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/>
  <calcPr/>
</workbook>
</file>

<file path=xl/sharedStrings.xml><?xml version="1.0" encoding="utf-8"?>
<sst xmlns="http://schemas.openxmlformats.org/spreadsheetml/2006/main" count="28856" uniqueCount="3004">
  <si>
    <t>Ale.</t>
  </si>
  <si>
    <t>Fecha</t>
  </si>
  <si>
    <t>Hora</t>
  </si>
  <si>
    <t>H. Fin</t>
  </si>
  <si>
    <t>S. Espe.</t>
  </si>
  <si>
    <t>H. Term.</t>
  </si>
  <si>
    <t>NHC</t>
  </si>
  <si>
    <t>Apellidos, Nombre</t>
  </si>
  <si>
    <t>Sala</t>
  </si>
  <si>
    <t>Estado</t>
  </si>
  <si>
    <t>Teléfono</t>
  </si>
  <si>
    <t>Concepto</t>
  </si>
  <si>
    <t>Grupo de conceptos</t>
  </si>
  <si>
    <t>Obs.</t>
  </si>
  <si>
    <t>Ord. Fact</t>
  </si>
  <si>
    <t>Saldo</t>
  </si>
  <si>
    <t>Saldo pareja</t>
  </si>
  <si>
    <t>Profesional</t>
  </si>
  <si>
    <t>Profesional Historia</t>
  </si>
  <si>
    <t>Entidad (EPS)</t>
  </si>
  <si>
    <t>Espera</t>
  </si>
  <si>
    <t>Consulta</t>
  </si>
  <si>
    <t>Total</t>
  </si>
  <si>
    <t>Usuario Crea</t>
  </si>
  <si>
    <t>Procedencia</t>
  </si>
  <si>
    <t>País</t>
  </si>
  <si>
    <t>Nº Cargos</t>
  </si>
  <si>
    <t>Facturables</t>
  </si>
  <si>
    <t>Facturado</t>
  </si>
  <si>
    <t>H. Consulta</t>
  </si>
  <si>
    <t>Delegación</t>
  </si>
  <si>
    <t>Filigrana Suárez, María Alicia</t>
  </si>
  <si>
    <t>Quirofano</t>
  </si>
  <si>
    <t>Terminada</t>
  </si>
  <si>
    <t>Transferencia de embriones</t>
  </si>
  <si>
    <t>Quirófano</t>
  </si>
  <si>
    <t>0,00</t>
  </si>
  <si>
    <t>Jairo Hernando Pedraza Pinto</t>
  </si>
  <si>
    <t>Eugenia Morán Orozco</t>
  </si>
  <si>
    <t>CDMX</t>
  </si>
  <si>
    <t>PEPJ9007215J5 ()</t>
  </si>
  <si>
    <t>Mexico</t>
  </si>
  <si>
    <t>12:29 P. M.</t>
  </si>
  <si>
    <t>FERTILIDAD INTEGRAL Ciudad de México</t>
  </si>
  <si>
    <t>Sosa Ramírez, Sofia Nallely</t>
  </si>
  <si>
    <t>Inicio de tratamiento</t>
  </si>
  <si>
    <t>Seguimiento</t>
  </si>
  <si>
    <t>-13.770,00</t>
  </si>
  <si>
    <t>-450,00</t>
  </si>
  <si>
    <t>José Alfonso Gutiérrez Frusch</t>
  </si>
  <si>
    <t>REMS000728D36 ( Sharon Isabel Reyes Martha)</t>
  </si>
  <si>
    <t>10:41 A. M.</t>
  </si>
  <si>
    <t>Villavicencio Castillo, Barbara Stefania</t>
  </si>
  <si>
    <t>Toma de cultivos</t>
  </si>
  <si>
    <t>Consultorio</t>
  </si>
  <si>
    <t>Favor de tomar serologias, insulina basal y Q28</t>
  </si>
  <si>
    <t>3.000,00</t>
  </si>
  <si>
    <t>Alma Victoria Villarreal Barranca</t>
  </si>
  <si>
    <t>Armando Miguel Roque Sanchez</t>
  </si>
  <si>
    <t>MOGJ0209263E7 ( Jimena Del Moral Garcia)</t>
  </si>
  <si>
    <t>Amazon</t>
  </si>
  <si>
    <t>8:17 A. M.</t>
  </si>
  <si>
    <t>Villegas Martinez, Atzhiri Natalia</t>
  </si>
  <si>
    <t>Inicio preparacion endometrial</t>
  </si>
  <si>
    <t>-3.240,00</t>
  </si>
  <si>
    <t>Giovanni López Salamanca</t>
  </si>
  <si>
    <t>Gestacy</t>
  </si>
  <si>
    <t>11:51 A. M.</t>
  </si>
  <si>
    <t>Duran Colosio, Maura Paulina</t>
  </si>
  <si>
    <t>Ultrasonido</t>
  </si>
  <si>
    <t>800,00</t>
  </si>
  <si>
    <t>Miranda Lucía Morán Morales</t>
  </si>
  <si>
    <t>Claudia Melina Robellada Zarate</t>
  </si>
  <si>
    <t>CARW9708312C7 ( Wendy Jazmin Chavez Rodriguez)</t>
  </si>
  <si>
    <t>8:54 A. M.</t>
  </si>
  <si>
    <t>Gomez Flores, Lluvia Isaura</t>
  </si>
  <si>
    <t>Aplicación de medicamento</t>
  </si>
  <si>
    <t>Laboratorio</t>
  </si>
  <si>
    <t>Enfermeria</t>
  </si>
  <si>
    <t>ROBR021211FH0 (VR-FI Reyna Romero)</t>
  </si>
  <si>
    <t>Estados Unidos de America</t>
  </si>
  <si>
    <t>11:00 A. M.</t>
  </si>
  <si>
    <t>Bazan Rivera, Lizbeth</t>
  </si>
  <si>
    <t>55 4092 1874</t>
  </si>
  <si>
    <t>Ruben Gonzalez Ruiz</t>
  </si>
  <si>
    <t>LEAL0209254M7 ( Lucia Leon Avila)</t>
  </si>
  <si>
    <t>VIP subrogacy</t>
  </si>
  <si>
    <t>9:35 A. M.</t>
  </si>
  <si>
    <t>Lopez Cortes, Alejandra</t>
  </si>
  <si>
    <t>Check up Ginecologico</t>
  </si>
  <si>
    <t>Primera Vez</t>
  </si>
  <si>
    <t>Check-up ginecológico
Cobrar $1,500</t>
  </si>
  <si>
    <t>()</t>
  </si>
  <si>
    <t>1:17 P. M.</t>
  </si>
  <si>
    <t>Huerta García, Aurora</t>
  </si>
  <si>
    <t>52 1 55 2563 2086</t>
  </si>
  <si>
    <t>Paciente EX Aurora Huerta, Transferencia de congelados, Viernes 10 de julio, 12:00pm, Dra, Gisela cuevas</t>
  </si>
  <si>
    <t>0,84</t>
  </si>
  <si>
    <t>Laboratorio FIV/Andrología</t>
  </si>
  <si>
    <t>Alejandro Sanchez Aranda</t>
  </si>
  <si>
    <t>SAGD0205301Q3 (VR-FI Dulce Jaqueline Sandoval)</t>
  </si>
  <si>
    <t>11:27 A. M.</t>
  </si>
  <si>
    <t>Trejo Morales, Cristina</t>
  </si>
  <si>
    <t>Seguimiento folicular</t>
  </si>
  <si>
    <t>10:21 A. M.</t>
  </si>
  <si>
    <t>Reyes Moreno, Aida Guadalupe</t>
  </si>
  <si>
    <t>Toma de sangre</t>
  </si>
  <si>
    <t>EGO, Urocultivo, BH, QS, TORCH, Serologías,  Factor RH , TSH, Perfil Tiroideo, Prolactina, Glucosa, Hemoglobina Glucosilada , Cultivos, PAP e Histerosonografía por favor :)</t>
  </si>
  <si>
    <t>-18.620,00</t>
  </si>
  <si>
    <t>VAVG950824221 ( Gabriela del Valle Vargas)</t>
  </si>
  <si>
    <t>9:46 A. M.</t>
  </si>
  <si>
    <t>Valoración subrogada</t>
  </si>
  <si>
    <t>HISTEROSONOGRAFIACULTIVOSPAP   :)</t>
  </si>
  <si>
    <t>Quiroz Gómez, Cinthia Ithai</t>
  </si>
  <si>
    <t>Histeroscopía con anestesia</t>
  </si>
  <si>
    <t>VIBA940408389 (Alma Victoria Villarreal Barranca)</t>
  </si>
  <si>
    <t>10:08 A. M.</t>
  </si>
  <si>
    <t>Captura ovular</t>
  </si>
  <si>
    <t>MUGA980921LU4 ( Andrea Multhaup Guzman)</t>
  </si>
  <si>
    <t>8:30 A. M.</t>
  </si>
  <si>
    <t>Daza Morales, Oyuki Shirlei</t>
  </si>
  <si>
    <t>40.000,00</t>
  </si>
  <si>
    <t>10:44 A. M.</t>
  </si>
  <si>
    <t>Cano Cruz, Cynthia Mariana</t>
  </si>
  <si>
    <t>11:19 A. M.</t>
  </si>
  <si>
    <t>Maldonado Sanchez, Ariagne</t>
  </si>
  <si>
    <t>-17.077,00</t>
  </si>
  <si>
    <t>8:11 A. M.</t>
  </si>
  <si>
    <t>Mougin, Emilie</t>
  </si>
  <si>
    <t>Revisión post tratamiento</t>
  </si>
  <si>
    <t>| Sales Team Booked</t>
  </si>
  <si>
    <t>Francia</t>
  </si>
  <si>
    <t>12:03 P. M.</t>
  </si>
  <si>
    <t>Elías Sayago, Josaim Jareth</t>
  </si>
  <si>
    <t>9:45 A. M.</t>
  </si>
  <si>
    <t>Ruíz Oloarte, Beatriz</t>
  </si>
  <si>
    <t>Favor de tomar HAM, serologias, insulina basal, y Q28</t>
  </si>
  <si>
    <t>10:02 A. M.</t>
  </si>
  <si>
    <t>Terapia psicológica incluida</t>
  </si>
  <si>
    <t>Wellness</t>
  </si>
  <si>
    <t>Andres Soot</t>
  </si>
  <si>
    <t>12:37 P. M.</t>
  </si>
  <si>
    <t>Espinosa de los Monteros Torres, Isaac</t>
  </si>
  <si>
    <t>Espermatobioscopía (ED)</t>
  </si>
  <si>
    <t>Cobrar $1,500</t>
  </si>
  <si>
    <t>José Manuel Lozano Sánchez</t>
  </si>
  <si>
    <t>10:16 A. M.</t>
  </si>
  <si>
    <t>Krissman, Rebecca Rose</t>
  </si>
  <si>
    <t>8.650,00</t>
  </si>
  <si>
    <t>-2.200,00</t>
  </si>
  <si>
    <t>11:29 A. M.</t>
  </si>
  <si>
    <t>Gonzalez Camacho, Lucero</t>
  </si>
  <si>
    <t>Paciente EX Lucero González Camacho, Transferencia de congelados, Viernes 10 de julio, 10:30am, Dra, Perla del Rocio Baca Olivo</t>
  </si>
  <si>
    <t>18.000,00</t>
  </si>
  <si>
    <t>Perla del Rocio Baca Olivoo</t>
  </si>
  <si>
    <t>10:23 A. M.</t>
  </si>
  <si>
    <t>Rodriguez Sanchez, Jose</t>
  </si>
  <si>
    <t>10:05 A. M.</t>
  </si>
  <si>
    <t>Frank, Paul</t>
  </si>
  <si>
    <t>Consulta primera vez online</t>
  </si>
  <si>
    <t xml:space="preserve">consulta online 
llevan 8 ciclos fallidos en otra clinica con 2 gestantes estan buscando segunda opinión
PAGADA </t>
  </si>
  <si>
    <t>1.500,00</t>
  </si>
  <si>
    <t>2:12 P. M.</t>
  </si>
  <si>
    <t>Ceballos Gonzalez, Elena</t>
  </si>
  <si>
    <t>Aspiración de quiste</t>
  </si>
  <si>
    <t>Paciente EX Elena Ceballos González, Punción de quiste, Viernes 10 de Julio  2026, 9:30 am</t>
  </si>
  <si>
    <t>María Elena González Panzzi</t>
  </si>
  <si>
    <t>10:01 A. M.</t>
  </si>
  <si>
    <t>Mochu, Whitney Adaora</t>
  </si>
  <si>
    <t>84.400,00</t>
  </si>
  <si>
    <t>Canada</t>
  </si>
  <si>
    <t>10:55 A. M.</t>
  </si>
  <si>
    <t>Ongay Ochoa, Cecilia</t>
  </si>
  <si>
    <t>Paciente EX Ongay Ochoa, Cecilia, Transferencia de congelados, Viernes 10 de Julio  2026, 11:30 am, Dr. Jorge Manuel Rodriguez Purata</t>
  </si>
  <si>
    <t>16.500,00</t>
  </si>
  <si>
    <t>10:56 A. M.</t>
  </si>
  <si>
    <t>Ramirez Caloca, Natally</t>
  </si>
  <si>
    <t>CIJV980810HR4 ( Valeria De La Chica Jiménez)</t>
  </si>
  <si>
    <t>8:52 A. M.</t>
  </si>
  <si>
    <t>Camacho Ibarra, Adriana Alejandra</t>
  </si>
  <si>
    <t>55 25 33 80 42</t>
  </si>
  <si>
    <t>Ultrasonido incluido</t>
  </si>
  <si>
    <t>Flores Acosta, Laura Naxielly</t>
  </si>
  <si>
    <t>Plática de resultados (15)</t>
  </si>
  <si>
    <t>2:30 P. M.</t>
  </si>
  <si>
    <t>Voltaire, Jean Emerie</t>
  </si>
  <si>
    <t>Toma de serologías</t>
  </si>
  <si>
    <t>12:24 P. M.</t>
  </si>
  <si>
    <t>ling, luo</t>
  </si>
  <si>
    <t>Consulta primera vez</t>
  </si>
  <si>
    <t>Consulta primera vez 
Favor de cobrar $1,500</t>
  </si>
  <si>
    <t>5:11 P. M.</t>
  </si>
  <si>
    <t>Espino Cardona, Miriam Mariela</t>
  </si>
  <si>
    <t>-12.680,00</t>
  </si>
  <si>
    <t>10:45 A. M.</t>
  </si>
  <si>
    <t>, Selina Smith</t>
  </si>
  <si>
    <t>Consulta primera vez online| PAGADA</t>
  </si>
  <si>
    <t>3:07 P. M.</t>
  </si>
  <si>
    <t>Barnhart, Michaela Cathryn</t>
  </si>
  <si>
    <t>88.000,00</t>
  </si>
  <si>
    <t>10:31 A. M.</t>
  </si>
  <si>
    <t>Gutierrez Duarte, Elizabeth Anayeli</t>
  </si>
  <si>
    <t>SOLICITAR</t>
  </si>
  <si>
    <t>8:36 A. M.</t>
  </si>
  <si>
    <t>Romero Mejia, Dora Luz</t>
  </si>
  <si>
    <t>•⁠  ⁠Es un foli para coito programado, esta con 75 de merapur, le dije que lo siga 3 días más porque hoy tiene dos folículos de 16, si crees que es mejor verla antes porque tu sabes más y Mony ya se me durmió adelante</t>
  </si>
  <si>
    <t>3.500,00</t>
  </si>
  <si>
    <t>Monica Olavarria</t>
  </si>
  <si>
    <t>10:15 A. M.</t>
  </si>
  <si>
    <t>Pinto Goire, Elisbeth</t>
  </si>
  <si>
    <t>Carrot</t>
  </si>
  <si>
    <t>Cuba</t>
  </si>
  <si>
    <t>2:47 P. M.</t>
  </si>
  <si>
    <t>Campoy  Reyes, Daniela Del Carmen</t>
  </si>
  <si>
    <t>1:14 P. M.</t>
  </si>
  <si>
    <t>Dominguez Salgado, Anai Biririana</t>
  </si>
  <si>
    <t>-5.480,00</t>
  </si>
  <si>
    <t>10:46 A. M.</t>
  </si>
  <si>
    <t>Rodriguez, Ana Karen</t>
  </si>
  <si>
    <t>LLAMADA</t>
  </si>
  <si>
    <t>4:07 P. M.</t>
  </si>
  <si>
    <t>Gill, Rachel Marie</t>
  </si>
  <si>
    <t>20.242,00</t>
  </si>
  <si>
    <t>12:30 P. M.</t>
  </si>
  <si>
    <t>Mina Robles, Juan David</t>
  </si>
  <si>
    <t>Fragmentación del ADN espermático</t>
  </si>
  <si>
    <t>Cobrar 4000</t>
  </si>
  <si>
    <t>ROSS950420EP7 ( Silvia Rodríguez)</t>
  </si>
  <si>
    <t>zylberman, shani</t>
  </si>
  <si>
    <t>CONSULTA INICIAL ONLINE $1500 +++++ PAGADA+++++</t>
  </si>
  <si>
    <t>11:15 A. M.</t>
  </si>
  <si>
    <t>Dávila Ramírez, Katya Fernanda</t>
  </si>
  <si>
    <t>-32.687,00</t>
  </si>
  <si>
    <t>12:14 P. M.</t>
  </si>
  <si>
    <t>11:16 A. M.</t>
  </si>
  <si>
    <t>Ortega Convento, Carla Samadi</t>
  </si>
  <si>
    <t>55 6903 9517</t>
  </si>
  <si>
    <t>-2.150,00</t>
  </si>
  <si>
    <t>12:32 P. M.</t>
  </si>
  <si>
    <t>Pre transfer</t>
  </si>
  <si>
    <t>11:35 A. M.</t>
  </si>
  <si>
    <t>Lopez Azuara, Jesus Tadeo</t>
  </si>
  <si>
    <t>Incluida en consulta - no se tiene que pagar</t>
  </si>
  <si>
    <t>11:17 A. M.</t>
  </si>
  <si>
    <t>German Hernández, Anayeli</t>
  </si>
  <si>
    <t>1a Beta</t>
  </si>
  <si>
    <t>de Maria y Campos Mainero, Ana Cecilia</t>
  </si>
  <si>
    <t>1era beta</t>
  </si>
  <si>
    <t>8:00 A. M.</t>
  </si>
  <si>
    <t>Sanchez Rangel, Alexis</t>
  </si>
  <si>
    <t>Cita Fertilidad | Motivo de cita: IN - | Dr. Alma Villarreal | Código de referido-descuento: | Self-Booked</t>
  </si>
  <si>
    <t>12:53 P. M.</t>
  </si>
  <si>
    <t>Guillen Cuevas, Karen de Jesus</t>
  </si>
  <si>
    <t>129.230,00</t>
  </si>
  <si>
    <t>12:01 P. M.</t>
  </si>
  <si>
    <t>Borrell Cabreja, María José</t>
  </si>
  <si>
    <t>Sesión de Acupuntura Incluída</t>
  </si>
  <si>
    <t>Jaime Antonio Hidalgo Carrera</t>
  </si>
  <si>
    <t>6:00 P. M.</t>
  </si>
  <si>
    <t>Flores Nicolás, Mariana Fernanda</t>
  </si>
  <si>
    <t>Subsecuente</t>
  </si>
  <si>
    <t>5:10 P. M.</t>
  </si>
  <si>
    <t>Benitez Jasso, Itzel Isabel</t>
  </si>
  <si>
    <t>2:36 P. M.</t>
  </si>
  <si>
    <t>Skiles, Emily</t>
  </si>
  <si>
    <t>Subsecuente online</t>
  </si>
  <si>
    <t>3:30 P. M.</t>
  </si>
  <si>
    <t>Fest Parra, Escarlett</t>
  </si>
  <si>
    <t>Areli Sánchez</t>
  </si>
  <si>
    <t>Guzmán Resillas, Elizabeth</t>
  </si>
  <si>
    <t>-8.316,00</t>
  </si>
  <si>
    <t>8:39 A. M.</t>
  </si>
  <si>
    <t>Hernández Cruz, Daysi Michell</t>
  </si>
  <si>
    <t>My Surrogacy Journey</t>
  </si>
  <si>
    <t>5:00 P. M.</t>
  </si>
  <si>
    <t>Cardozo Ramírez, Oscar</t>
  </si>
  <si>
    <t>55 3143 5243</t>
  </si>
  <si>
    <t>Toma de serologias</t>
  </si>
  <si>
    <t>7:36 A. M.</t>
  </si>
  <si>
    <t>Villar Sudek, Luis Arturo</t>
  </si>
  <si>
    <t>52 222 127 6585</t>
  </si>
  <si>
    <t>Congelamiento de Muestra</t>
  </si>
  <si>
    <t>Favor de tomar perfil de serologias</t>
  </si>
  <si>
    <t>11:11 A. M.</t>
  </si>
  <si>
    <t>Mondragon Mondragon, María Guadalupe</t>
  </si>
  <si>
    <t>Tomar serologias también por favor</t>
  </si>
  <si>
    <t>7:53 A. M.</t>
  </si>
  <si>
    <t>Jacobo González, Diana Gabriela</t>
  </si>
  <si>
    <t>-1.650,00</t>
  </si>
  <si>
    <t>8:59 A. M.</t>
  </si>
  <si>
    <t>Sánchez Tellez, Ana Cristina</t>
  </si>
  <si>
    <t>BETA 2</t>
  </si>
  <si>
    <t>9:13 A. M.</t>
  </si>
  <si>
    <t>Hernández Chavarría, Karina</t>
  </si>
  <si>
    <t>9:16 A. M.</t>
  </si>
  <si>
    <t>Huerta Lopez, Alejandra Mayelin</t>
  </si>
  <si>
    <t>55 2497 3522</t>
  </si>
  <si>
    <t>-7.240,00</t>
  </si>
  <si>
    <t>7:50 A. M.</t>
  </si>
  <si>
    <t>Parra de la Merced, Jazmin</t>
  </si>
  <si>
    <t>Paciente EX Jazmin Parra de  la Merced, Captura para FIV con semen de donante, Miercoles 8 de  julio de 2026, 7:30am, Dr Fabian Ricardo Catañeda</t>
  </si>
  <si>
    <t>26.000,00</t>
  </si>
  <si>
    <t>Fabian Ricardo Castañeda Bochm</t>
  </si>
  <si>
    <t>7:23 A. M.</t>
  </si>
  <si>
    <t>12:00 P. M.</t>
  </si>
  <si>
    <t>Cagigas Treviño, Barbara</t>
  </si>
  <si>
    <t>MOMM9610013H1 ( Miranda Lucía Morán Morales)</t>
  </si>
  <si>
    <t>8:22 A. M.</t>
  </si>
  <si>
    <t>11:07 A. M.</t>
  </si>
  <si>
    <t>Seguimiento folicular | Px Dra. Eugenia | Self-Booked</t>
  </si>
  <si>
    <t>ERROR Garcia Bravo, Diana Carmen</t>
  </si>
  <si>
    <t>12:49 P. M.</t>
  </si>
  <si>
    <t>Navarrete Gomez, Fernanda Patricia</t>
  </si>
  <si>
    <t>10:42 A. M.</t>
  </si>
  <si>
    <t>Uribe Treviño, Victoria Eugenia</t>
  </si>
  <si>
    <t>55 22 70 88 91</t>
  </si>
  <si>
    <t>| Self-Booked</t>
  </si>
  <si>
    <t>36.100,00</t>
  </si>
  <si>
    <t>Castillo Velasco, Alexandra Sulay</t>
  </si>
  <si>
    <t>Sesión de Acupuntura</t>
  </si>
  <si>
    <t>1:34 P. M.</t>
  </si>
  <si>
    <t>Anaya Bustos, Fabiola</t>
  </si>
  <si>
    <t>22.720,00</t>
  </si>
  <si>
    <t>12:10 P. M.</t>
  </si>
  <si>
    <t>Fernandez Pérez, Adriana Del Rocío</t>
  </si>
  <si>
    <t>5.298,00</t>
  </si>
  <si>
    <t>10:28 A. M.</t>
  </si>
  <si>
    <t>Yllescas Alejo, Brenda Estephany</t>
  </si>
  <si>
    <t>-2.054,48</t>
  </si>
  <si>
    <t>RIQK020910DP0 ( Katherine Yamile Rivera Quiroz)</t>
  </si>
  <si>
    <t>9:11 A. M.</t>
  </si>
  <si>
    <t>Pacheco Martinez, Arely Danae</t>
  </si>
  <si>
    <t>-4.300,00</t>
  </si>
  <si>
    <t xml:space="preserve">Noguera, Carolina 
</t>
  </si>
  <si>
    <t>Fertility Check up Mujeres</t>
  </si>
  <si>
    <t>Fertility Check up Mujeres+HAM Favor de cobrar $2,200</t>
  </si>
  <si>
    <t>HEAM040220636 ( Michelle Hernandez Aroche)</t>
  </si>
  <si>
    <t>1:08 P. M.</t>
  </si>
  <si>
    <t>Rocha, Renata</t>
  </si>
  <si>
    <t>Check up Ginecologico |
Favor de cobrar $1,500</t>
  </si>
  <si>
    <t>1:11 P. M.</t>
  </si>
  <si>
    <t>Tostado Barro, Adriana</t>
  </si>
  <si>
    <t>seguimiento folicular</t>
  </si>
  <si>
    <t>11:56 A. M.</t>
  </si>
  <si>
    <t>Perez Hernandez, Maria Patricia</t>
  </si>
  <si>
    <t>Soldano, Diego</t>
  </si>
  <si>
    <t>56 21 36 27 94</t>
  </si>
  <si>
    <t>Beltrán Rubiano, Laura Carolina</t>
  </si>
  <si>
    <t>Consulta primera vez | PAGADA</t>
  </si>
  <si>
    <t>12:46 P. M.</t>
  </si>
  <si>
    <t>Villalobos Tochimani, Karla Abigail</t>
  </si>
  <si>
    <t>Toma de muestra</t>
  </si>
  <si>
    <t>Urocultivo</t>
  </si>
  <si>
    <t>-8.690,00</t>
  </si>
  <si>
    <t>7:25 A. M.</t>
  </si>
  <si>
    <t>Caballero Sánchez, Marily Itzel</t>
  </si>
  <si>
    <t>Cita Fertilidad | Motivo de cita: IN - | Miranda Moran | Código de referido-descuento: | Self-Booked</t>
  </si>
  <si>
    <t>4:18 P. M.</t>
  </si>
  <si>
    <t>8:49 A. M.</t>
  </si>
  <si>
    <t>Jacobs, Marci</t>
  </si>
  <si>
    <t>6:38 P. M.</t>
  </si>
  <si>
    <t>Ramirez Vieyra, Aylin Yael</t>
  </si>
  <si>
    <t>-6.117,00</t>
  </si>
  <si>
    <t>9:39 A. M.</t>
  </si>
  <si>
    <t>2:09 P. M.</t>
  </si>
  <si>
    <t>Martínez castillo, Lucina</t>
  </si>
  <si>
    <t>12:51 P. M.</t>
  </si>
  <si>
    <t>Bazan Rios, Elizabeth</t>
  </si>
  <si>
    <t>-1.400,00</t>
  </si>
  <si>
    <t>11:50 A. M.</t>
  </si>
  <si>
    <t>SOLO VIENE A COMPRAR MEDICAMENTO</t>
  </si>
  <si>
    <t>10:00 A. M.</t>
  </si>
  <si>
    <t>IORDANESCU, IULIA</t>
  </si>
  <si>
    <t>Toma de HAM</t>
  </si>
  <si>
    <t>8:42 A. M.</t>
  </si>
  <si>
    <t>García López, Karen Ghislem</t>
  </si>
  <si>
    <t>-3.000,00</t>
  </si>
  <si>
    <t>9:20 A. M.</t>
  </si>
  <si>
    <t>Romero Chavarria, Paulina</t>
  </si>
  <si>
    <t>Ramírez Ruiz, Jorge</t>
  </si>
  <si>
    <t>Dar acceso, acude a platicar con área legal</t>
  </si>
  <si>
    <t>Guadalupe Nolazco Beltrán</t>
  </si>
  <si>
    <t>BAOA991226SR3 (VR-FI Alondra Bautista)</t>
  </si>
  <si>
    <t>Peña Aquino, Claudia</t>
  </si>
  <si>
    <t>51.480,00</t>
  </si>
  <si>
    <t>Rosado Rico, Alejandra</t>
  </si>
  <si>
    <t>1:00 P. M.</t>
  </si>
  <si>
    <t>CHECK-UP DE FERTILIDAD FEMENINA
FAVOR DE TOMAR HAM
Pagado el 30%
FAVOR DE COBRAR 1540</t>
  </si>
  <si>
    <t>5:34 P. M.</t>
  </si>
  <si>
    <t>Bustos Jimenez, Leslie</t>
  </si>
  <si>
    <t>42.000,00</t>
  </si>
  <si>
    <t>10:36 A. M.</t>
  </si>
  <si>
    <t>Rodríguez Aleman, Fatima Itzel</t>
  </si>
  <si>
    <t>-29.657,00</t>
  </si>
  <si>
    <t>Sanchez Moreno, Anai</t>
  </si>
  <si>
    <t>10:20 A. M.</t>
  </si>
  <si>
    <t>Cazadero Hernandez, Yatziri Daney</t>
  </si>
  <si>
    <t>11:42 A. M.</t>
  </si>
  <si>
    <t>Canoba Saavedra, Maribel</t>
  </si>
  <si>
    <t>-5.417,00</t>
  </si>
  <si>
    <t>2:23 P. M.</t>
  </si>
  <si>
    <t>11:24 A. M.</t>
  </si>
  <si>
    <t>11:57 A. M.</t>
  </si>
  <si>
    <t>Barrios Casamata, Dennsy Renatta</t>
  </si>
  <si>
    <t>-12.884,00</t>
  </si>
  <si>
    <t>1:36 P. M.</t>
  </si>
  <si>
    <t>Capacitación espermática | no cobrar</t>
  </si>
  <si>
    <t>9:40 A. M.</t>
  </si>
  <si>
    <t>Martinez Dominguez, Liliana</t>
  </si>
  <si>
    <t>1:30 P. M.</t>
  </si>
  <si>
    <t>Galvan, Jessica</t>
  </si>
  <si>
    <t>1.300,00</t>
  </si>
  <si>
    <t>1:02 P. M.</t>
  </si>
  <si>
    <t>Garcia Bravo, Diana Carmen</t>
  </si>
  <si>
    <t>Armenta Ayala, Laura Janely</t>
  </si>
  <si>
    <t>Favor de tomar serologías, cultivo ETS, BH, TSH, EGO y urocultivo.</t>
  </si>
  <si>
    <t>-10.120,00</t>
  </si>
  <si>
    <t>Remes Maasberg, Claudine</t>
  </si>
  <si>
    <t>favor de tomar y cobrae, FSH, LH y estradiol</t>
  </si>
  <si>
    <t>-1.660,00</t>
  </si>
  <si>
    <t>Mayela Fernandez del Campo (MEFI)</t>
  </si>
  <si>
    <t>9:50 A. M.</t>
  </si>
  <si>
    <t>Robles Diaz, Valeria</t>
  </si>
  <si>
    <t>Paciente (EX); Robles Diaz, Valeria
Procedimiento: captura para FIV 
Fecha de procedimiento: lunes 6 de julio
Hora: 08;30am
MT: Dr Manuel Lozano 
Clínica: FI CDMX</t>
  </si>
  <si>
    <t>8:12 A. M.</t>
  </si>
  <si>
    <t>abubakar, qadeejat</t>
  </si>
  <si>
    <t>2:58 P. M.</t>
  </si>
  <si>
    <t>Morán Lara, Andrea Ivonne</t>
  </si>
  <si>
    <t>8:03 A. M.</t>
  </si>
  <si>
    <t>12:15 P. M.</t>
  </si>
  <si>
    <t>Martinez Hernandez, Karen Anaid</t>
  </si>
  <si>
    <t>Escobar Rodriguez, Cinthia Karen</t>
  </si>
  <si>
    <t>Tomar TSH</t>
  </si>
  <si>
    <t>Chávez Díaz, Laura</t>
  </si>
  <si>
    <t>60,00</t>
  </si>
  <si>
    <t>7:07 A. M.</t>
  </si>
  <si>
    <t>Suárez Ramos, María de los Ángeles</t>
  </si>
  <si>
    <t>-61.480,00</t>
  </si>
  <si>
    <t>11:30 A. M.</t>
  </si>
  <si>
    <t>Hernández Hernández, Elided</t>
  </si>
  <si>
    <t>-2.790,00</t>
  </si>
  <si>
    <t>11:04 A. M.</t>
  </si>
  <si>
    <t>De la Parra Martínez, Carla</t>
  </si>
  <si>
    <t>-150,00</t>
  </si>
  <si>
    <t>2:07 P. M.</t>
  </si>
  <si>
    <t>8:50 A. M.</t>
  </si>
  <si>
    <t>4:45 P. M.</t>
  </si>
  <si>
    <t>Holzer Martinez, Nathalie Alissandra</t>
  </si>
  <si>
    <t>Cita Fertilidad | Motivo de cita: IN - | Dr. Jairo Pedraza | Código de referido-descuento: | Self-Booked</t>
  </si>
  <si>
    <t>3:50 P. M.</t>
  </si>
  <si>
    <t>Fraser, Hamish Ross Molesworth</t>
  </si>
  <si>
    <t>3:00 P. M.</t>
  </si>
  <si>
    <t>12:26 P. M.</t>
  </si>
  <si>
    <t>12:08 P. M.</t>
  </si>
  <si>
    <t>Maritza Ivett Rojas Valencia</t>
  </si>
  <si>
    <t>10:11 A. M.</t>
  </si>
  <si>
    <t>9:51 A. M.</t>
  </si>
  <si>
    <t>Cronly, Erika</t>
  </si>
  <si>
    <t>LOSJ780831JI6 (Giovanni López)</t>
  </si>
  <si>
    <t>12:07 P. M.</t>
  </si>
  <si>
    <t>Rodríguez Ponce, Erika Paola</t>
  </si>
  <si>
    <t>3:53 P. M.</t>
  </si>
  <si>
    <t>Cita Fertilidad | Motivo de cita: IN - | Dr. Armando Roque | Código de referido-descuento: | Self-Booked</t>
  </si>
  <si>
    <t>4:46 P. M.</t>
  </si>
  <si>
    <t>Orta Rosales, Daniela</t>
  </si>
  <si>
    <t>CHECK-UP DE FERTILIDAD FEMENINA
FAVOR DE TOMAR HAM
FAVOR DE COBRAR $2,200</t>
  </si>
  <si>
    <t>12:59 P. M.</t>
  </si>
  <si>
    <t>12:06 P. M.</t>
  </si>
  <si>
    <t>Martinez Lambrou, Alexa</t>
  </si>
  <si>
    <t>9:52 A. M.</t>
  </si>
  <si>
    <t>Rojas Cortes, María Guadalupe</t>
  </si>
  <si>
    <t>Beta</t>
  </si>
  <si>
    <t>-19.521,00</t>
  </si>
  <si>
    <t>10:10 A. M.</t>
  </si>
  <si>
    <t>Trinidad Aguirre, Karen Arely</t>
  </si>
  <si>
    <t>-3.117,00</t>
  </si>
  <si>
    <t>12:19 P. M.</t>
  </si>
  <si>
    <t>Frias Mosco, Areli</t>
  </si>
  <si>
    <t>-16.990,00</t>
  </si>
  <si>
    <t>BETA 1</t>
  </si>
  <si>
    <t>8:23 A. M.</t>
  </si>
  <si>
    <t>Beta 1
FIRMA DE FARMACOTERAPEUTICO</t>
  </si>
  <si>
    <t>10:17 A. M.</t>
  </si>
  <si>
    <t>Cruz Martínez, Diana Margarita</t>
  </si>
  <si>
    <t>2° Beta</t>
  </si>
  <si>
    <t>-80.048,00</t>
  </si>
  <si>
    <t>Correa Sandoval, Andrea Magdalena</t>
  </si>
  <si>
    <t>-890,00</t>
  </si>
  <si>
    <t>Lopez Bustamante, Lizbeth Sintique</t>
  </si>
  <si>
    <t>-76.368,96</t>
  </si>
  <si>
    <t>Samuria Flores, Cinthia Jahoska</t>
  </si>
  <si>
    <t>15.200,00</t>
  </si>
  <si>
    <t>8:28 A. M.</t>
  </si>
  <si>
    <t>Puerta Espinosa, Nandy</t>
  </si>
  <si>
    <t>9:37 A. M.</t>
  </si>
  <si>
    <t>Gabino Castillo, Dulce Mariela</t>
  </si>
  <si>
    <t>-20.360,00</t>
  </si>
  <si>
    <t>11:49 A. M.</t>
  </si>
  <si>
    <t>7:57 A. M.</t>
  </si>
  <si>
    <t>HICJ850824KE1 ( Jaime Antonio Hidalgo Carrera)</t>
  </si>
  <si>
    <t>Moreno García, Karina</t>
  </si>
  <si>
    <t>-7.190,00</t>
  </si>
  <si>
    <t>8:15 A. M.</t>
  </si>
  <si>
    <t>Sandoval Murillo, Erika</t>
  </si>
  <si>
    <t>Check-up ginecologico
FAVOR DE TOMAR PAP
YA ESTA PAGADO</t>
  </si>
  <si>
    <t>2.000,00</t>
  </si>
  <si>
    <t>Gerardo Trejo, Ivet</t>
  </si>
  <si>
    <t>-8.495,00</t>
  </si>
  <si>
    <t>Ortega Nila, Carlos Abel</t>
  </si>
  <si>
    <t>SOLICITANDO</t>
  </si>
  <si>
    <t>Muestra Espermática para FIV</t>
  </si>
  <si>
    <t>Esposo de Paciente EX Kayia Yesenia Mejía Moleros , muestra para FIV ,sábado 4 de julio, 08;30am, Dr Manuel Lozano</t>
  </si>
  <si>
    <t>8:16 A. M.</t>
  </si>
  <si>
    <t>Mejia Moreno, Katia Yesenia</t>
  </si>
  <si>
    <t>Paciente EX Kayia Yesenia Mejía Moleros , captura para FIV, sábado 4 de julio, 08;30am, Dr Manuel Lozano</t>
  </si>
  <si>
    <t>Conway, Molly Ann</t>
  </si>
  <si>
    <t>GETI941026AE2 ( Ivet Gerardo Trejo)</t>
  </si>
  <si>
    <t>7:08 A. M.</t>
  </si>
  <si>
    <t>9:59 A. M.</t>
  </si>
  <si>
    <t>10:33 A. M.</t>
  </si>
  <si>
    <t>Angeles Tinajero, Jessica Patricia</t>
  </si>
  <si>
    <t>-5.117,00</t>
  </si>
  <si>
    <t>MOOE9106094I0 ( Eugenia Moran)</t>
  </si>
  <si>
    <t>9:10 A. M.</t>
  </si>
  <si>
    <t>PRE TRANSFER</t>
  </si>
  <si>
    <t>9:12 A. M.</t>
  </si>
  <si>
    <t>Rosas Gonzalez, Ana Sandra</t>
  </si>
  <si>
    <t>Insulina basal, glucosa, Hemoglobina glicosilada, TSH, Prolactina, SHBG, DHA-S, T4 libre y perfil de lípidos, por favor</t>
  </si>
  <si>
    <t>8:06 A. M.</t>
  </si>
  <si>
    <t>Lopez Sanchez, Francisco Javier</t>
  </si>
  <si>
    <t>FAVOR DE TOMAR ED
ED INCLUIDA EN CHECK-UP PAREJAS
30% PAGADO</t>
  </si>
  <si>
    <t>Chavez Zaragoza, Laura Alejandra</t>
  </si>
  <si>
    <t>FAVOR DE TOMAR HAM
HAM INCLUIDA EN CHECK-UP PAREJAS
30% PAGADO</t>
  </si>
  <si>
    <t>1.050,00</t>
  </si>
  <si>
    <t>7:54 A. M.</t>
  </si>
  <si>
    <t>Vazquez vargas, Liliana</t>
  </si>
  <si>
    <t>CHECK-UP DE FERTILIDAD FEMENINA
FAVOR DE COBRAR $2200
FAVOR DE TOMAR HAM</t>
  </si>
  <si>
    <t>10:14 A. M.</t>
  </si>
  <si>
    <t>1° Beta</t>
  </si>
  <si>
    <t>8:07 A. M.</t>
  </si>
  <si>
    <t>González Arista, Miguel Ángel</t>
  </si>
  <si>
    <t>3er depósito</t>
  </si>
  <si>
    <t>10:54 A. M.</t>
  </si>
  <si>
    <t>Carranza Lezama, Elizabeth</t>
  </si>
  <si>
    <t>Fertility Check up Parejas</t>
  </si>
  <si>
    <t>check up de fertilidad en pareja ed+ ham 3500
En espera de la CSF</t>
  </si>
  <si>
    <t>Cedis Mendiola, Fernanda Paola</t>
  </si>
  <si>
    <t>Consulta de nutrición</t>
  </si>
  <si>
    <t>1.800,00</t>
  </si>
  <si>
    <t>Daniela Galindo</t>
  </si>
  <si>
    <t>9:32 A. M.</t>
  </si>
  <si>
    <t xml:space="preserve">Fertility Check up Mujeres | Favor de cobrar $2,200
</t>
  </si>
  <si>
    <t>5:08 P. M.</t>
  </si>
  <si>
    <t>Cuellar Franca, María Fernanda</t>
  </si>
  <si>
    <t>1:57 P. M.</t>
  </si>
  <si>
    <t>Reyes Rivera, Pamela</t>
  </si>
  <si>
    <t>33.600,00</t>
  </si>
  <si>
    <t xml:space="preserve">Consulta básica promoción junio 
cobrar $1,000 </t>
  </si>
  <si>
    <t>3:38 P. M.</t>
  </si>
  <si>
    <t>Gutiérrez Arellano, Daniela Patricia</t>
  </si>
  <si>
    <t>12:02 P. M.</t>
  </si>
  <si>
    <t>González Sánchez, Claudia Elizabeth</t>
  </si>
  <si>
    <t>56 1285 0518</t>
  </si>
  <si>
    <t>11:52 A. M.</t>
  </si>
  <si>
    <t>Rabadan Martin, Josue Roberto</t>
  </si>
  <si>
    <t>55 2737 6970</t>
  </si>
  <si>
    <t>Ramirez Lorenzo, Ingrid Nerina</t>
  </si>
  <si>
    <t>9:55 A. M.</t>
  </si>
  <si>
    <t>Gómez Sandoval, Alejandra</t>
  </si>
  <si>
    <t>50.000,00</t>
  </si>
  <si>
    <t>11:45 A. M.</t>
  </si>
  <si>
    <t>Sierra Dorantes, Karla Ivette</t>
  </si>
  <si>
    <t>10:30 A. M.</t>
  </si>
  <si>
    <t>Inicio de tratamiento | Self-Booked</t>
  </si>
  <si>
    <t>1:31 P. M.</t>
  </si>
  <si>
    <t>Barrera Domínguez, Estefania Georgina</t>
  </si>
  <si>
    <t>55 2717 1464</t>
  </si>
  <si>
    <t>Prenatales y Serologías</t>
  </si>
  <si>
    <t>-6.750,00</t>
  </si>
  <si>
    <t>Moller, Claire</t>
  </si>
  <si>
    <t>Vera Hernandez, Jessica Vanessa</t>
  </si>
  <si>
    <t>-5.357,00</t>
  </si>
  <si>
    <t>12:16 P. M.</t>
  </si>
  <si>
    <t>11:38 A. M.</t>
  </si>
  <si>
    <t>Ayala Sandoval, Diana Laura</t>
  </si>
  <si>
    <t>-2.671,00</t>
  </si>
  <si>
    <t>9:00 A. M.</t>
  </si>
  <si>
    <t>Cancino Cardenas, Sugheidy de Jesus</t>
  </si>
  <si>
    <t>-900,00</t>
  </si>
  <si>
    <t>8:09 A. M.</t>
  </si>
  <si>
    <t>Seidel, Laura Katharina</t>
  </si>
  <si>
    <t>Plática de resultados online incluída</t>
  </si>
  <si>
    <t>Join link for Google Meet : https:--meet.google.com-fca-pwmy-ebf | Sales Team Booked</t>
  </si>
  <si>
    <t>Burnight, Alexis Justine</t>
  </si>
  <si>
    <t>15.000,00</t>
  </si>
  <si>
    <t>Silva García, Luz Andrea</t>
  </si>
  <si>
    <t>Paez Castro, Alejandra Mercedes</t>
  </si>
  <si>
    <t>Oloarte Rivera, Yazmin</t>
  </si>
  <si>
    <t>460,00</t>
  </si>
  <si>
    <t>Credi Dabbah, Zahava</t>
  </si>
  <si>
    <t>7.353,00</t>
  </si>
  <si>
    <t>Figueroa Galvez, Belén Constanza</t>
  </si>
  <si>
    <t>Chile</t>
  </si>
  <si>
    <t>9:06 A. M.</t>
  </si>
  <si>
    <t>8:48 A. M.</t>
  </si>
  <si>
    <t>11:37 A. M.</t>
  </si>
  <si>
    <t>Avila Ruiz, Wendy Nallely</t>
  </si>
  <si>
    <t>9:19 A. M.</t>
  </si>
  <si>
    <t>Rius Garcia, Monica</t>
  </si>
  <si>
    <t>Fabiola del Carmen Brito Sandoval</t>
  </si>
  <si>
    <t>10:39 A. M.</t>
  </si>
  <si>
    <t>Rangel Cardenas, Adriana</t>
  </si>
  <si>
    <t>Olea Gaxiola, Denisse</t>
  </si>
  <si>
    <t>2:08 P. M.</t>
  </si>
  <si>
    <t>Perez Aguilar, María Carmelita</t>
  </si>
  <si>
    <t>CONSULTA BASICA DE FERTILIDAD
PROMO JUNIO
PAGADA
No nos dejo su dirección pero si su CP</t>
  </si>
  <si>
    <t>6:02 P. M.</t>
  </si>
  <si>
    <t>Toma de hormonas</t>
  </si>
  <si>
    <t>9:30 A. M.</t>
  </si>
  <si>
    <t>Lopez Guzman, Jimena Rebeca</t>
  </si>
  <si>
    <t>CHECK-UP FERTILIKDAD EN PAREJAS
FAVOR DE TOMAR HAM</t>
  </si>
  <si>
    <t>Avraham Soldano, Shiran</t>
  </si>
  <si>
    <t>5:20 P. M.</t>
  </si>
  <si>
    <t>Cohen, Jessica Marie</t>
  </si>
  <si>
    <t>Conusltorio 1</t>
  </si>
  <si>
    <t>Inseminación intrauterina</t>
  </si>
  <si>
    <t>RADC990620566 ( Cielo Ramirez Dorantes)</t>
  </si>
  <si>
    <t>Rangel Rostro, Michel Dayana</t>
  </si>
  <si>
    <t>-30.297,00</t>
  </si>
  <si>
    <t>Martinez Valerio, Circe Nefte</t>
  </si>
  <si>
    <t>-20.224,00</t>
  </si>
  <si>
    <t>11:46 A. M.</t>
  </si>
  <si>
    <t>9:47 A. M.</t>
  </si>
  <si>
    <t>Kampmann, Marie</t>
  </si>
  <si>
    <t>2:34 P. M.</t>
  </si>
  <si>
    <t>Camacho Zuluaga, Daniela</t>
  </si>
  <si>
    <t>Favor de tomar BASALES</t>
  </si>
  <si>
    <t>8:24 A. M.</t>
  </si>
  <si>
    <t>Zapata Archundia, Luz Adriana</t>
  </si>
  <si>
    <t>-18.900,00</t>
  </si>
  <si>
    <t>Cintia Mejía García</t>
  </si>
  <si>
    <t>7:31 A. M.</t>
  </si>
  <si>
    <t>Olvera Cruz, Ignacio</t>
  </si>
  <si>
    <t>-27.900,00</t>
  </si>
  <si>
    <t>Cintia Mejia Garcia</t>
  </si>
  <si>
    <t>10:29 A. M.</t>
  </si>
  <si>
    <t>8:38 A. M.</t>
  </si>
  <si>
    <t>Prum, Bernardo Erik</t>
  </si>
  <si>
    <t>Llamada Px (15 min)</t>
  </si>
  <si>
    <t>Online</t>
  </si>
  <si>
    <t>Salazar Ángeles, Amairanny</t>
  </si>
  <si>
    <t>Favor de tomar serologias, BH, TSH, Q28, prolactina, urocultivo. Por favor :)</t>
  </si>
  <si>
    <t>-10.600,00</t>
  </si>
  <si>
    <t>1:07 P. M.</t>
  </si>
  <si>
    <t>Tomar Urocultivo también porfi</t>
  </si>
  <si>
    <t>OTTM980422X2X ( Maria Paula Otero Torres)</t>
  </si>
  <si>
    <t>Aportela Niño Justo, Maria Isabel</t>
  </si>
  <si>
    <t>FAVOR DE TOMAR:
HAM (Hormona Antimülleriana) $2,000 MXN
Prolactina $450 MXN
Testosterona Libre y total $950 MXN
Androstenediona $450 MXN
FAVOR DE COBRAR EN CLÍNICA</t>
  </si>
  <si>
    <t>8:37 A. M.</t>
  </si>
  <si>
    <t>Vazquez De Alba, Mariana</t>
  </si>
  <si>
    <t>Serología también</t>
  </si>
  <si>
    <t>12:36 P. M.</t>
  </si>
  <si>
    <t>Garduño Mondragon, Mitzy Vianney</t>
  </si>
  <si>
    <t>-1.770,00</t>
  </si>
  <si>
    <t>Nieto Perez, Aranzazu Jocelyn</t>
  </si>
  <si>
    <t>Domínguez Mora, Estela</t>
  </si>
  <si>
    <t>Tomar panel de drogas por favor</t>
  </si>
  <si>
    <t>-19.650,00</t>
  </si>
  <si>
    <t>MX FAMILIA</t>
  </si>
  <si>
    <t>11:58 A. M.</t>
  </si>
  <si>
    <t>Sin, Harry Chong</t>
  </si>
  <si>
    <t>25,00</t>
  </si>
  <si>
    <t>9:56 A. M.</t>
  </si>
  <si>
    <t>Histerosonografía</t>
  </si>
  <si>
    <t>Tomar cultivos y Pap también :)</t>
  </si>
  <si>
    <t>Miranda Ruiz, Juan Alfredo</t>
  </si>
  <si>
    <t>ED INCLUIDA EN CONSULTA DE PAREJA</t>
  </si>
  <si>
    <t>9:22 A. M.</t>
  </si>
  <si>
    <t>Check-Up de Fertilidad | Tomar AMH | Cobrar en caja $1,540</t>
  </si>
  <si>
    <t>1:28 P. M.</t>
  </si>
  <si>
    <t>Muro Guerra, Paulina Alejandra</t>
  </si>
  <si>
    <t>12:40 P. M.</t>
  </si>
  <si>
    <t>Kruz, Sophia</t>
  </si>
  <si>
    <t>12:57 P. M.</t>
  </si>
  <si>
    <t>Granados Marquez, Marisol Nelly</t>
  </si>
  <si>
    <t>Favor de cobrar</t>
  </si>
  <si>
    <t>2:50 P. M.</t>
  </si>
  <si>
    <t>Beta 1</t>
  </si>
  <si>
    <t>Gutiérrez Arce, Paola</t>
  </si>
  <si>
    <t>Check up fertilidad pareja con HAM para ambas 
Por favor cobrar $3,500</t>
  </si>
  <si>
    <t>5:19 P. M.</t>
  </si>
  <si>
    <t>Roman, Almudena</t>
  </si>
  <si>
    <t>55 2053 0193</t>
  </si>
  <si>
    <t>Viene con edurne</t>
  </si>
  <si>
    <t>4:12 P. M.</t>
  </si>
  <si>
    <t>CAMARIN SÁNCHEZ, ESTHER IVONNE</t>
  </si>
  <si>
    <t>55 67 76 85 26</t>
  </si>
  <si>
    <t>SOLAMENTE TOMA DE MEDIDAS, APERTURA DE EXPEDIENTE MEDICO, USG, GLUCOSA, INSULINA Y TSH</t>
  </si>
  <si>
    <t>Garcia Ceja, Adriana</t>
  </si>
  <si>
    <t>86.250,00</t>
  </si>
  <si>
    <t>10:58 A. M.</t>
  </si>
  <si>
    <t>Mosquera Romero, Marcela Benilda</t>
  </si>
  <si>
    <t>521 55 8726 2345</t>
  </si>
  <si>
    <t>GESTION ADMIN, OCUPADO</t>
  </si>
  <si>
    <t>Gestion Administrativa (120 min)</t>
  </si>
  <si>
    <t>Gestión Administrativa</t>
  </si>
  <si>
    <t>12:47 P. M.</t>
  </si>
  <si>
    <t>Montier, Stephane</t>
  </si>
  <si>
    <t>Consulta de Primera Vez IP's</t>
  </si>
  <si>
    <t>Vínculo a la videollamada: https:--meet.google.com-csf-quzw-tnd</t>
  </si>
  <si>
    <t>11:05 A. M.</t>
  </si>
  <si>
    <t>Garcia Hernandez, Martha Jazmin</t>
  </si>
  <si>
    <t>4:30 P. M.</t>
  </si>
  <si>
    <t>SANGRE DE INICIO</t>
  </si>
  <si>
    <t>Somuano Ballesteros, Sara Patricia</t>
  </si>
  <si>
    <t>12:45 P. M.</t>
  </si>
  <si>
    <t>Millan, Ana Isabel</t>
  </si>
  <si>
    <t>2:00 P. M.</t>
  </si>
  <si>
    <t>Carrera Velasco, Marcela</t>
  </si>
  <si>
    <t>Abarca Pineda, Yazareth Liz</t>
  </si>
  <si>
    <t>4.880,00</t>
  </si>
  <si>
    <t>RACN880902BI9 ( Natally Ramirez Caloca)</t>
  </si>
  <si>
    <t>9:53 A. M.</t>
  </si>
  <si>
    <t>9:07 A. M.</t>
  </si>
  <si>
    <t>De Uriarte Medina, Cristina Maria</t>
  </si>
  <si>
    <t>10:03 A. M.</t>
  </si>
  <si>
    <t>Naranjo Yela, Ana María</t>
  </si>
  <si>
    <t xml:space="preserve">Consulta de fertilidad
Consultar con el dr. si es básica o con ham
</t>
  </si>
  <si>
    <t>10:06 A. M.</t>
  </si>
  <si>
    <t>Pretransfer</t>
  </si>
  <si>
    <t>Camacho Román, Melissa</t>
  </si>
  <si>
    <t>CHECK-UP EN PAREJA
FAVOR DE COBRAR 3,500
FAVOR DE TOMAR HAM Y ED
PACIENTES DEL DR. Yupi</t>
  </si>
  <si>
    <t>5:15 P. M.</t>
  </si>
  <si>
    <t>Ávalos Franco, Nuria Guadalupe</t>
  </si>
  <si>
    <t>Check-Up en pareja | PX agendara con asesora nueva cita para check-Up Ginecologico| Cobrar $3,500 de Check en pareja</t>
  </si>
  <si>
    <t>EEAM970715KQ3 ( Melina Estrella Álvarez)</t>
  </si>
  <si>
    <t>4:58 P. M.</t>
  </si>
  <si>
    <t>9:09 A. M.</t>
  </si>
  <si>
    <t>Falta reflejar en google</t>
  </si>
  <si>
    <t>Hormonas para inicio</t>
  </si>
  <si>
    <t>Magallanes Muñoz Ledo, Patricia Alejandra</t>
  </si>
  <si>
    <t>Paciente EX, Patricia Magallanes , Transferencia de congelados, Miércoles 1 de Julio, 11:30am</t>
  </si>
  <si>
    <t>18.561,90</t>
  </si>
  <si>
    <t>Edith Cervantes Guerrero</t>
  </si>
  <si>
    <t>Camacho Torres, Mariana</t>
  </si>
  <si>
    <t>55 1947 5685</t>
  </si>
  <si>
    <t>-6.057,00</t>
  </si>
  <si>
    <t>Márquez Cortina, Felix</t>
  </si>
  <si>
    <t>Serologías</t>
  </si>
  <si>
    <t>2:03 P. M.</t>
  </si>
  <si>
    <t>FERTILIDAD INTEGRAL Metepec</t>
  </si>
  <si>
    <t>Vallejo Ulloa, Zulima</t>
  </si>
  <si>
    <t>Maven</t>
  </si>
  <si>
    <t>10:12 A. M.</t>
  </si>
  <si>
    <t>Rubí Escalona, María Guadalupe</t>
  </si>
  <si>
    <t xml:space="preserve">Check up de fertilidad mujer 
</t>
  </si>
  <si>
    <t>1:16 P. M.</t>
  </si>
  <si>
    <t>Contreras Rodriguez, Sheila Jezabel</t>
  </si>
  <si>
    <t>12:42 P. M.</t>
  </si>
  <si>
    <t>Diaz Conde, Juana</t>
  </si>
  <si>
    <t>10:04 A. M.</t>
  </si>
  <si>
    <t>Lovera Angeles, Joselinne</t>
  </si>
  <si>
    <t>2:04 P. M.</t>
  </si>
  <si>
    <t>Tapia Nava, Elizabeth</t>
  </si>
  <si>
    <t>Plática de resultados incluída</t>
  </si>
  <si>
    <t>1:25 P. M.</t>
  </si>
  <si>
    <t>Salazar Ricardo, Estephani</t>
  </si>
  <si>
    <t xml:space="preserve">Consulta basica 
Promoción gratis 
Solo incluye ultrasonido </t>
  </si>
  <si>
    <t>12:34 P. M.</t>
  </si>
  <si>
    <t>Fraile Guido, Abigail</t>
  </si>
  <si>
    <t>2:06 P. M.</t>
  </si>
  <si>
    <t>Castillo Flores, Ivan</t>
  </si>
  <si>
    <t>12:09 P. M.</t>
  </si>
  <si>
    <t>López de la Orta, Jazmin</t>
  </si>
  <si>
    <t>1:32 P. M.</t>
  </si>
  <si>
    <t>Chávez Pichardo, Karla Divia</t>
  </si>
  <si>
    <t>PROMO JULIO | CONSULTA GRATUITA</t>
  </si>
  <si>
    <t>11:36 A. M.</t>
  </si>
  <si>
    <t>Garcia Feliciano, Diana Laura</t>
  </si>
  <si>
    <t>11:22 A. M.</t>
  </si>
  <si>
    <t>Vazquez Ceballos, Teresa de Jesus</t>
  </si>
  <si>
    <t>Lopez Maldonado, Ariadne Sulidey</t>
  </si>
  <si>
    <t>González Cruz,  Silviana Gabriela</t>
  </si>
  <si>
    <t>Paquete estudios diagnóstico</t>
  </si>
  <si>
    <t>Ventolero Hernandez, Diana Margarita</t>
  </si>
  <si>
    <t>| Sales Team Booked IN-GNB-72
Primera consulta gratis + 20% de descuento en paquetes</t>
  </si>
  <si>
    <t>3:04 P. M.</t>
  </si>
  <si>
    <t>Cruz López, Nora Itzel</t>
  </si>
  <si>
    <t xml:space="preserve">CHECK-UP DE FERTILIDAD PAREJAS
HAM + ED INCLUIDAS
PAGADO EL 30%
FAVOR DE COBRAR $2,400
</t>
  </si>
  <si>
    <t>3:12 P. M.</t>
  </si>
  <si>
    <t>Moreno Guerrero, Ernesto</t>
  </si>
  <si>
    <t>| Self-Booked Favor de tomar serologias, QS 28 elementos, unsulina basal</t>
  </si>
  <si>
    <t>8:44 A. M.</t>
  </si>
  <si>
    <t xml:space="preserve">| Self-Booked  Paquete de estudios diagnóstico
</t>
  </si>
  <si>
    <t>Macedo Ortega, Castulo</t>
  </si>
  <si>
    <t xml:space="preserve">CHECK-UP DE FERTILIDAD PAREJAS
HAM + ED INCLUIDAS
GAVOR DE TOMAR ED </t>
  </si>
  <si>
    <t>9:42 A. M.</t>
  </si>
  <si>
    <t>CHECK-UP DE FERTILIDAD PAREJAS
HAM + ED INCLUIDAS
GAVOR DE TOMAR HAM</t>
  </si>
  <si>
    <t>Vasquez Sanchez, Antonio Marcelino</t>
  </si>
  <si>
    <t>Serologias</t>
  </si>
  <si>
    <t>9:48 A. M.</t>
  </si>
  <si>
    <t>Paquete estudios diagnostico</t>
  </si>
  <si>
    <t>2:52 P. M.</t>
  </si>
  <si>
    <t>Uribe de la Orta, Evelyn Yisel</t>
  </si>
  <si>
    <t>GARY940503GV1 (VR-FI Yanelli García)</t>
  </si>
  <si>
    <t>9:31 A. M.</t>
  </si>
  <si>
    <t>Consulta de nutrición incluida</t>
  </si>
  <si>
    <t>Amparo Espinoza</t>
  </si>
  <si>
    <t>1:10 P. M.</t>
  </si>
  <si>
    <t>Jimenez Salas, Monica Berenice</t>
  </si>
  <si>
    <t>24.225,00</t>
  </si>
  <si>
    <t>9:17 A. M.</t>
  </si>
  <si>
    <t>Nava Nava, Lizbeth</t>
  </si>
  <si>
    <t>| Sales Team Booked PROMO JUNIO $1,000</t>
  </si>
  <si>
    <t>3:15 P. M.</t>
  </si>
  <si>
    <t>Paulin Martinez, Paulina</t>
  </si>
  <si>
    <t>Mora Gutierrez, Carmen Antonia</t>
  </si>
  <si>
    <t>Tomar:  Seguimiento Folicular + Preoperatorios + Serologías</t>
  </si>
  <si>
    <t>26.400,00</t>
  </si>
  <si>
    <t>Diana Duran</t>
  </si>
  <si>
    <t>Guadalajara</t>
  </si>
  <si>
    <t>SACB9401197N2 ( Brenda Sánchez)</t>
  </si>
  <si>
    <t>FERTILIDAD INTEGRAL Guadalajara</t>
  </si>
  <si>
    <t>Martínez Costilla, Hilaria</t>
  </si>
  <si>
    <t>TOMA DE HAM CHECK UP FERTILIDAD</t>
  </si>
  <si>
    <t>Blanca Cardenas</t>
  </si>
  <si>
    <t>SAGJ010510RM0 (  Joselyne Saldaña García)</t>
  </si>
  <si>
    <t>MULM9511306V2 ( Margarita Muñoz)</t>
  </si>
  <si>
    <t>CHECK UP DE FERTILIDAD- HACE 6 AÑOS TUVO UN BEBÉ Y HA TENIDO PROBLEMAS DE FERTILIDAD</t>
  </si>
  <si>
    <t>Montes Vazquez, Karina Paola</t>
  </si>
  <si>
    <t>Se le manda resultados por mensaje, resultado normal</t>
  </si>
  <si>
    <t>Carlos Parra</t>
  </si>
  <si>
    <t>SAVV000609Q5A ( Viviana Gabriela Sanchez Vazquez)</t>
  </si>
  <si>
    <t>Sanchez Chavez, Brenda</t>
  </si>
  <si>
    <t>Tanya Barajas Serrano</t>
  </si>
  <si>
    <t>Galindo Gonzalez, Gabriela</t>
  </si>
  <si>
    <t>Se le mando resultado por mensaje, salió normal</t>
  </si>
  <si>
    <t>González Gutiérrez, Blanca Lizette</t>
  </si>
  <si>
    <t>Tomar AHM</t>
  </si>
  <si>
    <t>CHECK UP GINE + FERTILIDAD- Anticipo de $900- cobrar $2,060</t>
  </si>
  <si>
    <t>Sebastián Santiago, María de los Ángeles</t>
  </si>
  <si>
    <t>TOMA DE HAM check up mujeres</t>
  </si>
  <si>
    <t>Sanchez Guerrero, Jesus</t>
  </si>
  <si>
    <t>Consulta de primera vez, es de Sahuayo pero quiere realizarse un FIV EN GDL- Cambió a check up de mujeres para su eposa- ANTICIPO $660- COBRAR $1540</t>
  </si>
  <si>
    <t>Vallecillo Gomez, Jenny Elizabeth</t>
  </si>
  <si>
    <t>Sesión de Masaje Incluída</t>
  </si>
  <si>
    <t>Mariana Jimenez</t>
  </si>
  <si>
    <t>Terapia psicológica online incluida</t>
  </si>
  <si>
    <t>Casillas Gaspar, Claudia Araceli</t>
  </si>
  <si>
    <t>CHECK UP GINE- BUSCA UN ANTICONCEPTIVO</t>
  </si>
  <si>
    <t>López Salinas, Mercedes</t>
  </si>
  <si>
    <t>Gaitan Sandoval, Jazmin Araceli</t>
  </si>
  <si>
    <t>CHECK UP GINECOLÓGICO CON HAM GRATIS</t>
  </si>
  <si>
    <t>Quezada, Monica</t>
  </si>
  <si>
    <t>CONGELAMIENTO DE ÓVULOS ESTUDIOS PREVIOS- PAGO COMPLETO</t>
  </si>
  <si>
    <t>Norma Sharey Vazquez Jimenez</t>
  </si>
  <si>
    <t>Flores Guevara, Ana Sofía</t>
  </si>
  <si>
    <t xml:space="preserve">ultrasonido y resultados de laboratorio se adjuntan
cobrar 1,500
</t>
  </si>
  <si>
    <t>GIRJ900809PB1 ( Job Valentin Grimaldo Rodriguez)</t>
  </si>
  <si>
    <t>4:00 P. M.</t>
  </si>
  <si>
    <t>TOMA DE HAM</t>
  </si>
  <si>
    <t>2:05 P. M.</t>
  </si>
  <si>
    <t>TOMA HAM</t>
  </si>
  <si>
    <t>CHECK UP DE FERTILIDAD GRATIS</t>
  </si>
  <si>
    <t>Arellano Pinto, Melissa</t>
  </si>
  <si>
    <t>ultrasonido cobrar 1,500</t>
  </si>
  <si>
    <t>28.050,00</t>
  </si>
  <si>
    <t>Mariscal Virgen, Diana Lizeth</t>
  </si>
  <si>
    <t>Se le mando resultados por mensaje, todo salió bien</t>
  </si>
  <si>
    <t>Carlos, Dulce María</t>
  </si>
  <si>
    <t>Saldivar Segura, Lorena</t>
  </si>
  <si>
    <t>Se le mando sus resultados por mensaje, todo salió bien</t>
  </si>
  <si>
    <t>Tomar Perfil Inicio</t>
  </si>
  <si>
    <t>Izquierdo Lopez, Anna Karen</t>
  </si>
  <si>
    <t>Corona Sánchez, Stephanie</t>
  </si>
  <si>
    <t xml:space="preserve">Consulta de primera vez (Fertilidad) | Anticipo de $450, cobrar $1,050
Se quiere hacer inseminación o fertilización in vitro   CONSULTA BÁSICA SIN ESTUDIOS (NO PLATICA DE RESULTADOS)
</t>
  </si>
  <si>
    <t>Montero Pineda, Angelica</t>
  </si>
  <si>
    <t>CHECK UP GINE PAGO COMPLETO $1,500 NO COBRAR NADA</t>
  </si>
  <si>
    <t>6:30 P. M.</t>
  </si>
  <si>
    <t>HAM Incluida en Check Up de Fertilidad</t>
  </si>
  <si>
    <t>OEMJ020829HP6 (  Julia Ximena Ortega Magaña)</t>
  </si>
  <si>
    <t>Check Up de Fertilidad | Cobrar $2,200
No contesta mensajes ni llamadas para confirmar su cita</t>
  </si>
  <si>
    <t>Mora Rojas, Alicia Adilene</t>
  </si>
  <si>
    <t>12:00 A. M.</t>
  </si>
  <si>
    <t>Alvarez, Alejandra</t>
  </si>
  <si>
    <t>Plática de resultados (30)</t>
  </si>
  <si>
    <t>ONLINE</t>
  </si>
  <si>
    <t>Malta Mendoza, Hector Omar</t>
  </si>
  <si>
    <t>PPPPP</t>
  </si>
  <si>
    <t>(EX) MT: Dra. Amaranta Martinez</t>
  </si>
  <si>
    <t>Amaranta Paulina Martinez Alvarado</t>
  </si>
  <si>
    <t>7:30 A. M.</t>
  </si>
  <si>
    <t>Hernández López, Adrian Oswaldo</t>
  </si>
  <si>
    <t>Incluida en check up de fertilidad masculina</t>
  </si>
  <si>
    <t>Fertility Check up Hombres</t>
  </si>
  <si>
    <t>PAGADO 100% ESTA EL DINERO EN DEPOSITOS
Toma de estudios previos, resultados en la consulta</t>
  </si>
  <si>
    <t>7:00 P. M.</t>
  </si>
  <si>
    <t>Osorio Alcala, Jessica Jannin</t>
  </si>
  <si>
    <t>Emma Gabriela Portillo Osorio</t>
  </si>
  <si>
    <t>(EX) Paciente: Jessica Jannin Osorio Alcala - Procedimiento: Captura ovular para vitri de ovulos - MT: Dra. Gabriela Portillo</t>
  </si>
  <si>
    <t>Ortega Cabanillas, Jesus Daniela</t>
  </si>
  <si>
    <t>9:14 A. M.</t>
  </si>
  <si>
    <t>Mercado De La Cruz, María De Los Angeles</t>
  </si>
  <si>
    <t>QS 28 elementos,  insulina en ayunas perfil lipidico, TSH t4 libr y vitamina D</t>
  </si>
  <si>
    <t>8:25 A. M.</t>
  </si>
  <si>
    <t>Ruiz Jones, Halley Elizabeth</t>
  </si>
  <si>
    <t>0,01</t>
  </si>
  <si>
    <t>MOVK980220T29 ( Karina Paola Montes Vázquez)</t>
  </si>
  <si>
    <t>7:33 A. M.</t>
  </si>
  <si>
    <t>Paniagua Nuño, Nancy</t>
  </si>
  <si>
    <t>4.995,00</t>
  </si>
  <si>
    <t>Becerra Napoles, Jorge Ivan</t>
  </si>
  <si>
    <t>Mariela Elizaith Caballero Cedillo</t>
  </si>
  <si>
    <t>Garcia Ramirez, Angelica Jacqueline</t>
  </si>
  <si>
    <t>(EX) MT: Dr. Carlos Macias</t>
  </si>
  <si>
    <t>Carlos Macias</t>
  </si>
  <si>
    <t>Prieto Cuevas, María Guadalupe</t>
  </si>
  <si>
    <t>QS 28 elementos,  insulina en ayunas perfil lipidico, TSH t4 libre, FSH LH Estradiol, prolactina y vitamina D</t>
  </si>
  <si>
    <t>Partido Santini, Sabrina</t>
  </si>
  <si>
    <t>Dio anticipo de $300 - Cobrar $700</t>
  </si>
  <si>
    <t>11:39 A. M.</t>
  </si>
  <si>
    <t>DUGD950329AP8 (  Diana Lorena Duran Godinez)</t>
  </si>
  <si>
    <t>Chavesti Lara, Maria Fernanda</t>
  </si>
  <si>
    <t>Check-up SOP</t>
  </si>
  <si>
    <t>Consulta SOP - anticipo $550- cobrar $1250</t>
  </si>
  <si>
    <t>Elheni, Zied</t>
  </si>
  <si>
    <t>Espermocultivo</t>
  </si>
  <si>
    <t>ETS</t>
  </si>
  <si>
    <t>Ruiz, Rosio</t>
  </si>
  <si>
    <t>cultivo cervical, de ETS en quirofano*  glucosa* insulina * vitaminaD* TSH y T4L* Prolactina* perfil de lipidos</t>
  </si>
  <si>
    <t>Merlo Palomera, Mariana</t>
  </si>
  <si>
    <t>(EX) Paciente: Mariana Merlo Palomera - Procedimiento: Captura ovular para vitrificacion de ovulos - MT: Dra. Amaranta Martinez</t>
  </si>
  <si>
    <t>-28.000,00</t>
  </si>
  <si>
    <t>Alvarez Alaniz, Yessica</t>
  </si>
  <si>
    <t>(EX) Paciente: Yessica Alvarez Alaniz - Procedimiento: Captura ovular para vitrificacion de ovulos - MT: Dra. Amaranta Martinez</t>
  </si>
  <si>
    <t>Oros Molina, Karla Denisse</t>
  </si>
  <si>
    <t>33 1736 4666</t>
  </si>
  <si>
    <t>Hernández Gómez, Osiris</t>
  </si>
  <si>
    <t>platica de resultados</t>
  </si>
  <si>
    <t>En procedimiento</t>
  </si>
  <si>
    <t>Check up Gine | Cobrar $1,500</t>
  </si>
  <si>
    <t>Mercado Secada, Francisco Ivan</t>
  </si>
  <si>
    <t>Muestra Espermática para Inseminación</t>
  </si>
  <si>
    <t>(EX) MT. Dra. Leslie Gamiño</t>
  </si>
  <si>
    <t>Leslie Sharon Gamiño Sanchez</t>
  </si>
  <si>
    <t>Martinez Araiza, Lidia</t>
  </si>
  <si>
    <t>(EX) Paciente: Lidia Martinez Araiza - Procedimiento: IIU - MT: Dra. Leslie Gamiño</t>
  </si>
  <si>
    <t>6.500,00</t>
  </si>
  <si>
    <t>Arellano Vargas, Cynthia Machie</t>
  </si>
  <si>
    <t xml:space="preserve">HAM INCLUIDA CHECK UP PAREJA, PENDIENTE SU CITA PARA AMBOS. COBRAR EL 30% 
</t>
  </si>
  <si>
    <t>1.100,00</t>
  </si>
  <si>
    <t>Navarro Beas, Adriana</t>
  </si>
  <si>
    <t>PX DE LA DRA SHAREY, HACE UNOS MESES VINO Y SE LE RECETARON ANTICONCEPTIVOS. Indicación de hacerses unos estudios cuando llegara período no ha llagado 
CITA PAGADA $600</t>
  </si>
  <si>
    <t>León Vargas, Diana Laura</t>
  </si>
  <si>
    <t>Chiquillo, Kelcie</t>
  </si>
  <si>
    <t xml:space="preserve">PRE OPERATORIOS
</t>
  </si>
  <si>
    <t>Cerpas Estrada, Mayra</t>
  </si>
  <si>
    <t>González Gúzman, Andrea</t>
  </si>
  <si>
    <t>Villalpando Castro, Gabriela</t>
  </si>
  <si>
    <t>(EX) Paciente: Gabriela Villalpando Castro - Procedimiento: Transferencia de embrion congelado - MT: Dra. Candice Barba</t>
  </si>
  <si>
    <t>Candice Ann Barba Gomez</t>
  </si>
  <si>
    <t>Martínez Gamboa, Aracelí</t>
  </si>
  <si>
    <t>Se le mando su HAM por whatsapp, resultado normal</t>
  </si>
  <si>
    <t>3:35 P. M.</t>
  </si>
  <si>
    <t>Chinnici, Melissa</t>
  </si>
  <si>
    <t>CONSULTA ONLINE DE FERTILIDAD. Se adjuntó estudios de HAM previos y conteo folicualr, ya le han hecho ultrasonidos, serologías pero no adjuntó los documentos ya que hablra´ria con el hospital que se los hicieron. Es de Texas y está nteresada en el congelamiento de óvulos como paciente internacional.</t>
  </si>
  <si>
    <t>| Cobrar $1,500</t>
  </si>
  <si>
    <t xml:space="preserve">Cita Fertilidad - Cobrar $1,500
+Papanicolaou
</t>
  </si>
  <si>
    <t xml:space="preserve">CHECK UP GINE- ANTICIPO DE $500- COBRAR 1,000
</t>
  </si>
  <si>
    <t>Flores Mejia, Mariana</t>
  </si>
  <si>
    <t>Yazmin Ramos</t>
  </si>
  <si>
    <t>Id</t>
  </si>
  <si>
    <t>F. Cargo</t>
  </si>
  <si>
    <t>Fecha de Prueba</t>
  </si>
  <si>
    <t>H. Crea Línea</t>
  </si>
  <si>
    <t>Pre-factura</t>
  </si>
  <si>
    <t>Factura</t>
  </si>
  <si>
    <t>F. Factura</t>
  </si>
  <si>
    <t>Nº Factura</t>
  </si>
  <si>
    <t>F. Operación</t>
  </si>
  <si>
    <t>R</t>
  </si>
  <si>
    <t>Producto</t>
  </si>
  <si>
    <t>Cód. prod.</t>
  </si>
  <si>
    <t>Nombre Prod.</t>
  </si>
  <si>
    <t>Pack de productos</t>
  </si>
  <si>
    <t>Origen</t>
  </si>
  <si>
    <t>Historia</t>
  </si>
  <si>
    <t>Centro de Reproducción</t>
  </si>
  <si>
    <t>Entidad</t>
  </si>
  <si>
    <t>Tarifa</t>
  </si>
  <si>
    <t>Imp. Vta.</t>
  </si>
  <si>
    <t>Uds</t>
  </si>
  <si>
    <t>% Dto.</t>
  </si>
  <si>
    <t>Total Venta</t>
  </si>
  <si>
    <t>Tt Venta + IVA</t>
  </si>
  <si>
    <t>Precio coste</t>
  </si>
  <si>
    <t>Usuario Alta</t>
  </si>
  <si>
    <t>Autorización</t>
  </si>
  <si>
    <t>Comentario</t>
  </si>
  <si>
    <t>3:06 P. M.</t>
  </si>
  <si>
    <t>No</t>
  </si>
  <si>
    <t>Papanicolaou</t>
  </si>
  <si>
    <t>Cita: 55855</t>
  </si>
  <si>
    <t>Privado</t>
  </si>
  <si>
    <t>1.120,6897</t>
  </si>
  <si>
    <t>1,00</t>
  </si>
  <si>
    <t>1.120,69</t>
  </si>
  <si>
    <t>1.300,0000</t>
  </si>
  <si>
    <t>Fertilidad Integral (Guadalajara)</t>
  </si>
  <si>
    <t>2PG260000263</t>
  </si>
  <si>
    <t>Farmacia</t>
  </si>
  <si>
    <t>Merapur 75 UI (por ampolla)</t>
  </si>
  <si>
    <t>6,00</t>
  </si>
  <si>
    <t>5.340,00</t>
  </si>
  <si>
    <t>2.091,2500</t>
  </si>
  <si>
    <t>Fertilidad Integral (Metepec)</t>
  </si>
  <si>
    <t>2:27 P. M.</t>
  </si>
  <si>
    <t>01PG26003013</t>
  </si>
  <si>
    <t>Aspiración de quiste - CDMX</t>
  </si>
  <si>
    <t>21.551,7241</t>
  </si>
  <si>
    <t>6,40</t>
  </si>
  <si>
    <t>20.172,41</t>
  </si>
  <si>
    <t>23.400,00</t>
  </si>
  <si>
    <t>25.000,0000</t>
  </si>
  <si>
    <t>Fertilidad Integral (Ciudad de México)</t>
  </si>
  <si>
    <t>2:26 P. M.</t>
  </si>
  <si>
    <t>Check up ginecologico</t>
  </si>
  <si>
    <t>1.724,1379</t>
  </si>
  <si>
    <t>1.724,14</t>
  </si>
  <si>
    <t>2.000,0000</t>
  </si>
  <si>
    <t>Check up Fertilidad Mujeres</t>
  </si>
  <si>
    <t>1.896,5517</t>
  </si>
  <si>
    <t>1.896,55</t>
  </si>
  <si>
    <t>2.200,00</t>
  </si>
  <si>
    <t>2.200,0000</t>
  </si>
  <si>
    <t>2:01 P. M.</t>
  </si>
  <si>
    <t>01FI26001969</t>
  </si>
  <si>
    <t>[FET] Transferencia de Embrión Congelado CDMX</t>
  </si>
  <si>
    <t>Preparación endometrial</t>
  </si>
  <si>
    <t>34.482,7586</t>
  </si>
  <si>
    <t>34.482,76</t>
  </si>
  <si>
    <t>EXT</t>
  </si>
  <si>
    <t>1:56 P. M.</t>
  </si>
  <si>
    <t>2PG260000262</t>
  </si>
  <si>
    <t>Paquete Análisis Serología</t>
  </si>
  <si>
    <t>Pruebas: 13612</t>
  </si>
  <si>
    <t>2.155,1724</t>
  </si>
  <si>
    <t>2.155,17</t>
  </si>
  <si>
    <t>2.500,00</t>
  </si>
  <si>
    <t>1.164,0000</t>
  </si>
  <si>
    <t>NIAG941118KU8 (VR-FI Gabriela Nicolás)</t>
  </si>
  <si>
    <t>2V260000336</t>
  </si>
  <si>
    <t>Consulta de primera vez</t>
  </si>
  <si>
    <t>1.293,1035</t>
  </si>
  <si>
    <t>100,00</t>
  </si>
  <si>
    <t>1.500,0000</t>
  </si>
  <si>
    <t>1:46 P. M.</t>
  </si>
  <si>
    <t>2FI260000143</t>
  </si>
  <si>
    <t>SUPLEMENTO - FORCELL MEN</t>
  </si>
  <si>
    <t>2.362,0000</t>
  </si>
  <si>
    <t>2.362,00</t>
  </si>
  <si>
    <t>Patología Biopsia de endometrio</t>
  </si>
  <si>
    <t>Pruebas: 13611</t>
  </si>
  <si>
    <t>1.551,7241</t>
  </si>
  <si>
    <t>1.551,72</t>
  </si>
  <si>
    <t>1.800,0000</t>
  </si>
  <si>
    <t>Patricia Rojas</t>
  </si>
  <si>
    <t>JAML9509064S1 ( Lizbeth Monserrat Jaramillo Morale)</t>
  </si>
  <si>
    <t>1:44 P. M.</t>
  </si>
  <si>
    <t>1:42 P. M.</t>
  </si>
  <si>
    <t>3PG260000556</t>
  </si>
  <si>
    <t>1:33 P. M.</t>
  </si>
  <si>
    <t>01PG26003010</t>
  </si>
  <si>
    <t>1.293,10</t>
  </si>
  <si>
    <t>1:29 P. M.</t>
  </si>
  <si>
    <t>01FI26001967</t>
  </si>
  <si>
    <t>UTROGESTAN 200 MG 14 CÁPSULAS</t>
  </si>
  <si>
    <t>3,00</t>
  </si>
  <si>
    <t>2.100,00</t>
  </si>
  <si>
    <t>AIED030711EJ7 ( Dafne Avila Escutia)</t>
  </si>
  <si>
    <t>PRIMOGYN 2 MG C/28 GRAG</t>
  </si>
  <si>
    <t>1.000,0000</t>
  </si>
  <si>
    <t>2,00</t>
  </si>
  <si>
    <t>CUERPO AMARILLO FTE 6X2 50ML/2MG AMP (PROGESTERONA)</t>
  </si>
  <si>
    <t>1.017,0000</t>
  </si>
  <si>
    <t>1.017,00</t>
  </si>
  <si>
    <t>10/07/26 EXT</t>
  </si>
  <si>
    <t>3V260000552</t>
  </si>
  <si>
    <t>Antimulleriana AMH (Nanogramos)</t>
  </si>
  <si>
    <t>Pruebas: 13609</t>
  </si>
  <si>
    <t>1:27 P. M.</t>
  </si>
  <si>
    <t>3V260000553</t>
  </si>
  <si>
    <t>Pruebas: 13608</t>
  </si>
  <si>
    <t>1:22 P. M.</t>
  </si>
  <si>
    <t>01V26002603</t>
  </si>
  <si>
    <t>1:19 P. M.</t>
  </si>
  <si>
    <t>01PG26003011</t>
  </si>
  <si>
    <t>ASPIRINA PROTEC 100MG 28 TAB</t>
  </si>
  <si>
    <t>240,00</t>
  </si>
  <si>
    <t>01EX26000653</t>
  </si>
  <si>
    <t>[EX] Transferencia de congelados CDMX</t>
  </si>
  <si>
    <t>15.517,2414</t>
  </si>
  <si>
    <t>15.517,24</t>
  </si>
  <si>
    <t>1:06 P. M.</t>
  </si>
  <si>
    <t>01EX26000652</t>
  </si>
  <si>
    <t>1:05 P. M.</t>
  </si>
  <si>
    <t>01FI26001966</t>
  </si>
  <si>
    <t>Almacenamiento de gametos 5 años</t>
  </si>
  <si>
    <t>Jesus Perez, Nadia Mirelle</t>
  </si>
  <si>
    <t>12.931,0344</t>
  </si>
  <si>
    <t>12.931,03</t>
  </si>
  <si>
    <t>20.000,0000</t>
  </si>
  <si>
    <t>Eva Bonifacio Leon</t>
  </si>
  <si>
    <t>AOCF9805194UA (VR-FI Maria Fernanda Arroyo Chavez)</t>
  </si>
  <si>
    <t>12:58 P. M.</t>
  </si>
  <si>
    <t>3PG260000555</t>
  </si>
  <si>
    <t>PERGOVERIS PEN 900/450IU</t>
  </si>
  <si>
    <t>15.150,0000</t>
  </si>
  <si>
    <t>15.150,00</t>
  </si>
  <si>
    <t>8.015,1600</t>
  </si>
  <si>
    <t>2FI260000142</t>
  </si>
  <si>
    <t>UTROGESTAN 100MG CAP CAJ C/30</t>
  </si>
  <si>
    <t>3R260000018</t>
  </si>
  <si>
    <t>GONAL-F PEN2.0 - 900IU</t>
  </si>
  <si>
    <t>13.650,0000</t>
  </si>
  <si>
    <t>-1,00</t>
  </si>
  <si>
    <t>-13.650,00</t>
  </si>
  <si>
    <t>7.865,7300</t>
  </si>
  <si>
    <t>12:56 P. M.</t>
  </si>
  <si>
    <t>3PG260000554</t>
  </si>
  <si>
    <t>13.650,00</t>
  </si>
  <si>
    <t>12:50 P. M.</t>
  </si>
  <si>
    <t>2V260000335</t>
  </si>
  <si>
    <t>Subunidad beta cuantitativa</t>
  </si>
  <si>
    <t>Pruebas: 13607</t>
  </si>
  <si>
    <t>01FI26001965</t>
  </si>
  <si>
    <t>4.200,00</t>
  </si>
  <si>
    <t>4,00</t>
  </si>
  <si>
    <t>4.000,00</t>
  </si>
  <si>
    <t>01EX26000651</t>
  </si>
  <si>
    <t>01V26002604</t>
  </si>
  <si>
    <t>Perfil seguimiento folicular</t>
  </si>
  <si>
    <t>Pruebas: 13606</t>
  </si>
  <si>
    <t>12:35 P. M.</t>
  </si>
  <si>
    <t>Pruebas: 13605</t>
  </si>
  <si>
    <t>Perfil inicio</t>
  </si>
  <si>
    <t>Pruebas: 13604</t>
  </si>
  <si>
    <t>Pruebas: 13603</t>
  </si>
  <si>
    <t>3V260000551</t>
  </si>
  <si>
    <t>Pruebas: 13602</t>
  </si>
  <si>
    <t>Perfil pre operatorios</t>
  </si>
  <si>
    <t>01V26002602</t>
  </si>
  <si>
    <t>Pruebas: 13601</t>
  </si>
  <si>
    <t>Amayrani Yoali Cruz Razo</t>
  </si>
  <si>
    <t>CURA000106P1A ( Amayrani Cruz)</t>
  </si>
  <si>
    <t>11:59 A. M.</t>
  </si>
  <si>
    <t>01PG26003009</t>
  </si>
  <si>
    <t>Química Sanguínea 28 elementos</t>
  </si>
  <si>
    <t>Pruebas: 13600</t>
  </si>
  <si>
    <t>1.465,5172</t>
  </si>
  <si>
    <t>1.465,52</t>
  </si>
  <si>
    <t>1.700,00</t>
  </si>
  <si>
    <t>1.208,9000</t>
  </si>
  <si>
    <t>01FI26001963</t>
  </si>
  <si>
    <t>Cetrotide 0.25mg</t>
  </si>
  <si>
    <t>1.336,0000</t>
  </si>
  <si>
    <t>5.344,00</t>
  </si>
  <si>
    <t>GONAL-F PEN2.0 - 300IU</t>
  </si>
  <si>
    <t>5.500,0000</t>
  </si>
  <si>
    <t>11.000,00</t>
  </si>
  <si>
    <t>2.810,3500</t>
  </si>
  <si>
    <t>11:20 A. M.</t>
  </si>
  <si>
    <t>01FI26001970</t>
  </si>
  <si>
    <t>Perfil pre operatorio CDMX</t>
  </si>
  <si>
    <t>Pruebas: 13597</t>
  </si>
  <si>
    <t>Almacenamiento de gametos 1 año</t>
  </si>
  <si>
    <t>Carrillo Murillo, Karina</t>
  </si>
  <si>
    <t>6.034,4828</t>
  </si>
  <si>
    <t>6.034,48</t>
  </si>
  <si>
    <t>7.000,00</t>
  </si>
  <si>
    <t>7.000,0000</t>
  </si>
  <si>
    <t>11:10 A. M.</t>
  </si>
  <si>
    <t>Avendaño Gonzalez, Alejandro</t>
  </si>
  <si>
    <t>11:09 A. M.</t>
  </si>
  <si>
    <t>01PG26003008</t>
  </si>
  <si>
    <t>1.000,00</t>
  </si>
  <si>
    <t>Barajas Meza, Tzitzia Meredith</t>
  </si>
  <si>
    <t>Ruth Hernández Sánchez</t>
  </si>
  <si>
    <t>Ruiz Lopez, Cinthia Jazmin</t>
  </si>
  <si>
    <t>Jorge Michel</t>
  </si>
  <si>
    <t>01V26002600</t>
  </si>
  <si>
    <t>Pruebas: 13596</t>
  </si>
  <si>
    <t>10:52 A. M.</t>
  </si>
  <si>
    <t>Jiménez Leon, Luzma Kareena</t>
  </si>
  <si>
    <t>10:50 A. M.</t>
  </si>
  <si>
    <t>Donada Rodriguez, Celina Millette</t>
  </si>
  <si>
    <t>Emanuel Sanchez</t>
  </si>
  <si>
    <t>10:47 A. M.</t>
  </si>
  <si>
    <t>Perfil prenatal</t>
  </si>
  <si>
    <t>Pruebas: 13595</t>
  </si>
  <si>
    <t>3.189,6552</t>
  </si>
  <si>
    <t>3.189,66</t>
  </si>
  <si>
    <t>3.700,00</t>
  </si>
  <si>
    <t>2.241,0000</t>
  </si>
  <si>
    <t>Perfil Tiroideo con Ac. Antitiroideos</t>
  </si>
  <si>
    <t>1.853,4483</t>
  </si>
  <si>
    <t>1.853,45</t>
  </si>
  <si>
    <t>2.150,00</t>
  </si>
  <si>
    <t>Prolactina</t>
  </si>
  <si>
    <t>387,93</t>
  </si>
  <si>
    <t>450,00</t>
  </si>
  <si>
    <t>Insulina basal</t>
  </si>
  <si>
    <t>474,14</t>
  </si>
  <si>
    <t>550,00</t>
  </si>
  <si>
    <t>Glucosa</t>
  </si>
  <si>
    <t>189,66</t>
  </si>
  <si>
    <t>220,00</t>
  </si>
  <si>
    <t>Hemoglobina glicosilada</t>
  </si>
  <si>
    <t>Ramos Verduzco, Itzel</t>
  </si>
  <si>
    <t>Perfil ETS</t>
  </si>
  <si>
    <t>4.741,3793</t>
  </si>
  <si>
    <t>4.741,38</t>
  </si>
  <si>
    <t>5.500,00</t>
  </si>
  <si>
    <t>10:43 A. M.</t>
  </si>
  <si>
    <t>Duran Gutierrez, Denisse</t>
  </si>
  <si>
    <t>01FI26001962</t>
  </si>
  <si>
    <t>4.008,00</t>
  </si>
  <si>
    <t>01FI26001964</t>
  </si>
  <si>
    <t>890,00</t>
  </si>
  <si>
    <t>10:35 A. M.</t>
  </si>
  <si>
    <t>01FI26001961</t>
  </si>
  <si>
    <t>[EX] Espermatobioscopía</t>
  </si>
  <si>
    <t>10:32 A. M.</t>
  </si>
  <si>
    <t>01FI26001968</t>
  </si>
  <si>
    <t>Hormona Luteinizante (LH)</t>
  </si>
  <si>
    <t>Pruebas: 13594</t>
  </si>
  <si>
    <t>521,55</t>
  </si>
  <si>
    <t>605,00</t>
  </si>
  <si>
    <t>2PG260000261</t>
  </si>
  <si>
    <t>01V26002601</t>
  </si>
  <si>
    <t>Perfil preparación endometrial</t>
  </si>
  <si>
    <t>2.600,00</t>
  </si>
  <si>
    <t>01PG26003007</t>
  </si>
  <si>
    <t>Química Sanguínea 29 elementos</t>
  </si>
  <si>
    <t>Pruebas: 13593</t>
  </si>
  <si>
    <t>10:22 A. M.</t>
  </si>
  <si>
    <t>2V260000334</t>
  </si>
  <si>
    <t>Ultrasonido incluído</t>
  </si>
  <si>
    <t>2V260000333</t>
  </si>
  <si>
    <t>Pruebas: 13591</t>
  </si>
  <si>
    <t>Pruebas: 13590</t>
  </si>
  <si>
    <t>01PG26003012</t>
  </si>
  <si>
    <t>1.400,00</t>
  </si>
  <si>
    <t>01PG26003006</t>
  </si>
  <si>
    <t>Pruebas: 13589</t>
  </si>
  <si>
    <t>Cultivo de Exudado Vaginal</t>
  </si>
  <si>
    <t>560,34</t>
  </si>
  <si>
    <t>650,00</t>
  </si>
  <si>
    <t>9:26 A. M.</t>
  </si>
  <si>
    <t>01EX26000650</t>
  </si>
  <si>
    <t>Gonapeptyl Daily 0.1 (por ampolla)</t>
  </si>
  <si>
    <t>1.920,00</t>
  </si>
  <si>
    <t>1.981,0000</t>
  </si>
  <si>
    <t>8:58 A. M.</t>
  </si>
  <si>
    <t>01PG26003003</t>
  </si>
  <si>
    <t>Congelamiento de óvulos CDMX</t>
  </si>
  <si>
    <t>81.896,5517</t>
  </si>
  <si>
    <t>81.896,55</t>
  </si>
  <si>
    <t>95.000,00</t>
  </si>
  <si>
    <t>PGT-A por embrion</t>
  </si>
  <si>
    <t>12.931,0345</t>
  </si>
  <si>
    <t>38.793,10</t>
  </si>
  <si>
    <t>45.000,00</t>
  </si>
  <si>
    <t>15.000,0000</t>
  </si>
  <si>
    <t>GUOS020822SW6 (VR-FI Samantha Gutiérrez)</t>
  </si>
  <si>
    <t>8:46 A. M.</t>
  </si>
  <si>
    <t>01FI26001960</t>
  </si>
  <si>
    <t>Pruebas: 13588</t>
  </si>
  <si>
    <t>8:45 A. M.</t>
  </si>
  <si>
    <t>8:34 A. M.</t>
  </si>
  <si>
    <t>01V26002599</t>
  </si>
  <si>
    <t>Pruebas: 13587</t>
  </si>
  <si>
    <t>8:13 A. M.</t>
  </si>
  <si>
    <t>01PG26003002</t>
  </si>
  <si>
    <t>FIV con 3 Transferencias / IVF with 3 Transfers - CDMX</t>
  </si>
  <si>
    <t>120.689,6552</t>
  </si>
  <si>
    <t>120.689,66</t>
  </si>
  <si>
    <t>140.000,00</t>
  </si>
  <si>
    <t>140.000,0000</t>
  </si>
  <si>
    <t>9/07/26 EXT</t>
  </si>
  <si>
    <t>7:53 P. M.</t>
  </si>
  <si>
    <t>T4 - Libre</t>
  </si>
  <si>
    <t>Pruebas: 13581</t>
  </si>
  <si>
    <t>275,86</t>
  </si>
  <si>
    <t>320,00</t>
  </si>
  <si>
    <t>MEMD010324U59 ( Danya Elizabeth Mendoza Martinez)</t>
  </si>
  <si>
    <t>7:49 P. M.</t>
  </si>
  <si>
    <t>01PG26003004</t>
  </si>
  <si>
    <t>Progesterona</t>
  </si>
  <si>
    <t>Pruebas: 13576</t>
  </si>
  <si>
    <t>7:47 P. M.</t>
  </si>
  <si>
    <t>01PG26003001</t>
  </si>
  <si>
    <t>5:50 P. M.</t>
  </si>
  <si>
    <t>01FI26001959</t>
  </si>
  <si>
    <t>Traslado de gametos locales</t>
  </si>
  <si>
    <t>Nova Aranda, Juana Patricia</t>
  </si>
  <si>
    <t>2.586,2069</t>
  </si>
  <si>
    <t>2.586,21</t>
  </si>
  <si>
    <t>3.000,0000</t>
  </si>
  <si>
    <t>5:45 P. M.</t>
  </si>
  <si>
    <t>01FI26001958</t>
  </si>
  <si>
    <t>Donación esperma - LAFER - Europeo</t>
  </si>
  <si>
    <t>21.551,72</t>
  </si>
  <si>
    <t>25.000,00</t>
  </si>
  <si>
    <t>5:24 P. M.</t>
  </si>
  <si>
    <t>01FI26001957</t>
  </si>
  <si>
    <t>4:33 P. M.</t>
  </si>
  <si>
    <t>3V260000550</t>
  </si>
  <si>
    <t>Sesión de Masaje - GDL</t>
  </si>
  <si>
    <t>1.379,3104</t>
  </si>
  <si>
    <t>CONSULTA WELLNESS INCLUIDA EN TRATAMIENTO</t>
  </si>
  <si>
    <t>4:32 P. M.</t>
  </si>
  <si>
    <t>3V260000549</t>
  </si>
  <si>
    <t>GRATIS PRESTACIÓN FI</t>
  </si>
  <si>
    <t>4:27 P. M.</t>
  </si>
  <si>
    <t>3PG260000553</t>
  </si>
  <si>
    <t>4:11 P. M.</t>
  </si>
  <si>
    <t>3V260000547</t>
  </si>
  <si>
    <t>Pruebas: 13586</t>
  </si>
  <si>
    <t>3:24 P. M.</t>
  </si>
  <si>
    <t>01FI26001954</t>
  </si>
  <si>
    <t>3:20 P. M.</t>
  </si>
  <si>
    <t>3V260000548</t>
  </si>
  <si>
    <t>Pruebas: 13585</t>
  </si>
  <si>
    <t>3:03 P. M.</t>
  </si>
  <si>
    <t>01FI26001956</t>
  </si>
  <si>
    <t>Pruebas: 13584</t>
  </si>
  <si>
    <t>01V26002594</t>
  </si>
  <si>
    <t>Pruebas: 13583</t>
  </si>
  <si>
    <t>2:46 P. M.</t>
  </si>
  <si>
    <t>Examen general de orina</t>
  </si>
  <si>
    <t>Pruebas: 13582</t>
  </si>
  <si>
    <t>232,76</t>
  </si>
  <si>
    <t>270,00</t>
  </si>
  <si>
    <t>01PG26002997</t>
  </si>
  <si>
    <t>Farca Azani, Nicole</t>
  </si>
  <si>
    <t>4.310,3448</t>
  </si>
  <si>
    <t>4.310,34</t>
  </si>
  <si>
    <t>5.000,00</t>
  </si>
  <si>
    <t>Maria Victoria Marchese</t>
  </si>
  <si>
    <t>2:19 P. M.</t>
  </si>
  <si>
    <t>01EX26000649</t>
  </si>
  <si>
    <t>Diaz Penagos, Erika Beatriz</t>
  </si>
  <si>
    <t>2:11 P. M.</t>
  </si>
  <si>
    <t>2V260000332</t>
  </si>
  <si>
    <t>1:54 P. M.</t>
  </si>
  <si>
    <t>01PG26002995</t>
  </si>
  <si>
    <t>Solanas Esteban, Eduardo</t>
  </si>
  <si>
    <t>8.620,69</t>
  </si>
  <si>
    <t>10.000,00</t>
  </si>
  <si>
    <t>2V260000331</t>
  </si>
  <si>
    <t>2V260000330</t>
  </si>
  <si>
    <t>1:24 P. M.</t>
  </si>
  <si>
    <t>01PG26002996</t>
  </si>
  <si>
    <t>1:09 P. M.</t>
  </si>
  <si>
    <t>01PG26002994</t>
  </si>
  <si>
    <t>3.560,00</t>
  </si>
  <si>
    <t>01EX26000648</t>
  </si>
  <si>
    <t>01V26002593</t>
  </si>
  <si>
    <t>Pruebas: 13580</t>
  </si>
  <si>
    <t>Paquete Hormonas Basales</t>
  </si>
  <si>
    <t>01V26002592</t>
  </si>
  <si>
    <t>Pruebas: 13579</t>
  </si>
  <si>
    <t>01V26002597</t>
  </si>
  <si>
    <t>Pruebas: 13578</t>
  </si>
  <si>
    <t>01PG26002999</t>
  </si>
  <si>
    <t>2V260000329</t>
  </si>
  <si>
    <t>12:38 P. M.</t>
  </si>
  <si>
    <t>01PG26002998</t>
  </si>
  <si>
    <t>8,00</t>
  </si>
  <si>
    <t>7.120,00</t>
  </si>
  <si>
    <t>12:31 P. M.</t>
  </si>
  <si>
    <t>01FI26001952</t>
  </si>
  <si>
    <t>17.241,3793</t>
  </si>
  <si>
    <t>17.241,38</t>
  </si>
  <si>
    <t>20.000,00</t>
  </si>
  <si>
    <t>12:27 P. M.</t>
  </si>
  <si>
    <t>2FI260000141</t>
  </si>
  <si>
    <t>12:25 P. M.</t>
  </si>
  <si>
    <t>01EX26000647</t>
  </si>
  <si>
    <t>[EX] Vitrificación</t>
  </si>
  <si>
    <t>6.896,5517</t>
  </si>
  <si>
    <t>50,00</t>
  </si>
  <si>
    <t>3.448,28</t>
  </si>
  <si>
    <t>Ana Hernandez</t>
  </si>
  <si>
    <t>Precios espcial por credencialización  de ciclo, pagado completo</t>
  </si>
  <si>
    <t>12:23 P. M.</t>
  </si>
  <si>
    <t>01FI26001951</t>
  </si>
  <si>
    <t>Pruebas: 13577</t>
  </si>
  <si>
    <t>CAVM910109841 (VR-FI Marcela Carrera)</t>
  </si>
  <si>
    <t>01V26002596</t>
  </si>
  <si>
    <t>ROGP990616UH7 ( Patricia Guadalupe Rojas Gómez)</t>
  </si>
  <si>
    <t>01V26002591</t>
  </si>
  <si>
    <t>Pruebas: 13575</t>
  </si>
  <si>
    <t>01EX26000644</t>
  </si>
  <si>
    <t>1.336,00</t>
  </si>
  <si>
    <t>01V26002590</t>
  </si>
  <si>
    <t>Perfil pre transferencia</t>
  </si>
  <si>
    <t>Pruebas: 13574</t>
  </si>
  <si>
    <t>11:40 A. M.</t>
  </si>
  <si>
    <t>01FI26001953</t>
  </si>
  <si>
    <t>2.511,68</t>
  </si>
  <si>
    <t>3.346,40</t>
  </si>
  <si>
    <t>5.170,00</t>
  </si>
  <si>
    <t>Pruebas: 13573</t>
  </si>
  <si>
    <t>478,00</t>
  </si>
  <si>
    <t>554,48</t>
  </si>
  <si>
    <t>01FI26001950</t>
  </si>
  <si>
    <t>OVIDREL F-PEN 250MCG - PLUMAS</t>
  </si>
  <si>
    <t>2.350,0000</t>
  </si>
  <si>
    <t>2.350,00</t>
  </si>
  <si>
    <t>1.035,0800</t>
  </si>
  <si>
    <t>01PG26003005</t>
  </si>
  <si>
    <t>10:51 A. M.</t>
  </si>
  <si>
    <t>01V26002588</t>
  </si>
  <si>
    <t>Perfil disparo captura</t>
  </si>
  <si>
    <t>Pruebas: 13572</t>
  </si>
  <si>
    <t>01FI26001949</t>
  </si>
  <si>
    <t>01V26002586</t>
  </si>
  <si>
    <t>Pruebas: 13571</t>
  </si>
  <si>
    <t>3V260000546</t>
  </si>
  <si>
    <t>Terapia psicológica online - GDL</t>
  </si>
  <si>
    <t>Sesion incluida en tratamiento</t>
  </si>
  <si>
    <t>10:27 A. M.</t>
  </si>
  <si>
    <t>01V26002587</t>
  </si>
  <si>
    <t>01FI26001948</t>
  </si>
  <si>
    <t>Consulta de nutrición CDMX</t>
  </si>
  <si>
    <t>Mondragón Yépez, Andrea</t>
  </si>
  <si>
    <t>01PG26002991</t>
  </si>
  <si>
    <t>EmbryoScope Kit Interno</t>
  </si>
  <si>
    <t>8.620,6897</t>
  </si>
  <si>
    <t>55,00</t>
  </si>
  <si>
    <t>3.879,31</t>
  </si>
  <si>
    <t>4.500,00</t>
  </si>
  <si>
    <t>10.000,0000</t>
  </si>
  <si>
    <t>Autorizado por Ana - descuento por un tema de medicamentos</t>
  </si>
  <si>
    <t>01PG26002990</t>
  </si>
  <si>
    <t>Histeroscopia diagnostica</t>
  </si>
  <si>
    <t>20,00</t>
  </si>
  <si>
    <t>Precio en hubspot (cotización que se le dio a la paciente) es de 20 mil</t>
  </si>
  <si>
    <t>9:38 A. M.</t>
  </si>
  <si>
    <t>arriaga cortes, mariana</t>
  </si>
  <si>
    <t>3.448,2759</t>
  </si>
  <si>
    <t>4.000,0000</t>
  </si>
  <si>
    <t>01EX26000646</t>
  </si>
  <si>
    <t>7,00</t>
  </si>
  <si>
    <t>24.051,72</t>
  </si>
  <si>
    <t>27.900,00</t>
  </si>
  <si>
    <t>7:50 P. M.</t>
  </si>
  <si>
    <t>01PG26002989</t>
  </si>
  <si>
    <t>8/07/26 EXT</t>
  </si>
  <si>
    <t>7:42 P. M.</t>
  </si>
  <si>
    <t>01V26002598</t>
  </si>
  <si>
    <t>Pruebas: 13570</t>
  </si>
  <si>
    <t>7:13 P. M.</t>
  </si>
  <si>
    <t>01V26002595</t>
  </si>
  <si>
    <t>Pruebas: 13569</t>
  </si>
  <si>
    <t>6:53 P. M.</t>
  </si>
  <si>
    <t>01V26002583</t>
  </si>
  <si>
    <t>Pruebas: 13568</t>
  </si>
  <si>
    <t>6:52 P. M.</t>
  </si>
  <si>
    <t>01V26002581</t>
  </si>
  <si>
    <t>1.422,4138</t>
  </si>
  <si>
    <t>1.422,41</t>
  </si>
  <si>
    <t>1.650,00</t>
  </si>
  <si>
    <t>7/07/26 EXT</t>
  </si>
  <si>
    <t>Pruebas: 13542</t>
  </si>
  <si>
    <t>AEGZ930621J26 ( Zoyla Andres Gabriel)</t>
  </si>
  <si>
    <t>6:06 P. M.</t>
  </si>
  <si>
    <t>3PG260000552</t>
  </si>
  <si>
    <t>6:04 P. M.</t>
  </si>
  <si>
    <t>3PG260000551</t>
  </si>
  <si>
    <t>5:59 P. M.</t>
  </si>
  <si>
    <t>01V26002580</t>
  </si>
  <si>
    <t>Sesión de Acupuntura - CDMX</t>
  </si>
  <si>
    <t>SERVICIO DUPLICADO</t>
  </si>
  <si>
    <t>01PG26002986</t>
  </si>
  <si>
    <t>01PG26002985</t>
  </si>
  <si>
    <t>Cita primera vez IPS</t>
  </si>
  <si>
    <t>Rodríguez, Corina</t>
  </si>
  <si>
    <t>862,07</t>
  </si>
  <si>
    <t>01PG26002984</t>
  </si>
  <si>
    <t>41.810,3448</t>
  </si>
  <si>
    <t>41.810,34</t>
  </si>
  <si>
    <t>48.500,00</t>
  </si>
  <si>
    <t>01FI26001947</t>
  </si>
  <si>
    <t>3:10 P. M.</t>
  </si>
  <si>
    <t>3EX260000342</t>
  </si>
  <si>
    <t>Donación esperma - LAFER - Extranjero</t>
  </si>
  <si>
    <t>Garcia Plasencia, Adriana</t>
  </si>
  <si>
    <t>01PG26002988</t>
  </si>
  <si>
    <t>3V260000545</t>
  </si>
  <si>
    <t>CONSULTA DE FERTILIDAD ANUAL / PRESTACIÓN FI</t>
  </si>
  <si>
    <t>2:57 P. M.</t>
  </si>
  <si>
    <t>01V26002585</t>
  </si>
  <si>
    <t>Pruebas: 13567</t>
  </si>
  <si>
    <t>2:56 P. M.</t>
  </si>
  <si>
    <t>3V260000544</t>
  </si>
  <si>
    <t>01PG26002982</t>
  </si>
  <si>
    <t>OESTROGEL .0.06 / 100 G (ESTRADIOL EN GEL)</t>
  </si>
  <si>
    <t>900,00</t>
  </si>
  <si>
    <t>6.896,55</t>
  </si>
  <si>
    <t>8.000,00</t>
  </si>
  <si>
    <t>01EX26000642</t>
  </si>
  <si>
    <t>1:50 P. M.</t>
  </si>
  <si>
    <t>01PG26002987</t>
  </si>
  <si>
    <t>1:45 P. M.</t>
  </si>
  <si>
    <t>960,00</t>
  </si>
  <si>
    <t>01V26002582</t>
  </si>
  <si>
    <t>Pruebas: 13566</t>
  </si>
  <si>
    <t>01PG26002981</t>
  </si>
  <si>
    <t>2V260000327</t>
  </si>
  <si>
    <t>01FI26001945</t>
  </si>
  <si>
    <t>33,33</t>
  </si>
  <si>
    <t>12:55 P. M.</t>
  </si>
  <si>
    <t>01V26002576</t>
  </si>
  <si>
    <t>Pruebas: 13564</t>
  </si>
  <si>
    <t>12:54 P. M.</t>
  </si>
  <si>
    <t>01V26002578</t>
  </si>
  <si>
    <t>Pruebas: 13563</t>
  </si>
  <si>
    <t>Cargo erroneo</t>
  </si>
  <si>
    <t>12:52 P. M.</t>
  </si>
  <si>
    <t>01EX26000641</t>
  </si>
  <si>
    <t>Folatos</t>
  </si>
  <si>
    <t>438,79</t>
  </si>
  <si>
    <t>509,00</t>
  </si>
  <si>
    <t>Ferritina</t>
  </si>
  <si>
    <t>361,21</t>
  </si>
  <si>
    <t>419,00</t>
  </si>
  <si>
    <t>01PG26002980</t>
  </si>
  <si>
    <t>700,00</t>
  </si>
  <si>
    <t>01FI26001943</t>
  </si>
  <si>
    <t>Estradiol</t>
  </si>
  <si>
    <t>Pruebas: 13562</t>
  </si>
  <si>
    <t>Torres Avellaneda, Alex Zamir</t>
  </si>
  <si>
    <t>FSH</t>
  </si>
  <si>
    <t>12:44 P. M.</t>
  </si>
  <si>
    <t>01V26002577</t>
  </si>
  <si>
    <t>Pruebas: 13561</t>
  </si>
  <si>
    <t>12:41 P. M.</t>
  </si>
  <si>
    <t>01FI26001942</t>
  </si>
  <si>
    <t>5,00</t>
  </si>
  <si>
    <t>4.450,00</t>
  </si>
  <si>
    <t>12:39 P. M.</t>
  </si>
  <si>
    <t>01FI26001944</t>
  </si>
  <si>
    <t>1.780,00</t>
  </si>
  <si>
    <t>01V26002589</t>
  </si>
  <si>
    <t>Pruebas: 13560</t>
  </si>
  <si>
    <t>01FI26001941</t>
  </si>
  <si>
    <t>Congelamiento de semen (por depósito) CDMX - GDL - MET</t>
  </si>
  <si>
    <t>Congelamiento de semen (por depósito) CDMX</t>
  </si>
  <si>
    <t>01FI26001946</t>
  </si>
  <si>
    <t>01EX26000640</t>
  </si>
  <si>
    <t>01EX26000639</t>
  </si>
  <si>
    <t>Pruebas: 13559</t>
  </si>
  <si>
    <t>11:44 A. M.</t>
  </si>
  <si>
    <t>2V260000328</t>
  </si>
  <si>
    <t>Pruebas: 13558</t>
  </si>
  <si>
    <t>01FI26001940</t>
  </si>
  <si>
    <t>Pruebas: 13557</t>
  </si>
  <si>
    <t>01FI26001939</t>
  </si>
  <si>
    <t>11:41 A. M.</t>
  </si>
  <si>
    <t>01EX26000638</t>
  </si>
  <si>
    <t>Pruebas: 13556</t>
  </si>
  <si>
    <t>01V26002575</t>
  </si>
  <si>
    <t>Pruebas: 13555</t>
  </si>
  <si>
    <t>2V260000326</t>
  </si>
  <si>
    <t>11:21 A. M.</t>
  </si>
  <si>
    <t>2V260000325</t>
  </si>
  <si>
    <t>2V260000324</t>
  </si>
  <si>
    <t>11:08 A. M.</t>
  </si>
  <si>
    <t>01FI26001938</t>
  </si>
  <si>
    <t>MOMENTS 50 MG 30 TABc</t>
  </si>
  <si>
    <t>950,00</t>
  </si>
  <si>
    <t>11:02 A. M.</t>
  </si>
  <si>
    <t>01PG26002979</t>
  </si>
  <si>
    <t>9,00</t>
  </si>
  <si>
    <t>8.010,00</t>
  </si>
  <si>
    <t>REKOVELLE SOL FOR INJ 36MCG/1.08ML CON 6 AGUJA</t>
  </si>
  <si>
    <t>9.848,0000</t>
  </si>
  <si>
    <t>9.848,00</t>
  </si>
  <si>
    <t>5.789,7200</t>
  </si>
  <si>
    <t>10:48 A. M.</t>
  </si>
  <si>
    <t>01V26002573</t>
  </si>
  <si>
    <t>10:38 A. M.</t>
  </si>
  <si>
    <t>01V26002579</t>
  </si>
  <si>
    <t>Pruebas: 13554</t>
  </si>
  <si>
    <t>01PG26002983</t>
  </si>
  <si>
    <t>01V26002571</t>
  </si>
  <si>
    <t>Pruebas: 13553</t>
  </si>
  <si>
    <t>01PG26002977</t>
  </si>
  <si>
    <t>10:26 A. M.</t>
  </si>
  <si>
    <t>01V26002574</t>
  </si>
  <si>
    <t>Pruebas: 13552</t>
  </si>
  <si>
    <t>01EX26000637</t>
  </si>
  <si>
    <t>Pruebas: 13551</t>
  </si>
  <si>
    <t>01FI26001937</t>
  </si>
  <si>
    <t>9:27 A. M.</t>
  </si>
  <si>
    <t>01V26002584</t>
  </si>
  <si>
    <t>Pruebas: 13550</t>
  </si>
  <si>
    <t>01PG26002976</t>
  </si>
  <si>
    <t>01FI26001936</t>
  </si>
  <si>
    <t>96.551,72</t>
  </si>
  <si>
    <t>112.000,00</t>
  </si>
  <si>
    <t>8:56 A. M.</t>
  </si>
  <si>
    <t>01V26002570</t>
  </si>
  <si>
    <t>Pruebas: 13549</t>
  </si>
  <si>
    <t>01PG26002978</t>
  </si>
  <si>
    <t>8:53 A. M.</t>
  </si>
  <si>
    <t>01FI26001935</t>
  </si>
  <si>
    <t>8:05 A. M.</t>
  </si>
  <si>
    <t>01V26002572</t>
  </si>
  <si>
    <t>Pruebas: 13548</t>
  </si>
  <si>
    <t>7:55 A. M.</t>
  </si>
  <si>
    <t>01FI26001933</t>
  </si>
  <si>
    <t>Pruebas: 13547</t>
  </si>
  <si>
    <t>01FI26001934</t>
  </si>
  <si>
    <t>Pruebas: 13546</t>
  </si>
  <si>
    <t>7:42 A. M.</t>
  </si>
  <si>
    <t>01EX26000643</t>
  </si>
  <si>
    <t>[EX] Captura + fertilización CDMX</t>
  </si>
  <si>
    <t>29.000,00</t>
  </si>
  <si>
    <t>6:59 P. M.</t>
  </si>
  <si>
    <t>01FI26001932</t>
  </si>
  <si>
    <t>SUPLEMENTO - FORCELL DUO</t>
  </si>
  <si>
    <t>Saavedra Carrero, Valeria Geraldine</t>
  </si>
  <si>
    <t>1.131,0000</t>
  </si>
  <si>
    <t>1.131,00</t>
  </si>
  <si>
    <t>6:51 P. M.</t>
  </si>
  <si>
    <t>01FI26001931</t>
  </si>
  <si>
    <t>6:29 P. M.</t>
  </si>
  <si>
    <t>SUPLEMENTO - FORCELL FEM</t>
  </si>
  <si>
    <t>895,00</t>
  </si>
  <si>
    <t>6:28 P. M.</t>
  </si>
  <si>
    <t>6:23 P. M.</t>
  </si>
  <si>
    <t>3PG260000547</t>
  </si>
  <si>
    <t>6:17 P. M.</t>
  </si>
  <si>
    <t>3V260000523</t>
  </si>
  <si>
    <t>Pruebas: 13545</t>
  </si>
  <si>
    <t>5:56 P. M.</t>
  </si>
  <si>
    <t>01V26002568</t>
  </si>
  <si>
    <t>Pruebas: 13544</t>
  </si>
  <si>
    <t>3FI260000352</t>
  </si>
  <si>
    <t>3:08 P. M.</t>
  </si>
  <si>
    <t>3V260000522</t>
  </si>
  <si>
    <t>Pruebas: 13543</t>
  </si>
  <si>
    <t>2:54 P. M.</t>
  </si>
  <si>
    <t>01V26002567</t>
  </si>
  <si>
    <t>2:39 P. M.</t>
  </si>
  <si>
    <t>3PG260000546</t>
  </si>
  <si>
    <t>01FI26001930</t>
  </si>
  <si>
    <t>2.670,00</t>
  </si>
  <si>
    <t>2:20 P. M.</t>
  </si>
  <si>
    <t>3PG260000545</t>
  </si>
  <si>
    <t>Martinez Naranjo, Izzeth Gaylene</t>
  </si>
  <si>
    <t>1:59 P. M.</t>
  </si>
  <si>
    <t>01PG26002974</t>
  </si>
  <si>
    <t>2.800,00</t>
  </si>
  <si>
    <t>3PG260000550</t>
  </si>
  <si>
    <t>3/07/26 EXT</t>
  </si>
  <si>
    <t>01V26002569</t>
  </si>
  <si>
    <t>Pruebas: 13540</t>
  </si>
  <si>
    <t>29/06/26 EXT</t>
  </si>
  <si>
    <t>1:52 P. M.</t>
  </si>
  <si>
    <t>Pruebas: 13539</t>
  </si>
  <si>
    <t>29/07/26 EXT</t>
  </si>
  <si>
    <t>1:49 P. M.</t>
  </si>
  <si>
    <t>Pruebas: 13538</t>
  </si>
  <si>
    <t>01PG26002972</t>
  </si>
  <si>
    <t>12:48 P. M.</t>
  </si>
  <si>
    <t>01V26002565</t>
  </si>
  <si>
    <t>Pruebas: 13536</t>
  </si>
  <si>
    <t>01FI26001929</t>
  </si>
  <si>
    <t>01FI26001928</t>
  </si>
  <si>
    <t>15,00</t>
  </si>
  <si>
    <t>69.612,07</t>
  </si>
  <si>
    <t>80.750,00</t>
  </si>
  <si>
    <t>01V26002566</t>
  </si>
  <si>
    <t>Pruebas: 13535</t>
  </si>
  <si>
    <t>01PG26002975</t>
  </si>
  <si>
    <t>3PG260000544</t>
  </si>
  <si>
    <t>Pruebas: 13534</t>
  </si>
  <si>
    <t>431,03</t>
  </si>
  <si>
    <t>500,00</t>
  </si>
  <si>
    <t>12:28 P. M.</t>
  </si>
  <si>
    <t>01PG26002971</t>
  </si>
  <si>
    <t>01PG26002973</t>
  </si>
  <si>
    <t>30.300,00</t>
  </si>
  <si>
    <t>12:20 P. M.</t>
  </si>
  <si>
    <t>01V26002564</t>
  </si>
  <si>
    <t>Pruebas: 13533</t>
  </si>
  <si>
    <t>Pruebas: 13532</t>
  </si>
  <si>
    <t>Ortega Convento, Berenice Yasmin</t>
  </si>
  <si>
    <t>3V260000521</t>
  </si>
  <si>
    <t>Pruebas: 13531</t>
  </si>
  <si>
    <t>11:55 A. M.</t>
  </si>
  <si>
    <t>01PG26002970</t>
  </si>
  <si>
    <t>11:48 A. M.</t>
  </si>
  <si>
    <t>Pruebas: 13530</t>
  </si>
  <si>
    <t>11:47 A. M.</t>
  </si>
  <si>
    <t>01FI26001927</t>
  </si>
  <si>
    <t>11:32 A. M.</t>
  </si>
  <si>
    <t>01V26002563</t>
  </si>
  <si>
    <t>Biometria Hemática Pack</t>
  </si>
  <si>
    <t>Pruebas: 13528</t>
  </si>
  <si>
    <t>11:31 A. M.</t>
  </si>
  <si>
    <t>Grupo Sanguíneo RH</t>
  </si>
  <si>
    <t>Tiempos de Coagulación</t>
  </si>
  <si>
    <t>01FI26001924</t>
  </si>
  <si>
    <t>01PG26002968</t>
  </si>
  <si>
    <t>01PG26002967</t>
  </si>
  <si>
    <t>Lin, Daotian</t>
  </si>
  <si>
    <t>12.931,0340</t>
  </si>
  <si>
    <t>13,33</t>
  </si>
  <si>
    <t>33.620,70</t>
  </si>
  <si>
    <t>39.000,01</t>
  </si>
  <si>
    <t>2V260000323</t>
  </si>
  <si>
    <t>01PG26002966</t>
  </si>
  <si>
    <t>Taglietti, Francesco</t>
  </si>
  <si>
    <t>Pruebas: 13527</t>
  </si>
  <si>
    <t>01V26002561</t>
  </si>
  <si>
    <t>Pruebas: 13526</t>
  </si>
  <si>
    <t>01PG26002969</t>
  </si>
  <si>
    <t>01V26002562</t>
  </si>
  <si>
    <t>Pruebas: 13525</t>
  </si>
  <si>
    <t>01V26002556</t>
  </si>
  <si>
    <t>Pruebas: 13524</t>
  </si>
  <si>
    <t>9:03 A. M.</t>
  </si>
  <si>
    <t>Pruebas: 13523</t>
  </si>
  <si>
    <t>2FI260000140</t>
  </si>
  <si>
    <t>Paquete estudios diagnóstico - MET</t>
  </si>
  <si>
    <t>Pruebas: 13522</t>
  </si>
  <si>
    <t>3.750,0000</t>
  </si>
  <si>
    <t>3.750,00</t>
  </si>
  <si>
    <t>4.350,00</t>
  </si>
  <si>
    <t>8:51 A. M.</t>
  </si>
  <si>
    <t>7:45 P. M.</t>
  </si>
  <si>
    <t>3PG260000543</t>
  </si>
  <si>
    <t>Check up Fertilidad Hombres GDL</t>
  </si>
  <si>
    <t>2.500,0000</t>
  </si>
  <si>
    <t>7:40 P. M.</t>
  </si>
  <si>
    <t>3PG260000542</t>
  </si>
  <si>
    <t>SUPLEMENTO ONE</t>
  </si>
  <si>
    <t>1.034,4800</t>
  </si>
  <si>
    <t>1.034,48</t>
  </si>
  <si>
    <t>1.200,00</t>
  </si>
  <si>
    <t>5:36 P. M.</t>
  </si>
  <si>
    <t>01FI26001922</t>
  </si>
  <si>
    <t>4:49 P. M.</t>
  </si>
  <si>
    <t>01FI26001919</t>
  </si>
  <si>
    <t>4:47 P. M.</t>
  </si>
  <si>
    <t>01FI26001921</t>
  </si>
  <si>
    <t>Pruebas: 13521</t>
  </si>
  <si>
    <t>4:06 P. M.</t>
  </si>
  <si>
    <t>01PG26002958</t>
  </si>
  <si>
    <t>6/07/26 EXT</t>
  </si>
  <si>
    <t>01V26002543</t>
  </si>
  <si>
    <t>Pruebas: 13520</t>
  </si>
  <si>
    <t>01PG26002957</t>
  </si>
  <si>
    <t>2.672,00</t>
  </si>
  <si>
    <t>01V26002553</t>
  </si>
  <si>
    <t>Pruebas: 13519</t>
  </si>
  <si>
    <t>01PG26002956</t>
  </si>
  <si>
    <t>2:43 P. M.</t>
  </si>
  <si>
    <t>01EX26000633</t>
  </si>
  <si>
    <t>2PG260000260</t>
  </si>
  <si>
    <t>2:31 P. M.</t>
  </si>
  <si>
    <t>2:21 P. M.</t>
  </si>
  <si>
    <t>01PG26002955</t>
  </si>
  <si>
    <t>2:16 P. M.</t>
  </si>
  <si>
    <t>2V260000322</t>
  </si>
  <si>
    <t>1:58 P. M.</t>
  </si>
  <si>
    <t>01V26002542</t>
  </si>
  <si>
    <t>Pruebas: 13518</t>
  </si>
  <si>
    <t>1:43 P. M.</t>
  </si>
  <si>
    <t>01V26002541</t>
  </si>
  <si>
    <t>Pruebas: 13517</t>
  </si>
  <si>
    <t>01PG26002963</t>
  </si>
  <si>
    <t>1:26 P. M.</t>
  </si>
  <si>
    <t>01PG26002962</t>
  </si>
  <si>
    <t>Pruebas: 13516</t>
  </si>
  <si>
    <t>01PG26002961</t>
  </si>
  <si>
    <t>1:15 P. M.</t>
  </si>
  <si>
    <t>01PG26002959</t>
  </si>
  <si>
    <t>01PG26002949</t>
  </si>
  <si>
    <t>01EX26000632</t>
  </si>
  <si>
    <t>Pruebas: 13515</t>
  </si>
  <si>
    <t>1:01 P. M.</t>
  </si>
  <si>
    <t>01PG26002954</t>
  </si>
  <si>
    <t>01PG26002960</t>
  </si>
  <si>
    <t>01V26002539</t>
  </si>
  <si>
    <t>Pruebas: 13514</t>
  </si>
  <si>
    <t>01V26002544</t>
  </si>
  <si>
    <t>Pruebas: 13513</t>
  </si>
  <si>
    <t>01PG26002953</t>
  </si>
  <si>
    <t>01V26002536</t>
  </si>
  <si>
    <t>Pruebas: 13512</t>
  </si>
  <si>
    <t>01EX26000631</t>
  </si>
  <si>
    <t>01FI26001918</t>
  </si>
  <si>
    <t>01PG26002965</t>
  </si>
  <si>
    <t>01PG26002964</t>
  </si>
  <si>
    <t>01PG26002948</t>
  </si>
  <si>
    <t>01PG26002952</t>
  </si>
  <si>
    <t>Pruebas: 13511</t>
  </si>
  <si>
    <t>01V26002538</t>
  </si>
  <si>
    <t>01V26002535</t>
  </si>
  <si>
    <t>Pruebas: 13510</t>
  </si>
  <si>
    <t>01V26002557</t>
  </si>
  <si>
    <t>Pruebas: 13509</t>
  </si>
  <si>
    <t>12:05 P. M.</t>
  </si>
  <si>
    <t>3R260000017</t>
  </si>
  <si>
    <t>[EX] Histeroscopia diagnostica</t>
  </si>
  <si>
    <t>15.086,2069</t>
  </si>
  <si>
    <t>-15.086,21</t>
  </si>
  <si>
    <t>-17.500,00</t>
  </si>
  <si>
    <t>17.500,0000</t>
  </si>
  <si>
    <t>3EX260000339</t>
  </si>
  <si>
    <t>18,86</t>
  </si>
  <si>
    <t>12.241,39</t>
  </si>
  <si>
    <t>14.200,01</t>
  </si>
  <si>
    <t>Se aplica descuento por hacer histeroscopia en mismo procedimiento</t>
  </si>
  <si>
    <t>01V26002551</t>
  </si>
  <si>
    <t>Pruebas: 13508</t>
  </si>
  <si>
    <t>01PG26002946</t>
  </si>
  <si>
    <t>3PG260000541</t>
  </si>
  <si>
    <t>3PG260000540</t>
  </si>
  <si>
    <t>01PG26002951</t>
  </si>
  <si>
    <t>01PG26002944</t>
  </si>
  <si>
    <t>01EX26000634</t>
  </si>
  <si>
    <t>Pruebas: 13507</t>
  </si>
  <si>
    <t>01V26002552</t>
  </si>
  <si>
    <t>Pruebas: 13506</t>
  </si>
  <si>
    <t>01V26002534</t>
  </si>
  <si>
    <t>Pruebas: 13505</t>
  </si>
  <si>
    <t>01V26002554</t>
  </si>
  <si>
    <t>Pruebas: 13504</t>
  </si>
  <si>
    <t>01V26002537</t>
  </si>
  <si>
    <t>Pruebas: 13503</t>
  </si>
  <si>
    <t>01EX26000630</t>
  </si>
  <si>
    <t>01PG26002950</t>
  </si>
  <si>
    <t>Pruebas: 13502</t>
  </si>
  <si>
    <t>10:07 A. M.</t>
  </si>
  <si>
    <t>01V26002533</t>
  </si>
  <si>
    <t>Pruebas: 13501</t>
  </si>
  <si>
    <t>9:29 A. M.</t>
  </si>
  <si>
    <t>3EX260000338</t>
  </si>
  <si>
    <t>Brown, Courtney Erin</t>
  </si>
  <si>
    <t>Tanya Barajas Serrano (Externa)</t>
  </si>
  <si>
    <t>Se aplica descuento por volumen</t>
  </si>
  <si>
    <t>3EX260000337</t>
  </si>
  <si>
    <t>Uso de consultorio1hr con US</t>
  </si>
  <si>
    <t>30,70</t>
  </si>
  <si>
    <t>388,32</t>
  </si>
  <si>
    <t>450,45</t>
  </si>
  <si>
    <t>9:21 A. M.</t>
  </si>
  <si>
    <t>01PG26002947</t>
  </si>
  <si>
    <t>Pruebas: 13500</t>
  </si>
  <si>
    <t>818,97</t>
  </si>
  <si>
    <t>TSH</t>
  </si>
  <si>
    <t>01FI26001917</t>
  </si>
  <si>
    <t>01PG26002945</t>
  </si>
  <si>
    <t>2.034,00</t>
  </si>
  <si>
    <t>5.600,00</t>
  </si>
  <si>
    <t>6.000,00</t>
  </si>
  <si>
    <t>01FI26001920</t>
  </si>
  <si>
    <t>3EX260000336</t>
  </si>
  <si>
    <t>Romero Hinojosa, Fatima Viridiana</t>
  </si>
  <si>
    <t>41.379,31</t>
  </si>
  <si>
    <t>48.000,00</t>
  </si>
  <si>
    <t>Edna Amaro</t>
  </si>
  <si>
    <t>3EX260000335</t>
  </si>
  <si>
    <t>Espinoza Esquivel, Martha Monserrat</t>
  </si>
  <si>
    <t>6,67</t>
  </si>
  <si>
    <t>24.137,95</t>
  </si>
  <si>
    <t>28.000,02</t>
  </si>
  <si>
    <t>Se palica descuento por volumen</t>
  </si>
  <si>
    <t>8:41 A. M.</t>
  </si>
  <si>
    <t>3EX260000334</t>
  </si>
  <si>
    <t>Bolanos Gomez, Nantli Alexis</t>
  </si>
  <si>
    <t>3EX260000333</t>
  </si>
  <si>
    <t>8:33 A. M.</t>
  </si>
  <si>
    <t>01FI26001916</t>
  </si>
  <si>
    <t>20% por 4 embriones</t>
  </si>
  <si>
    <t>8:32 A. M.</t>
  </si>
  <si>
    <t>01V26002546</t>
  </si>
  <si>
    <t>Pruebas: 13499</t>
  </si>
  <si>
    <t>8:31 A. M.</t>
  </si>
  <si>
    <t>3V260000519</t>
  </si>
  <si>
    <t>8:26 A. M.</t>
  </si>
  <si>
    <t>01FI26001915</t>
  </si>
  <si>
    <t>Pruebas: 13498</t>
  </si>
  <si>
    <t>8:19 A. M.</t>
  </si>
  <si>
    <t>01V26002550</t>
  </si>
  <si>
    <t>Pruebas: 13497</t>
  </si>
  <si>
    <t>4/07/26 EXT</t>
  </si>
  <si>
    <t>01V26002555</t>
  </si>
  <si>
    <t>Pruebas: 13496</t>
  </si>
  <si>
    <t>INCLUIDA</t>
  </si>
  <si>
    <t>01V26002540</t>
  </si>
  <si>
    <t>Pruebas: 13495</t>
  </si>
  <si>
    <t>3EX260000332</t>
  </si>
  <si>
    <t>15.086,21</t>
  </si>
  <si>
    <t>17.500,00</t>
  </si>
  <si>
    <t>3EX260000331</t>
  </si>
  <si>
    <t>[EX] Captura+ Vitrificacion de ovocitos GDL</t>
  </si>
  <si>
    <t>24.137,9310</t>
  </si>
  <si>
    <t>24.137,93</t>
  </si>
  <si>
    <t>28.000,00</t>
  </si>
  <si>
    <t>3PG260000539</t>
  </si>
  <si>
    <t>Jiménez Valdivia, Vianey Alexandra</t>
  </si>
  <si>
    <t>3V260000518</t>
  </si>
  <si>
    <t>Pruebas: 13494</t>
  </si>
  <si>
    <t>3PG260000538</t>
  </si>
  <si>
    <t>01FI26001914</t>
  </si>
  <si>
    <t>01FI26001912</t>
  </si>
  <si>
    <t>Check up Fertilidad Parejas</t>
  </si>
  <si>
    <t>3.017,2414</t>
  </si>
  <si>
    <t>3.017,24</t>
  </si>
  <si>
    <t>3.500,0000</t>
  </si>
  <si>
    <t>1:13 P. M.</t>
  </si>
  <si>
    <t>01FI26001913</t>
  </si>
  <si>
    <t>TEPA760427FZ9 ( Arcidalia Trejo Pérez)</t>
  </si>
  <si>
    <t>01V26002549</t>
  </si>
  <si>
    <t>Pruebas: 13493</t>
  </si>
  <si>
    <t>01PG26002942</t>
  </si>
  <si>
    <t>12:22 P. M.</t>
  </si>
  <si>
    <t>01PG26002940</t>
  </si>
  <si>
    <t>2FI260000139</t>
  </si>
  <si>
    <t>28,57</t>
  </si>
  <si>
    <t>4.999,99</t>
  </si>
  <si>
    <t>01PG26002941</t>
  </si>
  <si>
    <t>Pruebas: 13492</t>
  </si>
  <si>
    <t>01FI26001911</t>
  </si>
  <si>
    <t>3FI260000351</t>
  </si>
  <si>
    <t>3PG260000537</t>
  </si>
  <si>
    <t>Consulta primera vez SOP</t>
  </si>
  <si>
    <t>01V26002548</t>
  </si>
  <si>
    <t>Pruebas: 13491</t>
  </si>
  <si>
    <t>01V26002547</t>
  </si>
  <si>
    <t>Pruebas: 13490</t>
  </si>
  <si>
    <t>11:25 A. M.</t>
  </si>
  <si>
    <t>01FI26001910</t>
  </si>
  <si>
    <t>11:12 A. M.</t>
  </si>
  <si>
    <t>01PG26002939</t>
  </si>
  <si>
    <t>01V26002527</t>
  </si>
  <si>
    <t>Pruebas: 13489</t>
  </si>
  <si>
    <t>11:03 A. M.</t>
  </si>
  <si>
    <t>01FI26001909</t>
  </si>
  <si>
    <t>REKOVELLE SOL FOR INJ 72MCG/2.16ML CON 9 AGUJA</t>
  </si>
  <si>
    <t>18.300,0000</t>
  </si>
  <si>
    <t>18.300,00</t>
  </si>
  <si>
    <t>11.384,8000</t>
  </si>
  <si>
    <t>01FI26001908</t>
  </si>
  <si>
    <t>10:34 A. M.</t>
  </si>
  <si>
    <t>01PG26002937</t>
  </si>
  <si>
    <t>Marines Esquivel, Karina Elizabeth</t>
  </si>
  <si>
    <t>10:18 A. M.</t>
  </si>
  <si>
    <t>3PG260000536</t>
  </si>
  <si>
    <t>Pruebas: 13488</t>
  </si>
  <si>
    <t>01PG26002936</t>
  </si>
  <si>
    <t>61.422,41</t>
  </si>
  <si>
    <t>71.250,00</t>
  </si>
  <si>
    <t>Promoción de Marzo</t>
  </si>
  <si>
    <t>01V26002528</t>
  </si>
  <si>
    <t>Pruebas: 13487</t>
  </si>
  <si>
    <t>9:36 A. M.</t>
  </si>
  <si>
    <t>01V26002530</t>
  </si>
  <si>
    <t>Pruebas: 13486</t>
  </si>
  <si>
    <t>9:28 A. M.</t>
  </si>
  <si>
    <t>3FI260000350</t>
  </si>
  <si>
    <t>Pruebas: 13485</t>
  </si>
  <si>
    <t>9:05 A. M.</t>
  </si>
  <si>
    <t>01EX26000629</t>
  </si>
  <si>
    <t>Pruebas: 13484</t>
  </si>
  <si>
    <t>3FI260000349</t>
  </si>
  <si>
    <t>Pruebas: 13481</t>
  </si>
  <si>
    <t>Vitamina D 1,25-di-hidroxi colecalciferol (Con D3)</t>
  </si>
  <si>
    <t>Pruebas: 13483</t>
  </si>
  <si>
    <t>2.758,6207</t>
  </si>
  <si>
    <t>2.758,62</t>
  </si>
  <si>
    <t>3.200,00</t>
  </si>
  <si>
    <t>3.200,0000</t>
  </si>
  <si>
    <t>01V26002531</t>
  </si>
  <si>
    <t>Pruebas: 13482</t>
  </si>
  <si>
    <t>8:47 A. M.</t>
  </si>
  <si>
    <t>3EX260000330</t>
  </si>
  <si>
    <t>8:40 A. M.</t>
  </si>
  <si>
    <t>01PG26002938</t>
  </si>
  <si>
    <t>01EX26000628</t>
  </si>
  <si>
    <t>01V26002525</t>
  </si>
  <si>
    <t>Pruebas: 13480</t>
  </si>
  <si>
    <t>01V26002532</t>
  </si>
  <si>
    <t>Pruebas: 13479</t>
  </si>
  <si>
    <t>8:21 A. M.</t>
  </si>
  <si>
    <t>01PG26002935</t>
  </si>
  <si>
    <t>Perfil de lípidos</t>
  </si>
  <si>
    <t>Pruebas: 13478</t>
  </si>
  <si>
    <t>DUPLICADO</t>
  </si>
  <si>
    <t>DHA-S (DHEA-SO4)</t>
  </si>
  <si>
    <t>Globulina Transportadora de Hormonas sexuales ( SHBG)</t>
  </si>
  <si>
    <t>DUPLICADA</t>
  </si>
  <si>
    <t>8:20 A. M.</t>
  </si>
  <si>
    <t>01V26002526</t>
  </si>
  <si>
    <t>Pruebas: 13477</t>
  </si>
  <si>
    <t>Pruebas: 13476</t>
  </si>
  <si>
    <t>853,45</t>
  </si>
  <si>
    <t>990,00</t>
  </si>
  <si>
    <t>293,10</t>
  </si>
  <si>
    <t>340,00</t>
  </si>
  <si>
    <t>7:28 A. M.</t>
  </si>
  <si>
    <t>3FI260000348</t>
  </si>
  <si>
    <t>7:09 A. M.</t>
  </si>
  <si>
    <t>3FI260000347</t>
  </si>
  <si>
    <t>Calderón García, Iliana Del Rocio</t>
  </si>
  <si>
    <t>60.344,86</t>
  </si>
  <si>
    <t>70.000,04</t>
  </si>
  <si>
    <t>7:41 P. M.</t>
  </si>
  <si>
    <t>01PG26002934</t>
  </si>
  <si>
    <t>6:39 P. M.</t>
  </si>
  <si>
    <t>01V26002523</t>
  </si>
  <si>
    <t>Pruebas: 13475</t>
  </si>
  <si>
    <t>2/07/26 EXT</t>
  </si>
  <si>
    <t>6:37 P. M.</t>
  </si>
  <si>
    <t>01V26002521</t>
  </si>
  <si>
    <t>Pruebas: 13474</t>
  </si>
  <si>
    <t>6:08 P. M.</t>
  </si>
  <si>
    <t>01PG26002927</t>
  </si>
  <si>
    <t>5:54 P. M.</t>
  </si>
  <si>
    <t>01V26002520</t>
  </si>
  <si>
    <t>Pruebas: 13473</t>
  </si>
  <si>
    <t>5:49 P. M.</t>
  </si>
  <si>
    <t>01FI26001907</t>
  </si>
  <si>
    <t>5:46 P. M.</t>
  </si>
  <si>
    <t>01FI26001906</t>
  </si>
  <si>
    <t>4:42 P. M.</t>
  </si>
  <si>
    <t>01FI26001905</t>
  </si>
  <si>
    <t>65.517,24</t>
  </si>
  <si>
    <t>76.000,00</t>
  </si>
  <si>
    <t>3:42 P. M.</t>
  </si>
  <si>
    <t>01FI26001904</t>
  </si>
  <si>
    <t>3:28 P. M.</t>
  </si>
  <si>
    <t>01V26002518</t>
  </si>
  <si>
    <t>Pruebas: 13472</t>
  </si>
  <si>
    <t>3:23 P. M.</t>
  </si>
  <si>
    <t>2PG260000259</t>
  </si>
  <si>
    <t>2PG260000258</t>
  </si>
  <si>
    <t>3:13 P. M.</t>
  </si>
  <si>
    <t>01FI26001903</t>
  </si>
  <si>
    <t>Pruebas: 13471</t>
  </si>
  <si>
    <t>01FI26001902</t>
  </si>
  <si>
    <t>Pruebas: 13470</t>
  </si>
  <si>
    <t>2:18 P. M.</t>
  </si>
  <si>
    <t>3FI260000346</t>
  </si>
  <si>
    <t>24.137,92</t>
  </si>
  <si>
    <t>27.999,99</t>
  </si>
  <si>
    <t>01PG26002926</t>
  </si>
  <si>
    <t>Letz 2.5mg</t>
  </si>
  <si>
    <t>1:47 P. M.</t>
  </si>
  <si>
    <t>01PG26002943</t>
  </si>
  <si>
    <t>1:41 P. M.</t>
  </si>
  <si>
    <t>Pruebas: 13469</t>
  </si>
  <si>
    <t>1:40 P. M.</t>
  </si>
  <si>
    <t>Pruebas: 13468</t>
  </si>
  <si>
    <t>1:39 P. M.</t>
  </si>
  <si>
    <t>01PG26002925</t>
  </si>
  <si>
    <t>01V26002529</t>
  </si>
  <si>
    <t>Pruebas: 13467</t>
  </si>
  <si>
    <t>01FI26001901</t>
  </si>
  <si>
    <t>01FI26001900</t>
  </si>
  <si>
    <t>01EX26000627</t>
  </si>
  <si>
    <t>01FI26001923</t>
  </si>
  <si>
    <t>3PG260000535</t>
  </si>
  <si>
    <t>Pruebas: 13466</t>
  </si>
  <si>
    <t>01EX26000626</t>
  </si>
  <si>
    <t>[EX] Captura+ Vitrificacion de ovocitos CDMX</t>
  </si>
  <si>
    <t>25.862,0690</t>
  </si>
  <si>
    <t>25.862,07</t>
  </si>
  <si>
    <t>30.000,00</t>
  </si>
  <si>
    <t>01V26002558</t>
  </si>
  <si>
    <t>Pruebas: 13465</t>
  </si>
  <si>
    <t>01V26002515</t>
  </si>
  <si>
    <t>Pruebas: 13464</t>
  </si>
  <si>
    <t>01FI26001925</t>
  </si>
  <si>
    <t>3PG260000534</t>
  </si>
  <si>
    <t>01PG26002924</t>
  </si>
  <si>
    <t>01FI26001899</t>
  </si>
  <si>
    <t>11:28 A. M.</t>
  </si>
  <si>
    <t>01V26002512</t>
  </si>
  <si>
    <t>Pruebas: 13463</t>
  </si>
  <si>
    <t>01FI26001898</t>
  </si>
  <si>
    <t>27.300,00</t>
  </si>
  <si>
    <t>10,00</t>
  </si>
  <si>
    <t>8.900,00</t>
  </si>
  <si>
    <t>01V26002511</t>
  </si>
  <si>
    <t>Pruebas: 13462</t>
  </si>
  <si>
    <t>Pruebas: 13461</t>
  </si>
  <si>
    <t>01V26002510</t>
  </si>
  <si>
    <t>Pruebas: 13460</t>
  </si>
  <si>
    <t>10:53 A. M.</t>
  </si>
  <si>
    <t>01V26002514</t>
  </si>
  <si>
    <t>Pruebas: 13459</t>
  </si>
  <si>
    <t>01FI26001897</t>
  </si>
  <si>
    <t>225,60</t>
  </si>
  <si>
    <t>12.831,00</t>
  </si>
  <si>
    <t>01PG26002932</t>
  </si>
  <si>
    <t>Pruebas: 13458</t>
  </si>
  <si>
    <t>01V26002516</t>
  </si>
  <si>
    <t>Pruebas: 13457</t>
  </si>
  <si>
    <t>01V26002519</t>
  </si>
  <si>
    <t>Pruebas: 13456</t>
  </si>
  <si>
    <t>01FI26001896</t>
  </si>
  <si>
    <t>10:37 A. M.</t>
  </si>
  <si>
    <t>01PG26002923</t>
  </si>
  <si>
    <t>01FI26001895</t>
  </si>
  <si>
    <t>01V26002513</t>
  </si>
  <si>
    <t>Pruebas: 13455</t>
  </si>
  <si>
    <t>01PG26002922</t>
  </si>
  <si>
    <t>10:24 A. M.</t>
  </si>
  <si>
    <t>01V26002524</t>
  </si>
  <si>
    <t>Pruebas: 13454</t>
  </si>
  <si>
    <t>01FI26001894</t>
  </si>
  <si>
    <t>3EX260000340</t>
  </si>
  <si>
    <t>Guadalajara Velazquez, Athziri Citlali</t>
  </si>
  <si>
    <t>01PG26002933</t>
  </si>
  <si>
    <t>2FI260000138</t>
  </si>
  <si>
    <t>3EX260000329</t>
  </si>
  <si>
    <t>3EX260000328</t>
  </si>
  <si>
    <t>01V26002507</t>
  </si>
  <si>
    <t>Pruebas: 13451</t>
  </si>
  <si>
    <t>01V26002508</t>
  </si>
  <si>
    <t>Pruebas: 13450</t>
  </si>
  <si>
    <t>3V260000517</t>
  </si>
  <si>
    <t>Pruebas: 13449</t>
  </si>
  <si>
    <t>incluido en cita gine</t>
  </si>
  <si>
    <t>01PG26002920</t>
  </si>
  <si>
    <t>9:02 A. M.</t>
  </si>
  <si>
    <t>01PG26002921</t>
  </si>
  <si>
    <t>01V26002506</t>
  </si>
  <si>
    <t>Pruebas: 13448</t>
  </si>
  <si>
    <t>01V26002503</t>
  </si>
  <si>
    <t>Pruebas: 13447</t>
  </si>
  <si>
    <t>8:43 A. M.</t>
  </si>
  <si>
    <t>01FI26001893</t>
  </si>
  <si>
    <t>01V26002505</t>
  </si>
  <si>
    <t>Pruebas: 13446</t>
  </si>
  <si>
    <t>8:18 A. M.</t>
  </si>
  <si>
    <t>2FI260000137</t>
  </si>
  <si>
    <t>Pruebas: 13445</t>
  </si>
  <si>
    <t>8:10 A. M.</t>
  </si>
  <si>
    <t>2FI260000136</t>
  </si>
  <si>
    <t>Pruebas: 13444</t>
  </si>
  <si>
    <t>7:01 P. M.</t>
  </si>
  <si>
    <t>01FI26001892</t>
  </si>
  <si>
    <t>6:56 P. M.</t>
  </si>
  <si>
    <t>01V26002502</t>
  </si>
  <si>
    <t>Pruebas: 13443</t>
  </si>
  <si>
    <t>García Poiré, Samantha</t>
  </si>
  <si>
    <t>01V26002501</t>
  </si>
  <si>
    <t>Pruebas: 13442</t>
  </si>
  <si>
    <t>6:13 P. M.</t>
  </si>
  <si>
    <t>01V26002500</t>
  </si>
  <si>
    <t>Pruebas: 13441</t>
  </si>
  <si>
    <t>3:48 P. M.</t>
  </si>
  <si>
    <t>Figueroa Perez, Mariana Itzel</t>
  </si>
  <si>
    <t>Jorge Alberto Campos Cañas</t>
  </si>
  <si>
    <t>Gutverg Levin, Tamara Hinde</t>
  </si>
  <si>
    <t>3:47 P. M.</t>
  </si>
  <si>
    <t>01EX26000645</t>
  </si>
  <si>
    <t>Hernández Davila, Patricia Thalia</t>
  </si>
  <si>
    <t>Daniel Pascal Ponton</t>
  </si>
  <si>
    <t>3:46 P. M.</t>
  </si>
  <si>
    <t>Dassoler, Rafaela</t>
  </si>
  <si>
    <t>3:44 P. M.</t>
  </si>
  <si>
    <t>Martinez Ramon, Nora Maryam</t>
  </si>
  <si>
    <t>María de los Ángeles Flores Manzur</t>
  </si>
  <si>
    <t>3:43 P. M.</t>
  </si>
  <si>
    <t>Aguiar Ocampo, Gabriela</t>
  </si>
  <si>
    <t>Bengoa Guerrero, Pilar de los Angeles</t>
  </si>
  <si>
    <t>3:33 P. M.</t>
  </si>
  <si>
    <t>Gomez Baez, Jessica</t>
  </si>
  <si>
    <t>3:32 P. M.</t>
  </si>
  <si>
    <t>Lozano Rodriguez, Maria de Lourdes</t>
  </si>
  <si>
    <t>3:31 P. M.</t>
  </si>
  <si>
    <t>Yan, Chao</t>
  </si>
  <si>
    <t>Mayella Fernández del Campo</t>
  </si>
  <si>
    <t>Kounov-Brennan, Pavel Bojidarov</t>
  </si>
  <si>
    <t>Kounov-Brennan, Christopher Marc</t>
  </si>
  <si>
    <t>3:29 P. M.</t>
  </si>
  <si>
    <t>Nicolau Cruz, Lisandra</t>
  </si>
  <si>
    <t>01FI26001891</t>
  </si>
  <si>
    <t>3:25 P. M.</t>
  </si>
  <si>
    <t>Moorhead, Gareth Philip</t>
  </si>
  <si>
    <t>3:18 P. M.</t>
  </si>
  <si>
    <t>Shindler, Adam Michael</t>
  </si>
  <si>
    <t>Barwell O'Connor, Tadhgh Alexander</t>
  </si>
  <si>
    <t>3:17 P. M.</t>
  </si>
  <si>
    <t>Rosquero Contreras, Laura</t>
  </si>
  <si>
    <t>Melissa Itzel Villagomez Aleman</t>
  </si>
  <si>
    <t>3:16 P. M.</t>
  </si>
  <si>
    <t>Liarts, Simón</t>
  </si>
  <si>
    <t>3:02 P. M.</t>
  </si>
  <si>
    <t>2V260000321</t>
  </si>
  <si>
    <t>3:01 P. M.</t>
  </si>
  <si>
    <t>Rendón Ponce De León, José Daniel</t>
  </si>
  <si>
    <t>01PG26002916</t>
  </si>
  <si>
    <t>Caceres Garza, Blaise Alexis</t>
  </si>
  <si>
    <t>Suarez Sepulveda, Rodrigo</t>
  </si>
  <si>
    <t>2:41 P. M.</t>
  </si>
  <si>
    <t>Hernandez Chavez, Viridiana</t>
  </si>
  <si>
    <t>01FI26001890</t>
  </si>
  <si>
    <t>De la Mora, Ana Aranzasu</t>
  </si>
  <si>
    <t>Griselda Reyes Torres</t>
  </si>
  <si>
    <t>2:38 P. M.</t>
  </si>
  <si>
    <t>Monsalvo Parga, Maria Fernanda</t>
  </si>
  <si>
    <t>Baez Hernandez, Thalia</t>
  </si>
  <si>
    <t>12.068,97</t>
  </si>
  <si>
    <t>14.000,00</t>
  </si>
  <si>
    <t>2:35 P. M.</t>
  </si>
  <si>
    <t>Rodriguez Ortiz, Nelly</t>
  </si>
  <si>
    <t>2:29 P. M.</t>
  </si>
  <si>
    <t>Fanning, William Joseph</t>
  </si>
  <si>
    <t>Donia, Deena</t>
  </si>
  <si>
    <t>2:24 P. M.</t>
  </si>
  <si>
    <t>Bulumulla, Irandi Upeka</t>
  </si>
  <si>
    <t>2:22 P. M.</t>
  </si>
  <si>
    <t>01EX26000625</t>
  </si>
  <si>
    <t>Gama Gómez, Nallely</t>
  </si>
  <si>
    <t>Escamilla Calderón, Omar Alan</t>
  </si>
  <si>
    <t>Angeles Villegas, Rosa María</t>
  </si>
  <si>
    <t>3PG260000533</t>
  </si>
  <si>
    <t>Plática de resultados</t>
  </si>
  <si>
    <t>517,24</t>
  </si>
  <si>
    <t>600,00</t>
  </si>
  <si>
    <t>Martínez Gallardo Usabiaga, María del Mar</t>
  </si>
  <si>
    <t>Castellanos Gómez, Alejandra</t>
  </si>
  <si>
    <t>01PG26002919</t>
  </si>
  <si>
    <t>Pruebas: 13439</t>
  </si>
  <si>
    <t>01V26002499</t>
  </si>
  <si>
    <t>Pruebas: 13438</t>
  </si>
  <si>
    <t>01PG26002914</t>
  </si>
  <si>
    <t>01EX26000624</t>
  </si>
  <si>
    <t>3PG260000532</t>
  </si>
  <si>
    <t>MYO D-CHIRO 40:1 (HOLIHERB)</t>
  </si>
  <si>
    <t>Acosta Terán
, Hanna Hailen</t>
  </si>
  <si>
    <t>985,00</t>
  </si>
  <si>
    <t>1.142,60</t>
  </si>
  <si>
    <t>Pruebas: 13437</t>
  </si>
  <si>
    <t>Estudio Homosisteina</t>
  </si>
  <si>
    <t>2.320,00</t>
  </si>
  <si>
    <t>Vitamina B-12</t>
  </si>
  <si>
    <t>01FI26001889</t>
  </si>
  <si>
    <t>Pruebas: 13436</t>
  </si>
  <si>
    <t>1:20 P. M.</t>
  </si>
  <si>
    <t>01PG26002931</t>
  </si>
  <si>
    <t>480,00</t>
  </si>
  <si>
    <t>01PG26002918</t>
  </si>
  <si>
    <t>Pruebas: 13435</t>
  </si>
  <si>
    <t>01V26002498</t>
  </si>
  <si>
    <t>Pruebas: 13434</t>
  </si>
  <si>
    <t>3PG260000531</t>
  </si>
  <si>
    <t>01PG26002917</t>
  </si>
  <si>
    <t>01PG26002912</t>
  </si>
  <si>
    <t>01PG26002915</t>
  </si>
  <si>
    <t>30,00</t>
  </si>
  <si>
    <t>54.310,34</t>
  </si>
  <si>
    <t>63.000,00</t>
  </si>
  <si>
    <t>01PG26002913</t>
  </si>
  <si>
    <t>6.680,00</t>
  </si>
  <si>
    <t>01V26002522</t>
  </si>
  <si>
    <t>Pruebas: 13433</t>
  </si>
  <si>
    <t>Pruebas: 13432</t>
  </si>
  <si>
    <t>12:11 P. M.</t>
  </si>
  <si>
    <t>01PG26002909</t>
  </si>
  <si>
    <t>01PG26002911</t>
  </si>
  <si>
    <t>01V26002497</t>
  </si>
  <si>
    <t>Pruebas: 13431</t>
  </si>
  <si>
    <t>01PG26002910</t>
  </si>
  <si>
    <t>Pruebas: 13430</t>
  </si>
  <si>
    <t>Pruebas: 13429</t>
  </si>
  <si>
    <t>Pruebas: 13428</t>
  </si>
  <si>
    <t>01PG26002928</t>
  </si>
  <si>
    <t>Panel de drogas en orina (III)</t>
  </si>
  <si>
    <t>Pruebas: 13427</t>
  </si>
  <si>
    <t>1.594,8276</t>
  </si>
  <si>
    <t>1.594,83</t>
  </si>
  <si>
    <t>1.850,00</t>
  </si>
  <si>
    <t>01FI26001888</t>
  </si>
  <si>
    <t>01PG26002907</t>
  </si>
  <si>
    <t>Inseminacion CDMX</t>
  </si>
  <si>
    <t>20.689,6552</t>
  </si>
  <si>
    <t>16.551,72</t>
  </si>
  <si>
    <t>19.200,00</t>
  </si>
  <si>
    <t>10:49 A. M.</t>
  </si>
  <si>
    <t>01V26002495</t>
  </si>
  <si>
    <t>Pruebas: 13426</t>
  </si>
  <si>
    <t>10:40 A. M.</t>
  </si>
  <si>
    <t>01PG26002906</t>
  </si>
  <si>
    <t>3PG260000530</t>
  </si>
  <si>
    <t>[FET] Transferencia de Embrión Congelado GDL - MET</t>
  </si>
  <si>
    <t>31.465,5172</t>
  </si>
  <si>
    <t>31.465,52</t>
  </si>
  <si>
    <t>36.500,00</t>
  </si>
  <si>
    <t>10:25 A. M.</t>
  </si>
  <si>
    <t>01EX26000623</t>
  </si>
  <si>
    <t>10:13 A. M.</t>
  </si>
  <si>
    <t>01V26002494</t>
  </si>
  <si>
    <t>Pruebas: 13425</t>
  </si>
  <si>
    <t>2PG260000256</t>
  </si>
  <si>
    <t>Pruebas: 13424</t>
  </si>
  <si>
    <t>2PG260000257</t>
  </si>
  <si>
    <t>Pruebas: 13423</t>
  </si>
  <si>
    <t>3V260000516</t>
  </si>
  <si>
    <t>Pruebas: 13422</t>
  </si>
  <si>
    <t>9:57 A. M.</t>
  </si>
  <si>
    <t>2V260000320</t>
  </si>
  <si>
    <t>9:54 A. M.</t>
  </si>
  <si>
    <t>01PG26002908</t>
  </si>
  <si>
    <t>Pruebas: 13421</t>
  </si>
  <si>
    <t>01V26002496</t>
  </si>
  <si>
    <t>01V26002517</t>
  </si>
  <si>
    <t>Pruebas: 13420</t>
  </si>
  <si>
    <t>3EX260000327</t>
  </si>
  <si>
    <t>[EX] Inseminación Intrauterina (Incluye: Uso de consultorio, enfermera, capacitación y consumibles)</t>
  </si>
  <si>
    <t>6.465,5172</t>
  </si>
  <si>
    <t>6.465,52</t>
  </si>
  <si>
    <t>7.500,00</t>
  </si>
  <si>
    <t>2V260000319</t>
  </si>
  <si>
    <t>Pruebas: 13419</t>
  </si>
  <si>
    <t>01FI26001886</t>
  </si>
  <si>
    <t>01FI26001885</t>
  </si>
  <si>
    <t>9:01 A. M.</t>
  </si>
  <si>
    <t>01PG26002905</t>
  </si>
  <si>
    <t>01FI26001884</t>
  </si>
  <si>
    <t>Pruebas: 13418</t>
  </si>
  <si>
    <t>Androstenediona</t>
  </si>
  <si>
    <t>Testosterona Total y Testosterona Libre</t>
  </si>
  <si>
    <t>01V26002493</t>
  </si>
  <si>
    <t>Pruebas: 13417</t>
  </si>
  <si>
    <t>3V260000515</t>
  </si>
  <si>
    <t>Pruebas: 13415</t>
  </si>
  <si>
    <t>8:35 A. M.</t>
  </si>
  <si>
    <t>01FI26001887</t>
  </si>
  <si>
    <t>Pruebas: 13414</t>
  </si>
  <si>
    <t>01EX26000622</t>
  </si>
  <si>
    <t>12.500,00</t>
  </si>
  <si>
    <t>14.500,00</t>
  </si>
  <si>
    <t>Se realizar descunetfo por paciente de primera vez.</t>
  </si>
  <si>
    <t>8:02 P. M.</t>
  </si>
  <si>
    <t>3PG260000529</t>
  </si>
  <si>
    <t>7:56 P. M.</t>
  </si>
  <si>
    <t>01PG26002930</t>
  </si>
  <si>
    <t>3PG260000527</t>
  </si>
  <si>
    <t>1/07/26 EXT</t>
  </si>
  <si>
    <t>7:08 P. M.</t>
  </si>
  <si>
    <t>3V260000513</t>
  </si>
  <si>
    <t>Pruebas: 13413</t>
  </si>
  <si>
    <t>3V260000512</t>
  </si>
  <si>
    <t>Pruebas: 13412</t>
  </si>
  <si>
    <t>3PG260000528</t>
  </si>
  <si>
    <t>Pruebas: 13411</t>
  </si>
  <si>
    <t>4:40 P. M.</t>
  </si>
  <si>
    <t>01FI26001883</t>
  </si>
  <si>
    <t>4:26 P. M.</t>
  </si>
  <si>
    <t>3PG260000526</t>
  </si>
  <si>
    <t>4:24 P. M.</t>
  </si>
  <si>
    <t>3V260000514</t>
  </si>
  <si>
    <t>Pruebas: 13410</t>
  </si>
  <si>
    <t>4:01 P. M.</t>
  </si>
  <si>
    <t>01PG26002903</t>
  </si>
  <si>
    <t>Will, Salem Elizabeth</t>
  </si>
  <si>
    <t>3:57 P. M.</t>
  </si>
  <si>
    <t>Cohen Balas, Grace</t>
  </si>
  <si>
    <t>Purganan, Kristina Marina</t>
  </si>
  <si>
    <t>Affaticati, Pierre Eric</t>
  </si>
  <si>
    <t>Foteinias, Orestis Anastasios</t>
  </si>
  <si>
    <t>3:52 P. M.</t>
  </si>
  <si>
    <t>Bouvard, Vincent</t>
  </si>
  <si>
    <t>3:51 P. M.</t>
  </si>
  <si>
    <t>Rotoullie, Jean Charles Jean André</t>
  </si>
  <si>
    <t>3:49 P. M.</t>
  </si>
  <si>
    <t>01FI26001926</t>
  </si>
  <si>
    <t>Lopez Baez, Nancy Aracely</t>
  </si>
  <si>
    <t>3:41 P. M.</t>
  </si>
  <si>
    <t>Marie Braun, Shaina</t>
  </si>
  <si>
    <t>2PG260000255</t>
  </si>
  <si>
    <t>Peralta Vega, Karina</t>
  </si>
  <si>
    <t>3:19 P. M.</t>
  </si>
  <si>
    <t>Hemsani Romano, Olga</t>
  </si>
  <si>
    <t>3:09 P. M.</t>
  </si>
  <si>
    <t>Tasker Yeo, Sue-Li</t>
  </si>
  <si>
    <t>Goldzweig Jortok, Ijiel Dov</t>
  </si>
  <si>
    <t>Alejandro Kava Braveman</t>
  </si>
  <si>
    <t>Nuche Aguilera, Ana Constanza</t>
  </si>
  <si>
    <t>Gerardo Armando Paladino Barquera</t>
  </si>
  <si>
    <t>Magallanes, Brian</t>
  </si>
  <si>
    <t>2:59 P. M.</t>
  </si>
  <si>
    <t>01EX26000635</t>
  </si>
  <si>
    <t>Ortega Reyes, María Fernanda</t>
  </si>
  <si>
    <t>Gisela Cuevas Velasco</t>
  </si>
  <si>
    <t>Steigerwald, Molly Sullivan</t>
  </si>
  <si>
    <t>Steinmetz Muñoz, Sophia Magdalena</t>
  </si>
  <si>
    <t>Salame Chacra, Irene</t>
  </si>
  <si>
    <t>Romero Martínez, Carmen</t>
  </si>
  <si>
    <t>2:53 P. M.</t>
  </si>
  <si>
    <t>01PG26002992</t>
  </si>
  <si>
    <t>Olmack, Devin Lynne</t>
  </si>
  <si>
    <t>HERNANDEZ YOSHIKAI, YOSHIMICHI</t>
  </si>
  <si>
    <t>2:51 P. M.</t>
  </si>
  <si>
    <t>01EX26000636</t>
  </si>
  <si>
    <t>Flores Rojas, Sac-Nicte</t>
  </si>
  <si>
    <t>Pereira Robinson, Ketyllen</t>
  </si>
  <si>
    <t>01FI26001955</t>
  </si>
  <si>
    <t>Jacobson, Amanda Michelle</t>
  </si>
  <si>
    <t>Davidoff Colliere, Thalia Elena</t>
  </si>
  <si>
    <t>2:25 P. M.</t>
  </si>
  <si>
    <t>Dhillon, Ravijot</t>
  </si>
  <si>
    <t>BRENA VERGARA, SANTIAGO DANIEL</t>
  </si>
  <si>
    <t>01PG26003000</t>
  </si>
  <si>
    <t>Kury la Fuente, Fernando</t>
  </si>
  <si>
    <t>Lesmes Peña, María Fernanda</t>
  </si>
  <si>
    <t>2:17 P. M.</t>
  </si>
  <si>
    <t>Vesper-Guillon, Baptiste Alban</t>
  </si>
  <si>
    <t>2:15 P. M.</t>
  </si>
  <si>
    <t>Roldan Leon, Diana</t>
  </si>
  <si>
    <t>2:14 P. M.</t>
  </si>
  <si>
    <t>Guerrero Noval, Jose Raymundo</t>
  </si>
  <si>
    <t>01PG26002993</t>
  </si>
  <si>
    <t>2V260000318</t>
  </si>
  <si>
    <t>1:53 P. M.</t>
  </si>
  <si>
    <t>01FI26001882</t>
  </si>
  <si>
    <t>Velazquez Garcia, Yedid</t>
  </si>
  <si>
    <t>Carlos Andres Lejtik Alva</t>
  </si>
  <si>
    <t>01FI26001881</t>
  </si>
  <si>
    <t>Wayne, Valeria</t>
  </si>
  <si>
    <t>01PG26002904</t>
  </si>
  <si>
    <t>Zhou, Weijie</t>
  </si>
  <si>
    <t>2V260000317</t>
  </si>
  <si>
    <t>Consulta de nutrición MET</t>
  </si>
  <si>
    <t>1.600,0000</t>
  </si>
  <si>
    <t>01FI26001879</t>
  </si>
  <si>
    <t>01V26002560</t>
  </si>
  <si>
    <t>Pipaloff, Nikola Alexander</t>
  </si>
  <si>
    <t>116.379,31</t>
  </si>
  <si>
    <t>135.000,00</t>
  </si>
  <si>
    <t>01FI26001880</t>
  </si>
  <si>
    <t>01PG26002929</t>
  </si>
  <si>
    <t>Calvio Leon, Wendy Xiomara</t>
  </si>
  <si>
    <t>01V26002490</t>
  </si>
  <si>
    <t>Pruebas: 13409</t>
  </si>
  <si>
    <t>01V26002492</t>
  </si>
  <si>
    <t>Pruebas: 13408</t>
  </si>
  <si>
    <t>01PG26002901</t>
  </si>
  <si>
    <t>01PG26002902</t>
  </si>
  <si>
    <t>01EX26000621</t>
  </si>
  <si>
    <t>01V26002504</t>
  </si>
  <si>
    <t>Pruebas: 13407</t>
  </si>
  <si>
    <t>01V26002491</t>
  </si>
  <si>
    <t>Pruebas: 13406</t>
  </si>
  <si>
    <t>12:18 P. M.</t>
  </si>
  <si>
    <t>01V26002559</t>
  </si>
  <si>
    <t>Pruebas: 13405</t>
  </si>
  <si>
    <t>11:06 A. M.</t>
  </si>
  <si>
    <t>01PG26002900</t>
  </si>
  <si>
    <t>Pruebas: 13404</t>
  </si>
  <si>
    <t>01FI26001878</t>
  </si>
  <si>
    <t>01V26002489</t>
  </si>
  <si>
    <t>Pruebas: 13403</t>
  </si>
  <si>
    <t>01PG26002899</t>
  </si>
  <si>
    <t>Pruebas: 13402</t>
  </si>
  <si>
    <t>Pruebas: 13401</t>
  </si>
  <si>
    <t>9:49 A. M.</t>
  </si>
  <si>
    <t>01V26002509</t>
  </si>
  <si>
    <t>Pruebas: 13400</t>
  </si>
  <si>
    <t>9:43 A. M.</t>
  </si>
  <si>
    <t>01PG26002898</t>
  </si>
  <si>
    <t>9:34 A. M.</t>
  </si>
  <si>
    <t>2FI260000135</t>
  </si>
  <si>
    <t>9:33 A. M.</t>
  </si>
  <si>
    <t>01V26002488</t>
  </si>
  <si>
    <t>Pruebas: 13398</t>
  </si>
  <si>
    <t>01FI26001877</t>
  </si>
  <si>
    <t>2V260000316</t>
  </si>
  <si>
    <t>3PG260000524</t>
  </si>
  <si>
    <t>01V26002487</t>
  </si>
  <si>
    <t>Pruebas: 13395</t>
  </si>
  <si>
    <t>01V26002486</t>
  </si>
  <si>
    <t>Pruebas: 13394</t>
  </si>
  <si>
    <t>paciente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</si>
  <si>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</si>
  <si>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</si>
  <si>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</si>
  <si>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</si>
  <si>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</si>
  <si>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</si>
  <si>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</si>
  <si>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</si>
  <si>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</si>
  <si>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</si>
  <si>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</si>
  <si>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f_emitida</t>
  </si>
  <si>
    <t>doctor_nombre</t>
  </si>
  <si>
    <t>fecha_budget</t>
  </si>
  <si>
    <t>coordinadora</t>
  </si>
  <si>
    <t>sede_cita</t>
  </si>
  <si>
    <t>Solis, Ofelia Nayeli</t>
  </si>
  <si>
    <t>sí</t>
  </si>
  <si>
    <t/>
  </si>
  <si>
    <t>Externo</t>
  </si>
  <si>
    <t>Ushdi, Maayan</t>
  </si>
  <si>
    <t>Chung Ngai, Stephen Sze</t>
  </si>
  <si>
    <t>Favas, Jennifer</t>
  </si>
  <si>
    <t>Consulta primera vez online gratis</t>
  </si>
  <si>
    <t>PALA, SATYA SAILAJA</t>
  </si>
  <si>
    <t>Retana Argueta, Rosa Isela</t>
  </si>
  <si>
    <t>Reyna</t>
  </si>
  <si>
    <t>Mendoza Martínez, Anayeli</t>
  </si>
  <si>
    <t>Segura Yeo, Maryana</t>
  </si>
  <si>
    <t>Henderson, Meagan</t>
  </si>
  <si>
    <t>Ayala Alarcon, Maria Alejandra</t>
  </si>
  <si>
    <t>Centeno Hernandez, Karen</t>
  </si>
  <si>
    <t>Avendaño Montes, Mariana</t>
  </si>
  <si>
    <t>Trujano Barranco, Ana Karen</t>
  </si>
  <si>
    <t>GUCKEL, VANESSA</t>
  </si>
  <si>
    <t>Mohan, Rajesh</t>
  </si>
  <si>
    <t>Castelan Garcia, Elisarrai</t>
  </si>
  <si>
    <t>Tapia Rosas, Paulina Itzel</t>
  </si>
  <si>
    <t>Martínez Barraza, Diana Patricia</t>
  </si>
  <si>
    <t>Mendez Lopez, Alma Lidia</t>
  </si>
  <si>
    <t>Mariel Cuevas, Mayra</t>
  </si>
  <si>
    <t>Salmerón Mejía, Sonia</t>
  </si>
  <si>
    <t>Martínez González, Victoria Itzayana</t>
  </si>
  <si>
    <t>2026-05-11</t>
  </si>
  <si>
    <t>Consulta ginecológica</t>
  </si>
  <si>
    <t>Perez García, Karla Daniela</t>
  </si>
  <si>
    <t>Reyes Martha, Sharon Isabel</t>
  </si>
  <si>
    <t>Medrano Lagunas, Berenice</t>
  </si>
  <si>
    <t>Espejel Reyero Sosa, Alejandra</t>
  </si>
  <si>
    <t>Yañez Gonzalez, Fernanda</t>
  </si>
  <si>
    <t>Roque Candido, Floriberta</t>
  </si>
  <si>
    <t>Hernández Uribe, Berenice Natalia</t>
  </si>
  <si>
    <t>Contreras Barrios, Maria Fernanda</t>
  </si>
  <si>
    <t>Kaida, Polina</t>
  </si>
  <si>
    <t>Nguyen, Jennifer</t>
  </si>
  <si>
    <t>Urias Escalante, Marisol</t>
  </si>
  <si>
    <t>Ana Giannina Garcia</t>
  </si>
  <si>
    <t>Híbrido</t>
  </si>
  <si>
    <t>GDL</t>
  </si>
  <si>
    <t>Muñoz Rangel, Liliana</t>
  </si>
  <si>
    <t>Morales Estrada, Laura Ruth</t>
  </si>
  <si>
    <t>Guerrero Lobato, Mauret</t>
  </si>
  <si>
    <t>Jimena</t>
  </si>
  <si>
    <t>Ojea-Winship, Tiffany</t>
  </si>
  <si>
    <t>Manuel Antonio, Guadalupe</t>
  </si>
  <si>
    <t>Seifred, Erika Angela</t>
  </si>
  <si>
    <t>Velázquez Lavín, Ana Cristina</t>
  </si>
  <si>
    <t>Lopez Scherer, Suzana</t>
  </si>
  <si>
    <t>González Araizaga, Marcela</t>
  </si>
  <si>
    <t>DELGADO GARCÍA, MARIANA</t>
  </si>
  <si>
    <t>Dionisio Emporo, Roxana</t>
  </si>
  <si>
    <t>2026-06-17</t>
  </si>
  <si>
    <t>2026-06-23</t>
  </si>
  <si>
    <t>Rosano Monjaras, Ana Lucia</t>
  </si>
  <si>
    <t>Medina Delgado, Isabel</t>
  </si>
  <si>
    <t>Gonzalez, Laura Alicia</t>
  </si>
  <si>
    <t>Escofet Torres, Regina</t>
  </si>
  <si>
    <t>Yeritsyan, Marina</t>
  </si>
  <si>
    <t>Camacho López, Tania Mauren</t>
  </si>
  <si>
    <t>Pretto, Nance Mai</t>
  </si>
  <si>
    <t>Flores Fernandez, Lila Zaire</t>
  </si>
  <si>
    <t>Calzada Franco, Jazarett</t>
  </si>
  <si>
    <t>Puzach, Viktoriia</t>
  </si>
  <si>
    <t>Ojeda Garcias, Maria Jose</t>
  </si>
  <si>
    <t>2026-06-30</t>
  </si>
  <si>
    <t>Alvarez Rodriguez, Diana</t>
  </si>
  <si>
    <t>Hernández Mateo
, Sarai</t>
  </si>
  <si>
    <t>González Rios, Fernanda</t>
  </si>
  <si>
    <t>Hirsch Pliego, Paola S</t>
  </si>
  <si>
    <t>Ruiz Cardenas, Mariam</t>
  </si>
  <si>
    <t>Quiñones Cota, Elvia Mavy</t>
  </si>
  <si>
    <t>, Tany</t>
  </si>
  <si>
    <t>Barrera Barrera, Delfina Patricia</t>
  </si>
  <si>
    <t>2026-06-03</t>
  </si>
  <si>
    <t>Salazar, Jessica</t>
  </si>
  <si>
    <t>Figueroa, Belén</t>
  </si>
  <si>
    <t>Villar Mizrahi, Sara</t>
  </si>
  <si>
    <t>Nuñez Rivera, Paulina</t>
  </si>
  <si>
    <t>Mora Cruz, Lisbeily</t>
  </si>
  <si>
    <t>González hurtado, Rubí maricela</t>
  </si>
  <si>
    <t>Ramos, Adriana</t>
  </si>
  <si>
    <t>Velasco Romero, Rosalina</t>
  </si>
  <si>
    <t>Macedo Meza, Ana Rebeca</t>
  </si>
  <si>
    <t>Duarte Martinez, Wendy Beatriz</t>
  </si>
  <si>
    <t>2026-05-28</t>
  </si>
  <si>
    <t>Quiñonez Ramirez, Citlalli Vanessa</t>
  </si>
  <si>
    <t>Quiñones Sánchez, Karen Patricia</t>
  </si>
  <si>
    <t>Torres Contreras, Juan Martin</t>
  </si>
  <si>
    <t>Morán Chavez, Amparo Denisse</t>
  </si>
  <si>
    <t>Amaral Brambila, Ali Yesenia</t>
  </si>
  <si>
    <t>Pérez Guerrero, Esmeralda</t>
  </si>
  <si>
    <t>Delgadillo Quezada, Athziri Gwendoli</t>
  </si>
  <si>
    <t>Ramirez Macias, Ariatne</t>
  </si>
  <si>
    <t>2026-05-26</t>
  </si>
  <si>
    <t>Muntada Moreno, Georgina</t>
  </si>
  <si>
    <t>Torres Rocha, Paula</t>
  </si>
  <si>
    <t>Ceja Morales, Norma Angelica</t>
  </si>
  <si>
    <t>Osorto Ventura, Cilia</t>
  </si>
  <si>
    <t>Padilla Valdez, Gustavo</t>
  </si>
  <si>
    <t>Zavala Villafuerte, Alejandra</t>
  </si>
  <si>
    <t>Echeverría Benitez, Alinne</t>
  </si>
  <si>
    <t>Godoy Ayon, Ruth Liliana</t>
  </si>
  <si>
    <t>2026-05-12</t>
  </si>
  <si>
    <t>Ruiz Vera, Ashley Kimberly</t>
  </si>
  <si>
    <t>Grijalva Plascencia, Susana Melissa</t>
  </si>
  <si>
    <t>Aldaco Torres, Michelle</t>
  </si>
  <si>
    <t>Consulta primera vez gratis</t>
  </si>
  <si>
    <t>Cortes Enriquez, Liliana Marisol</t>
  </si>
  <si>
    <t>Velazquez Macías, Eunice</t>
  </si>
  <si>
    <t>Navarro Robles, Yesenia Guadalupe</t>
  </si>
  <si>
    <t>Cortés Martínez, Yanira Isabel</t>
  </si>
  <si>
    <t>Rodriguez, Asela</t>
  </si>
  <si>
    <t>Omil, Priscilla Maria</t>
  </si>
  <si>
    <t>Padilla Bateau, Duyinia</t>
  </si>
  <si>
    <t>Viviana Sanchez</t>
  </si>
  <si>
    <t>De la Cruz Galan, Berenice</t>
  </si>
  <si>
    <t>Castillo Cota, Mariana</t>
  </si>
  <si>
    <t>López Roman, Maria Fernanda</t>
  </si>
  <si>
    <t>Torres, Juan</t>
  </si>
  <si>
    <t>Enríquez Cortes, Laura Isela</t>
  </si>
  <si>
    <t>Guzman Larios, Vanessa</t>
  </si>
  <si>
    <t>Colmenares Garcia, Diana Laura</t>
  </si>
  <si>
    <t>Medina, Kimberly</t>
  </si>
  <si>
    <t>Medrano Medrano, Cynthia Stephanie</t>
  </si>
  <si>
    <t>2026-07-01</t>
  </si>
  <si>
    <t>2026-07-03</t>
  </si>
  <si>
    <t>Gómez Cardenas, Tania</t>
  </si>
  <si>
    <t>Toscano, Fernanda Saray</t>
  </si>
  <si>
    <t>Villafán Figueroa, Norma Isalia</t>
  </si>
  <si>
    <t>Padilla Tamez, Alejandra</t>
  </si>
  <si>
    <t>Cruz Villalobos, Bianca Alitzelt</t>
  </si>
  <si>
    <t>Martinez Barrientos, Maria Montserrat</t>
  </si>
  <si>
    <t>De la Rocha Zubia, Mariana</t>
  </si>
  <si>
    <t>Consulta médica</t>
  </si>
  <si>
    <t>González González, Alejandra</t>
  </si>
  <si>
    <t>Charon, Anne-Sophie</t>
  </si>
  <si>
    <t>Bueno Cardona, Karla Elena</t>
  </si>
  <si>
    <t>Medina Medina, Estefanía</t>
  </si>
  <si>
    <t>Reyes Munguia, Maria de Jesús</t>
  </si>
  <si>
    <t>Cornejo Pérez, Carolina</t>
  </si>
  <si>
    <t>Novoa Carrera, Mariana</t>
  </si>
  <si>
    <t>González Padrón, Olga Elena</t>
  </si>
  <si>
    <t>Rentería Castañeda, Alejandra</t>
  </si>
  <si>
    <t>Ayala Becerra, Jesús Omar</t>
  </si>
  <si>
    <t>García Aguilar, Pedro Felipe</t>
  </si>
  <si>
    <t>Gomez Castro, Yesenia</t>
  </si>
  <si>
    <t>Martínez Jiménez, Bertha Andrea</t>
  </si>
  <si>
    <t>Orantes Figueroa, Sandra</t>
  </si>
  <si>
    <t>Elisa Gonzalez</t>
  </si>
  <si>
    <t>Preciado Guerrero, Jessica Fabiola</t>
  </si>
  <si>
    <t>Diaz Espinoza, Veronica</t>
  </si>
  <si>
    <t>Gómez Alcorta, Alexandra Karina</t>
  </si>
  <si>
    <t>Paredes Quezada, Katya Elizabeth</t>
  </si>
  <si>
    <t>Flores Mejia, Leticia Esmeralda</t>
  </si>
  <si>
    <t>Domínguez Aguilar, Carmen Mariana</t>
  </si>
  <si>
    <t>Alvarez Velazquez, Ana Karen</t>
  </si>
  <si>
    <t>Roman Mancilla, Cecilia Guadalupe</t>
  </si>
  <si>
    <t>Aguilar Viveros, Ana Rosa</t>
  </si>
  <si>
    <t>Encina Montaño, Karina</t>
  </si>
  <si>
    <t>González González, Alondra Guadalupe</t>
  </si>
  <si>
    <t>Servin Navarro, Maria Luisa</t>
  </si>
  <si>
    <t>Araujo Franco, Cristal Azucena</t>
  </si>
  <si>
    <t>Lomeli Acosta, Ana Dalay</t>
  </si>
  <si>
    <t>Vidrio Gutierrez, Mara Sarahi</t>
  </si>
  <si>
    <t>Rodriguez Mendoza, Silvia Carolina</t>
  </si>
  <si>
    <t>Ortiz, Adriana Isabel</t>
  </si>
  <si>
    <t>Ramos Lopez, Alejandra Thalia</t>
  </si>
  <si>
    <t>Rivera González, Esmeralda Anahi</t>
  </si>
  <si>
    <t>González Palomera, Karla Viridiana</t>
  </si>
  <si>
    <t>de la Cruz Ayala, Verónica Elizabeth</t>
  </si>
  <si>
    <t>Hernandez Arreola, Sofia</t>
  </si>
  <si>
    <t>Monter, Maria Fernanda</t>
  </si>
  <si>
    <t xml:space="preserve"> Ornelas Robles, Karla Jitziuri</t>
  </si>
  <si>
    <t>Hernández Fuentes, 
Elizabeth</t>
  </si>
  <si>
    <t>Pelayo Castellanos, Kathy Berenice</t>
  </si>
  <si>
    <t>Rodriguez Medina, Osmar Jairo</t>
  </si>
  <si>
    <t>becerra Martínez, Citlali Guadalupe becerra Martínez</t>
  </si>
  <si>
    <t>Fregoso García, Areli Guadalupe</t>
  </si>
  <si>
    <t>Magaña Vidal, María Fernanda</t>
  </si>
  <si>
    <t>García De Paz, Salmaí Lizbeth</t>
  </si>
  <si>
    <t>Garcia Mendez, Janeth</t>
  </si>
  <si>
    <t>Ramos Mar, Diana Lili</t>
  </si>
  <si>
    <t>Becerra Rodriguez, Lizeth</t>
  </si>
  <si>
    <t>Servín villaruel, Angelica Monserrat</t>
  </si>
  <si>
    <t>2026-05-21</t>
  </si>
  <si>
    <t>Effiong Eyo, Ruth</t>
  </si>
  <si>
    <t>Najera Najar, Claudia Carolina</t>
  </si>
  <si>
    <t>Sánchez Cisneros, Katia Guadalupe</t>
  </si>
  <si>
    <t>Arias Gamez, Michelle</t>
  </si>
  <si>
    <t>Merin Sanchez, Sahara Neftali</t>
  </si>
  <si>
    <t>Gonzalez Godinez, Sandra Elisa</t>
  </si>
  <si>
    <t>Serratos Mendoza, Nonanzintl Citlalli</t>
  </si>
  <si>
    <t>2026-05-29</t>
  </si>
  <si>
    <t>Gomez Morillon, Leslye Viviana</t>
  </si>
  <si>
    <t>Sevilla Puentes, Maria Lizbeth Yoselin</t>
  </si>
  <si>
    <t>Ortega Garibay, Ana Daniela</t>
  </si>
  <si>
    <t>Vega Barajas, María Guadalupe</t>
  </si>
  <si>
    <t>Antuna Dominguez, Jessica Yaneli</t>
  </si>
  <si>
    <t>Gomez Zepeda, Erika Gabriela</t>
  </si>
  <si>
    <t>López González, Lilian Araceli</t>
  </si>
  <si>
    <t>Sanchez Mendez, Ana Lilia</t>
  </si>
  <si>
    <t>Livier Jimenez, Jocelyn</t>
  </si>
  <si>
    <t>Elizarraras III, Luis</t>
  </si>
  <si>
    <t>Felipe Mendoza, Alejandra</t>
  </si>
  <si>
    <t>Ramírez Mata, Gabriela</t>
  </si>
  <si>
    <t>2026-05-15</t>
  </si>
  <si>
    <t>Martínez Enciso, Rita Isabel</t>
  </si>
  <si>
    <t>Phongphaivanh, Nokmany</t>
  </si>
  <si>
    <t>Garcia Gomez, Ana Fernanda</t>
  </si>
  <si>
    <t>Romero Perez, Valeria</t>
  </si>
  <si>
    <t>Castañeda Horta, Antonio</t>
  </si>
  <si>
    <t>Lozano Espinoza, Alejandra</t>
  </si>
  <si>
    <t>Tejeda García, Tania Paulina</t>
  </si>
  <si>
    <t xml:space="preserve"> Bueno García, Liza María</t>
  </si>
  <si>
    <t>Mendoza Bautista, Andrea</t>
  </si>
  <si>
    <t>Arroyo, Claudia</t>
  </si>
  <si>
    <t>Metepec</t>
  </si>
  <si>
    <t>Hernandez Páramo, Fátima</t>
  </si>
  <si>
    <t>Sharon</t>
  </si>
  <si>
    <t>Crabtree, Clayton</t>
  </si>
  <si>
    <t>Prodoehl, Jacob Daniel</t>
  </si>
  <si>
    <t>Diaz De Leon Soler, Alejandra</t>
  </si>
  <si>
    <t>Macías, Eduardo</t>
  </si>
  <si>
    <t>Sustaita Jimenez, Anaid</t>
  </si>
  <si>
    <t>Vargas Figueras, Maria José</t>
  </si>
  <si>
    <t>López Vargas, Cira Fabiola</t>
  </si>
  <si>
    <t>Lopez Paz, Regina Vitthala</t>
  </si>
  <si>
    <t>Bhumbla, Karanveer</t>
  </si>
  <si>
    <t>Sánchez Avalos, Adriana</t>
  </si>
  <si>
    <t>Martínez Lopez, Magda Karina</t>
  </si>
  <si>
    <t>Guevara Rodríguez, Angeles Beatriz</t>
  </si>
  <si>
    <t>Castro González, Ingrid Evelyn</t>
  </si>
  <si>
    <t>Girault Contreras, Pamela</t>
  </si>
  <si>
    <t>Prado Lozano, Pamela Michelle</t>
  </si>
  <si>
    <t>García Montoya, Andrea</t>
  </si>
  <si>
    <t>Schlief, Ryan</t>
  </si>
  <si>
    <t>Cherem Askenazi, Fortuna</t>
  </si>
  <si>
    <t>Gonzalez Frias, Veronica</t>
  </si>
  <si>
    <t>Garfias López, Claudia Grisel</t>
  </si>
  <si>
    <t>DiSalvo, Alyssa</t>
  </si>
  <si>
    <t>Schöhl, Annika Carina</t>
  </si>
  <si>
    <t>Hodges, Anna</t>
  </si>
  <si>
    <t>Vega Martell, Virginia Estefanía</t>
  </si>
  <si>
    <t>Silva Deveaux, Ruth Pannylanne</t>
  </si>
  <si>
    <t>Malfavón Márquez, Samara</t>
  </si>
  <si>
    <t>Kaji, Aditi</t>
  </si>
  <si>
    <t>Alvarez Bobadilla, Elizabeth</t>
  </si>
  <si>
    <t>Martin, LaShawna</t>
  </si>
  <si>
    <t>Virani, Aliza</t>
  </si>
  <si>
    <t>2026-06-02</t>
  </si>
  <si>
    <t>Alqasimi, Hamad</t>
  </si>
  <si>
    <t>Covarrubias, Francis</t>
  </si>
  <si>
    <t>Torres Padilla, Alejandro</t>
  </si>
  <si>
    <t>Yu, Mingyang</t>
  </si>
  <si>
    <t>Peterson, Brittany</t>
  </si>
  <si>
    <t>Gatley, Alexander Benjamin</t>
  </si>
  <si>
    <t>DeKornfeld, Phoebe Mara</t>
  </si>
  <si>
    <t>Mendelsberg Fishbein, Claudia</t>
  </si>
  <si>
    <t>Rodrigues, Alexander</t>
  </si>
  <si>
    <t>Venner, Mary Anne</t>
  </si>
  <si>
    <t>Bailey, Meghan</t>
  </si>
  <si>
    <t>Madrigal Basañez, Victoria</t>
  </si>
  <si>
    <t>Aziz, Zara</t>
  </si>
  <si>
    <t>Cheng, Jessy Yan</t>
  </si>
  <si>
    <t>Rubio Perez, Danae Fabiola</t>
  </si>
  <si>
    <t>Carrillo Gonzalez, Ashley Natalia</t>
  </si>
  <si>
    <t>Herrero Alarcón, Brenda Guadalupe</t>
  </si>
  <si>
    <t>Valeria</t>
  </si>
  <si>
    <t>Fierro Lopez de Nava, Stephania</t>
  </si>
  <si>
    <t>Solís Rico, Montserrat</t>
  </si>
  <si>
    <t>Rosales Sanchez, Alma</t>
  </si>
  <si>
    <t>Moctezuma Olvera, Angely Dayana</t>
  </si>
  <si>
    <t>Mendez Rodriguez, Mariana</t>
  </si>
  <si>
    <t>Tecle, Rodan Malekin</t>
  </si>
  <si>
    <t>Díaz Rickards, Diego</t>
  </si>
  <si>
    <t>Otta Vildoso, Tilsa Anahí</t>
  </si>
  <si>
    <t>Agapito Sebastián, Lady Belen</t>
  </si>
  <si>
    <t>Jaffee, David</t>
  </si>
  <si>
    <t>Granados Rodríguez, Liliana Jaqueline</t>
  </si>
  <si>
    <t>Sereno Rivas, María Sofia</t>
  </si>
  <si>
    <t>Consulta primera vez 30min</t>
  </si>
  <si>
    <t>Aldridge, Joanna</t>
  </si>
  <si>
    <t>Diaz, Rosa Elizabeth</t>
  </si>
  <si>
    <t>Chavando Del Valle, Joan Daniel</t>
  </si>
  <si>
    <t>Morales Córdova, Tania Itzel</t>
  </si>
  <si>
    <t>Vargas Salazar, Lorena Araceli</t>
  </si>
  <si>
    <t>Rico, Maira Alejandra</t>
  </si>
  <si>
    <t>Viveros Salas, Viviana</t>
  </si>
  <si>
    <t>2026-05-20</t>
  </si>
  <si>
    <t>Chagoya Navarrete, Xiuhnel Marcela</t>
  </si>
  <si>
    <t>Perez Juarez, Ana Laura</t>
  </si>
  <si>
    <t>Meacham, Sylvia</t>
  </si>
  <si>
    <t>Aguilar Hidalgo, Diego</t>
  </si>
  <si>
    <t>Guadarrama Rubio, Elsa</t>
  </si>
  <si>
    <t>Alondra Bautista</t>
  </si>
  <si>
    <t>Alvarez Rosales, Keila Marari</t>
  </si>
  <si>
    <t>Cruz Arango, Vanessa Monserrat</t>
  </si>
  <si>
    <t>Sánchez Arredondo, Melanny Karolina</t>
  </si>
  <si>
    <t>Abundis  Aguilar, Carla Nayeli</t>
  </si>
  <si>
    <t>Peñaloza Cuellar, Fatima</t>
  </si>
  <si>
    <t>Tello Tirado, Lidia Anette</t>
  </si>
  <si>
    <t>García Benitez, Nabia</t>
  </si>
  <si>
    <t>Moreno Garduño, Itzel</t>
  </si>
  <si>
    <t>Sanabria Flores, Daysi</t>
  </si>
  <si>
    <t>Guzman Rios, Rosa Elia</t>
  </si>
  <si>
    <t>Gregorio Salinas, Norma Elizeth</t>
  </si>
  <si>
    <t>2026-07-08</t>
  </si>
  <si>
    <t>2026-07-09</t>
  </si>
  <si>
    <t>Arredondo Ontiveros, Karla Guadalupe</t>
  </si>
  <si>
    <t>Sanchez y Sanchez de la Barquera, Bárbara</t>
  </si>
  <si>
    <t>Guido Chavez, Ana Jessica</t>
  </si>
  <si>
    <t>Rios Vazquez, Elizabeth</t>
  </si>
  <si>
    <t>2026-06-08</t>
  </si>
  <si>
    <t>2026-06-09</t>
  </si>
  <si>
    <t>Emeterio Gómez, Jessica Nayeli</t>
  </si>
  <si>
    <t>Moreno Duran, Karen</t>
  </si>
  <si>
    <t xml:space="preserve"> Márquez Pérez, Manuela</t>
  </si>
  <si>
    <t>Itzury Padilla</t>
  </si>
  <si>
    <t>Loza
 Baez, Paulina</t>
  </si>
  <si>
    <t>Tovar, Fatima</t>
  </si>
  <si>
    <t>Muñoz Castillo, Inés Valenzuela</t>
  </si>
  <si>
    <t>Fuentes Rivera, Maria Andrea</t>
  </si>
  <si>
    <t>López Quiroz, Astrid Belén</t>
  </si>
  <si>
    <t>Díaz Ortiz, Angélica</t>
  </si>
  <si>
    <t>Escobar Pasquel, Alicia</t>
  </si>
  <si>
    <t>Ceja Mandujano, Itzel Nataly</t>
  </si>
  <si>
    <t>Garfias Ortíz, Adrián Cristóbal</t>
  </si>
  <si>
    <t>Soto Galindo, Monserrat</t>
  </si>
  <si>
    <t>Vazquez Rosas Landa, Mirna</t>
  </si>
  <si>
    <t>Bertran, Rossana</t>
  </si>
  <si>
    <t>Gudiño Morales, Maria Guadalupe</t>
  </si>
  <si>
    <t>Quintero Garzon, Maria Camila</t>
  </si>
  <si>
    <t>López Oro, Salvador</t>
  </si>
  <si>
    <t>Codorniu Rodríguez, Yissel</t>
  </si>
  <si>
    <t>Alcántara Ortega, Guisselle Ivonne</t>
  </si>
  <si>
    <t>Corona Martínez, Euritze Olivia</t>
  </si>
  <si>
    <t>Casimiro Soto, Maritza Itzel</t>
  </si>
  <si>
    <t>Garcia, Denisse</t>
  </si>
  <si>
    <t>Evering-Rowe, Katherine</t>
  </si>
  <si>
    <t>Kruse, Anna Mirjam Viola</t>
  </si>
  <si>
    <t>Rodríguez Rojas, Maydeleine</t>
  </si>
  <si>
    <t>González Real, María Verónica</t>
  </si>
  <si>
    <t>Smith, Michelle</t>
  </si>
  <si>
    <t>Rivas Gonzales, Samuel</t>
  </si>
  <si>
    <t>Lemus Becerril, Grisel</t>
  </si>
  <si>
    <t>2026-05-27</t>
  </si>
  <si>
    <t>Guzmán Garcés, María Berenice</t>
  </si>
  <si>
    <t>Herrero Tomas, Ester</t>
  </si>
  <si>
    <t>Natenzon, Uriel</t>
  </si>
  <si>
    <t>Palma González, Gloria</t>
  </si>
  <si>
    <t>Lucía</t>
  </si>
  <si>
    <t>Ocampo Muñoz, Dalia</t>
  </si>
  <si>
    <t>Mendoza, Carlota Valentina</t>
  </si>
  <si>
    <t>Romero Sanchez, Jazmin Esmeralda</t>
  </si>
  <si>
    <t>González Ramirez, Mariel</t>
  </si>
  <si>
    <t>Pimentel torres, Valeria</t>
  </si>
  <si>
    <t>Vaatainen, Erika</t>
  </si>
  <si>
    <t>Rodriguez Vazquez, Maria de Lourdes</t>
  </si>
  <si>
    <t>2026-05-19</t>
  </si>
  <si>
    <t xml:space="preserve"> Ona Singer, Elyse</t>
  </si>
  <si>
    <t>Pérez Becerril, Daniela</t>
  </si>
  <si>
    <t>Beltrán, Lorena</t>
  </si>
  <si>
    <t>Mendoza barrera, Mario Juventino</t>
  </si>
  <si>
    <t>Arroyo Torpey, Olga Gabriela</t>
  </si>
  <si>
    <t>Arfilli Perez, Juliana</t>
  </si>
  <si>
    <t>Olivier, Zeitoun</t>
  </si>
  <si>
    <t>López Calderón, Carmen Vianey</t>
  </si>
  <si>
    <t>Cervantes Meneces, Jesica</t>
  </si>
  <si>
    <t>Galicia Mejía, Miriam Lizett</t>
  </si>
  <si>
    <t>Pivik, Karina Marie</t>
  </si>
  <si>
    <t>Rodriguez Solís, María Fernanda</t>
  </si>
  <si>
    <t>Sanchez Gil, Diana Stephany</t>
  </si>
  <si>
    <t>Lona Jimenez, Mariana</t>
  </si>
  <si>
    <t>Alatriste Lopez, Cristal Gisell</t>
  </si>
  <si>
    <t>Lail, Noor</t>
  </si>
  <si>
    <t>Viquez Ramírez, Luz Alejandra</t>
  </si>
  <si>
    <t>Rojas, Karen</t>
  </si>
  <si>
    <t>Montoya Vinasco, Lorena Catalina</t>
  </si>
  <si>
    <t>Rubio Méndez, Veronica</t>
  </si>
  <si>
    <t>García Salcedo, Ivonne</t>
  </si>
  <si>
    <t>Sánchez Cortez, Wendy Yadira</t>
  </si>
  <si>
    <t>Leiria, Lucia</t>
  </si>
  <si>
    <t>Hardie Buckley, Kate</t>
  </si>
  <si>
    <t>Ramirez Martinez, Iliana</t>
  </si>
  <si>
    <t>Flores Sierra, Greisy Jocelyn</t>
  </si>
  <si>
    <t>Hernández Calderón, Mariana</t>
  </si>
  <si>
    <t>Van Zyl, Darja</t>
  </si>
  <si>
    <t>Lozano, Jessica</t>
  </si>
  <si>
    <t>Olvera Corona, Esther</t>
  </si>
  <si>
    <t>Hernandez Ramirez, Matilde</t>
  </si>
  <si>
    <t>Pérez Aguilar, Gabriela Mayram</t>
  </si>
  <si>
    <t>Sinclair, Melissa</t>
  </si>
  <si>
    <t>Asmi, Shahras</t>
  </si>
  <si>
    <t>Cabanillas González, Dulce María</t>
  </si>
  <si>
    <t>Vargas Ortiz, Brenda Berenice</t>
  </si>
  <si>
    <t>Rivas Viveros, Marissa</t>
  </si>
  <si>
    <t>Zhong, Bili</t>
  </si>
  <si>
    <t>Montes de Oca Cisneros, Berenice Isabel</t>
  </si>
  <si>
    <t>Saldivar Ramos, Briyett</t>
  </si>
  <si>
    <t>Martinez Sarabia, Angelica</t>
  </si>
  <si>
    <t>Gutiérrez Roa, Regina Scarlet</t>
  </si>
  <si>
    <t>Espinoza Jiménez, Andrea Guadalupe</t>
  </si>
  <si>
    <t>Antolí López, María del Mar</t>
  </si>
  <si>
    <t>Galicia Torres, Salma</t>
  </si>
  <si>
    <t>Moreno Septien, Andrea</t>
  </si>
  <si>
    <t>Chávez Arrieta, Alma Delia</t>
  </si>
  <si>
    <t>Enriquez, Jessica</t>
  </si>
  <si>
    <t>Rodriguez Vazquez, Atziri</t>
  </si>
  <si>
    <t>Camargo García, Diana Guadalupe</t>
  </si>
  <si>
    <t>Etchepare, Ana</t>
  </si>
  <si>
    <t>Muñoz Villanueva, Felipe Anhuar</t>
  </si>
  <si>
    <t>Colin Barrón, Melissa</t>
  </si>
  <si>
    <t>Hernandez Mozo, Miriam Lorelaine</t>
  </si>
  <si>
    <t>Davila Tamayo, Sandra</t>
  </si>
  <si>
    <t>Lozano Martinez, Hugo Armando</t>
  </si>
  <si>
    <t>Pérez Morales, Tanía Cristina</t>
  </si>
  <si>
    <t>Cervantes Montaño, Gabriela Analin</t>
  </si>
  <si>
    <t>Cespedes Rodriguez, Eleusis Amellali</t>
  </si>
  <si>
    <t>Espinosa Gutierrez, Laura</t>
  </si>
  <si>
    <t>Galán, Melissa</t>
  </si>
  <si>
    <t>Perez Rojas, Azucena</t>
  </si>
  <si>
    <t>Galvan, Brenda</t>
  </si>
  <si>
    <t>Alvarez Jalili, Maricler</t>
  </si>
  <si>
    <t>Llorente Gómez, Grecia</t>
  </si>
  <si>
    <t>Ramírez Hernandez, Viviana</t>
  </si>
  <si>
    <t>Cardona, Marisela</t>
  </si>
  <si>
    <t>Sanchez Gomez, Veronica</t>
  </si>
  <si>
    <t>García González, Liliana</t>
  </si>
  <si>
    <t>Farfán Amézquita, Celia Minerva</t>
  </si>
  <si>
    <t>gutierrez, irma</t>
  </si>
  <si>
    <t>Ramirez Sánchez, Eliana Isabel</t>
  </si>
  <si>
    <t>Hernandez Estrada, Aranzazu Guadalupe</t>
  </si>
  <si>
    <t>Castellanos, Jimena</t>
  </si>
  <si>
    <t xml:space="preserve"> Rodriguez Paredes,  Luis Humberto</t>
  </si>
  <si>
    <t>Torres Flores, Cenit Carolina</t>
  </si>
  <si>
    <t>Romero García, Ingrid Michelle</t>
  </si>
  <si>
    <t>Pantoja Rojas, Anahi Guadalupe</t>
  </si>
  <si>
    <t>Ibarra Ruiz, Blanca Alejandra</t>
  </si>
  <si>
    <t>Martínez Valenzuela, Elsa Guadalupe</t>
  </si>
  <si>
    <t>Gallegos Pérez, Margarita</t>
  </si>
  <si>
    <t>Davila, Lucia</t>
  </si>
  <si>
    <t>Zavariz Hernández, Estefania</t>
  </si>
  <si>
    <t>Rubio Camacho, Karla Paola</t>
  </si>
  <si>
    <t>Caro Arambula, Aída</t>
  </si>
  <si>
    <t>Nava Hernández, Daniel</t>
  </si>
  <si>
    <t>2026-05-23</t>
  </si>
  <si>
    <t>2026-05-25</t>
  </si>
  <si>
    <t>Beltran Mora, Maria del Rocio</t>
  </si>
  <si>
    <t>Guerrero Elías, Kassandra Miroslava</t>
  </si>
  <si>
    <t>2026-05-13</t>
  </si>
  <si>
    <t>Olvera Hernandez, Emmanuel Alejandro</t>
  </si>
  <si>
    <t>Colin Vazquez, Mariana Alejandra</t>
  </si>
  <si>
    <t>Kelley, Kathleen</t>
  </si>
  <si>
    <t>Escalante López, Elsa Ivonne</t>
  </si>
  <si>
    <t>2026-06-27</t>
  </si>
  <si>
    <t>Enriquez Zafra, Maricela</t>
  </si>
  <si>
    <t>2026-06-18</t>
  </si>
  <si>
    <t>2026-06-22</t>
  </si>
  <si>
    <t>Hegyi, Marianna</t>
  </si>
  <si>
    <t>Fertility Check up Virtual</t>
  </si>
  <si>
    <t>Teles Pitanga Azevedo, Mariana</t>
  </si>
  <si>
    <t>Green, Vaneisha</t>
  </si>
  <si>
    <t>Espinosa Neri, Rebeca Aurora</t>
  </si>
  <si>
    <t>Sowa Detta, Rafal Janusz</t>
  </si>
  <si>
    <t>Loboa Arboleda, Nycole</t>
  </si>
  <si>
    <t>Antunes Rodriguez, Lairce</t>
  </si>
  <si>
    <t>Lara Arcos, Yenifer Guadalupe</t>
  </si>
  <si>
    <t>García Pacheco, Abril</t>
  </si>
  <si>
    <t>Murillo Vargas, Sendy Lucia</t>
  </si>
  <si>
    <t>Calderon, Emmanuel</t>
  </si>
  <si>
    <t>Bello Villegas, Raul</t>
  </si>
  <si>
    <t>Martinez Aceves, María José</t>
  </si>
  <si>
    <t>Motta Lopez, Laura</t>
  </si>
  <si>
    <t>Arellano Guerrero, Andrea Naomi</t>
  </si>
  <si>
    <t>Canales Rivera, Sandra</t>
  </si>
  <si>
    <t>2026-05-18</t>
  </si>
  <si>
    <t>Cerón Hernández, Jazmin</t>
  </si>
  <si>
    <t>Valencia Ponce, Diana Alicia</t>
  </si>
  <si>
    <t>Valdés Noriega, Mariana</t>
  </si>
  <si>
    <t>Ortega, Lucia</t>
  </si>
  <si>
    <t>Ruby Medina</t>
  </si>
  <si>
    <t>, Imelda</t>
  </si>
  <si>
    <t>Melendez Salcedo, Silvia</t>
  </si>
  <si>
    <t>Cisneros Ibañez, Mayra Patricia</t>
  </si>
  <si>
    <t>Alatorre Hernandez, Miriam Guadalupe</t>
  </si>
  <si>
    <t>Soto Reyes, Joshua Antonio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</si>
</sst>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"/>
    <numFmt numFmtId="165" formatCode="h:mm am/pm"/>
    <numFmt numFmtId="166" formatCode="&quot;$&quot;#,##0"/>
    <numFmt numFmtId="167" formatCode="$#,##0.00"/>
  </numFmts>
  <fonts count="4">
    <font>
      <sz val="10.0"/>
      <color rgb="FF000000"/>
      <name val="Arial"/>
      <scheme val="minor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20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4" xfId="0" applyAlignment="1" applyFont="1" applyNumberFormat="1">
      <alignment horizontal="right" readingOrder="0" vertical="bottom"/>
    </xf>
    <xf borderId="0" fillId="0" fontId="1" numFmtId="3" xfId="0" applyAlignment="1" applyFont="1" applyNumberFormat="1">
      <alignment horizontal="right" readingOrder="0" vertical="bottom"/>
    </xf>
    <xf borderId="0" fillId="0" fontId="1" numFmtId="0" xfId="0" applyAlignment="1" applyFont="1">
      <alignment horizontal="center" readingOrder="0" vertical="bottom"/>
    </xf>
    <xf borderId="0" fillId="0" fontId="1" numFmtId="3" xfId="0" applyAlignment="1" applyFont="1" applyNumberFormat="1">
      <alignment readingOrder="0"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4" xfId="0" applyAlignment="1" applyFont="1" applyNumberFormat="1">
      <alignment readingOrder="0" vertical="bottom"/>
    </xf>
    <xf borderId="0" fillId="0" fontId="1" numFmtId="0" xfId="0" applyAlignment="1" applyFont="1">
      <alignment horizontal="center" vertical="bottom"/>
    </xf>
    <xf borderId="0" fillId="0" fontId="1" numFmtId="4" xfId="0" applyAlignment="1" applyFont="1" applyNumberFormat="1">
      <alignment vertical="bottom"/>
    </xf>
    <xf borderId="0" fillId="0" fontId="1" numFmtId="165" xfId="0" applyAlignment="1" applyFont="1" applyNumberFormat="1">
      <alignment readingOrder="0" vertical="bottom"/>
    </xf>
    <xf borderId="0" fillId="0" fontId="1" numFmtId="3" xfId="0" applyAlignment="1" applyFont="1" applyNumberFormat="1">
      <alignment horizontal="right" vertical="bottom"/>
    </xf>
    <xf borderId="0" fillId="0" fontId="1" numFmtId="4" xfId="0" applyAlignment="1" applyFont="1" applyNumberFormat="1">
      <alignment horizontal="right" vertical="bottom"/>
    </xf>
    <xf borderId="0" fillId="0" fontId="1" numFmtId="164" xfId="0" applyAlignment="1" applyFont="1" applyNumberFormat="1">
      <alignment readingOrder="0" vertical="bottom"/>
    </xf>
    <xf borderId="0" fillId="0" fontId="1" numFmtId="20" xfId="0" applyAlignment="1" applyFont="1" applyNumberFormat="1">
      <alignment readingOrder="0" vertical="bottom"/>
    </xf>
    <xf borderId="0" fillId="0" fontId="1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readingOrder="0" vertical="bottom"/>
    </xf>
    <xf borderId="0" fillId="0" fontId="1" numFmtId="20" xfId="0" applyAlignment="1" applyFont="1" applyNumberForma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horizontal="right" vertical="bottom"/>
    </xf>
    <xf borderId="0" fillId="0" fontId="1" numFmtId="164" xfId="0" applyAlignment="1" applyFont="1" applyNumberFormat="1">
      <alignment vertical="bottom"/>
    </xf>
    <xf borderId="1" fillId="2" fontId="2" numFmtId="49" xfId="0" applyAlignment="1" applyBorder="1" applyFill="1" applyFont="1" applyNumberFormat="1">
      <alignment horizontal="center" vertical="bottom"/>
    </xf>
    <xf borderId="1" fillId="3" fontId="1" numFmtId="0" xfId="0" applyAlignment="1" applyBorder="1" applyFill="1" applyFont="1">
      <alignment vertical="bottom"/>
    </xf>
    <xf borderId="1" fillId="4" fontId="3" numFmtId="49" xfId="0" applyBorder="1" applyFill="1" applyFont="1" applyNumberFormat="1"/>
    <xf borderId="1" fillId="4" fontId="3" numFmtId="14" xfId="0" applyAlignment="1" applyBorder="1" applyFont="1" applyNumberFormat="1">
      <alignment horizontal="right"/>
    </xf>
    <xf borderId="1" fillId="5" fontId="3" numFmtId="49" xfId="0" applyBorder="1" applyFill="1" applyFont="1" applyNumberFormat="1"/>
    <xf borderId="1" fillId="6" fontId="3" numFmtId="49" xfId="0" applyBorder="1" applyFill="1" applyFont="1" applyNumberFormat="1"/>
    <xf borderId="1" fillId="6" fontId="1" numFmtId="49" xfId="0" applyBorder="1" applyFont="1" applyNumberFormat="1"/>
    <xf borderId="1" fillId="4" fontId="3" numFmtId="0" xfId="0" applyAlignment="1" applyBorder="1" applyFont="1">
      <alignment horizontal="right"/>
    </xf>
    <xf borderId="1" fillId="4" fontId="3" numFmtId="167" xfId="0" applyBorder="1" applyFont="1" applyNumberFormat="1"/>
    <xf borderId="1" fillId="0" fontId="1" numFmtId="167" xfId="0" applyBorder="1" applyFont="1" applyNumberFormat="1"/>
    <xf borderId="1" fillId="0" fontId="1" numFmtId="0" xfId="0" applyBorder="1" applyFont="1"/>
    <xf borderId="1" fillId="7" fontId="3" numFmtId="49" xfId="0" applyBorder="1" applyFill="1" applyFont="1" applyNumberFormat="1"/>
    <xf borderId="1" fillId="7" fontId="3" numFmtId="14" xfId="0" applyAlignment="1" applyBorder="1" applyFont="1" applyNumberFormat="1">
      <alignment horizontal="right"/>
    </xf>
    <xf borderId="1" fillId="7" fontId="3" numFmtId="0" xfId="0" applyAlignment="1" applyBorder="1" applyFont="1">
      <alignment horizontal="right"/>
    </xf>
    <xf borderId="1" fillId="7" fontId="3" numFmtId="167" xfId="0" applyBorder="1" applyFont="1" applyNumberFormat="1"/>
    <xf borderId="1" fillId="8" fontId="3" numFmtId="49" xfId="0" applyBorder="1" applyFill="1" applyFont="1" applyNumberFormat="1"/>
    <xf borderId="1" fillId="9" fontId="3" numFmtId="49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9" max="19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2"/>
      <c r="B2" s="3">
        <v>46213.0</v>
      </c>
      <c r="C2" s="4">
        <v>0.5208333333333334</v>
      </c>
      <c r="D2" s="4">
        <v>0.5416666666666666</v>
      </c>
      <c r="E2" s="4">
        <v>0.5201388888888889</v>
      </c>
      <c r="F2" s="4">
        <v>0.5694444444444444</v>
      </c>
      <c r="G2" s="5">
        <v>6.8017301E7</v>
      </c>
      <c r="H2" s="1" t="s">
        <v>31</v>
      </c>
      <c r="I2" s="1" t="s">
        <v>32</v>
      </c>
      <c r="J2" s="1" t="s">
        <v>33</v>
      </c>
      <c r="K2" s="5">
        <v>5.215528556181E12</v>
      </c>
      <c r="L2" s="1" t="s">
        <v>34</v>
      </c>
      <c r="M2" s="1" t="s">
        <v>35</v>
      </c>
      <c r="N2" s="1"/>
      <c r="O2" s="2"/>
      <c r="P2" s="6" t="s">
        <v>36</v>
      </c>
      <c r="Q2" s="1" t="s">
        <v>36</v>
      </c>
      <c r="R2" s="1" t="s">
        <v>37</v>
      </c>
      <c r="S2" s="1" t="s">
        <v>38</v>
      </c>
      <c r="T2" s="2"/>
      <c r="U2" s="2"/>
      <c r="V2" s="5" t="s">
        <v>39</v>
      </c>
      <c r="W2" s="5">
        <v>0.0</v>
      </c>
      <c r="X2" s="5">
        <v>71.0</v>
      </c>
      <c r="Y2" s="1">
        <v>71.0</v>
      </c>
      <c r="Z2" s="1" t="s">
        <v>40</v>
      </c>
      <c r="AA2" s="2"/>
      <c r="AB2" s="5" t="s">
        <v>41</v>
      </c>
      <c r="AC2" s="5">
        <v>0.0</v>
      </c>
      <c r="AD2" s="5" t="s">
        <v>36</v>
      </c>
      <c r="AE2" s="5" t="s">
        <v>36</v>
      </c>
      <c r="AF2" s="1" t="s">
        <v>42</v>
      </c>
      <c r="AG2" s="1" t="s">
        <v>43</v>
      </c>
    </row>
    <row r="3">
      <c r="A3" s="2"/>
      <c r="B3" s="3">
        <v>46213.0</v>
      </c>
      <c r="C3" s="4">
        <v>0.4375</v>
      </c>
      <c r="D3" s="4">
        <v>0.4791666666666667</v>
      </c>
      <c r="E3" s="4">
        <v>0.4305555555555556</v>
      </c>
      <c r="F3" s="4">
        <v>0.4909722222222222</v>
      </c>
      <c r="G3" s="5">
        <v>8.0192890136E10</v>
      </c>
      <c r="H3" s="1" t="s">
        <v>44</v>
      </c>
      <c r="I3" s="2"/>
      <c r="J3" s="1" t="s">
        <v>33</v>
      </c>
      <c r="K3" s="5">
        <f>+5215513098550</f>
        <v>5215513098550</v>
      </c>
      <c r="L3" s="1" t="s">
        <v>45</v>
      </c>
      <c r="M3" s="1" t="s">
        <v>46</v>
      </c>
      <c r="N3" s="1"/>
      <c r="O3" s="2"/>
      <c r="P3" s="5" t="s">
        <v>47</v>
      </c>
      <c r="Q3" s="5" t="s">
        <v>48</v>
      </c>
      <c r="R3" s="1" t="s">
        <v>37</v>
      </c>
      <c r="S3" s="1" t="s">
        <v>49</v>
      </c>
      <c r="T3" s="2"/>
      <c r="U3" s="2"/>
      <c r="V3" s="5" t="s">
        <v>39</v>
      </c>
      <c r="W3" s="5">
        <v>21.0</v>
      </c>
      <c r="X3" s="5">
        <v>66.0</v>
      </c>
      <c r="Y3" s="1">
        <v>87.0</v>
      </c>
      <c r="Z3" s="1" t="s">
        <v>50</v>
      </c>
      <c r="AA3" s="1"/>
      <c r="AB3" s="5" t="s">
        <v>41</v>
      </c>
      <c r="AC3" s="5">
        <v>0.0</v>
      </c>
      <c r="AD3" s="5" t="s">
        <v>36</v>
      </c>
      <c r="AE3" s="5" t="s">
        <v>36</v>
      </c>
      <c r="AF3" s="1" t="s">
        <v>51</v>
      </c>
      <c r="AG3" s="1" t="s">
        <v>43</v>
      </c>
    </row>
    <row r="4">
      <c r="A4" s="2"/>
      <c r="B4" s="3">
        <v>46213.0</v>
      </c>
      <c r="C4" s="4">
        <v>0.3333333333333333</v>
      </c>
      <c r="D4" s="4">
        <v>0.3472222222222222</v>
      </c>
      <c r="E4" s="4">
        <v>0.3451388888888889</v>
      </c>
      <c r="F4" s="4">
        <v>0.40902777777777777</v>
      </c>
      <c r="G4" s="5">
        <v>8.9521151E7</v>
      </c>
      <c r="H4" s="1" t="s">
        <v>52</v>
      </c>
      <c r="I4" s="2"/>
      <c r="J4" s="1" t="s">
        <v>33</v>
      </c>
      <c r="K4" s="5">
        <f>+525565280380</f>
        <v>525565280380</v>
      </c>
      <c r="L4" s="1" t="s">
        <v>53</v>
      </c>
      <c r="M4" s="1" t="s">
        <v>54</v>
      </c>
      <c r="N4" s="1" t="s">
        <v>55</v>
      </c>
      <c r="O4" s="2"/>
      <c r="P4" s="6" t="s">
        <v>56</v>
      </c>
      <c r="Q4" s="1" t="s">
        <v>36</v>
      </c>
      <c r="R4" s="1" t="s">
        <v>57</v>
      </c>
      <c r="S4" s="1" t="s">
        <v>58</v>
      </c>
      <c r="T4" s="2"/>
      <c r="U4" s="2"/>
      <c r="V4" s="5" t="s">
        <v>39</v>
      </c>
      <c r="W4" s="5">
        <v>0.0</v>
      </c>
      <c r="X4" s="5">
        <v>92.0</v>
      </c>
      <c r="Y4" s="1">
        <v>92.0</v>
      </c>
      <c r="Z4" s="1" t="s">
        <v>59</v>
      </c>
      <c r="AA4" s="1" t="s">
        <v>60</v>
      </c>
      <c r="AB4" s="5" t="s">
        <v>41</v>
      </c>
      <c r="AC4" s="5">
        <v>0.0</v>
      </c>
      <c r="AD4" s="5" t="s">
        <v>36</v>
      </c>
      <c r="AE4" s="5" t="s">
        <v>36</v>
      </c>
      <c r="AF4" s="1" t="s">
        <v>61</v>
      </c>
      <c r="AG4" s="1" t="s">
        <v>43</v>
      </c>
    </row>
    <row r="5">
      <c r="A5" s="2"/>
      <c r="B5" s="3">
        <v>46213.0</v>
      </c>
      <c r="C5" s="4">
        <v>0.5</v>
      </c>
      <c r="D5" s="4">
        <v>0.5208333333333334</v>
      </c>
      <c r="E5" s="4">
        <v>0.49375</v>
      </c>
      <c r="F5" s="4">
        <v>0.5493055555555556</v>
      </c>
      <c r="G5" s="1"/>
      <c r="H5" s="1" t="s">
        <v>62</v>
      </c>
      <c r="I5" s="2"/>
      <c r="J5" s="1" t="s">
        <v>33</v>
      </c>
      <c r="K5" s="1">
        <v>999999.0</v>
      </c>
      <c r="L5" s="1" t="s">
        <v>63</v>
      </c>
      <c r="M5" s="1" t="s">
        <v>46</v>
      </c>
      <c r="N5" s="1"/>
      <c r="O5" s="2"/>
      <c r="P5" s="6" t="s">
        <v>64</v>
      </c>
      <c r="Q5" s="1"/>
      <c r="R5" s="1" t="s">
        <v>65</v>
      </c>
      <c r="S5" s="1" t="s">
        <v>38</v>
      </c>
      <c r="T5" s="2"/>
      <c r="U5" s="2"/>
      <c r="V5" s="5" t="s">
        <v>39</v>
      </c>
      <c r="W5" s="5">
        <v>0.0</v>
      </c>
      <c r="X5" s="5">
        <v>80.0</v>
      </c>
      <c r="Y5" s="1">
        <v>80.0</v>
      </c>
      <c r="Z5" s="1" t="s">
        <v>59</v>
      </c>
      <c r="AA5" s="1" t="s">
        <v>66</v>
      </c>
      <c r="AB5" s="5" t="s">
        <v>41</v>
      </c>
      <c r="AC5" s="5">
        <v>0.0</v>
      </c>
      <c r="AD5" s="5" t="s">
        <v>36</v>
      </c>
      <c r="AE5" s="5" t="s">
        <v>36</v>
      </c>
      <c r="AF5" s="1" t="s">
        <v>67</v>
      </c>
      <c r="AG5" s="1" t="s">
        <v>43</v>
      </c>
    </row>
    <row r="6">
      <c r="A6" s="2"/>
      <c r="B6" s="3">
        <v>46213.0</v>
      </c>
      <c r="C6" s="4">
        <v>0.3333333333333333</v>
      </c>
      <c r="D6" s="4">
        <v>0.3541666666666667</v>
      </c>
      <c r="E6" s="4">
        <v>0.35694444444444445</v>
      </c>
      <c r="F6" s="4">
        <v>0.37569444444444444</v>
      </c>
      <c r="G6" s="7">
        <v>2.14034776119E11</v>
      </c>
      <c r="H6" s="1" t="s">
        <v>68</v>
      </c>
      <c r="I6" s="2"/>
      <c r="J6" s="1" t="s">
        <v>33</v>
      </c>
      <c r="K6" s="5" t="str">
        <f>+52 33 1133 0478</f>
        <v>#ERROR!</v>
      </c>
      <c r="L6" s="1" t="s">
        <v>69</v>
      </c>
      <c r="M6" s="1" t="s">
        <v>54</v>
      </c>
      <c r="N6" s="1"/>
      <c r="O6" s="2"/>
      <c r="P6" s="6" t="s">
        <v>70</v>
      </c>
      <c r="Q6" s="1"/>
      <c r="R6" s="1" t="s">
        <v>71</v>
      </c>
      <c r="S6" s="1" t="s">
        <v>72</v>
      </c>
      <c r="T6" s="2"/>
      <c r="U6" s="2"/>
      <c r="V6" s="5" t="s">
        <v>39</v>
      </c>
      <c r="W6" s="5">
        <v>20.0</v>
      </c>
      <c r="X6" s="5">
        <v>7.0</v>
      </c>
      <c r="Y6" s="1">
        <v>27.0</v>
      </c>
      <c r="Z6" s="1" t="s">
        <v>73</v>
      </c>
      <c r="AA6" s="2"/>
      <c r="AB6" s="5" t="s">
        <v>41</v>
      </c>
      <c r="AC6" s="5">
        <v>0.0</v>
      </c>
      <c r="AD6" s="5" t="s">
        <v>36</v>
      </c>
      <c r="AE6" s="5" t="s">
        <v>36</v>
      </c>
      <c r="AF6" s="1" t="s">
        <v>74</v>
      </c>
      <c r="AG6" s="1" t="s">
        <v>43</v>
      </c>
    </row>
    <row r="7">
      <c r="A7" s="2"/>
      <c r="B7" s="3">
        <v>46213.0</v>
      </c>
      <c r="C7" s="4">
        <v>0.4583333333333333</v>
      </c>
      <c r="D7" s="4">
        <v>0.46875</v>
      </c>
      <c r="E7" s="4">
        <v>0.4583333333333333</v>
      </c>
      <c r="F7" s="4">
        <v>0.47847222222222224</v>
      </c>
      <c r="G7" s="5">
        <v>1.53405831727E11</v>
      </c>
      <c r="H7" s="1" t="s">
        <v>75</v>
      </c>
      <c r="I7" s="2"/>
      <c r="J7" s="1" t="s">
        <v>33</v>
      </c>
      <c r="K7" s="5">
        <f>+528181612948</f>
        <v>528181612948</v>
      </c>
      <c r="L7" s="1" t="s">
        <v>76</v>
      </c>
      <c r="M7" s="1" t="s">
        <v>77</v>
      </c>
      <c r="N7" s="1"/>
      <c r="O7" s="2"/>
      <c r="P7" s="6" t="s">
        <v>36</v>
      </c>
      <c r="Q7" s="1"/>
      <c r="R7" s="1" t="s">
        <v>78</v>
      </c>
      <c r="S7" s="1" t="s">
        <v>65</v>
      </c>
      <c r="T7" s="2"/>
      <c r="U7" s="2"/>
      <c r="V7" s="5" t="s">
        <v>39</v>
      </c>
      <c r="W7" s="5">
        <v>0.0</v>
      </c>
      <c r="X7" s="5">
        <v>29.0</v>
      </c>
      <c r="Y7" s="1">
        <v>29.0</v>
      </c>
      <c r="Z7" s="1" t="s">
        <v>79</v>
      </c>
      <c r="AA7" s="1"/>
      <c r="AB7" s="5" t="s">
        <v>80</v>
      </c>
      <c r="AC7" s="5">
        <v>0.0</v>
      </c>
      <c r="AD7" s="5" t="s">
        <v>36</v>
      </c>
      <c r="AE7" s="5" t="s">
        <v>36</v>
      </c>
      <c r="AF7" s="1" t="s">
        <v>81</v>
      </c>
      <c r="AG7" s="1" t="s">
        <v>43</v>
      </c>
    </row>
    <row r="8">
      <c r="A8" s="2"/>
      <c r="B8" s="3">
        <v>46213.0</v>
      </c>
      <c r="C8" s="4">
        <v>0.3958333333333333</v>
      </c>
      <c r="D8" s="4">
        <v>0.4166666666666667</v>
      </c>
      <c r="E8" s="4">
        <v>0.3993055555555556</v>
      </c>
      <c r="F8" s="4">
        <v>0.4236111111111111</v>
      </c>
      <c r="G8" s="1"/>
      <c r="H8" s="1" t="s">
        <v>82</v>
      </c>
      <c r="I8" s="2"/>
      <c r="J8" s="1" t="s">
        <v>33</v>
      </c>
      <c r="K8" s="1" t="s">
        <v>83</v>
      </c>
      <c r="L8" s="1" t="s">
        <v>63</v>
      </c>
      <c r="M8" s="1" t="s">
        <v>46</v>
      </c>
      <c r="N8" s="1"/>
      <c r="O8" s="2"/>
      <c r="P8" s="6" t="s">
        <v>36</v>
      </c>
      <c r="Q8" s="5"/>
      <c r="R8" s="1" t="s">
        <v>65</v>
      </c>
      <c r="S8" s="1" t="s">
        <v>84</v>
      </c>
      <c r="T8" s="2"/>
      <c r="U8" s="2"/>
      <c r="V8" s="5" t="s">
        <v>39</v>
      </c>
      <c r="W8" s="5">
        <v>0.0</v>
      </c>
      <c r="X8" s="5">
        <v>35.0</v>
      </c>
      <c r="Y8" s="1">
        <v>35.0</v>
      </c>
      <c r="Z8" s="1" t="s">
        <v>85</v>
      </c>
      <c r="AA8" s="1" t="s">
        <v>86</v>
      </c>
      <c r="AB8" s="5" t="s">
        <v>41</v>
      </c>
      <c r="AC8" s="5">
        <v>0.0</v>
      </c>
      <c r="AD8" s="5" t="s">
        <v>36</v>
      </c>
      <c r="AE8" s="5" t="s">
        <v>36</v>
      </c>
      <c r="AF8" s="1" t="s">
        <v>87</v>
      </c>
      <c r="AG8" s="1" t="s">
        <v>43</v>
      </c>
    </row>
    <row r="9">
      <c r="A9" s="2"/>
      <c r="B9" s="3">
        <v>46213.0</v>
      </c>
      <c r="C9" s="4">
        <v>0.5416666666666666</v>
      </c>
      <c r="D9" s="4">
        <v>0.5833333333333334</v>
      </c>
      <c r="E9" s="4">
        <v>0.525</v>
      </c>
      <c r="F9" s="4">
        <v>0.5569444444444445</v>
      </c>
      <c r="G9" s="1">
        <v>2.20930390802E11</v>
      </c>
      <c r="H9" s="1" t="s">
        <v>88</v>
      </c>
      <c r="I9" s="2"/>
      <c r="J9" s="1" t="s">
        <v>33</v>
      </c>
      <c r="K9" s="5">
        <f>+525548475552</f>
        <v>525548475552</v>
      </c>
      <c r="L9" s="1" t="s">
        <v>89</v>
      </c>
      <c r="M9" s="1" t="s">
        <v>90</v>
      </c>
      <c r="N9" s="1" t="s">
        <v>91</v>
      </c>
      <c r="O9" s="2"/>
      <c r="P9" s="6" t="s">
        <v>36</v>
      </c>
      <c r="Q9" s="1"/>
      <c r="R9" s="1" t="s">
        <v>71</v>
      </c>
      <c r="S9" s="1" t="s">
        <v>71</v>
      </c>
      <c r="T9" s="2"/>
      <c r="U9" s="2"/>
      <c r="V9" s="5" t="s">
        <v>39</v>
      </c>
      <c r="W9" s="5">
        <v>41.0</v>
      </c>
      <c r="X9" s="5">
        <v>5.0</v>
      </c>
      <c r="Y9" s="1">
        <v>46.0</v>
      </c>
      <c r="Z9" s="1" t="s">
        <v>92</v>
      </c>
      <c r="AA9" s="1"/>
      <c r="AB9" s="5" t="s">
        <v>41</v>
      </c>
      <c r="AC9" s="5">
        <v>0.0</v>
      </c>
      <c r="AD9" s="5" t="s">
        <v>36</v>
      </c>
      <c r="AE9" s="5" t="s">
        <v>36</v>
      </c>
      <c r="AF9" s="1" t="s">
        <v>93</v>
      </c>
      <c r="AG9" s="1" t="s">
        <v>43</v>
      </c>
    </row>
    <row r="10">
      <c r="A10" s="2"/>
      <c r="B10" s="3">
        <v>46213.0</v>
      </c>
      <c r="C10" s="4">
        <v>0.5</v>
      </c>
      <c r="D10" s="4">
        <v>0.5208333333333334</v>
      </c>
      <c r="E10" s="4">
        <v>0.47708333333333336</v>
      </c>
      <c r="F10" s="4">
        <v>0.5243055555555556</v>
      </c>
      <c r="G10" s="1"/>
      <c r="H10" s="1" t="s">
        <v>94</v>
      </c>
      <c r="I10" s="2"/>
      <c r="J10" s="1" t="s">
        <v>33</v>
      </c>
      <c r="K10" s="5" t="s">
        <v>95</v>
      </c>
      <c r="L10" s="1" t="s">
        <v>34</v>
      </c>
      <c r="M10" s="1" t="s">
        <v>35</v>
      </c>
      <c r="N10" s="1" t="s">
        <v>96</v>
      </c>
      <c r="O10" s="2"/>
      <c r="P10" s="6" t="s">
        <v>97</v>
      </c>
      <c r="Q10" s="1" t="s">
        <v>36</v>
      </c>
      <c r="R10" s="1" t="s">
        <v>98</v>
      </c>
      <c r="S10" s="1" t="s">
        <v>99</v>
      </c>
      <c r="T10" s="2"/>
      <c r="U10" s="2"/>
      <c r="V10" s="5" t="s">
        <v>39</v>
      </c>
      <c r="W10" s="5">
        <v>0.0</v>
      </c>
      <c r="X10" s="5">
        <v>68.0</v>
      </c>
      <c r="Y10" s="1">
        <v>68.0</v>
      </c>
      <c r="Z10" s="1" t="s">
        <v>100</v>
      </c>
      <c r="AA10" s="2"/>
      <c r="AB10" s="5" t="s">
        <v>41</v>
      </c>
      <c r="AC10" s="5">
        <v>0.0</v>
      </c>
      <c r="AD10" s="5" t="s">
        <v>36</v>
      </c>
      <c r="AE10" s="5" t="s">
        <v>36</v>
      </c>
      <c r="AF10" s="1" t="s">
        <v>101</v>
      </c>
      <c r="AG10" s="1" t="s">
        <v>43</v>
      </c>
    </row>
    <row r="11">
      <c r="A11" s="2"/>
      <c r="B11" s="3">
        <v>46213.0</v>
      </c>
      <c r="C11" s="4">
        <v>0.4166666666666667</v>
      </c>
      <c r="D11" s="4">
        <v>0.4375</v>
      </c>
      <c r="E11" s="4">
        <v>0.4166666666666667</v>
      </c>
      <c r="F11" s="4">
        <v>0.4527777777777778</v>
      </c>
      <c r="G11" s="7">
        <v>1.12164169374E11</v>
      </c>
      <c r="H11" s="1" t="s">
        <v>102</v>
      </c>
      <c r="I11" s="2"/>
      <c r="J11" s="1" t="s">
        <v>33</v>
      </c>
      <c r="K11" s="8">
        <f>+525545971863</f>
        <v>525545971863</v>
      </c>
      <c r="L11" s="1" t="s">
        <v>103</v>
      </c>
      <c r="M11" s="1" t="s">
        <v>46</v>
      </c>
      <c r="N11" s="2"/>
      <c r="O11" s="2"/>
      <c r="P11" s="6" t="s">
        <v>36</v>
      </c>
      <c r="Q11" s="1" t="s">
        <v>36</v>
      </c>
      <c r="R11" s="1" t="s">
        <v>37</v>
      </c>
      <c r="S11" s="1" t="s">
        <v>38</v>
      </c>
      <c r="T11" s="2"/>
      <c r="U11" s="2"/>
      <c r="V11" s="5" t="s">
        <v>39</v>
      </c>
      <c r="W11" s="5">
        <v>21.0</v>
      </c>
      <c r="X11" s="5">
        <v>31.0</v>
      </c>
      <c r="Y11" s="1">
        <v>52.0</v>
      </c>
      <c r="Z11" s="1" t="s">
        <v>50</v>
      </c>
      <c r="AA11" s="1"/>
      <c r="AB11" s="5" t="s">
        <v>41</v>
      </c>
      <c r="AC11" s="5">
        <v>0.0</v>
      </c>
      <c r="AD11" s="5" t="s">
        <v>36</v>
      </c>
      <c r="AE11" s="5" t="s">
        <v>36</v>
      </c>
      <c r="AF11" s="1" t="s">
        <v>104</v>
      </c>
      <c r="AG11" s="1" t="s">
        <v>43</v>
      </c>
    </row>
    <row r="12">
      <c r="A12" s="2"/>
      <c r="B12" s="3">
        <v>46213.0</v>
      </c>
      <c r="C12" s="4">
        <v>0.3854166666666667</v>
      </c>
      <c r="D12" s="4">
        <v>0.3923611111111111</v>
      </c>
      <c r="E12" s="4">
        <v>0.40694444444444444</v>
      </c>
      <c r="F12" s="4">
        <v>0.4173611111111111</v>
      </c>
      <c r="G12" s="1"/>
      <c r="H12" s="1" t="s">
        <v>105</v>
      </c>
      <c r="I12" s="2"/>
      <c r="J12" s="1" t="s">
        <v>33</v>
      </c>
      <c r="K12" s="5">
        <v>5.517266337E9</v>
      </c>
      <c r="L12" s="1" t="s">
        <v>106</v>
      </c>
      <c r="M12" s="1" t="s">
        <v>77</v>
      </c>
      <c r="N12" s="1" t="s">
        <v>107</v>
      </c>
      <c r="O12" s="2"/>
      <c r="P12" s="6" t="s">
        <v>108</v>
      </c>
      <c r="Q12" s="5"/>
      <c r="R12" s="1" t="s">
        <v>78</v>
      </c>
      <c r="S12" s="1" t="s">
        <v>37</v>
      </c>
      <c r="T12" s="2"/>
      <c r="U12" s="2"/>
      <c r="V12" s="5" t="s">
        <v>39</v>
      </c>
      <c r="W12" s="5">
        <v>0.0</v>
      </c>
      <c r="X12" s="5">
        <v>15.0</v>
      </c>
      <c r="Y12" s="1">
        <v>15.0</v>
      </c>
      <c r="Z12" s="1" t="s">
        <v>109</v>
      </c>
      <c r="AA12" s="2"/>
      <c r="AB12" s="5" t="s">
        <v>41</v>
      </c>
      <c r="AC12" s="5">
        <v>0.0</v>
      </c>
      <c r="AD12" s="5" t="s">
        <v>36</v>
      </c>
      <c r="AE12" s="5" t="s">
        <v>36</v>
      </c>
      <c r="AF12" s="1" t="s">
        <v>110</v>
      </c>
      <c r="AG12" s="1" t="s">
        <v>43</v>
      </c>
    </row>
    <row r="13">
      <c r="A13" s="2"/>
      <c r="B13" s="3">
        <v>46213.0</v>
      </c>
      <c r="C13" s="4">
        <v>0.3958333333333333</v>
      </c>
      <c r="D13" s="4">
        <v>0.4375</v>
      </c>
      <c r="E13" s="4">
        <v>0.3958333333333333</v>
      </c>
      <c r="F13" s="4">
        <v>0.4777777777777778</v>
      </c>
      <c r="G13" s="5"/>
      <c r="H13" s="1" t="s">
        <v>105</v>
      </c>
      <c r="I13" s="2"/>
      <c r="J13" s="1" t="s">
        <v>33</v>
      </c>
      <c r="K13" s="5">
        <v>5.517266337E9</v>
      </c>
      <c r="L13" s="1" t="s">
        <v>111</v>
      </c>
      <c r="M13" s="1" t="s">
        <v>54</v>
      </c>
      <c r="N13" s="1" t="s">
        <v>112</v>
      </c>
      <c r="O13" s="2"/>
      <c r="P13" s="6" t="s">
        <v>108</v>
      </c>
      <c r="Q13" s="5"/>
      <c r="R13" s="1" t="s">
        <v>37</v>
      </c>
      <c r="S13" s="1" t="s">
        <v>37</v>
      </c>
      <c r="T13" s="2"/>
      <c r="U13" s="2"/>
      <c r="V13" s="5" t="s">
        <v>39</v>
      </c>
      <c r="W13" s="5">
        <v>51.0</v>
      </c>
      <c r="X13" s="5">
        <v>67.0</v>
      </c>
      <c r="Y13" s="1">
        <v>118.0</v>
      </c>
      <c r="Z13" s="1" t="s">
        <v>109</v>
      </c>
      <c r="AA13" s="2"/>
      <c r="AB13" s="5" t="s">
        <v>41</v>
      </c>
      <c r="AC13" s="5">
        <v>0.0</v>
      </c>
      <c r="AD13" s="5" t="s">
        <v>36</v>
      </c>
      <c r="AE13" s="5" t="s">
        <v>36</v>
      </c>
      <c r="AF13" s="1" t="s">
        <v>104</v>
      </c>
      <c r="AG13" s="1" t="s">
        <v>43</v>
      </c>
    </row>
    <row r="14">
      <c r="A14" s="2"/>
      <c r="B14" s="3">
        <v>46213.0</v>
      </c>
      <c r="C14" s="4">
        <v>0.3541666666666667</v>
      </c>
      <c r="D14" s="4">
        <v>0.3958333333333333</v>
      </c>
      <c r="E14" s="4">
        <v>0.3368055555555556</v>
      </c>
      <c r="F14" s="4">
        <v>0.49444444444444446</v>
      </c>
      <c r="G14" s="9">
        <v>2.25890282417216E22</v>
      </c>
      <c r="H14" s="1" t="s">
        <v>113</v>
      </c>
      <c r="I14" s="1" t="s">
        <v>32</v>
      </c>
      <c r="J14" s="1" t="s">
        <v>33</v>
      </c>
      <c r="K14" s="5">
        <f t="shared" ref="K14:K15" si="1">+15616186668</f>
        <v>15616186668</v>
      </c>
      <c r="L14" s="1" t="s">
        <v>114</v>
      </c>
      <c r="M14" s="1" t="s">
        <v>35</v>
      </c>
      <c r="N14" s="1"/>
      <c r="O14" s="2"/>
      <c r="P14" s="6" t="s">
        <v>36</v>
      </c>
      <c r="Q14" s="1" t="s">
        <v>36</v>
      </c>
      <c r="R14" s="1" t="s">
        <v>57</v>
      </c>
      <c r="S14" s="1" t="s">
        <v>57</v>
      </c>
      <c r="T14" s="2"/>
      <c r="U14" s="2"/>
      <c r="V14" s="5" t="s">
        <v>39</v>
      </c>
      <c r="W14" s="5">
        <v>123.0</v>
      </c>
      <c r="X14" s="5">
        <v>104.0</v>
      </c>
      <c r="Y14" s="1">
        <v>227.0</v>
      </c>
      <c r="Z14" s="1" t="s">
        <v>115</v>
      </c>
      <c r="AA14" s="1"/>
      <c r="AB14" s="5" t="s">
        <v>41</v>
      </c>
      <c r="AC14" s="5">
        <v>0.0</v>
      </c>
      <c r="AD14" s="5" t="s">
        <v>36</v>
      </c>
      <c r="AE14" s="5" t="s">
        <v>36</v>
      </c>
      <c r="AF14" s="1" t="s">
        <v>116</v>
      </c>
      <c r="AG14" s="1" t="s">
        <v>43</v>
      </c>
    </row>
    <row r="15">
      <c r="A15" s="2"/>
      <c r="B15" s="3">
        <v>46213.0</v>
      </c>
      <c r="C15" s="4">
        <v>0.3541666666666667</v>
      </c>
      <c r="D15" s="4">
        <v>0.375</v>
      </c>
      <c r="E15" s="4">
        <v>0.3541666666666667</v>
      </c>
      <c r="F15" s="4">
        <v>0.4215277777777778</v>
      </c>
      <c r="G15" s="9">
        <v>2.25890282417216E22</v>
      </c>
      <c r="H15" s="1" t="s">
        <v>113</v>
      </c>
      <c r="I15" s="2"/>
      <c r="J15" s="1" t="s">
        <v>33</v>
      </c>
      <c r="K15" s="5">
        <f t="shared" si="1"/>
        <v>15616186668</v>
      </c>
      <c r="L15" s="1" t="s">
        <v>117</v>
      </c>
      <c r="M15" s="1" t="s">
        <v>35</v>
      </c>
      <c r="N15" s="1" t="str">
        <f>+histeroscopia</f>
        <v>#NAME?</v>
      </c>
      <c r="O15" s="2"/>
      <c r="P15" s="6" t="s">
        <v>36</v>
      </c>
      <c r="Q15" s="5" t="s">
        <v>36</v>
      </c>
      <c r="R15" s="1" t="s">
        <v>57</v>
      </c>
      <c r="S15" s="1" t="s">
        <v>57</v>
      </c>
      <c r="T15" s="2"/>
      <c r="U15" s="2"/>
      <c r="V15" s="5" t="s">
        <v>39</v>
      </c>
      <c r="W15" s="5">
        <v>0.0</v>
      </c>
      <c r="X15" s="5">
        <v>97.0</v>
      </c>
      <c r="Y15" s="1">
        <v>97.0</v>
      </c>
      <c r="Z15" s="1" t="s">
        <v>118</v>
      </c>
      <c r="AA15" s="2"/>
      <c r="AB15" s="5" t="s">
        <v>41</v>
      </c>
      <c r="AC15" s="5">
        <v>0.0</v>
      </c>
      <c r="AD15" s="5" t="s">
        <v>36</v>
      </c>
      <c r="AE15" s="5" t="s">
        <v>36</v>
      </c>
      <c r="AF15" s="1" t="s">
        <v>119</v>
      </c>
      <c r="AG15" s="1" t="s">
        <v>43</v>
      </c>
    </row>
    <row r="16">
      <c r="A16" s="2"/>
      <c r="B16" s="3">
        <v>46213.0</v>
      </c>
      <c r="C16" s="4">
        <v>0.4791666666666667</v>
      </c>
      <c r="D16" s="4">
        <v>0.5</v>
      </c>
      <c r="E16" s="4">
        <v>0.44722222222222224</v>
      </c>
      <c r="F16" s="4">
        <v>0.5013888888888889</v>
      </c>
      <c r="G16" s="7">
        <v>2.19011758204212E22</v>
      </c>
      <c r="H16" s="1" t="s">
        <v>120</v>
      </c>
      <c r="I16" s="2"/>
      <c r="J16" s="1" t="s">
        <v>33</v>
      </c>
      <c r="K16" s="5" t="str">
        <f>+52 998 180 3855</f>
        <v>#ERROR!</v>
      </c>
      <c r="L16" s="1" t="s">
        <v>103</v>
      </c>
      <c r="M16" s="1" t="s">
        <v>46</v>
      </c>
      <c r="N16" s="1"/>
      <c r="O16" s="2"/>
      <c r="P16" s="6" t="s">
        <v>121</v>
      </c>
      <c r="Q16" s="5"/>
      <c r="R16" s="1" t="s">
        <v>71</v>
      </c>
      <c r="S16" s="1" t="s">
        <v>71</v>
      </c>
      <c r="T16" s="2"/>
      <c r="U16" s="2"/>
      <c r="V16" s="5" t="s">
        <v>39</v>
      </c>
      <c r="W16" s="5">
        <v>0.0</v>
      </c>
      <c r="X16" s="5">
        <v>78.0</v>
      </c>
      <c r="Y16" s="1">
        <v>78.0</v>
      </c>
      <c r="Z16" s="1" t="s">
        <v>118</v>
      </c>
      <c r="AA16" s="1"/>
      <c r="AB16" s="5" t="s">
        <v>41</v>
      </c>
      <c r="AC16" s="5">
        <v>0.0</v>
      </c>
      <c r="AD16" s="5" t="s">
        <v>36</v>
      </c>
      <c r="AE16" s="5" t="s">
        <v>36</v>
      </c>
      <c r="AF16" s="1" t="s">
        <v>122</v>
      </c>
      <c r="AG16" s="1" t="s">
        <v>43</v>
      </c>
    </row>
    <row r="17">
      <c r="A17" s="2"/>
      <c r="B17" s="3">
        <v>46213.0</v>
      </c>
      <c r="C17" s="4">
        <v>0.4583333333333333</v>
      </c>
      <c r="D17" s="4">
        <v>0.4791666666666667</v>
      </c>
      <c r="E17" s="4">
        <v>0.4583333333333333</v>
      </c>
      <c r="F17" s="4">
        <v>0.5013888888888889</v>
      </c>
      <c r="G17" s="5">
        <v>2.16955339688E11</v>
      </c>
      <c r="H17" s="1" t="s">
        <v>123</v>
      </c>
      <c r="I17" s="2"/>
      <c r="J17" s="1" t="s">
        <v>33</v>
      </c>
      <c r="K17" s="8">
        <f>+333770323861</f>
        <v>333770323861</v>
      </c>
      <c r="L17" s="1" t="s">
        <v>103</v>
      </c>
      <c r="M17" s="1" t="s">
        <v>46</v>
      </c>
      <c r="N17" s="1"/>
      <c r="O17" s="2"/>
      <c r="P17" s="6" t="s">
        <v>36</v>
      </c>
      <c r="Q17" s="5" t="s">
        <v>36</v>
      </c>
      <c r="R17" s="1" t="s">
        <v>71</v>
      </c>
      <c r="S17" s="1" t="s">
        <v>58</v>
      </c>
      <c r="T17" s="2"/>
      <c r="U17" s="2"/>
      <c r="V17" s="5" t="s">
        <v>39</v>
      </c>
      <c r="W17" s="5">
        <v>19.0</v>
      </c>
      <c r="X17" s="5">
        <v>43.0</v>
      </c>
      <c r="Y17" s="1">
        <v>62.0</v>
      </c>
      <c r="Z17" s="1" t="s">
        <v>118</v>
      </c>
      <c r="AA17" s="1"/>
      <c r="AB17" s="5" t="s">
        <v>41</v>
      </c>
      <c r="AC17" s="5">
        <v>0.0</v>
      </c>
      <c r="AD17" s="5" t="s">
        <v>36</v>
      </c>
      <c r="AE17" s="5" t="s">
        <v>36</v>
      </c>
      <c r="AF17" s="1" t="s">
        <v>124</v>
      </c>
      <c r="AG17" s="1" t="s">
        <v>43</v>
      </c>
    </row>
    <row r="18">
      <c r="A18" s="2"/>
      <c r="B18" s="3">
        <v>46213.0</v>
      </c>
      <c r="C18" s="4">
        <v>0.3541666666666667</v>
      </c>
      <c r="D18" s="4">
        <v>0.375</v>
      </c>
      <c r="E18" s="4">
        <v>0.34097222222222223</v>
      </c>
      <c r="F18" s="4">
        <v>0.37569444444444444</v>
      </c>
      <c r="G18" s="5"/>
      <c r="H18" s="1" t="s">
        <v>125</v>
      </c>
      <c r="I18" s="2"/>
      <c r="J18" s="1" t="s">
        <v>33</v>
      </c>
      <c r="K18" s="5">
        <v>999999.0</v>
      </c>
      <c r="L18" s="1" t="s">
        <v>103</v>
      </c>
      <c r="M18" s="1" t="s">
        <v>46</v>
      </c>
      <c r="N18" s="1"/>
      <c r="O18" s="2"/>
      <c r="P18" s="6" t="s">
        <v>126</v>
      </c>
      <c r="Q18" s="5"/>
      <c r="R18" s="1" t="s">
        <v>71</v>
      </c>
      <c r="S18" s="1" t="s">
        <v>38</v>
      </c>
      <c r="T18" s="2"/>
      <c r="U18" s="2"/>
      <c r="V18" s="5" t="s">
        <v>39</v>
      </c>
      <c r="W18" s="5">
        <v>0.0</v>
      </c>
      <c r="X18" s="5">
        <v>50.0</v>
      </c>
      <c r="Y18" s="1">
        <v>50.0</v>
      </c>
      <c r="Z18" s="1" t="s">
        <v>118</v>
      </c>
      <c r="AA18" s="1" t="s">
        <v>66</v>
      </c>
      <c r="AB18" s="5" t="s">
        <v>41</v>
      </c>
      <c r="AC18" s="5">
        <v>0.0</v>
      </c>
      <c r="AD18" s="5" t="s">
        <v>36</v>
      </c>
      <c r="AE18" s="5" t="s">
        <v>36</v>
      </c>
      <c r="AF18" s="1" t="s">
        <v>127</v>
      </c>
      <c r="AG18" s="1" t="s">
        <v>43</v>
      </c>
    </row>
    <row r="19">
      <c r="A19" s="2"/>
      <c r="B19" s="3">
        <v>46213.0</v>
      </c>
      <c r="C19" s="4">
        <v>0.4791666666666667</v>
      </c>
      <c r="D19" s="4">
        <v>0.4930555555555556</v>
      </c>
      <c r="E19" s="4">
        <v>0.4791666666666667</v>
      </c>
      <c r="F19" s="4">
        <v>0.5451388888888888</v>
      </c>
      <c r="G19" s="5">
        <v>8.1636001E7</v>
      </c>
      <c r="H19" s="1" t="s">
        <v>128</v>
      </c>
      <c r="I19" s="1"/>
      <c r="J19" s="1" t="s">
        <v>33</v>
      </c>
      <c r="K19" s="5">
        <v>5.560401653E9</v>
      </c>
      <c r="L19" s="1" t="s">
        <v>129</v>
      </c>
      <c r="M19" s="1" t="s">
        <v>46</v>
      </c>
      <c r="N19" s="1" t="s">
        <v>130</v>
      </c>
      <c r="O19" s="2"/>
      <c r="P19" s="6" t="s">
        <v>36</v>
      </c>
      <c r="Q19" s="5"/>
      <c r="R19" s="1" t="s">
        <v>65</v>
      </c>
      <c r="S19" s="1" t="s">
        <v>84</v>
      </c>
      <c r="T19" s="1" t="s">
        <v>65</v>
      </c>
      <c r="U19" s="2"/>
      <c r="V19" s="5" t="s">
        <v>39</v>
      </c>
      <c r="W19" s="5">
        <v>33.0</v>
      </c>
      <c r="X19" s="5">
        <v>62.0</v>
      </c>
      <c r="Y19" s="1">
        <v>95.0</v>
      </c>
      <c r="Z19" s="1" t="s">
        <v>92</v>
      </c>
      <c r="AA19" s="1"/>
      <c r="AB19" s="5" t="s">
        <v>131</v>
      </c>
      <c r="AC19" s="5">
        <v>0.0</v>
      </c>
      <c r="AD19" s="5" t="s">
        <v>36</v>
      </c>
      <c r="AE19" s="5" t="s">
        <v>36</v>
      </c>
      <c r="AF19" s="1" t="s">
        <v>132</v>
      </c>
      <c r="AG19" s="1" t="s">
        <v>43</v>
      </c>
    </row>
    <row r="20">
      <c r="A20" s="2"/>
      <c r="B20" s="3">
        <v>46213.0</v>
      </c>
      <c r="C20" s="4">
        <v>0.4166666666666667</v>
      </c>
      <c r="D20" s="4">
        <v>0.4375</v>
      </c>
      <c r="E20" s="4">
        <v>0.40625</v>
      </c>
      <c r="F20" s="4">
        <v>0.5006944444444444</v>
      </c>
      <c r="G20" s="1">
        <v>1.99208265648E11</v>
      </c>
      <c r="H20" s="1" t="s">
        <v>133</v>
      </c>
      <c r="I20" s="2"/>
      <c r="J20" s="1" t="s">
        <v>33</v>
      </c>
      <c r="K20" s="1">
        <v>5.28338494878E11</v>
      </c>
      <c r="L20" s="1" t="s">
        <v>103</v>
      </c>
      <c r="M20" s="1" t="s">
        <v>46</v>
      </c>
      <c r="N20" s="1"/>
      <c r="O20" s="2"/>
      <c r="P20" s="6" t="s">
        <v>36</v>
      </c>
      <c r="Q20" s="1" t="s">
        <v>36</v>
      </c>
      <c r="R20" s="1" t="s">
        <v>57</v>
      </c>
      <c r="S20" s="1" t="s">
        <v>57</v>
      </c>
      <c r="T20" s="2"/>
      <c r="U20" s="2"/>
      <c r="V20" s="5" t="s">
        <v>39</v>
      </c>
      <c r="W20" s="5">
        <v>0.0</v>
      </c>
      <c r="X20" s="5">
        <v>136.0</v>
      </c>
      <c r="Y20" s="1">
        <v>136.0</v>
      </c>
      <c r="Z20" s="1" t="s">
        <v>118</v>
      </c>
      <c r="AA20" s="2"/>
      <c r="AB20" s="5" t="s">
        <v>41</v>
      </c>
      <c r="AC20" s="5">
        <v>0.0</v>
      </c>
      <c r="AD20" s="5" t="s">
        <v>36</v>
      </c>
      <c r="AE20" s="5" t="s">
        <v>36</v>
      </c>
      <c r="AF20" s="1" t="s">
        <v>134</v>
      </c>
      <c r="AG20" s="1" t="s">
        <v>43</v>
      </c>
    </row>
    <row r="21">
      <c r="A21" s="2"/>
      <c r="B21" s="3">
        <v>46213.0</v>
      </c>
      <c r="C21" s="4">
        <v>0.375</v>
      </c>
      <c r="D21" s="4">
        <v>0.3888888888888889</v>
      </c>
      <c r="E21" s="4">
        <v>0.3763888888888889</v>
      </c>
      <c r="F21" s="4">
        <v>0.41875</v>
      </c>
      <c r="G21" s="9">
        <v>2.19192951956E11</v>
      </c>
      <c r="H21" s="1" t="s">
        <v>135</v>
      </c>
      <c r="I21" s="2"/>
      <c r="J21" s="1" t="s">
        <v>33</v>
      </c>
      <c r="K21" s="8">
        <f>+525520798370</f>
        <v>525520798370</v>
      </c>
      <c r="L21" s="1" t="s">
        <v>53</v>
      </c>
      <c r="M21" s="1" t="s">
        <v>54</v>
      </c>
      <c r="N21" s="1" t="s">
        <v>136</v>
      </c>
      <c r="O21" s="2"/>
      <c r="P21" s="6" t="s">
        <v>36</v>
      </c>
      <c r="Q21" s="1"/>
      <c r="R21" s="1" t="s">
        <v>71</v>
      </c>
      <c r="S21" s="1" t="s">
        <v>58</v>
      </c>
      <c r="T21" s="2"/>
      <c r="U21" s="2"/>
      <c r="V21" s="5" t="s">
        <v>39</v>
      </c>
      <c r="W21" s="5">
        <v>60.0</v>
      </c>
      <c r="X21" s="5">
        <v>1.0</v>
      </c>
      <c r="Y21" s="1">
        <v>61.0</v>
      </c>
      <c r="Z21" s="1" t="s">
        <v>59</v>
      </c>
      <c r="AA21" s="2"/>
      <c r="AB21" s="5" t="s">
        <v>41</v>
      </c>
      <c r="AC21" s="5">
        <v>0.0</v>
      </c>
      <c r="AD21" s="5" t="s">
        <v>36</v>
      </c>
      <c r="AE21" s="5" t="s">
        <v>36</v>
      </c>
      <c r="AF21" s="1" t="s">
        <v>137</v>
      </c>
      <c r="AG21" s="1" t="s">
        <v>43</v>
      </c>
    </row>
    <row r="22">
      <c r="A22" s="2"/>
      <c r="B22" s="3">
        <v>46213.0</v>
      </c>
      <c r="C22" s="4">
        <v>0.5</v>
      </c>
      <c r="D22" s="4">
        <v>0.5416666666666666</v>
      </c>
      <c r="E22" s="4">
        <v>0.5256944444444445</v>
      </c>
      <c r="F22" s="4">
        <v>0.6013888888888889</v>
      </c>
      <c r="G22" s="1">
        <v>8.1636001E7</v>
      </c>
      <c r="H22" s="1" t="s">
        <v>128</v>
      </c>
      <c r="I22" s="2"/>
      <c r="J22" s="1" t="s">
        <v>33</v>
      </c>
      <c r="K22" s="5">
        <v>5.560401653E9</v>
      </c>
      <c r="L22" s="1" t="s">
        <v>138</v>
      </c>
      <c r="M22" s="1" t="s">
        <v>139</v>
      </c>
      <c r="N22" s="1" t="s">
        <v>130</v>
      </c>
      <c r="O22" s="2"/>
      <c r="P22" s="6" t="s">
        <v>36</v>
      </c>
      <c r="Q22" s="1"/>
      <c r="R22" s="1" t="s">
        <v>140</v>
      </c>
      <c r="S22" s="1" t="s">
        <v>84</v>
      </c>
      <c r="T22" s="1" t="s">
        <v>65</v>
      </c>
      <c r="U22" s="2"/>
      <c r="V22" s="5" t="s">
        <v>39</v>
      </c>
      <c r="W22" s="5">
        <v>0.0</v>
      </c>
      <c r="X22" s="5">
        <v>109.0</v>
      </c>
      <c r="Y22" s="1">
        <v>109.0</v>
      </c>
      <c r="Z22" s="1" t="s">
        <v>92</v>
      </c>
      <c r="AA22" s="1"/>
      <c r="AB22" s="5" t="s">
        <v>131</v>
      </c>
      <c r="AC22" s="5">
        <v>0.0</v>
      </c>
      <c r="AD22" s="5" t="s">
        <v>36</v>
      </c>
      <c r="AE22" s="5" t="s">
        <v>36</v>
      </c>
      <c r="AF22" s="1" t="s">
        <v>141</v>
      </c>
      <c r="AG22" s="1" t="s">
        <v>43</v>
      </c>
    </row>
    <row r="23">
      <c r="A23" s="2"/>
      <c r="B23" s="3">
        <v>46213.0</v>
      </c>
      <c r="C23" s="4">
        <v>0.4166666666666667</v>
      </c>
      <c r="D23" s="4">
        <v>0.4479166666666667</v>
      </c>
      <c r="E23" s="4">
        <v>0.42083333333333334</v>
      </c>
      <c r="F23" s="4">
        <v>0.4777777777777778</v>
      </c>
      <c r="G23" s="1"/>
      <c r="H23" s="1" t="s">
        <v>142</v>
      </c>
      <c r="I23" s="2"/>
      <c r="J23" s="1" t="s">
        <v>33</v>
      </c>
      <c r="K23" s="5" t="str">
        <f>+52 55 2563 3391</f>
        <v>#ERROR!</v>
      </c>
      <c r="L23" s="1" t="s">
        <v>143</v>
      </c>
      <c r="M23" s="1" t="s">
        <v>77</v>
      </c>
      <c r="N23" s="1" t="s">
        <v>144</v>
      </c>
      <c r="O23" s="2"/>
      <c r="P23" s="6" t="s">
        <v>36</v>
      </c>
      <c r="Q23" s="1"/>
      <c r="R23" s="1" t="s">
        <v>98</v>
      </c>
      <c r="S23" s="1" t="s">
        <v>145</v>
      </c>
      <c r="T23" s="2"/>
      <c r="U23" s="2"/>
      <c r="V23" s="5" t="s">
        <v>39</v>
      </c>
      <c r="W23" s="5">
        <v>10.0</v>
      </c>
      <c r="X23" s="5">
        <v>72.0</v>
      </c>
      <c r="Y23" s="1">
        <v>82.0</v>
      </c>
      <c r="Z23" s="1" t="s">
        <v>73</v>
      </c>
      <c r="AA23" s="1"/>
      <c r="AB23" s="5" t="s">
        <v>41</v>
      </c>
      <c r="AC23" s="5">
        <v>0.0</v>
      </c>
      <c r="AD23" s="5" t="s">
        <v>36</v>
      </c>
      <c r="AE23" s="5" t="s">
        <v>36</v>
      </c>
      <c r="AF23" s="1" t="s">
        <v>146</v>
      </c>
      <c r="AG23" s="1" t="s">
        <v>43</v>
      </c>
    </row>
    <row r="24">
      <c r="A24" s="2"/>
      <c r="B24" s="3">
        <v>46213.0</v>
      </c>
      <c r="C24" s="4">
        <v>0.4652777777777778</v>
      </c>
      <c r="D24" s="4">
        <v>0.4861111111111111</v>
      </c>
      <c r="E24" s="4">
        <v>0.4652777777777778</v>
      </c>
      <c r="F24" s="4">
        <v>0.4951388888888889</v>
      </c>
      <c r="G24" s="1">
        <v>1.13912116639E11</v>
      </c>
      <c r="H24" s="1" t="s">
        <v>147</v>
      </c>
      <c r="I24" s="2"/>
      <c r="J24" s="1" t="s">
        <v>33</v>
      </c>
      <c r="K24" s="5">
        <f>+16302012811</f>
        <v>16302012811</v>
      </c>
      <c r="L24" s="1" t="s">
        <v>103</v>
      </c>
      <c r="M24" s="1" t="s">
        <v>46</v>
      </c>
      <c r="N24" s="1"/>
      <c r="O24" s="2"/>
      <c r="P24" s="6" t="s">
        <v>148</v>
      </c>
      <c r="Q24" s="1" t="s">
        <v>149</v>
      </c>
      <c r="R24" s="1" t="s">
        <v>37</v>
      </c>
      <c r="S24" s="1" t="s">
        <v>38</v>
      </c>
      <c r="T24" s="2"/>
      <c r="U24" s="2"/>
      <c r="V24" s="5" t="s">
        <v>39</v>
      </c>
      <c r="W24" s="5">
        <v>19.0</v>
      </c>
      <c r="X24" s="5">
        <v>24.0</v>
      </c>
      <c r="Y24" s="1">
        <v>43.0</v>
      </c>
      <c r="Z24" s="1" t="s">
        <v>50</v>
      </c>
      <c r="AA24" s="2"/>
      <c r="AB24" s="5"/>
      <c r="AC24" s="5">
        <v>0.0</v>
      </c>
      <c r="AD24" s="5" t="s">
        <v>36</v>
      </c>
      <c r="AE24" s="5" t="s">
        <v>36</v>
      </c>
      <c r="AF24" s="1" t="s">
        <v>150</v>
      </c>
      <c r="AG24" s="1" t="s">
        <v>43</v>
      </c>
    </row>
    <row r="25">
      <c r="A25" s="2"/>
      <c r="B25" s="3">
        <v>46213.0</v>
      </c>
      <c r="C25" s="4">
        <v>0.4375</v>
      </c>
      <c r="D25" s="4">
        <v>0.4583333333333333</v>
      </c>
      <c r="E25" s="4">
        <v>0.40625</v>
      </c>
      <c r="F25" s="4">
        <v>0.45902777777777776</v>
      </c>
      <c r="G25" s="5"/>
      <c r="H25" s="1" t="s">
        <v>151</v>
      </c>
      <c r="I25" s="2"/>
      <c r="J25" s="1" t="s">
        <v>33</v>
      </c>
      <c r="K25" s="5" t="str">
        <f>+52 1 771 121 8620</f>
        <v>#ERROR!</v>
      </c>
      <c r="L25" s="1" t="s">
        <v>34</v>
      </c>
      <c r="M25" s="1" t="s">
        <v>35</v>
      </c>
      <c r="N25" s="1" t="s">
        <v>152</v>
      </c>
      <c r="O25" s="2"/>
      <c r="P25" s="6" t="s">
        <v>153</v>
      </c>
      <c r="Q25" s="1" t="s">
        <v>36</v>
      </c>
      <c r="R25" s="1" t="s">
        <v>98</v>
      </c>
      <c r="S25" s="1" t="s">
        <v>154</v>
      </c>
      <c r="T25" s="2"/>
      <c r="U25" s="2"/>
      <c r="V25" s="5" t="s">
        <v>39</v>
      </c>
      <c r="W25" s="5">
        <v>38.0</v>
      </c>
      <c r="X25" s="5">
        <v>38.0</v>
      </c>
      <c r="Y25" s="1">
        <v>76.0</v>
      </c>
      <c r="Z25" s="1" t="s">
        <v>100</v>
      </c>
      <c r="AA25" s="1"/>
      <c r="AB25" s="5" t="s">
        <v>41</v>
      </c>
      <c r="AC25" s="5">
        <v>0.0</v>
      </c>
      <c r="AD25" s="5" t="s">
        <v>36</v>
      </c>
      <c r="AE25" s="5" t="s">
        <v>36</v>
      </c>
      <c r="AF25" s="1" t="s">
        <v>155</v>
      </c>
      <c r="AG25" s="1" t="s">
        <v>43</v>
      </c>
    </row>
    <row r="26">
      <c r="A26" s="2"/>
      <c r="B26" s="3">
        <v>46213.0</v>
      </c>
      <c r="C26" s="4">
        <v>0.4166666666666667</v>
      </c>
      <c r="D26" s="4">
        <v>0.4479166666666667</v>
      </c>
      <c r="E26" s="4">
        <v>0.41805555555555557</v>
      </c>
      <c r="F26" s="4">
        <v>0.4777777777777778</v>
      </c>
      <c r="G26" s="7">
        <v>2.20309239132E11</v>
      </c>
      <c r="H26" s="1" t="s">
        <v>156</v>
      </c>
      <c r="I26" s="2"/>
      <c r="J26" s="1" t="s">
        <v>33</v>
      </c>
      <c r="K26" s="8">
        <f>+528115310068</f>
        <v>528115310068</v>
      </c>
      <c r="L26" s="1" t="s">
        <v>143</v>
      </c>
      <c r="M26" s="1" t="s">
        <v>77</v>
      </c>
      <c r="N26" s="1"/>
      <c r="O26" s="2"/>
      <c r="P26" s="6" t="s">
        <v>36</v>
      </c>
      <c r="Q26" s="1" t="s">
        <v>36</v>
      </c>
      <c r="R26" s="1" t="s">
        <v>98</v>
      </c>
      <c r="S26" s="1" t="s">
        <v>71</v>
      </c>
      <c r="T26" s="2"/>
      <c r="U26" s="2"/>
      <c r="V26" s="5" t="s">
        <v>39</v>
      </c>
      <c r="W26" s="5">
        <v>3.0</v>
      </c>
      <c r="X26" s="5">
        <v>83.0</v>
      </c>
      <c r="Y26" s="1">
        <v>86.0</v>
      </c>
      <c r="Z26" s="1" t="s">
        <v>118</v>
      </c>
      <c r="AA26" s="1"/>
      <c r="AB26" s="5"/>
      <c r="AC26" s="5">
        <v>0.0</v>
      </c>
      <c r="AD26" s="5" t="s">
        <v>36</v>
      </c>
      <c r="AE26" s="5" t="s">
        <v>36</v>
      </c>
      <c r="AF26" s="1" t="s">
        <v>157</v>
      </c>
      <c r="AG26" s="1" t="s">
        <v>43</v>
      </c>
    </row>
    <row r="27">
      <c r="A27" s="2"/>
      <c r="B27" s="3">
        <v>46213.0</v>
      </c>
      <c r="C27" s="4">
        <v>0.5833333333333334</v>
      </c>
      <c r="D27" s="4">
        <v>0.625</v>
      </c>
      <c r="E27" s="4">
        <v>0.5833333333333334</v>
      </c>
      <c r="F27" s="4">
        <v>0.6354166666666666</v>
      </c>
      <c r="G27" s="9">
        <v>9.50287506119502E21</v>
      </c>
      <c r="H27" s="1" t="s">
        <v>158</v>
      </c>
      <c r="I27" s="2"/>
      <c r="J27" s="1" t="s">
        <v>33</v>
      </c>
      <c r="K27" s="5">
        <f>+113039319474</f>
        <v>113039319474</v>
      </c>
      <c r="L27" s="1" t="s">
        <v>159</v>
      </c>
      <c r="M27" s="1" t="s">
        <v>90</v>
      </c>
      <c r="N27" s="1" t="s">
        <v>160</v>
      </c>
      <c r="O27" s="2"/>
      <c r="P27" s="6" t="s">
        <v>161</v>
      </c>
      <c r="Q27" s="1" t="s">
        <v>36</v>
      </c>
      <c r="R27" s="1" t="s">
        <v>65</v>
      </c>
      <c r="S27" s="1" t="s">
        <v>65</v>
      </c>
      <c r="T27" s="2"/>
      <c r="U27" s="2"/>
      <c r="V27" s="5" t="s">
        <v>39</v>
      </c>
      <c r="W27" s="5">
        <v>12.0</v>
      </c>
      <c r="X27" s="5">
        <v>63.0</v>
      </c>
      <c r="Y27" s="1">
        <v>75.0</v>
      </c>
      <c r="Z27" s="1" t="s">
        <v>92</v>
      </c>
      <c r="AA27" s="1"/>
      <c r="AB27" s="5" t="s">
        <v>80</v>
      </c>
      <c r="AC27" s="5">
        <v>0.0</v>
      </c>
      <c r="AD27" s="5" t="s">
        <v>36</v>
      </c>
      <c r="AE27" s="5" t="s">
        <v>36</v>
      </c>
      <c r="AF27" s="1" t="s">
        <v>162</v>
      </c>
      <c r="AG27" s="1" t="s">
        <v>43</v>
      </c>
    </row>
    <row r="28">
      <c r="A28" s="2"/>
      <c r="B28" s="3">
        <v>46213.0</v>
      </c>
      <c r="C28" s="4">
        <v>0.3958333333333333</v>
      </c>
      <c r="D28" s="4">
        <v>0.4166666666666667</v>
      </c>
      <c r="E28" s="4">
        <v>0.35833333333333334</v>
      </c>
      <c r="F28" s="4">
        <v>0.4777777777777778</v>
      </c>
      <c r="G28" s="5"/>
      <c r="H28" s="1" t="s">
        <v>163</v>
      </c>
      <c r="I28" s="2"/>
      <c r="J28" s="1" t="s">
        <v>33</v>
      </c>
      <c r="K28" s="5">
        <v>5.548832691E9</v>
      </c>
      <c r="L28" s="1" t="s">
        <v>164</v>
      </c>
      <c r="M28" s="1" t="s">
        <v>35</v>
      </c>
      <c r="N28" s="1" t="s">
        <v>165</v>
      </c>
      <c r="O28" s="2"/>
      <c r="P28" s="6" t="s">
        <v>36</v>
      </c>
      <c r="Q28" s="1"/>
      <c r="R28" s="1" t="s">
        <v>98</v>
      </c>
      <c r="S28" s="1" t="s">
        <v>166</v>
      </c>
      <c r="T28" s="2"/>
      <c r="U28" s="2"/>
      <c r="V28" s="5" t="s">
        <v>39</v>
      </c>
      <c r="W28" s="5">
        <v>85.0</v>
      </c>
      <c r="X28" s="5">
        <v>87.0</v>
      </c>
      <c r="Y28" s="1">
        <v>172.0</v>
      </c>
      <c r="Z28" s="1" t="s">
        <v>100</v>
      </c>
      <c r="AA28" s="1"/>
      <c r="AB28" s="5" t="s">
        <v>41</v>
      </c>
      <c r="AC28" s="5">
        <v>0.0</v>
      </c>
      <c r="AD28" s="5" t="s">
        <v>36</v>
      </c>
      <c r="AE28" s="5" t="s">
        <v>36</v>
      </c>
      <c r="AF28" s="1" t="s">
        <v>167</v>
      </c>
      <c r="AG28" s="1" t="s">
        <v>43</v>
      </c>
    </row>
    <row r="29">
      <c r="A29" s="2"/>
      <c r="B29" s="3">
        <v>46213.0</v>
      </c>
      <c r="C29" s="4">
        <v>0.4375</v>
      </c>
      <c r="D29" s="4">
        <v>0.4791666666666667</v>
      </c>
      <c r="E29" s="4">
        <v>0.4534722222222222</v>
      </c>
      <c r="F29" s="4">
        <v>0.49444444444444446</v>
      </c>
      <c r="G29" s="1"/>
      <c r="H29" s="1" t="s">
        <v>168</v>
      </c>
      <c r="I29" s="1"/>
      <c r="J29" s="1" t="s">
        <v>33</v>
      </c>
      <c r="K29" s="5">
        <f>+1-825-747-7404</f>
        <v>-8975</v>
      </c>
      <c r="L29" s="1" t="s">
        <v>45</v>
      </c>
      <c r="M29" s="1" t="s">
        <v>46</v>
      </c>
      <c r="N29" s="1"/>
      <c r="O29" s="2"/>
      <c r="P29" s="6" t="s">
        <v>169</v>
      </c>
      <c r="Q29" s="1" t="s">
        <v>36</v>
      </c>
      <c r="R29" s="1" t="s">
        <v>65</v>
      </c>
      <c r="S29" s="1" t="s">
        <v>65</v>
      </c>
      <c r="T29" s="2"/>
      <c r="U29" s="2"/>
      <c r="V29" s="5" t="s">
        <v>39</v>
      </c>
      <c r="W29" s="5">
        <v>2.0</v>
      </c>
      <c r="X29" s="5">
        <v>57.0</v>
      </c>
      <c r="Y29" s="1">
        <v>59.0</v>
      </c>
      <c r="Z29" s="1" t="s">
        <v>50</v>
      </c>
      <c r="AA29" s="1"/>
      <c r="AB29" s="5" t="s">
        <v>170</v>
      </c>
      <c r="AC29" s="5">
        <v>0.0</v>
      </c>
      <c r="AD29" s="5" t="s">
        <v>36</v>
      </c>
      <c r="AE29" s="5" t="s">
        <v>36</v>
      </c>
      <c r="AF29" s="1" t="s">
        <v>171</v>
      </c>
      <c r="AG29" s="1" t="s">
        <v>43</v>
      </c>
    </row>
    <row r="30">
      <c r="A30" s="2"/>
      <c r="B30" s="3">
        <v>46213.0</v>
      </c>
      <c r="C30" s="4">
        <v>0.4826388888888889</v>
      </c>
      <c r="D30" s="4">
        <v>0.5034722222222222</v>
      </c>
      <c r="E30" s="4">
        <v>0.45555555555555555</v>
      </c>
      <c r="F30" s="4">
        <v>0.5034722222222222</v>
      </c>
      <c r="G30" s="5"/>
      <c r="H30" s="1" t="s">
        <v>172</v>
      </c>
      <c r="I30" s="2"/>
      <c r="J30" s="1" t="s">
        <v>33</v>
      </c>
      <c r="K30" s="5">
        <v>5.537341284E9</v>
      </c>
      <c r="L30" s="1" t="s">
        <v>34</v>
      </c>
      <c r="M30" s="1" t="s">
        <v>35</v>
      </c>
      <c r="N30" s="1" t="s">
        <v>173</v>
      </c>
      <c r="O30" s="2"/>
      <c r="P30" s="6" t="s">
        <v>174</v>
      </c>
      <c r="Q30" s="1" t="s">
        <v>36</v>
      </c>
      <c r="R30" s="1" t="s">
        <v>98</v>
      </c>
      <c r="S30" s="1" t="s">
        <v>99</v>
      </c>
      <c r="T30" s="2"/>
      <c r="U30" s="2"/>
      <c r="V30" s="5" t="s">
        <v>39</v>
      </c>
      <c r="W30" s="5">
        <v>0.0</v>
      </c>
      <c r="X30" s="5">
        <v>69.0</v>
      </c>
      <c r="Y30" s="1">
        <v>69.0</v>
      </c>
      <c r="Z30" s="1" t="s">
        <v>100</v>
      </c>
      <c r="AA30" s="1"/>
      <c r="AB30" s="5"/>
      <c r="AC30" s="5">
        <v>0.0</v>
      </c>
      <c r="AD30" s="5" t="s">
        <v>36</v>
      </c>
      <c r="AE30" s="5" t="s">
        <v>36</v>
      </c>
      <c r="AF30" s="1" t="s">
        <v>175</v>
      </c>
      <c r="AG30" s="1" t="s">
        <v>43</v>
      </c>
    </row>
    <row r="31">
      <c r="A31" s="2"/>
      <c r="B31" s="3">
        <v>46213.0</v>
      </c>
      <c r="C31" s="4">
        <v>0.3333333333333333</v>
      </c>
      <c r="D31" s="4">
        <v>0.3541666666666667</v>
      </c>
      <c r="E31" s="4">
        <v>0.33402777777777776</v>
      </c>
      <c r="F31" s="4">
        <v>0.38819444444444445</v>
      </c>
      <c r="G31" s="1"/>
      <c r="H31" s="1" t="s">
        <v>176</v>
      </c>
      <c r="I31" s="2"/>
      <c r="J31" s="1" t="s">
        <v>33</v>
      </c>
      <c r="K31" s="5">
        <f>+525536665085</f>
        <v>525536665085</v>
      </c>
      <c r="L31" s="1" t="s">
        <v>69</v>
      </c>
      <c r="M31" s="1" t="s">
        <v>54</v>
      </c>
      <c r="N31" s="1"/>
      <c r="O31" s="2"/>
      <c r="P31" s="6" t="s">
        <v>36</v>
      </c>
      <c r="Q31" s="1" t="s">
        <v>36</v>
      </c>
      <c r="R31" s="1" t="s">
        <v>65</v>
      </c>
      <c r="S31" s="1" t="s">
        <v>65</v>
      </c>
      <c r="T31" s="2"/>
      <c r="U31" s="2"/>
      <c r="V31" s="5" t="s">
        <v>39</v>
      </c>
      <c r="W31" s="5">
        <v>51.0</v>
      </c>
      <c r="X31" s="5">
        <v>27.0</v>
      </c>
      <c r="Y31" s="1">
        <v>78.0</v>
      </c>
      <c r="Z31" s="1" t="s">
        <v>177</v>
      </c>
      <c r="AA31" s="1"/>
      <c r="AB31" s="5" t="s">
        <v>41</v>
      </c>
      <c r="AC31" s="5">
        <v>0.0</v>
      </c>
      <c r="AD31" s="5" t="s">
        <v>36</v>
      </c>
      <c r="AE31" s="5" t="s">
        <v>36</v>
      </c>
      <c r="AF31" s="1" t="s">
        <v>178</v>
      </c>
      <c r="AG31" s="1" t="s">
        <v>43</v>
      </c>
    </row>
    <row r="32">
      <c r="A32" s="2"/>
      <c r="B32" s="3">
        <v>46213.0</v>
      </c>
      <c r="C32" s="4">
        <v>0.3541666666666667</v>
      </c>
      <c r="D32" s="4">
        <v>0.375</v>
      </c>
      <c r="E32" s="4">
        <v>0.34444444444444444</v>
      </c>
      <c r="F32" s="4">
        <v>0.38819444444444445</v>
      </c>
      <c r="G32" s="5">
        <v>1.95999171467E11</v>
      </c>
      <c r="H32" s="1" t="s">
        <v>179</v>
      </c>
      <c r="I32" s="1"/>
      <c r="J32" s="1" t="s">
        <v>33</v>
      </c>
      <c r="K32" s="5" t="s">
        <v>180</v>
      </c>
      <c r="L32" s="1" t="s">
        <v>181</v>
      </c>
      <c r="M32" s="1" t="s">
        <v>54</v>
      </c>
      <c r="N32" s="2"/>
      <c r="O32" s="2"/>
      <c r="P32" s="6" t="s">
        <v>36</v>
      </c>
      <c r="Q32" s="1" t="s">
        <v>36</v>
      </c>
      <c r="R32" s="1" t="s">
        <v>65</v>
      </c>
      <c r="S32" s="1" t="s">
        <v>65</v>
      </c>
      <c r="T32" s="2"/>
      <c r="U32" s="2"/>
      <c r="V32" s="5" t="s">
        <v>39</v>
      </c>
      <c r="W32" s="5">
        <v>36.0</v>
      </c>
      <c r="X32" s="5">
        <v>27.0</v>
      </c>
      <c r="Y32" s="1">
        <v>63.0</v>
      </c>
      <c r="Z32" s="1" t="s">
        <v>177</v>
      </c>
      <c r="AA32" s="2"/>
      <c r="AB32" s="5" t="s">
        <v>41</v>
      </c>
      <c r="AC32" s="5">
        <v>0.0</v>
      </c>
      <c r="AD32" s="5" t="s">
        <v>36</v>
      </c>
      <c r="AE32" s="5" t="s">
        <v>36</v>
      </c>
      <c r="AF32" s="1" t="s">
        <v>178</v>
      </c>
      <c r="AG32" s="1" t="s">
        <v>43</v>
      </c>
    </row>
    <row r="33">
      <c r="A33" s="2"/>
      <c r="B33" s="3">
        <v>46212.0</v>
      </c>
      <c r="C33" s="4">
        <v>0.6041666666666666</v>
      </c>
      <c r="D33" s="4">
        <v>0.6145833333333334</v>
      </c>
      <c r="E33" s="4">
        <v>0.6041666666666666</v>
      </c>
      <c r="F33" s="4">
        <v>0.7965277777777777</v>
      </c>
      <c r="G33" s="5">
        <v>2.32978477075E11</v>
      </c>
      <c r="H33" s="1" t="s">
        <v>182</v>
      </c>
      <c r="I33" s="1"/>
      <c r="J33" s="1" t="s">
        <v>33</v>
      </c>
      <c r="K33" s="5" t="str">
        <f>+52 668 113 2680</f>
        <v>#ERROR!</v>
      </c>
      <c r="L33" s="1" t="s">
        <v>183</v>
      </c>
      <c r="M33" s="1" t="s">
        <v>46</v>
      </c>
      <c r="N33" s="2"/>
      <c r="O33" s="2"/>
      <c r="P33" s="6" t="s">
        <v>36</v>
      </c>
      <c r="Q33" s="2"/>
      <c r="R33" s="1" t="s">
        <v>57</v>
      </c>
      <c r="S33" s="1" t="s">
        <v>57</v>
      </c>
      <c r="T33" s="2"/>
      <c r="U33" s="2"/>
      <c r="V33" s="5" t="s">
        <v>39</v>
      </c>
      <c r="W33" s="5">
        <v>0.0</v>
      </c>
      <c r="X33" s="5">
        <v>277.0</v>
      </c>
      <c r="Y33" s="1">
        <v>277.0</v>
      </c>
      <c r="Z33" s="1" t="s">
        <v>118</v>
      </c>
      <c r="AA33" s="1"/>
      <c r="AB33" s="5" t="s">
        <v>41</v>
      </c>
      <c r="AC33" s="5">
        <v>0.0</v>
      </c>
      <c r="AD33" s="5" t="s">
        <v>36</v>
      </c>
      <c r="AE33" s="5" t="s">
        <v>36</v>
      </c>
      <c r="AF33" s="1" t="s">
        <v>184</v>
      </c>
      <c r="AG33" s="1" t="s">
        <v>43</v>
      </c>
    </row>
    <row r="34">
      <c r="A34" s="2"/>
      <c r="B34" s="3">
        <v>46212.0</v>
      </c>
      <c r="C34" s="4">
        <v>0.5208333333333334</v>
      </c>
      <c r="D34" s="4">
        <v>0.5277777777777778</v>
      </c>
      <c r="E34" s="4">
        <v>0.5166666666666667</v>
      </c>
      <c r="F34" s="4">
        <v>0.5597222222222222</v>
      </c>
      <c r="G34" s="9"/>
      <c r="H34" s="1" t="s">
        <v>185</v>
      </c>
      <c r="I34" s="1"/>
      <c r="J34" s="1" t="s">
        <v>33</v>
      </c>
      <c r="K34" s="5">
        <v>7.298622004E9</v>
      </c>
      <c r="L34" s="1" t="s">
        <v>106</v>
      </c>
      <c r="M34" s="1" t="s">
        <v>77</v>
      </c>
      <c r="N34" s="1" t="s">
        <v>186</v>
      </c>
      <c r="O34" s="2"/>
      <c r="P34" s="6" t="s">
        <v>36</v>
      </c>
      <c r="Q34" s="1"/>
      <c r="R34" s="1" t="s">
        <v>78</v>
      </c>
      <c r="S34" s="1" t="s">
        <v>57</v>
      </c>
      <c r="T34" s="2"/>
      <c r="U34" s="2"/>
      <c r="V34" s="5" t="s">
        <v>39</v>
      </c>
      <c r="W34" s="5">
        <v>0.0</v>
      </c>
      <c r="X34" s="5">
        <v>62.0</v>
      </c>
      <c r="Y34" s="1">
        <v>62.0</v>
      </c>
      <c r="Z34" s="1" t="s">
        <v>118</v>
      </c>
      <c r="AA34" s="1"/>
      <c r="AB34" s="5"/>
      <c r="AC34" s="5">
        <v>0.0</v>
      </c>
      <c r="AD34" s="5" t="s">
        <v>36</v>
      </c>
      <c r="AE34" s="5" t="s">
        <v>36</v>
      </c>
      <c r="AF34" s="1" t="s">
        <v>187</v>
      </c>
      <c r="AG34" s="1" t="s">
        <v>43</v>
      </c>
    </row>
    <row r="35">
      <c r="A35" s="2"/>
      <c r="B35" s="3">
        <v>46212.0</v>
      </c>
      <c r="C35" s="4">
        <v>0.7083333333333334</v>
      </c>
      <c r="D35" s="4">
        <v>0.75</v>
      </c>
      <c r="E35" s="4">
        <v>0.7159722222222222</v>
      </c>
      <c r="F35" s="4">
        <v>0.7965277777777777</v>
      </c>
      <c r="G35" s="9">
        <v>2.34243427675216E22</v>
      </c>
      <c r="H35" s="1" t="s">
        <v>188</v>
      </c>
      <c r="I35" s="2"/>
      <c r="J35" s="1" t="s">
        <v>33</v>
      </c>
      <c r="K35" s="5">
        <f>+5215562117068</f>
        <v>5215562117068</v>
      </c>
      <c r="L35" s="1" t="s">
        <v>189</v>
      </c>
      <c r="M35" s="1" t="s">
        <v>90</v>
      </c>
      <c r="N35" s="1" t="s">
        <v>190</v>
      </c>
      <c r="O35" s="2"/>
      <c r="P35" s="6" t="s">
        <v>36</v>
      </c>
      <c r="Q35" s="1"/>
      <c r="R35" s="1" t="s">
        <v>57</v>
      </c>
      <c r="S35" s="1" t="s">
        <v>57</v>
      </c>
      <c r="T35" s="2"/>
      <c r="U35" s="2"/>
      <c r="V35" s="5" t="s">
        <v>39</v>
      </c>
      <c r="W35" s="5">
        <v>0.0</v>
      </c>
      <c r="X35" s="5">
        <v>116.0</v>
      </c>
      <c r="Y35" s="1">
        <v>116.0</v>
      </c>
      <c r="Z35" s="1" t="s">
        <v>92</v>
      </c>
      <c r="AA35" s="1"/>
      <c r="AB35" s="5"/>
      <c r="AC35" s="5">
        <v>0.0</v>
      </c>
      <c r="AD35" s="5" t="s">
        <v>36</v>
      </c>
      <c r="AE35" s="5" t="s">
        <v>36</v>
      </c>
      <c r="AF35" s="1" t="s">
        <v>191</v>
      </c>
      <c r="AG35" s="1" t="s">
        <v>43</v>
      </c>
    </row>
    <row r="36">
      <c r="A36" s="2"/>
      <c r="B36" s="3">
        <v>46212.0</v>
      </c>
      <c r="C36" s="4">
        <v>0.4375</v>
      </c>
      <c r="D36" s="4">
        <v>0.4583333333333333</v>
      </c>
      <c r="E36" s="4">
        <v>0.4375</v>
      </c>
      <c r="F36" s="4">
        <v>0.45902777777777776</v>
      </c>
      <c r="G36" s="1"/>
      <c r="H36" s="1" t="s">
        <v>192</v>
      </c>
      <c r="I36" s="2"/>
      <c r="J36" s="1" t="s">
        <v>33</v>
      </c>
      <c r="K36" s="5">
        <v>5.55555555555555E14</v>
      </c>
      <c r="L36" s="1" t="s">
        <v>63</v>
      </c>
      <c r="M36" s="1" t="s">
        <v>46</v>
      </c>
      <c r="N36" s="2"/>
      <c r="O36" s="2"/>
      <c r="P36" s="6" t="s">
        <v>193</v>
      </c>
      <c r="Q36" s="2"/>
      <c r="R36" s="1" t="s">
        <v>71</v>
      </c>
      <c r="S36" s="1" t="s">
        <v>84</v>
      </c>
      <c r="T36" s="2"/>
      <c r="U36" s="2"/>
      <c r="V36" s="5" t="s">
        <v>39</v>
      </c>
      <c r="W36" s="5">
        <v>15.0</v>
      </c>
      <c r="X36" s="5">
        <v>16.0</v>
      </c>
      <c r="Y36" s="1">
        <v>31.0</v>
      </c>
      <c r="Z36" s="1" t="s">
        <v>79</v>
      </c>
      <c r="AA36" s="1" t="s">
        <v>66</v>
      </c>
      <c r="AB36" s="5" t="s">
        <v>41</v>
      </c>
      <c r="AC36" s="5">
        <v>0.0</v>
      </c>
      <c r="AD36" s="5" t="s">
        <v>36</v>
      </c>
      <c r="AE36" s="5" t="s">
        <v>36</v>
      </c>
      <c r="AF36" s="1" t="s">
        <v>194</v>
      </c>
      <c r="AG36" s="1" t="s">
        <v>43</v>
      </c>
    </row>
    <row r="37">
      <c r="A37" s="2"/>
      <c r="B37" s="3">
        <v>46212.0</v>
      </c>
      <c r="C37" s="4">
        <v>0.6041666666666666</v>
      </c>
      <c r="D37" s="4">
        <v>0.6458333333333334</v>
      </c>
      <c r="E37" s="4">
        <v>0.6041666666666666</v>
      </c>
      <c r="F37" s="4">
        <v>0.7111111111111111</v>
      </c>
      <c r="G37" s="1">
        <v>2.34076617061E11</v>
      </c>
      <c r="H37" s="1" t="s">
        <v>195</v>
      </c>
      <c r="I37" s="2"/>
      <c r="J37" s="1" t="s">
        <v>33</v>
      </c>
      <c r="K37" s="5">
        <f>+12026036930</f>
        <v>12026036930</v>
      </c>
      <c r="L37" s="1" t="s">
        <v>159</v>
      </c>
      <c r="M37" s="1" t="s">
        <v>90</v>
      </c>
      <c r="N37" s="1" t="s">
        <v>196</v>
      </c>
      <c r="O37" s="2"/>
      <c r="P37" s="6" t="s">
        <v>161</v>
      </c>
      <c r="Q37" s="1"/>
      <c r="R37" s="1" t="s">
        <v>37</v>
      </c>
      <c r="S37" s="1" t="s">
        <v>37</v>
      </c>
      <c r="T37" s="2"/>
      <c r="U37" s="2"/>
      <c r="V37" s="5" t="s">
        <v>39</v>
      </c>
      <c r="W37" s="5">
        <v>37.0</v>
      </c>
      <c r="X37" s="5">
        <v>117.0</v>
      </c>
      <c r="Y37" s="1">
        <v>154.0</v>
      </c>
      <c r="Z37" s="1" t="s">
        <v>92</v>
      </c>
      <c r="AA37" s="1"/>
      <c r="AB37" s="5"/>
      <c r="AC37" s="5">
        <v>0.0</v>
      </c>
      <c r="AD37" s="5" t="s">
        <v>36</v>
      </c>
      <c r="AE37" s="5" t="s">
        <v>36</v>
      </c>
      <c r="AF37" s="1" t="s">
        <v>197</v>
      </c>
      <c r="AG37" s="1" t="s">
        <v>43</v>
      </c>
    </row>
    <row r="38">
      <c r="A38" s="2"/>
      <c r="B38" s="3">
        <v>46212.0</v>
      </c>
      <c r="C38" s="4">
        <v>0.4375</v>
      </c>
      <c r="D38" s="4">
        <v>0.4583333333333333</v>
      </c>
      <c r="E38" s="4">
        <v>0.43819444444444444</v>
      </c>
      <c r="F38" s="4">
        <v>0.4513888888888889</v>
      </c>
      <c r="G38" s="1">
        <v>1.71811564137E11</v>
      </c>
      <c r="H38" s="1" t="s">
        <v>198</v>
      </c>
      <c r="I38" s="2"/>
      <c r="J38" s="1" t="s">
        <v>33</v>
      </c>
      <c r="K38" s="5">
        <f>+525575111702</f>
        <v>525575111702</v>
      </c>
      <c r="L38" s="1" t="s">
        <v>103</v>
      </c>
      <c r="M38" s="1" t="s">
        <v>46</v>
      </c>
      <c r="N38" s="1" t="s">
        <v>46</v>
      </c>
      <c r="O38" s="2"/>
      <c r="P38" s="6" t="s">
        <v>199</v>
      </c>
      <c r="Q38" s="1"/>
      <c r="R38" s="1" t="s">
        <v>37</v>
      </c>
      <c r="S38" s="1" t="s">
        <v>38</v>
      </c>
      <c r="T38" s="2"/>
      <c r="U38" s="2"/>
      <c r="V38" s="5" t="s">
        <v>39</v>
      </c>
      <c r="W38" s="5">
        <v>0.0</v>
      </c>
      <c r="X38" s="5">
        <v>19.0</v>
      </c>
      <c r="Y38" s="1">
        <v>19.0</v>
      </c>
      <c r="Z38" s="1" t="s">
        <v>92</v>
      </c>
      <c r="AA38" s="1"/>
      <c r="AB38" s="5" t="s">
        <v>41</v>
      </c>
      <c r="AC38" s="5">
        <v>0.0</v>
      </c>
      <c r="AD38" s="5" t="s">
        <v>36</v>
      </c>
      <c r="AE38" s="5" t="s">
        <v>36</v>
      </c>
      <c r="AF38" s="1" t="s">
        <v>200</v>
      </c>
      <c r="AG38" s="1" t="s">
        <v>43</v>
      </c>
    </row>
    <row r="39">
      <c r="A39" s="2"/>
      <c r="B39" s="3">
        <v>46212.0</v>
      </c>
      <c r="C39" s="4">
        <v>0.3333333333333333</v>
      </c>
      <c r="D39" s="4">
        <v>0.3541666666666667</v>
      </c>
      <c r="E39" s="4">
        <v>0.3388888888888889</v>
      </c>
      <c r="F39" s="4">
        <v>0.35833333333333334</v>
      </c>
      <c r="G39" s="1"/>
      <c r="H39" s="1" t="s">
        <v>201</v>
      </c>
      <c r="I39" s="2"/>
      <c r="J39" s="1" t="s">
        <v>33</v>
      </c>
      <c r="K39" s="1" t="s">
        <v>202</v>
      </c>
      <c r="L39" s="1" t="s">
        <v>69</v>
      </c>
      <c r="M39" s="1" t="s">
        <v>54</v>
      </c>
      <c r="N39" s="1"/>
      <c r="O39" s="2"/>
      <c r="P39" s="6" t="s">
        <v>36</v>
      </c>
      <c r="Q39" s="5"/>
      <c r="R39" s="1" t="s">
        <v>71</v>
      </c>
      <c r="S39" s="1"/>
      <c r="T39" s="2"/>
      <c r="U39" s="2"/>
      <c r="V39" s="5" t="s">
        <v>39</v>
      </c>
      <c r="W39" s="5">
        <v>28.0</v>
      </c>
      <c r="X39" s="5">
        <v>0.0</v>
      </c>
      <c r="Y39" s="1">
        <v>28.0</v>
      </c>
      <c r="Z39" s="1" t="s">
        <v>79</v>
      </c>
      <c r="AA39" s="2"/>
      <c r="AB39" s="5" t="s">
        <v>41</v>
      </c>
      <c r="AC39" s="5">
        <v>0.0</v>
      </c>
      <c r="AD39" s="5" t="s">
        <v>36</v>
      </c>
      <c r="AE39" s="5" t="s">
        <v>36</v>
      </c>
      <c r="AF39" s="1" t="s">
        <v>203</v>
      </c>
      <c r="AG39" s="1" t="s">
        <v>43</v>
      </c>
    </row>
    <row r="40">
      <c r="A40" s="2"/>
      <c r="B40" s="3">
        <v>46212.0</v>
      </c>
      <c r="C40" s="4">
        <v>0.4166666666666667</v>
      </c>
      <c r="D40" s="4">
        <v>0.4375</v>
      </c>
      <c r="E40" s="4">
        <v>0.4166666666666667</v>
      </c>
      <c r="F40" s="4">
        <v>0.4597222222222222</v>
      </c>
      <c r="G40" s="7">
        <v>2.24008574838216E22</v>
      </c>
      <c r="H40" s="1" t="s">
        <v>204</v>
      </c>
      <c r="I40" s="2"/>
      <c r="J40" s="1" t="s">
        <v>33</v>
      </c>
      <c r="K40" s="5">
        <f>+525536484965</f>
        <v>525536484965</v>
      </c>
      <c r="L40" s="1" t="s">
        <v>103</v>
      </c>
      <c r="M40" s="1" t="s">
        <v>46</v>
      </c>
      <c r="N40" s="1" t="s">
        <v>205</v>
      </c>
      <c r="O40" s="2"/>
      <c r="P40" s="6" t="s">
        <v>206</v>
      </c>
      <c r="Q40" s="6"/>
      <c r="R40" s="1" t="s">
        <v>71</v>
      </c>
      <c r="S40" s="1" t="s">
        <v>207</v>
      </c>
      <c r="T40" s="2"/>
      <c r="U40" s="2"/>
      <c r="V40" s="5" t="s">
        <v>39</v>
      </c>
      <c r="W40" s="5">
        <v>15.0</v>
      </c>
      <c r="X40" s="5">
        <v>47.0</v>
      </c>
      <c r="Y40" s="1">
        <v>62.0</v>
      </c>
      <c r="Z40" s="1" t="s">
        <v>73</v>
      </c>
      <c r="AA40" s="2"/>
      <c r="AB40" s="5" t="s">
        <v>41</v>
      </c>
      <c r="AC40" s="5">
        <v>0.0</v>
      </c>
      <c r="AD40" s="5" t="s">
        <v>36</v>
      </c>
      <c r="AE40" s="5" t="s">
        <v>36</v>
      </c>
      <c r="AF40" s="1" t="s">
        <v>208</v>
      </c>
      <c r="AG40" s="1" t="s">
        <v>43</v>
      </c>
    </row>
    <row r="41">
      <c r="A41" s="2"/>
      <c r="B41" s="3">
        <v>46212.0</v>
      </c>
      <c r="C41" s="4">
        <v>0.5833333333333334</v>
      </c>
      <c r="D41" s="4">
        <v>0.6041666666666666</v>
      </c>
      <c r="E41" s="4">
        <v>0.5888888888888889</v>
      </c>
      <c r="F41" s="4">
        <v>0.6256944444444444</v>
      </c>
      <c r="G41" s="1">
        <v>1.25575395874E11</v>
      </c>
      <c r="H41" s="1" t="s">
        <v>209</v>
      </c>
      <c r="I41" s="2"/>
      <c r="J41" s="1" t="s">
        <v>33</v>
      </c>
      <c r="K41" s="5">
        <f>+525539161440</f>
        <v>525539161440</v>
      </c>
      <c r="L41" s="1" t="s">
        <v>69</v>
      </c>
      <c r="M41" s="1" t="s">
        <v>54</v>
      </c>
      <c r="N41" s="1"/>
      <c r="O41" s="2"/>
      <c r="P41" s="6" t="s">
        <v>36</v>
      </c>
      <c r="Q41" s="1" t="s">
        <v>36</v>
      </c>
      <c r="R41" s="1" t="s">
        <v>71</v>
      </c>
      <c r="S41" s="1" t="s">
        <v>65</v>
      </c>
      <c r="T41" s="2"/>
      <c r="U41" s="2"/>
      <c r="V41" s="5" t="s">
        <v>39</v>
      </c>
      <c r="W41" s="5">
        <v>39.0</v>
      </c>
      <c r="X41" s="5">
        <v>14.0</v>
      </c>
      <c r="Y41" s="1">
        <v>53.0</v>
      </c>
      <c r="Z41" s="1" t="s">
        <v>79</v>
      </c>
      <c r="AA41" s="1" t="s">
        <v>210</v>
      </c>
      <c r="AB41" s="5" t="s">
        <v>211</v>
      </c>
      <c r="AC41" s="5">
        <v>0.0</v>
      </c>
      <c r="AD41" s="5" t="s">
        <v>36</v>
      </c>
      <c r="AE41" s="5" t="s">
        <v>36</v>
      </c>
      <c r="AF41" s="1" t="s">
        <v>212</v>
      </c>
      <c r="AG41" s="1" t="s">
        <v>43</v>
      </c>
    </row>
    <row r="42">
      <c r="A42" s="2"/>
      <c r="B42" s="3">
        <v>46212.0</v>
      </c>
      <c r="C42" s="4">
        <v>0.5</v>
      </c>
      <c r="D42" s="4">
        <v>0.5208333333333334</v>
      </c>
      <c r="E42" s="4">
        <v>0.5020833333333333</v>
      </c>
      <c r="F42" s="4">
        <v>0.5916666666666667</v>
      </c>
      <c r="G42" s="10"/>
      <c r="H42" s="1" t="s">
        <v>213</v>
      </c>
      <c r="I42" s="2"/>
      <c r="J42" s="1" t="s">
        <v>33</v>
      </c>
      <c r="K42" s="5">
        <v>5.4637289E8</v>
      </c>
      <c r="L42" s="1" t="s">
        <v>103</v>
      </c>
      <c r="M42" s="1" t="s">
        <v>46</v>
      </c>
      <c r="N42" s="1"/>
      <c r="O42" s="2"/>
      <c r="P42" s="6" t="s">
        <v>36</v>
      </c>
      <c r="Q42" s="1" t="s">
        <v>36</v>
      </c>
      <c r="R42" s="1" t="s">
        <v>71</v>
      </c>
      <c r="S42" s="1" t="s">
        <v>99</v>
      </c>
      <c r="T42" s="2"/>
      <c r="U42" s="2"/>
      <c r="V42" s="5" t="s">
        <v>39</v>
      </c>
      <c r="W42" s="5">
        <v>71.0</v>
      </c>
      <c r="X42" s="5">
        <v>58.0</v>
      </c>
      <c r="Y42" s="1">
        <v>129.0</v>
      </c>
      <c r="Z42" s="1" t="s">
        <v>73</v>
      </c>
      <c r="AA42" s="2"/>
      <c r="AB42" s="5" t="s">
        <v>41</v>
      </c>
      <c r="AC42" s="5">
        <v>0.0</v>
      </c>
      <c r="AD42" s="5" t="s">
        <v>36</v>
      </c>
      <c r="AE42" s="5" t="s">
        <v>36</v>
      </c>
      <c r="AF42" s="1" t="s">
        <v>214</v>
      </c>
      <c r="AG42" s="1" t="s">
        <v>43</v>
      </c>
    </row>
    <row r="43">
      <c r="A43" s="2"/>
      <c r="B43" s="3">
        <v>46212.0</v>
      </c>
      <c r="C43" s="4">
        <v>0.4166666666666667</v>
      </c>
      <c r="D43" s="4">
        <v>0.4375</v>
      </c>
      <c r="E43" s="4">
        <v>0.4166666666666667</v>
      </c>
      <c r="F43" s="4">
        <v>0.44930555555555557</v>
      </c>
      <c r="G43" s="5"/>
      <c r="H43" s="1" t="s">
        <v>215</v>
      </c>
      <c r="I43" s="2"/>
      <c r="J43" s="1" t="s">
        <v>33</v>
      </c>
      <c r="K43" s="8">
        <v>9.99999999E8</v>
      </c>
      <c r="L43" s="1" t="s">
        <v>63</v>
      </c>
      <c r="M43" s="1" t="s">
        <v>46</v>
      </c>
      <c r="N43" s="2"/>
      <c r="O43" s="2"/>
      <c r="P43" s="6" t="s">
        <v>216</v>
      </c>
      <c r="Q43" s="5"/>
      <c r="R43" s="1" t="s">
        <v>37</v>
      </c>
      <c r="S43" s="1" t="s">
        <v>38</v>
      </c>
      <c r="T43" s="2"/>
      <c r="U43" s="2"/>
      <c r="V43" s="5" t="s">
        <v>39</v>
      </c>
      <c r="W43" s="5">
        <v>46.0</v>
      </c>
      <c r="X43" s="5">
        <v>1.0</v>
      </c>
      <c r="Y43" s="1">
        <v>47.0</v>
      </c>
      <c r="Z43" s="1" t="s">
        <v>85</v>
      </c>
      <c r="AA43" s="1" t="s">
        <v>66</v>
      </c>
      <c r="AB43" s="5" t="s">
        <v>41</v>
      </c>
      <c r="AC43" s="5">
        <v>0.0</v>
      </c>
      <c r="AD43" s="5" t="s">
        <v>36</v>
      </c>
      <c r="AE43" s="5" t="s">
        <v>36</v>
      </c>
      <c r="AF43" s="1" t="s">
        <v>217</v>
      </c>
      <c r="AG43" s="1" t="s">
        <v>43</v>
      </c>
    </row>
    <row r="44">
      <c r="A44" s="2"/>
      <c r="B44" s="3">
        <v>46212.0</v>
      </c>
      <c r="C44" s="4">
        <v>0.6666666666666666</v>
      </c>
      <c r="D44" s="4">
        <v>0.6770833333333334</v>
      </c>
      <c r="E44" s="4">
        <v>0.6666666666666666</v>
      </c>
      <c r="F44" s="4">
        <v>0.6722222222222223</v>
      </c>
      <c r="G44" s="7">
        <v>2.33483425175E11</v>
      </c>
      <c r="H44" s="1" t="s">
        <v>218</v>
      </c>
      <c r="I44" s="2"/>
      <c r="J44" s="1" t="s">
        <v>33</v>
      </c>
      <c r="K44" s="8">
        <f>+5218342758838</f>
        <v>5218342758838</v>
      </c>
      <c r="L44" s="1" t="s">
        <v>183</v>
      </c>
      <c r="M44" s="1" t="s">
        <v>46</v>
      </c>
      <c r="N44" s="1" t="s">
        <v>219</v>
      </c>
      <c r="O44" s="2"/>
      <c r="P44" s="6" t="s">
        <v>36</v>
      </c>
      <c r="Q44" s="5"/>
      <c r="R44" s="1" t="s">
        <v>71</v>
      </c>
      <c r="S44" s="1" t="s">
        <v>71</v>
      </c>
      <c r="T44" s="2"/>
      <c r="U44" s="2"/>
      <c r="V44" s="5" t="s">
        <v>39</v>
      </c>
      <c r="W44" s="5">
        <v>7.0</v>
      </c>
      <c r="X44" s="5">
        <v>1.0</v>
      </c>
      <c r="Y44" s="1">
        <v>8.0</v>
      </c>
      <c r="Z44" s="1" t="s">
        <v>79</v>
      </c>
      <c r="AA44" s="1"/>
      <c r="AB44" s="5" t="s">
        <v>41</v>
      </c>
      <c r="AC44" s="5">
        <v>0.0</v>
      </c>
      <c r="AD44" s="5" t="s">
        <v>36</v>
      </c>
      <c r="AE44" s="5" t="s">
        <v>36</v>
      </c>
      <c r="AF44" s="1" t="s">
        <v>220</v>
      </c>
      <c r="AG44" s="1" t="s">
        <v>43</v>
      </c>
    </row>
    <row r="45">
      <c r="A45" s="2"/>
      <c r="B45" s="3">
        <v>46212.0</v>
      </c>
      <c r="C45" s="4">
        <v>0.5243055555555556</v>
      </c>
      <c r="D45" s="4">
        <v>0.5451388888888888</v>
      </c>
      <c r="E45" s="4">
        <v>0.5208333333333334</v>
      </c>
      <c r="F45" s="4">
        <v>0.5493055555555556</v>
      </c>
      <c r="G45" s="1">
        <v>8.8281351E7</v>
      </c>
      <c r="H45" s="1" t="s">
        <v>221</v>
      </c>
      <c r="I45" s="2"/>
      <c r="J45" s="1" t="s">
        <v>33</v>
      </c>
      <c r="K45" s="11">
        <f>+18327952308</f>
        <v>18327952308</v>
      </c>
      <c r="L45" s="1" t="s">
        <v>103</v>
      </c>
      <c r="M45" s="1" t="s">
        <v>46</v>
      </c>
      <c r="N45" s="1"/>
      <c r="O45" s="2"/>
      <c r="P45" s="6" t="s">
        <v>222</v>
      </c>
      <c r="Q45" s="1"/>
      <c r="R45" s="1" t="s">
        <v>37</v>
      </c>
      <c r="S45" s="1" t="s">
        <v>38</v>
      </c>
      <c r="T45" s="2"/>
      <c r="U45" s="2"/>
      <c r="V45" s="5" t="s">
        <v>39</v>
      </c>
      <c r="W45" s="5">
        <v>0.0</v>
      </c>
      <c r="X45" s="5">
        <v>41.0</v>
      </c>
      <c r="Y45" s="1">
        <v>41.0</v>
      </c>
      <c r="Z45" s="1" t="s">
        <v>50</v>
      </c>
      <c r="AA45" s="1"/>
      <c r="AB45" s="5" t="s">
        <v>80</v>
      </c>
      <c r="AC45" s="5">
        <v>0.0</v>
      </c>
      <c r="AD45" s="5" t="s">
        <v>36</v>
      </c>
      <c r="AE45" s="5" t="s">
        <v>36</v>
      </c>
      <c r="AF45" s="1" t="s">
        <v>223</v>
      </c>
      <c r="AG45" s="1" t="s">
        <v>43</v>
      </c>
    </row>
    <row r="46">
      <c r="A46" s="2"/>
      <c r="B46" s="3">
        <v>46212.0</v>
      </c>
      <c r="C46" s="4">
        <v>0.3541666666666667</v>
      </c>
      <c r="D46" s="4">
        <v>0.3854166666666667</v>
      </c>
      <c r="E46" s="4">
        <v>0.3506944444444444</v>
      </c>
      <c r="F46" s="4">
        <v>0.36875</v>
      </c>
      <c r="G46" s="5">
        <v>2.26660585401E11</v>
      </c>
      <c r="H46" s="1" t="s">
        <v>224</v>
      </c>
      <c r="I46" s="2"/>
      <c r="J46" s="1" t="s">
        <v>33</v>
      </c>
      <c r="K46" s="5">
        <f>+525548551244</f>
        <v>525548551244</v>
      </c>
      <c r="L46" s="1" t="s">
        <v>225</v>
      </c>
      <c r="M46" s="1" t="s">
        <v>77</v>
      </c>
      <c r="N46" s="1" t="s">
        <v>226</v>
      </c>
      <c r="O46" s="2"/>
      <c r="P46" s="6" t="s">
        <v>36</v>
      </c>
      <c r="Q46" s="2"/>
      <c r="R46" s="1" t="s">
        <v>98</v>
      </c>
      <c r="S46" s="1" t="s">
        <v>98</v>
      </c>
      <c r="T46" s="2"/>
      <c r="U46" s="2"/>
      <c r="V46" s="5" t="s">
        <v>39</v>
      </c>
      <c r="W46" s="5">
        <v>11.0</v>
      </c>
      <c r="X46" s="5">
        <v>15.0</v>
      </c>
      <c r="Y46" s="1">
        <v>26.0</v>
      </c>
      <c r="Z46" s="1" t="s">
        <v>227</v>
      </c>
      <c r="AA46" s="1"/>
      <c r="AB46" s="5" t="s">
        <v>41</v>
      </c>
      <c r="AC46" s="5">
        <v>0.0</v>
      </c>
      <c r="AD46" s="5" t="s">
        <v>36</v>
      </c>
      <c r="AE46" s="5" t="s">
        <v>36</v>
      </c>
      <c r="AF46" s="1" t="s">
        <v>203</v>
      </c>
      <c r="AG46" s="1" t="s">
        <v>43</v>
      </c>
    </row>
    <row r="47">
      <c r="A47" s="2"/>
      <c r="B47" s="3">
        <v>46212.0</v>
      </c>
      <c r="C47" s="4">
        <v>0.4583333333333333</v>
      </c>
      <c r="D47" s="4">
        <v>0.5</v>
      </c>
      <c r="E47" s="4">
        <v>0.4583333333333333</v>
      </c>
      <c r="F47" s="4">
        <v>0.49375</v>
      </c>
      <c r="G47" s="5">
        <v>2.32991618614E11</v>
      </c>
      <c r="H47" s="1" t="s">
        <v>228</v>
      </c>
      <c r="I47" s="2"/>
      <c r="J47" s="1" t="s">
        <v>33</v>
      </c>
      <c r="K47" s="5">
        <f>+118479247212</f>
        <v>118479247212</v>
      </c>
      <c r="L47" s="1" t="s">
        <v>159</v>
      </c>
      <c r="M47" s="1" t="s">
        <v>90</v>
      </c>
      <c r="N47" s="1" t="s">
        <v>229</v>
      </c>
      <c r="O47" s="2"/>
      <c r="P47" s="6" t="s">
        <v>161</v>
      </c>
      <c r="Q47" s="1"/>
      <c r="R47" s="1" t="s">
        <v>37</v>
      </c>
      <c r="S47" s="1" t="s">
        <v>37</v>
      </c>
      <c r="T47" s="2"/>
      <c r="U47" s="2"/>
      <c r="V47" s="5" t="s">
        <v>39</v>
      </c>
      <c r="W47" s="5">
        <v>15.0</v>
      </c>
      <c r="X47" s="5">
        <v>36.0</v>
      </c>
      <c r="Y47" s="1">
        <v>51.0</v>
      </c>
      <c r="Z47" s="1" t="s">
        <v>92</v>
      </c>
      <c r="AA47" s="1"/>
      <c r="AB47" s="5"/>
      <c r="AC47" s="5">
        <v>0.0</v>
      </c>
      <c r="AD47" s="5" t="s">
        <v>36</v>
      </c>
      <c r="AE47" s="5" t="s">
        <v>36</v>
      </c>
      <c r="AF47" s="1" t="s">
        <v>230</v>
      </c>
      <c r="AG47" s="1" t="s">
        <v>43</v>
      </c>
    </row>
    <row r="48">
      <c r="A48" s="2"/>
      <c r="B48" s="3">
        <v>46212.0</v>
      </c>
      <c r="C48" s="4">
        <v>0.5208333333333334</v>
      </c>
      <c r="D48" s="4">
        <v>0.5416666666666666</v>
      </c>
      <c r="E48" s="4">
        <v>0.5097222222222222</v>
      </c>
      <c r="F48" s="4">
        <v>0.55</v>
      </c>
      <c r="G48" s="1"/>
      <c r="H48" s="1" t="s">
        <v>231</v>
      </c>
      <c r="I48" s="2"/>
      <c r="J48" s="1" t="s">
        <v>33</v>
      </c>
      <c r="K48" s="5">
        <v>5.56112842E9</v>
      </c>
      <c r="L48" s="1" t="s">
        <v>103</v>
      </c>
      <c r="M48" s="1" t="s">
        <v>46</v>
      </c>
      <c r="N48" s="1"/>
      <c r="O48" s="2"/>
      <c r="P48" s="6" t="s">
        <v>232</v>
      </c>
      <c r="Q48" s="11"/>
      <c r="R48" s="1" t="s">
        <v>37</v>
      </c>
      <c r="S48" s="1" t="s">
        <v>38</v>
      </c>
      <c r="T48" s="2"/>
      <c r="U48" s="2"/>
      <c r="V48" s="5" t="s">
        <v>39</v>
      </c>
      <c r="W48" s="5">
        <v>0.0</v>
      </c>
      <c r="X48" s="5">
        <v>58.0</v>
      </c>
      <c r="Y48" s="1">
        <v>58.0</v>
      </c>
      <c r="Z48" s="1" t="s">
        <v>50</v>
      </c>
      <c r="AA48" s="1" t="s">
        <v>66</v>
      </c>
      <c r="AB48" s="5" t="s">
        <v>41</v>
      </c>
      <c r="AC48" s="5">
        <v>0.0</v>
      </c>
      <c r="AD48" s="5" t="s">
        <v>36</v>
      </c>
      <c r="AE48" s="5" t="s">
        <v>36</v>
      </c>
      <c r="AF48" s="1" t="s">
        <v>233</v>
      </c>
      <c r="AG48" s="1" t="s">
        <v>43</v>
      </c>
    </row>
    <row r="49">
      <c r="A49" s="2"/>
      <c r="B49" s="3">
        <v>46212.0</v>
      </c>
      <c r="C49" s="4">
        <v>0.4791666666666667</v>
      </c>
      <c r="D49" s="4">
        <v>0.5</v>
      </c>
      <c r="E49" s="4">
        <v>0.45069444444444445</v>
      </c>
      <c r="F49" s="4">
        <v>0.5875</v>
      </c>
      <c r="G49" s="5">
        <v>2.14034776119E11</v>
      </c>
      <c r="H49" s="1" t="s">
        <v>68</v>
      </c>
      <c r="I49" s="2"/>
      <c r="J49" s="1" t="s">
        <v>33</v>
      </c>
      <c r="K49" s="5" t="str">
        <f>+52 33 1133 0478</f>
        <v>#ERROR!</v>
      </c>
      <c r="L49" s="1" t="s">
        <v>69</v>
      </c>
      <c r="M49" s="1" t="s">
        <v>54</v>
      </c>
      <c r="N49" s="1"/>
      <c r="O49" s="2"/>
      <c r="P49" s="6" t="s">
        <v>70</v>
      </c>
      <c r="Q49" s="2"/>
      <c r="R49" s="1" t="s">
        <v>71</v>
      </c>
      <c r="S49" s="1" t="s">
        <v>72</v>
      </c>
      <c r="T49" s="2"/>
      <c r="U49" s="2"/>
      <c r="V49" s="5" t="s">
        <v>39</v>
      </c>
      <c r="W49" s="5">
        <v>27.0</v>
      </c>
      <c r="X49" s="5">
        <v>170.0</v>
      </c>
      <c r="Y49" s="1">
        <v>197.0</v>
      </c>
      <c r="Z49" s="1" t="s">
        <v>118</v>
      </c>
      <c r="AA49" s="1"/>
      <c r="AB49" s="5" t="s">
        <v>41</v>
      </c>
      <c r="AC49" s="5">
        <v>0.0</v>
      </c>
      <c r="AD49" s="5" t="s">
        <v>36</v>
      </c>
      <c r="AE49" s="5" t="s">
        <v>36</v>
      </c>
      <c r="AF49" s="1" t="s">
        <v>234</v>
      </c>
      <c r="AG49" s="1" t="s">
        <v>43</v>
      </c>
    </row>
    <row r="50">
      <c r="A50" s="2"/>
      <c r="B50" s="3">
        <v>46212.0</v>
      </c>
      <c r="C50" s="4">
        <v>0.4583333333333333</v>
      </c>
      <c r="D50" s="4">
        <v>0.4791666666666667</v>
      </c>
      <c r="E50" s="4">
        <v>0.4583333333333333</v>
      </c>
      <c r="F50" s="4">
        <v>0.5006944444444444</v>
      </c>
      <c r="G50" s="1">
        <v>1.53405831727E11</v>
      </c>
      <c r="H50" s="1" t="s">
        <v>75</v>
      </c>
      <c r="I50" s="2"/>
      <c r="J50" s="1" t="s">
        <v>33</v>
      </c>
      <c r="K50" s="5">
        <f>+528181612948</f>
        <v>528181612948</v>
      </c>
      <c r="L50" s="1" t="s">
        <v>103</v>
      </c>
      <c r="M50" s="1" t="s">
        <v>46</v>
      </c>
      <c r="N50" s="1"/>
      <c r="O50" s="2"/>
      <c r="P50" s="6" t="s">
        <v>36</v>
      </c>
      <c r="Q50" s="1"/>
      <c r="R50" s="1" t="s">
        <v>71</v>
      </c>
      <c r="S50" s="1" t="s">
        <v>65</v>
      </c>
      <c r="T50" s="2"/>
      <c r="U50" s="2"/>
      <c r="V50" s="5" t="s">
        <v>39</v>
      </c>
      <c r="W50" s="5">
        <v>15.0</v>
      </c>
      <c r="X50" s="5">
        <v>46.0</v>
      </c>
      <c r="Y50" s="1">
        <v>61.0</v>
      </c>
      <c r="Z50" s="1" t="s">
        <v>79</v>
      </c>
      <c r="AA50" s="1"/>
      <c r="AB50" s="5" t="s">
        <v>80</v>
      </c>
      <c r="AC50" s="5">
        <v>0.0</v>
      </c>
      <c r="AD50" s="5" t="s">
        <v>36</v>
      </c>
      <c r="AE50" s="5" t="s">
        <v>36</v>
      </c>
      <c r="AF50" s="1" t="s">
        <v>230</v>
      </c>
      <c r="AG50" s="1" t="s">
        <v>43</v>
      </c>
    </row>
    <row r="51">
      <c r="A51" s="2"/>
      <c r="B51" s="3">
        <v>46212.0</v>
      </c>
      <c r="C51" s="4">
        <v>0.5416666666666666</v>
      </c>
      <c r="D51" s="4">
        <v>0.5833333333333334</v>
      </c>
      <c r="E51" s="4">
        <v>0.5222222222222223</v>
      </c>
      <c r="F51" s="4">
        <v>0.6055555555555555</v>
      </c>
      <c r="G51" s="2"/>
      <c r="H51" s="1" t="s">
        <v>235</v>
      </c>
      <c r="I51" s="2"/>
      <c r="J51" s="1" t="s">
        <v>33</v>
      </c>
      <c r="K51" s="5" t="s">
        <v>236</v>
      </c>
      <c r="L51" s="1" t="s">
        <v>111</v>
      </c>
      <c r="M51" s="1" t="s">
        <v>54</v>
      </c>
      <c r="N51" s="1"/>
      <c r="O51" s="2"/>
      <c r="P51" s="6" t="s">
        <v>237</v>
      </c>
      <c r="Q51" s="2"/>
      <c r="R51" s="1" t="s">
        <v>37</v>
      </c>
      <c r="S51" s="1" t="s">
        <v>37</v>
      </c>
      <c r="T51" s="2"/>
      <c r="U51" s="2"/>
      <c r="V51" s="5" t="s">
        <v>39</v>
      </c>
      <c r="W51" s="5">
        <v>0.0</v>
      </c>
      <c r="X51" s="5">
        <v>120.0</v>
      </c>
      <c r="Y51" s="1">
        <v>120.0</v>
      </c>
      <c r="Z51" s="1" t="s">
        <v>50</v>
      </c>
      <c r="AA51" s="1" t="s">
        <v>66</v>
      </c>
      <c r="AB51" s="5" t="s">
        <v>41</v>
      </c>
      <c r="AC51" s="5">
        <v>0.0</v>
      </c>
      <c r="AD51" s="5" t="s">
        <v>36</v>
      </c>
      <c r="AE51" s="5" t="s">
        <v>36</v>
      </c>
      <c r="AF51" s="1" t="s">
        <v>238</v>
      </c>
      <c r="AG51" s="1" t="s">
        <v>43</v>
      </c>
    </row>
    <row r="52">
      <c r="A52" s="2"/>
      <c r="B52" s="3">
        <v>46212.0</v>
      </c>
      <c r="C52" s="4">
        <v>0.5</v>
      </c>
      <c r="D52" s="4">
        <v>0.5069444444444444</v>
      </c>
      <c r="E52" s="4">
        <v>0.4826388888888889</v>
      </c>
      <c r="F52" s="4">
        <v>0.49375</v>
      </c>
      <c r="G52" s="5">
        <v>6.8017301E7</v>
      </c>
      <c r="H52" s="1" t="s">
        <v>31</v>
      </c>
      <c r="I52" s="2"/>
      <c r="J52" s="1" t="s">
        <v>33</v>
      </c>
      <c r="K52" s="8">
        <v>5.215528556181E12</v>
      </c>
      <c r="L52" s="1" t="s">
        <v>106</v>
      </c>
      <c r="M52" s="1" t="s">
        <v>77</v>
      </c>
      <c r="N52" s="1" t="s">
        <v>239</v>
      </c>
      <c r="O52" s="2"/>
      <c r="P52" s="5" t="s">
        <v>36</v>
      </c>
      <c r="Q52" s="5" t="s">
        <v>36</v>
      </c>
      <c r="R52" s="1" t="s">
        <v>78</v>
      </c>
      <c r="S52" s="1" t="s">
        <v>38</v>
      </c>
      <c r="T52" s="2"/>
      <c r="U52" s="2"/>
      <c r="V52" s="5" t="s">
        <v>39</v>
      </c>
      <c r="W52" s="5">
        <v>0.0</v>
      </c>
      <c r="X52" s="5">
        <v>16.0</v>
      </c>
      <c r="Y52" s="1">
        <v>16.0</v>
      </c>
      <c r="Z52" s="1" t="s">
        <v>50</v>
      </c>
      <c r="AA52" s="2"/>
      <c r="AB52" s="5" t="s">
        <v>41</v>
      </c>
      <c r="AC52" s="5">
        <v>0.0</v>
      </c>
      <c r="AD52" s="5" t="s">
        <v>36</v>
      </c>
      <c r="AE52" s="5" t="s">
        <v>36</v>
      </c>
      <c r="AF52" s="1" t="s">
        <v>240</v>
      </c>
      <c r="AG52" s="1" t="s">
        <v>43</v>
      </c>
    </row>
    <row r="53">
      <c r="A53" s="2"/>
      <c r="B53" s="3">
        <v>46212.0</v>
      </c>
      <c r="C53" s="4">
        <v>0.4583333333333333</v>
      </c>
      <c r="D53" s="4">
        <v>0.4895833333333333</v>
      </c>
      <c r="E53" s="4">
        <v>0.4534722222222222</v>
      </c>
      <c r="F53" s="4">
        <v>0.4722222222222222</v>
      </c>
      <c r="G53" s="7">
        <v>2.3063955802923E22</v>
      </c>
      <c r="H53" s="1" t="s">
        <v>241</v>
      </c>
      <c r="I53" s="2"/>
      <c r="J53" s="1" t="s">
        <v>33</v>
      </c>
      <c r="K53" s="5">
        <f>+525628393786</f>
        <v>525628393786</v>
      </c>
      <c r="L53" s="1" t="s">
        <v>143</v>
      </c>
      <c r="M53" s="1" t="s">
        <v>77</v>
      </c>
      <c r="N53" s="1" t="s">
        <v>242</v>
      </c>
      <c r="O53" s="2"/>
      <c r="P53" s="6" t="s">
        <v>36</v>
      </c>
      <c r="Q53" s="1" t="s">
        <v>36</v>
      </c>
      <c r="R53" s="1" t="s">
        <v>98</v>
      </c>
      <c r="S53" s="1"/>
      <c r="T53" s="2"/>
      <c r="U53" s="2"/>
      <c r="V53" s="5" t="s">
        <v>39</v>
      </c>
      <c r="W53" s="5">
        <v>24.0</v>
      </c>
      <c r="X53" s="5">
        <v>3.0</v>
      </c>
      <c r="Y53" s="1">
        <v>27.0</v>
      </c>
      <c r="Z53" s="1" t="s">
        <v>118</v>
      </c>
      <c r="AA53" s="1"/>
      <c r="AB53" s="5"/>
      <c r="AC53" s="5">
        <v>0.0</v>
      </c>
      <c r="AD53" s="5" t="s">
        <v>36</v>
      </c>
      <c r="AE53" s="5" t="s">
        <v>36</v>
      </c>
      <c r="AF53" s="1" t="s">
        <v>243</v>
      </c>
      <c r="AG53" s="1" t="s">
        <v>43</v>
      </c>
    </row>
    <row r="54">
      <c r="A54" s="2"/>
      <c r="B54" s="3">
        <v>46212.0</v>
      </c>
      <c r="C54" s="4">
        <v>0.5208333333333334</v>
      </c>
      <c r="D54" s="4">
        <v>0.5277777777777778</v>
      </c>
      <c r="E54" s="4">
        <v>0.5208333333333334</v>
      </c>
      <c r="F54" s="4">
        <v>0.5104166666666666</v>
      </c>
      <c r="G54" s="5"/>
      <c r="H54" s="1" t="s">
        <v>244</v>
      </c>
      <c r="I54" s="1"/>
      <c r="J54" s="1" t="s">
        <v>33</v>
      </c>
      <c r="K54" s="5">
        <v>4.431188113E9</v>
      </c>
      <c r="L54" s="1" t="s">
        <v>106</v>
      </c>
      <c r="M54" s="1" t="s">
        <v>77</v>
      </c>
      <c r="N54" s="1" t="s">
        <v>245</v>
      </c>
      <c r="O54" s="2"/>
      <c r="P54" s="6" t="s">
        <v>48</v>
      </c>
      <c r="Q54" s="11"/>
      <c r="R54" s="1" t="s">
        <v>78</v>
      </c>
      <c r="S54" s="1" t="s">
        <v>65</v>
      </c>
      <c r="T54" s="2"/>
      <c r="U54" s="2"/>
      <c r="V54" s="5" t="s">
        <v>39</v>
      </c>
      <c r="W54" s="5">
        <v>0.0</v>
      </c>
      <c r="X54" s="5">
        <v>-15.0</v>
      </c>
      <c r="Y54" s="1">
        <v>-15.0</v>
      </c>
      <c r="Z54" s="1" t="s">
        <v>118</v>
      </c>
      <c r="AA54" s="1" t="s">
        <v>66</v>
      </c>
      <c r="AB54" s="5" t="s">
        <v>41</v>
      </c>
      <c r="AC54" s="5">
        <v>0.0</v>
      </c>
      <c r="AD54" s="5" t="s">
        <v>36</v>
      </c>
      <c r="AE54" s="5" t="s">
        <v>36</v>
      </c>
      <c r="AF54" s="1" t="s">
        <v>223</v>
      </c>
      <c r="AG54" s="1" t="s">
        <v>43</v>
      </c>
    </row>
    <row r="55">
      <c r="A55" s="2"/>
      <c r="B55" s="3">
        <v>46212.0</v>
      </c>
      <c r="C55" s="4">
        <v>0.3333333333333333</v>
      </c>
      <c r="D55" s="4">
        <v>0.3402777777777778</v>
      </c>
      <c r="E55" s="4">
        <v>0.3333333333333333</v>
      </c>
      <c r="F55" s="4">
        <v>0.3576388888888889</v>
      </c>
      <c r="G55" s="5"/>
      <c r="H55" s="1" t="s">
        <v>246</v>
      </c>
      <c r="I55" s="2"/>
      <c r="J55" s="1" t="s">
        <v>33</v>
      </c>
      <c r="K55" s="5">
        <v>5.539335202E9</v>
      </c>
      <c r="L55" s="1" t="s">
        <v>106</v>
      </c>
      <c r="M55" s="1" t="s">
        <v>77</v>
      </c>
      <c r="N55" s="1" t="s">
        <v>247</v>
      </c>
      <c r="O55" s="2"/>
      <c r="P55" s="6" t="s">
        <v>36</v>
      </c>
      <c r="Q55" s="1" t="s">
        <v>36</v>
      </c>
      <c r="R55" s="1" t="s">
        <v>78</v>
      </c>
      <c r="S55" s="1" t="s">
        <v>58</v>
      </c>
      <c r="T55" s="2"/>
      <c r="U55" s="2"/>
      <c r="V55" s="5" t="s">
        <v>39</v>
      </c>
      <c r="W55" s="5">
        <v>0.0</v>
      </c>
      <c r="X55" s="5">
        <v>35.0</v>
      </c>
      <c r="Y55" s="1">
        <v>35.0</v>
      </c>
      <c r="Z55" s="1" t="s">
        <v>59</v>
      </c>
      <c r="AA55" s="1"/>
      <c r="AB55" s="5" t="s">
        <v>41</v>
      </c>
      <c r="AC55" s="5">
        <v>0.0</v>
      </c>
      <c r="AD55" s="5" t="s">
        <v>36</v>
      </c>
      <c r="AE55" s="5" t="s">
        <v>36</v>
      </c>
      <c r="AF55" s="1" t="s">
        <v>248</v>
      </c>
      <c r="AG55" s="1" t="s">
        <v>43</v>
      </c>
    </row>
    <row r="56">
      <c r="A56" s="2"/>
      <c r="B56" s="3">
        <v>46212.0</v>
      </c>
      <c r="C56" s="4">
        <v>0.5416666666666666</v>
      </c>
      <c r="D56" s="4">
        <v>0.5833333333333334</v>
      </c>
      <c r="E56" s="4">
        <v>0.5368055555555555</v>
      </c>
      <c r="F56" s="4">
        <v>0.725</v>
      </c>
      <c r="G56" s="5">
        <v>1.27574292248E11</v>
      </c>
      <c r="H56" s="1" t="s">
        <v>249</v>
      </c>
      <c r="I56" s="2"/>
      <c r="J56" s="1" t="s">
        <v>33</v>
      </c>
      <c r="K56" s="8">
        <f>+525612086836</f>
        <v>525612086836</v>
      </c>
      <c r="L56" s="1" t="s">
        <v>189</v>
      </c>
      <c r="M56" s="1" t="s">
        <v>90</v>
      </c>
      <c r="N56" s="1" t="s">
        <v>250</v>
      </c>
      <c r="O56" s="2"/>
      <c r="P56" s="6" t="s">
        <v>36</v>
      </c>
      <c r="Q56" s="5" t="s">
        <v>36</v>
      </c>
      <c r="R56" s="1" t="s">
        <v>57</v>
      </c>
      <c r="S56" s="1" t="s">
        <v>57</v>
      </c>
      <c r="T56" s="2"/>
      <c r="U56" s="2"/>
      <c r="V56" s="5" t="s">
        <v>39</v>
      </c>
      <c r="W56" s="5">
        <v>0.0</v>
      </c>
      <c r="X56" s="5">
        <v>271.0</v>
      </c>
      <c r="Y56" s="1">
        <v>271.0</v>
      </c>
      <c r="Z56" s="1" t="s">
        <v>92</v>
      </c>
      <c r="AA56" s="1"/>
      <c r="AB56" s="5" t="s">
        <v>41</v>
      </c>
      <c r="AC56" s="5">
        <v>0.0</v>
      </c>
      <c r="AD56" s="5" t="s">
        <v>36</v>
      </c>
      <c r="AE56" s="5" t="s">
        <v>36</v>
      </c>
      <c r="AF56" s="1" t="s">
        <v>251</v>
      </c>
      <c r="AG56" s="1" t="s">
        <v>43</v>
      </c>
    </row>
    <row r="57">
      <c r="A57" s="2"/>
      <c r="B57" s="3">
        <v>46212.0</v>
      </c>
      <c r="C57" s="4">
        <v>0.5</v>
      </c>
      <c r="D57" s="4">
        <v>0.5416666666666666</v>
      </c>
      <c r="E57" s="4">
        <v>0.5</v>
      </c>
      <c r="F57" s="4">
        <v>0.5513888888888889</v>
      </c>
      <c r="G57" s="1"/>
      <c r="H57" s="1" t="s">
        <v>252</v>
      </c>
      <c r="I57" s="1"/>
      <c r="J57" s="1" t="s">
        <v>33</v>
      </c>
      <c r="K57" s="11" t="str">
        <f>+1 864207046</f>
        <v>#ERROR!</v>
      </c>
      <c r="L57" s="1" t="s">
        <v>45</v>
      </c>
      <c r="M57" s="1" t="s">
        <v>46</v>
      </c>
      <c r="N57" s="1"/>
      <c r="O57" s="2"/>
      <c r="P57" s="6" t="s">
        <v>253</v>
      </c>
      <c r="Q57" s="1" t="s">
        <v>36</v>
      </c>
      <c r="R57" s="1" t="s">
        <v>71</v>
      </c>
      <c r="S57" s="1" t="s">
        <v>65</v>
      </c>
      <c r="T57" s="2"/>
      <c r="U57" s="2"/>
      <c r="V57" s="5" t="s">
        <v>39</v>
      </c>
      <c r="W57" s="5">
        <v>1.0</v>
      </c>
      <c r="X57" s="5">
        <v>73.0</v>
      </c>
      <c r="Y57" s="1">
        <v>74.0</v>
      </c>
      <c r="Z57" s="1" t="s">
        <v>59</v>
      </c>
      <c r="AA57" s="2"/>
      <c r="AB57" s="5"/>
      <c r="AC57" s="5">
        <v>0.0</v>
      </c>
      <c r="AD57" s="5" t="s">
        <v>36</v>
      </c>
      <c r="AE57" s="5" t="s">
        <v>36</v>
      </c>
      <c r="AF57" s="1" t="s">
        <v>254</v>
      </c>
      <c r="AG57" s="1" t="s">
        <v>43</v>
      </c>
    </row>
    <row r="58">
      <c r="A58" s="2"/>
      <c r="B58" s="3">
        <v>46211.0</v>
      </c>
      <c r="C58" s="4">
        <v>0.75</v>
      </c>
      <c r="D58" s="4">
        <v>0.7916666666666666</v>
      </c>
      <c r="E58" s="4">
        <v>0.75</v>
      </c>
      <c r="F58" s="4">
        <v>0.7493055555555556</v>
      </c>
      <c r="G58" s="1">
        <v>1.25205516644E11</v>
      </c>
      <c r="H58" s="1" t="s">
        <v>255</v>
      </c>
      <c r="I58" s="2"/>
      <c r="J58" s="1" t="s">
        <v>33</v>
      </c>
      <c r="K58" s="5" t="str">
        <f>+52 44 22 05 04 02</f>
        <v>#ERROR!</v>
      </c>
      <c r="L58" s="1" t="s">
        <v>256</v>
      </c>
      <c r="M58" s="1" t="s">
        <v>139</v>
      </c>
      <c r="N58" s="1"/>
      <c r="O58" s="2"/>
      <c r="P58" s="6" t="s">
        <v>36</v>
      </c>
      <c r="Q58" s="1"/>
      <c r="R58" s="1" t="s">
        <v>140</v>
      </c>
      <c r="S58" s="1" t="s">
        <v>257</v>
      </c>
      <c r="T58" s="2"/>
      <c r="U58" s="2"/>
      <c r="V58" s="5" t="s">
        <v>39</v>
      </c>
      <c r="W58" s="5">
        <v>0.0</v>
      </c>
      <c r="X58" s="5">
        <v>-1.0</v>
      </c>
      <c r="Y58" s="1">
        <v>-1.0</v>
      </c>
      <c r="Z58" s="1" t="s">
        <v>79</v>
      </c>
      <c r="AA58" s="2"/>
      <c r="AB58" s="5" t="s">
        <v>41</v>
      </c>
      <c r="AC58" s="5">
        <v>0.0</v>
      </c>
      <c r="AD58" s="5" t="s">
        <v>36</v>
      </c>
      <c r="AE58" s="5" t="s">
        <v>36</v>
      </c>
      <c r="AF58" s="1" t="s">
        <v>258</v>
      </c>
      <c r="AG58" s="1" t="s">
        <v>43</v>
      </c>
    </row>
    <row r="59">
      <c r="A59" s="2"/>
      <c r="B59" s="3">
        <v>46211.0</v>
      </c>
      <c r="C59" s="4">
        <v>0.6805555555555556</v>
      </c>
      <c r="D59" s="4">
        <v>0.7013888888888888</v>
      </c>
      <c r="E59" s="4">
        <v>0.6826388888888889</v>
      </c>
      <c r="F59" s="4">
        <v>0.7770833333333333</v>
      </c>
      <c r="G59" s="7"/>
      <c r="H59" s="1" t="s">
        <v>259</v>
      </c>
      <c r="I59" s="2"/>
      <c r="J59" s="1" t="s">
        <v>33</v>
      </c>
      <c r="K59" s="8">
        <v>5.215554928293E12</v>
      </c>
      <c r="L59" s="1" t="s">
        <v>260</v>
      </c>
      <c r="M59" s="1" t="s">
        <v>54</v>
      </c>
      <c r="N59" s="1"/>
      <c r="O59" s="2"/>
      <c r="P59" s="6" t="s">
        <v>36</v>
      </c>
      <c r="Q59" s="1"/>
      <c r="R59" s="1" t="s">
        <v>71</v>
      </c>
      <c r="S59" s="1" t="s">
        <v>71</v>
      </c>
      <c r="T59" s="2"/>
      <c r="U59" s="2"/>
      <c r="V59" s="5" t="s">
        <v>39</v>
      </c>
      <c r="W59" s="5">
        <v>47.0</v>
      </c>
      <c r="X59" s="5">
        <v>89.0</v>
      </c>
      <c r="Y59" s="1">
        <v>136.0</v>
      </c>
      <c r="Z59" s="1" t="s">
        <v>50</v>
      </c>
      <c r="AA59" s="1"/>
      <c r="AB59" s="5" t="s">
        <v>41</v>
      </c>
      <c r="AC59" s="5">
        <v>0.0</v>
      </c>
      <c r="AD59" s="5" t="s">
        <v>36</v>
      </c>
      <c r="AE59" s="5" t="s">
        <v>36</v>
      </c>
      <c r="AF59" s="1" t="s">
        <v>261</v>
      </c>
      <c r="AG59" s="1" t="s">
        <v>43</v>
      </c>
    </row>
    <row r="60">
      <c r="A60" s="2"/>
      <c r="B60" s="3">
        <v>46211.0</v>
      </c>
      <c r="C60" s="4">
        <v>0.6041666666666666</v>
      </c>
      <c r="D60" s="4">
        <v>0.6180555555555556</v>
      </c>
      <c r="E60" s="4">
        <v>0.6083333333333333</v>
      </c>
      <c r="F60" s="4">
        <v>0.6652777777777777</v>
      </c>
      <c r="G60" s="5">
        <v>2.1185815661E11</v>
      </c>
      <c r="H60" s="1" t="s">
        <v>262</v>
      </c>
      <c r="I60" s="2"/>
      <c r="J60" s="1" t="s">
        <v>33</v>
      </c>
      <c r="K60" s="5">
        <f>+525578020134</f>
        <v>525578020134</v>
      </c>
      <c r="L60" s="1" t="s">
        <v>129</v>
      </c>
      <c r="M60" s="1" t="s">
        <v>46</v>
      </c>
      <c r="N60" s="1"/>
      <c r="O60" s="2"/>
      <c r="P60" s="6" t="s">
        <v>36</v>
      </c>
      <c r="Q60" s="1"/>
      <c r="R60" s="1" t="s">
        <v>257</v>
      </c>
      <c r="S60" s="1" t="s">
        <v>257</v>
      </c>
      <c r="T60" s="2"/>
      <c r="U60" s="2"/>
      <c r="V60" s="5" t="s">
        <v>39</v>
      </c>
      <c r="W60" s="5">
        <v>0.0</v>
      </c>
      <c r="X60" s="5">
        <v>82.0</v>
      </c>
      <c r="Y60" s="1">
        <v>82.0</v>
      </c>
      <c r="Z60" s="1" t="s">
        <v>79</v>
      </c>
      <c r="AA60" s="2"/>
      <c r="AB60" s="5" t="s">
        <v>41</v>
      </c>
      <c r="AC60" s="5">
        <v>0.0</v>
      </c>
      <c r="AD60" s="5" t="s">
        <v>36</v>
      </c>
      <c r="AE60" s="5" t="s">
        <v>36</v>
      </c>
      <c r="AF60" s="1" t="s">
        <v>263</v>
      </c>
      <c r="AG60" s="1" t="s">
        <v>43</v>
      </c>
    </row>
    <row r="61">
      <c r="A61" s="2"/>
      <c r="B61" s="3">
        <v>46211.0</v>
      </c>
      <c r="C61" s="4">
        <v>0.6458333333333334</v>
      </c>
      <c r="D61" s="4">
        <v>0.6666666666666666</v>
      </c>
      <c r="E61" s="4">
        <v>0.6458333333333334</v>
      </c>
      <c r="F61" s="4">
        <v>0.6777777777777778</v>
      </c>
      <c r="G61" s="5"/>
      <c r="H61" s="1" t="s">
        <v>264</v>
      </c>
      <c r="I61" s="2"/>
      <c r="J61" s="1" t="s">
        <v>33</v>
      </c>
      <c r="K61" s="5">
        <v>6.413736191E9</v>
      </c>
      <c r="L61" s="1" t="s">
        <v>265</v>
      </c>
      <c r="M61" s="1" t="s">
        <v>46</v>
      </c>
      <c r="N61" s="1"/>
      <c r="O61" s="2"/>
      <c r="P61" s="6" t="s">
        <v>36</v>
      </c>
      <c r="Q61" s="5" t="s">
        <v>36</v>
      </c>
      <c r="R61" s="1" t="s">
        <v>37</v>
      </c>
      <c r="S61" s="1" t="s">
        <v>37</v>
      </c>
      <c r="T61" s="2"/>
      <c r="U61" s="2"/>
      <c r="V61" s="5" t="s">
        <v>39</v>
      </c>
      <c r="W61" s="5">
        <v>0.0</v>
      </c>
      <c r="X61" s="5">
        <v>46.0</v>
      </c>
      <c r="Y61" s="1">
        <v>46.0</v>
      </c>
      <c r="Z61" s="1" t="s">
        <v>85</v>
      </c>
      <c r="AA61" s="2"/>
      <c r="AB61" s="5" t="s">
        <v>80</v>
      </c>
      <c r="AC61" s="5">
        <v>0.0</v>
      </c>
      <c r="AD61" s="5" t="s">
        <v>36</v>
      </c>
      <c r="AE61" s="5" t="s">
        <v>36</v>
      </c>
      <c r="AF61" s="1" t="s">
        <v>266</v>
      </c>
      <c r="AG61" s="1" t="s">
        <v>43</v>
      </c>
    </row>
    <row r="62">
      <c r="A62" s="2"/>
      <c r="B62" s="3">
        <v>46211.0</v>
      </c>
      <c r="C62" s="4">
        <v>0.4583333333333333</v>
      </c>
      <c r="D62" s="4">
        <v>0.4791666666666667</v>
      </c>
      <c r="E62" s="4">
        <v>0.4583333333333333</v>
      </c>
      <c r="F62" s="4">
        <v>0.61875</v>
      </c>
      <c r="G62" s="5"/>
      <c r="H62" s="1" t="s">
        <v>267</v>
      </c>
      <c r="I62" s="2"/>
      <c r="J62" s="1" t="s">
        <v>33</v>
      </c>
      <c r="K62" s="11" t="str">
        <f>+52 55 2088 8721</f>
        <v>#ERROR!</v>
      </c>
      <c r="L62" s="1" t="s">
        <v>69</v>
      </c>
      <c r="M62" s="1" t="s">
        <v>54</v>
      </c>
      <c r="N62" s="1"/>
      <c r="O62" s="2"/>
      <c r="P62" s="6" t="s">
        <v>36</v>
      </c>
      <c r="Q62" s="1"/>
      <c r="R62" s="1" t="s">
        <v>71</v>
      </c>
      <c r="S62" s="1" t="s">
        <v>268</v>
      </c>
      <c r="T62" s="2"/>
      <c r="U62" s="2"/>
      <c r="V62" s="5" t="s">
        <v>39</v>
      </c>
      <c r="W62" s="5">
        <v>0.0</v>
      </c>
      <c r="X62" s="5">
        <v>231.0</v>
      </c>
      <c r="Y62" s="1">
        <v>231.0</v>
      </c>
      <c r="Z62" s="1" t="s">
        <v>73</v>
      </c>
      <c r="AA62" s="2"/>
      <c r="AB62" s="5" t="s">
        <v>41</v>
      </c>
      <c r="AC62" s="5">
        <v>0.0</v>
      </c>
      <c r="AD62" s="5" t="s">
        <v>36</v>
      </c>
      <c r="AE62" s="5" t="s">
        <v>36</v>
      </c>
      <c r="AF62" s="1" t="s">
        <v>81</v>
      </c>
      <c r="AG62" s="1" t="s">
        <v>43</v>
      </c>
    </row>
    <row r="63">
      <c r="A63" s="2"/>
      <c r="B63" s="3">
        <v>46211.0</v>
      </c>
      <c r="C63" s="4">
        <v>0.3333333333333333</v>
      </c>
      <c r="D63" s="4">
        <v>0.3541666666666667</v>
      </c>
      <c r="E63" s="4">
        <v>0.3333333333333333</v>
      </c>
      <c r="F63" s="4">
        <v>0.38263888888888886</v>
      </c>
      <c r="G63" s="5">
        <v>1.79516646176E11</v>
      </c>
      <c r="H63" s="1" t="s">
        <v>269</v>
      </c>
      <c r="I63" s="2"/>
      <c r="J63" s="1" t="s">
        <v>33</v>
      </c>
      <c r="K63" s="8">
        <f>+525527377591</f>
        <v>525527377591</v>
      </c>
      <c r="L63" s="1" t="s">
        <v>103</v>
      </c>
      <c r="M63" s="1" t="s">
        <v>46</v>
      </c>
      <c r="N63" s="1"/>
      <c r="O63" s="2"/>
      <c r="P63" s="6" t="s">
        <v>270</v>
      </c>
      <c r="Q63" s="1" t="s">
        <v>36</v>
      </c>
      <c r="R63" s="1" t="s">
        <v>257</v>
      </c>
      <c r="S63" s="1" t="s">
        <v>257</v>
      </c>
      <c r="T63" s="2"/>
      <c r="U63" s="2"/>
      <c r="V63" s="5" t="s">
        <v>39</v>
      </c>
      <c r="W63" s="5">
        <v>39.0</v>
      </c>
      <c r="X63" s="5">
        <v>32.0</v>
      </c>
      <c r="Y63" s="1">
        <v>71.0</v>
      </c>
      <c r="Z63" s="1" t="s">
        <v>79</v>
      </c>
      <c r="AA63" s="1"/>
      <c r="AB63" s="5" t="s">
        <v>41</v>
      </c>
      <c r="AC63" s="5">
        <v>0.0</v>
      </c>
      <c r="AD63" s="5" t="s">
        <v>36</v>
      </c>
      <c r="AE63" s="5" t="s">
        <v>36</v>
      </c>
      <c r="AF63" s="1" t="s">
        <v>271</v>
      </c>
      <c r="AG63" s="1" t="s">
        <v>43</v>
      </c>
    </row>
    <row r="64">
      <c r="A64" s="2"/>
      <c r="B64" s="3">
        <v>46211.0</v>
      </c>
      <c r="C64" s="4">
        <v>0.7083333333333334</v>
      </c>
      <c r="D64" s="4">
        <v>0.7222222222222222</v>
      </c>
      <c r="E64" s="4">
        <v>0.7083333333333334</v>
      </c>
      <c r="F64" s="4">
        <v>0.7673611111111112</v>
      </c>
      <c r="G64" s="5"/>
      <c r="H64" s="1" t="s">
        <v>272</v>
      </c>
      <c r="I64" s="1"/>
      <c r="J64" s="1" t="s">
        <v>33</v>
      </c>
      <c r="K64" s="8">
        <f>+525523442459</f>
        <v>525523442459</v>
      </c>
      <c r="L64" s="1" t="s">
        <v>129</v>
      </c>
      <c r="M64" s="1" t="s">
        <v>46</v>
      </c>
      <c r="N64" s="1"/>
      <c r="O64" s="2"/>
      <c r="P64" s="5" t="s">
        <v>36</v>
      </c>
      <c r="Q64" s="1"/>
      <c r="R64" s="1" t="s">
        <v>37</v>
      </c>
      <c r="S64" s="1" t="s">
        <v>37</v>
      </c>
      <c r="T64" s="2"/>
      <c r="U64" s="2"/>
      <c r="V64" s="5" t="s">
        <v>39</v>
      </c>
      <c r="W64" s="5">
        <v>0.0</v>
      </c>
      <c r="X64" s="5">
        <v>85.0</v>
      </c>
      <c r="Y64" s="1">
        <v>85.0</v>
      </c>
      <c r="Z64" s="1" t="s">
        <v>85</v>
      </c>
      <c r="AA64" s="1" t="s">
        <v>273</v>
      </c>
      <c r="AB64" s="5" t="s">
        <v>41</v>
      </c>
      <c r="AC64" s="5">
        <v>0.0</v>
      </c>
      <c r="AD64" s="5" t="s">
        <v>36</v>
      </c>
      <c r="AE64" s="5" t="s">
        <v>36</v>
      </c>
      <c r="AF64" s="1" t="s">
        <v>274</v>
      </c>
      <c r="AG64" s="1" t="s">
        <v>43</v>
      </c>
    </row>
    <row r="65">
      <c r="A65" s="2"/>
      <c r="B65" s="3">
        <v>46211.0</v>
      </c>
      <c r="C65" s="4">
        <v>0.3333333333333333</v>
      </c>
      <c r="D65" s="4">
        <v>0.3402777777777778</v>
      </c>
      <c r="E65" s="4">
        <v>0.31666666666666665</v>
      </c>
      <c r="F65" s="4">
        <v>0.7763888888888889</v>
      </c>
      <c r="G65" s="5"/>
      <c r="H65" s="1" t="s">
        <v>275</v>
      </c>
      <c r="I65" s="2"/>
      <c r="J65" s="1" t="s">
        <v>33</v>
      </c>
      <c r="K65" s="5" t="s">
        <v>276</v>
      </c>
      <c r="L65" s="1" t="s">
        <v>106</v>
      </c>
      <c r="M65" s="1" t="s">
        <v>77</v>
      </c>
      <c r="N65" s="1" t="s">
        <v>277</v>
      </c>
      <c r="O65" s="2"/>
      <c r="P65" s="6" t="s">
        <v>36</v>
      </c>
      <c r="Q65" s="5" t="s">
        <v>36</v>
      </c>
      <c r="R65" s="1" t="s">
        <v>78</v>
      </c>
      <c r="S65" s="1" t="s">
        <v>71</v>
      </c>
      <c r="T65" s="2"/>
      <c r="U65" s="2"/>
      <c r="V65" s="5" t="s">
        <v>39</v>
      </c>
      <c r="W65" s="5">
        <v>0.0</v>
      </c>
      <c r="X65" s="5">
        <v>662.0</v>
      </c>
      <c r="Y65" s="1">
        <v>662.0</v>
      </c>
      <c r="Z65" s="1" t="s">
        <v>118</v>
      </c>
      <c r="AA65" s="1"/>
      <c r="AB65" s="5" t="s">
        <v>41</v>
      </c>
      <c r="AC65" s="5">
        <v>0.0</v>
      </c>
      <c r="AD65" s="5" t="s">
        <v>36</v>
      </c>
      <c r="AE65" s="5" t="s">
        <v>36</v>
      </c>
      <c r="AF65" s="1" t="s">
        <v>278</v>
      </c>
      <c r="AG65" s="1" t="s">
        <v>43</v>
      </c>
    </row>
    <row r="66">
      <c r="A66" s="2"/>
      <c r="B66" s="3">
        <v>46211.0</v>
      </c>
      <c r="C66" s="4">
        <v>0.4583333333333333</v>
      </c>
      <c r="D66" s="4">
        <v>0.4895833333333333</v>
      </c>
      <c r="E66" s="4">
        <v>0.46597222222222223</v>
      </c>
      <c r="F66" s="4">
        <v>0.5388888888888889</v>
      </c>
      <c r="G66" s="9"/>
      <c r="H66" s="1" t="s">
        <v>279</v>
      </c>
      <c r="I66" s="2"/>
      <c r="J66" s="1" t="s">
        <v>33</v>
      </c>
      <c r="K66" s="5" t="s">
        <v>280</v>
      </c>
      <c r="L66" s="1" t="s">
        <v>281</v>
      </c>
      <c r="M66" s="1" t="s">
        <v>77</v>
      </c>
      <c r="N66" s="1" t="s">
        <v>282</v>
      </c>
      <c r="O66" s="2"/>
      <c r="P66" s="5" t="s">
        <v>36</v>
      </c>
      <c r="Q66" s="1" t="s">
        <v>36</v>
      </c>
      <c r="R66" s="1" t="s">
        <v>98</v>
      </c>
      <c r="S66" s="1" t="s">
        <v>38</v>
      </c>
      <c r="T66" s="2"/>
      <c r="U66" s="2"/>
      <c r="V66" s="5" t="s">
        <v>39</v>
      </c>
      <c r="W66" s="5">
        <v>0.0</v>
      </c>
      <c r="X66" s="5">
        <v>105.0</v>
      </c>
      <c r="Y66" s="1">
        <v>105.0</v>
      </c>
      <c r="Z66" s="1" t="s">
        <v>50</v>
      </c>
      <c r="AA66" s="1"/>
      <c r="AB66" s="5" t="s">
        <v>41</v>
      </c>
      <c r="AC66" s="5">
        <v>0.0</v>
      </c>
      <c r="AD66" s="5" t="s">
        <v>36</v>
      </c>
      <c r="AE66" s="5" t="s">
        <v>36</v>
      </c>
      <c r="AF66" s="1" t="s">
        <v>283</v>
      </c>
      <c r="AG66" s="1" t="s">
        <v>43</v>
      </c>
    </row>
    <row r="67">
      <c r="A67" s="2"/>
      <c r="B67" s="3">
        <v>46211.0</v>
      </c>
      <c r="C67" s="4">
        <v>0.3333333333333333</v>
      </c>
      <c r="D67" s="4">
        <v>0.3472222222222222</v>
      </c>
      <c r="E67" s="4">
        <v>0.31319444444444444</v>
      </c>
      <c r="F67" s="4">
        <v>0.33402777777777776</v>
      </c>
      <c r="G67" s="5">
        <v>1.31045741058E11</v>
      </c>
      <c r="H67" s="1" t="s">
        <v>284</v>
      </c>
      <c r="I67" s="1"/>
      <c r="J67" s="1" t="s">
        <v>33</v>
      </c>
      <c r="K67" s="5" t="s">
        <v>276</v>
      </c>
      <c r="L67" s="1" t="s">
        <v>53</v>
      </c>
      <c r="M67" s="1" t="s">
        <v>54</v>
      </c>
      <c r="N67" s="1" t="s">
        <v>285</v>
      </c>
      <c r="O67" s="2"/>
      <c r="P67" s="5" t="s">
        <v>36</v>
      </c>
      <c r="Q67" s="5" t="s">
        <v>36</v>
      </c>
      <c r="R67" s="1" t="s">
        <v>71</v>
      </c>
      <c r="S67" s="1" t="s">
        <v>71</v>
      </c>
      <c r="T67" s="2"/>
      <c r="U67" s="2"/>
      <c r="V67" s="5" t="s">
        <v>39</v>
      </c>
      <c r="W67" s="5">
        <v>22.0</v>
      </c>
      <c r="X67" s="5">
        <v>8.0</v>
      </c>
      <c r="Y67" s="1">
        <v>30.0</v>
      </c>
      <c r="Z67" s="1" t="s">
        <v>118</v>
      </c>
      <c r="AA67" s="2"/>
      <c r="AB67" s="5" t="s">
        <v>41</v>
      </c>
      <c r="AC67" s="5">
        <v>0.0</v>
      </c>
      <c r="AD67" s="5" t="s">
        <v>36</v>
      </c>
      <c r="AE67" s="5" t="s">
        <v>36</v>
      </c>
      <c r="AF67" s="1" t="s">
        <v>286</v>
      </c>
      <c r="AG67" s="1" t="s">
        <v>43</v>
      </c>
    </row>
    <row r="68">
      <c r="A68" s="2"/>
      <c r="B68" s="3">
        <v>46211.0</v>
      </c>
      <c r="C68" s="4">
        <v>0.375</v>
      </c>
      <c r="D68" s="4">
        <v>0.4166666666666667</v>
      </c>
      <c r="E68" s="4">
        <v>0.37430555555555556</v>
      </c>
      <c r="F68" s="4">
        <v>0.5395833333333333</v>
      </c>
      <c r="G68" s="1"/>
      <c r="H68" s="1" t="s">
        <v>287</v>
      </c>
      <c r="I68" s="2"/>
      <c r="J68" s="1" t="s">
        <v>33</v>
      </c>
      <c r="K68" s="8">
        <v>5.621134232E9</v>
      </c>
      <c r="L68" s="1" t="s">
        <v>111</v>
      </c>
      <c r="M68" s="1" t="s">
        <v>54</v>
      </c>
      <c r="N68" s="1"/>
      <c r="O68" s="2"/>
      <c r="P68" s="6" t="s">
        <v>288</v>
      </c>
      <c r="Q68" s="2"/>
      <c r="R68" s="1" t="s">
        <v>257</v>
      </c>
      <c r="S68" s="1" t="s">
        <v>257</v>
      </c>
      <c r="T68" s="2"/>
      <c r="U68" s="2"/>
      <c r="V68" s="5" t="s">
        <v>39</v>
      </c>
      <c r="W68" s="5">
        <v>0.0</v>
      </c>
      <c r="X68" s="5">
        <v>238.0</v>
      </c>
      <c r="Y68" s="1">
        <v>238.0</v>
      </c>
      <c r="Z68" s="1" t="s">
        <v>59</v>
      </c>
      <c r="AA68" s="2"/>
      <c r="AB68" s="5" t="s">
        <v>41</v>
      </c>
      <c r="AC68" s="5">
        <v>0.0</v>
      </c>
      <c r="AD68" s="5" t="s">
        <v>36</v>
      </c>
      <c r="AE68" s="5" t="s">
        <v>36</v>
      </c>
      <c r="AF68" s="1" t="s">
        <v>289</v>
      </c>
      <c r="AG68" s="1" t="s">
        <v>43</v>
      </c>
    </row>
    <row r="69">
      <c r="A69" s="2"/>
      <c r="B69" s="3">
        <v>46211.0</v>
      </c>
      <c r="C69" s="4">
        <v>0.3541666666666667</v>
      </c>
      <c r="D69" s="4">
        <v>0.3611111111111111</v>
      </c>
      <c r="E69" s="4">
        <v>0.3840277777777778</v>
      </c>
      <c r="F69" s="4">
        <v>0.5381944444444444</v>
      </c>
      <c r="G69" s="1">
        <v>1.25776433226E11</v>
      </c>
      <c r="H69" s="1" t="s">
        <v>290</v>
      </c>
      <c r="I69" s="2"/>
      <c r="J69" s="1" t="s">
        <v>33</v>
      </c>
      <c r="K69" s="5">
        <f>+525524936254</f>
        <v>525524936254</v>
      </c>
      <c r="L69" s="1" t="s">
        <v>106</v>
      </c>
      <c r="M69" s="1" t="s">
        <v>77</v>
      </c>
      <c r="N69" s="1" t="s">
        <v>291</v>
      </c>
      <c r="O69" s="2"/>
      <c r="P69" s="6" t="s">
        <v>36</v>
      </c>
      <c r="Q69" s="5" t="s">
        <v>36</v>
      </c>
      <c r="R69" s="1" t="s">
        <v>78</v>
      </c>
      <c r="S69" s="1" t="s">
        <v>65</v>
      </c>
      <c r="T69" s="2"/>
      <c r="U69" s="2"/>
      <c r="V69" s="5" t="s">
        <v>39</v>
      </c>
      <c r="W69" s="5">
        <v>0.0</v>
      </c>
      <c r="X69" s="5">
        <v>222.0</v>
      </c>
      <c r="Y69" s="1">
        <v>222.0</v>
      </c>
      <c r="Z69" s="1" t="s">
        <v>79</v>
      </c>
      <c r="AA69" s="2"/>
      <c r="AB69" s="5" t="s">
        <v>41</v>
      </c>
      <c r="AC69" s="5">
        <v>0.0</v>
      </c>
      <c r="AD69" s="5" t="s">
        <v>36</v>
      </c>
      <c r="AE69" s="5" t="s">
        <v>36</v>
      </c>
      <c r="AF69" s="1" t="s">
        <v>292</v>
      </c>
      <c r="AG69" s="1" t="s">
        <v>43</v>
      </c>
    </row>
    <row r="70">
      <c r="A70" s="2"/>
      <c r="B70" s="3">
        <v>46211.0</v>
      </c>
      <c r="C70" s="4">
        <v>0.3958333333333333</v>
      </c>
      <c r="D70" s="4">
        <v>0.4166666666666667</v>
      </c>
      <c r="E70" s="4">
        <v>0.3861111111111111</v>
      </c>
      <c r="F70" s="4">
        <v>0.5430555555555555</v>
      </c>
      <c r="G70" s="1"/>
      <c r="H70" s="1" t="s">
        <v>293</v>
      </c>
      <c r="I70" s="2"/>
      <c r="J70" s="1" t="s">
        <v>33</v>
      </c>
      <c r="K70" s="5">
        <v>3543543.0</v>
      </c>
      <c r="L70" s="1" t="s">
        <v>63</v>
      </c>
      <c r="M70" s="1" t="s">
        <v>46</v>
      </c>
      <c r="N70" s="1"/>
      <c r="O70" s="2"/>
      <c r="P70" s="6" t="s">
        <v>36</v>
      </c>
      <c r="Q70" s="5"/>
      <c r="R70" s="1" t="s">
        <v>71</v>
      </c>
      <c r="S70" s="1" t="s">
        <v>65</v>
      </c>
      <c r="T70" s="2"/>
      <c r="U70" s="2"/>
      <c r="V70" s="5" t="s">
        <v>39</v>
      </c>
      <c r="W70" s="5">
        <v>0.0</v>
      </c>
      <c r="X70" s="5">
        <v>226.0</v>
      </c>
      <c r="Y70" s="1">
        <v>226.0</v>
      </c>
      <c r="Z70" s="1" t="s">
        <v>85</v>
      </c>
      <c r="AA70" s="1" t="s">
        <v>66</v>
      </c>
      <c r="AB70" s="5"/>
      <c r="AC70" s="5">
        <v>0.0</v>
      </c>
      <c r="AD70" s="5" t="s">
        <v>36</v>
      </c>
      <c r="AE70" s="5" t="s">
        <v>36</v>
      </c>
      <c r="AF70" s="1" t="s">
        <v>294</v>
      </c>
      <c r="AG70" s="1" t="s">
        <v>43</v>
      </c>
    </row>
    <row r="71">
      <c r="A71" s="2"/>
      <c r="B71" s="3">
        <v>46211.0</v>
      </c>
      <c r="C71" s="4">
        <v>0.3333333333333333</v>
      </c>
      <c r="D71" s="4">
        <v>0.3541666666666667</v>
      </c>
      <c r="E71" s="4">
        <v>0.3263888888888889</v>
      </c>
      <c r="F71" s="4">
        <v>0.5395833333333333</v>
      </c>
      <c r="G71" s="7"/>
      <c r="H71" s="1" t="s">
        <v>295</v>
      </c>
      <c r="I71" s="2"/>
      <c r="J71" s="1" t="s">
        <v>33</v>
      </c>
      <c r="K71" s="5" t="s">
        <v>296</v>
      </c>
      <c r="L71" s="1" t="s">
        <v>63</v>
      </c>
      <c r="M71" s="1" t="s">
        <v>46</v>
      </c>
      <c r="N71" s="1"/>
      <c r="O71" s="2"/>
      <c r="P71" s="5" t="s">
        <v>297</v>
      </c>
      <c r="Q71" s="1"/>
      <c r="R71" s="1" t="s">
        <v>257</v>
      </c>
      <c r="S71" s="1" t="s">
        <v>38</v>
      </c>
      <c r="T71" s="2"/>
      <c r="U71" s="2"/>
      <c r="V71" s="5" t="s">
        <v>39</v>
      </c>
      <c r="W71" s="5">
        <v>0.0</v>
      </c>
      <c r="X71" s="5">
        <v>307.0</v>
      </c>
      <c r="Y71" s="1">
        <v>307.0</v>
      </c>
      <c r="Z71" s="1" t="s">
        <v>100</v>
      </c>
      <c r="AA71" s="1" t="s">
        <v>66</v>
      </c>
      <c r="AB71" s="5" t="s">
        <v>41</v>
      </c>
      <c r="AC71" s="5">
        <v>0.0</v>
      </c>
      <c r="AD71" s="5" t="s">
        <v>36</v>
      </c>
      <c r="AE71" s="5" t="s">
        <v>36</v>
      </c>
      <c r="AF71" s="1" t="s">
        <v>298</v>
      </c>
      <c r="AG71" s="1" t="s">
        <v>43</v>
      </c>
    </row>
    <row r="72">
      <c r="A72" s="2"/>
      <c r="B72" s="3">
        <v>46211.0</v>
      </c>
      <c r="C72" s="4">
        <v>0.3125</v>
      </c>
      <c r="D72" s="4">
        <v>0.3333333333333333</v>
      </c>
      <c r="E72" s="4">
        <v>0.3076388888888889</v>
      </c>
      <c r="F72" s="4">
        <v>0.5388888888888889</v>
      </c>
      <c r="G72" s="9"/>
      <c r="H72" s="1" t="s">
        <v>299</v>
      </c>
      <c r="I72" s="2"/>
      <c r="J72" s="1" t="s">
        <v>33</v>
      </c>
      <c r="K72" s="8" t="s">
        <v>202</v>
      </c>
      <c r="L72" s="1" t="s">
        <v>117</v>
      </c>
      <c r="M72" s="1" t="s">
        <v>35</v>
      </c>
      <c r="N72" s="1" t="s">
        <v>300</v>
      </c>
      <c r="O72" s="2"/>
      <c r="P72" s="5" t="s">
        <v>301</v>
      </c>
      <c r="Q72" s="1"/>
      <c r="R72" s="1" t="s">
        <v>98</v>
      </c>
      <c r="S72" s="1" t="s">
        <v>302</v>
      </c>
      <c r="T72" s="2"/>
      <c r="U72" s="2"/>
      <c r="V72" s="5" t="s">
        <v>39</v>
      </c>
      <c r="W72" s="5">
        <v>0.0</v>
      </c>
      <c r="X72" s="5">
        <v>333.0</v>
      </c>
      <c r="Y72" s="1">
        <v>333.0</v>
      </c>
      <c r="Z72" s="1" t="s">
        <v>100</v>
      </c>
      <c r="AA72" s="2"/>
      <c r="AB72" s="5" t="s">
        <v>41</v>
      </c>
      <c r="AC72" s="5">
        <v>0.0</v>
      </c>
      <c r="AD72" s="5" t="s">
        <v>36</v>
      </c>
      <c r="AE72" s="5" t="s">
        <v>36</v>
      </c>
      <c r="AF72" s="1" t="s">
        <v>303</v>
      </c>
      <c r="AG72" s="1" t="s">
        <v>43</v>
      </c>
    </row>
    <row r="73">
      <c r="A73" s="2"/>
      <c r="B73" s="3">
        <v>46211.0</v>
      </c>
      <c r="C73" s="4">
        <v>0.5</v>
      </c>
      <c r="D73" s="4">
        <v>0.5208333333333334</v>
      </c>
      <c r="E73" s="4">
        <v>0.5</v>
      </c>
      <c r="F73" s="4">
        <v>0.61875</v>
      </c>
      <c r="G73" s="9">
        <v>2.25890282417216E22</v>
      </c>
      <c r="H73" s="1" t="s">
        <v>113</v>
      </c>
      <c r="I73" s="2"/>
      <c r="J73" s="1" t="s">
        <v>33</v>
      </c>
      <c r="K73" s="5">
        <f>+15616186668</f>
        <v>15616186668</v>
      </c>
      <c r="L73" s="1" t="s">
        <v>103</v>
      </c>
      <c r="M73" s="1" t="s">
        <v>46</v>
      </c>
      <c r="N73" s="1"/>
      <c r="O73" s="2"/>
      <c r="P73" s="6" t="s">
        <v>36</v>
      </c>
      <c r="Q73" s="1" t="s">
        <v>36</v>
      </c>
      <c r="R73" s="1" t="s">
        <v>57</v>
      </c>
      <c r="S73" s="1" t="s">
        <v>57</v>
      </c>
      <c r="T73" s="2"/>
      <c r="U73" s="2"/>
      <c r="V73" s="5" t="s">
        <v>39</v>
      </c>
      <c r="W73" s="5">
        <v>0.0</v>
      </c>
      <c r="X73" s="5">
        <v>171.0</v>
      </c>
      <c r="Y73" s="1">
        <v>171.0</v>
      </c>
      <c r="Z73" s="1" t="s">
        <v>118</v>
      </c>
      <c r="AA73" s="2"/>
      <c r="AB73" s="5" t="s">
        <v>41</v>
      </c>
      <c r="AC73" s="5">
        <v>0.0</v>
      </c>
      <c r="AD73" s="5" t="s">
        <v>36</v>
      </c>
      <c r="AE73" s="5" t="s">
        <v>36</v>
      </c>
      <c r="AF73" s="1" t="s">
        <v>304</v>
      </c>
      <c r="AG73" s="1" t="s">
        <v>43</v>
      </c>
    </row>
    <row r="74">
      <c r="A74" s="2"/>
      <c r="B74" s="3">
        <v>46211.0</v>
      </c>
      <c r="C74" s="4">
        <v>0.3541666666666667</v>
      </c>
      <c r="D74" s="4">
        <v>0.375</v>
      </c>
      <c r="E74" s="4">
        <v>0.3541666666666667</v>
      </c>
      <c r="F74" s="4">
        <v>0.5423611111111111</v>
      </c>
      <c r="G74" s="1">
        <v>4.0957552E7</v>
      </c>
      <c r="H74" s="1" t="s">
        <v>305</v>
      </c>
      <c r="I74" s="1" t="s">
        <v>32</v>
      </c>
      <c r="J74" s="1" t="s">
        <v>33</v>
      </c>
      <c r="K74" s="5" t="str">
        <f>+52 81 1606 0766</f>
        <v>#ERROR!</v>
      </c>
      <c r="L74" s="1" t="s">
        <v>117</v>
      </c>
      <c r="M74" s="1" t="s">
        <v>35</v>
      </c>
      <c r="N74" s="1"/>
      <c r="O74" s="2"/>
      <c r="P74" s="6" t="s">
        <v>36</v>
      </c>
      <c r="Q74" s="5"/>
      <c r="R74" s="1" t="s">
        <v>71</v>
      </c>
      <c r="S74" s="1" t="s">
        <v>58</v>
      </c>
      <c r="T74" s="2"/>
      <c r="U74" s="2"/>
      <c r="V74" s="5" t="s">
        <v>39</v>
      </c>
      <c r="W74" s="5">
        <v>-8.0</v>
      </c>
      <c r="X74" s="5">
        <v>279.0</v>
      </c>
      <c r="Y74" s="1">
        <v>271.0</v>
      </c>
      <c r="Z74" s="1" t="s">
        <v>306</v>
      </c>
      <c r="AA74" s="2"/>
      <c r="AB74" s="5" t="s">
        <v>41</v>
      </c>
      <c r="AC74" s="5">
        <v>0.0</v>
      </c>
      <c r="AD74" s="5" t="s">
        <v>36</v>
      </c>
      <c r="AE74" s="5" t="s">
        <v>36</v>
      </c>
      <c r="AF74" s="1" t="s">
        <v>307</v>
      </c>
      <c r="AG74" s="1" t="s">
        <v>43</v>
      </c>
    </row>
    <row r="75">
      <c r="A75" s="2"/>
      <c r="B75" s="3">
        <v>46211.0</v>
      </c>
      <c r="C75" s="4">
        <v>0.4583333333333333</v>
      </c>
      <c r="D75" s="4">
        <v>0.4791666666666667</v>
      </c>
      <c r="E75" s="4">
        <v>0.46319444444444446</v>
      </c>
      <c r="F75" s="4">
        <v>0.6180555555555556</v>
      </c>
      <c r="G75" s="1"/>
      <c r="H75" s="1" t="s">
        <v>213</v>
      </c>
      <c r="I75" s="2"/>
      <c r="J75" s="1" t="s">
        <v>33</v>
      </c>
      <c r="K75" s="5">
        <v>5.4637289E8</v>
      </c>
      <c r="L75" s="1" t="s">
        <v>103</v>
      </c>
      <c r="M75" s="1" t="s">
        <v>46</v>
      </c>
      <c r="N75" s="1"/>
      <c r="O75" s="2"/>
      <c r="P75" s="6" t="s">
        <v>36</v>
      </c>
      <c r="Q75" s="5" t="s">
        <v>36</v>
      </c>
      <c r="R75" s="1" t="s">
        <v>71</v>
      </c>
      <c r="S75" s="1" t="s">
        <v>99</v>
      </c>
      <c r="T75" s="2"/>
      <c r="U75" s="2"/>
      <c r="V75" s="5" t="s">
        <v>39</v>
      </c>
      <c r="W75" s="5">
        <v>0.0</v>
      </c>
      <c r="X75" s="5">
        <v>223.0</v>
      </c>
      <c r="Y75" s="1">
        <v>223.0</v>
      </c>
      <c r="Z75" s="1" t="s">
        <v>100</v>
      </c>
      <c r="AA75" s="1"/>
      <c r="AB75" s="5" t="s">
        <v>41</v>
      </c>
      <c r="AC75" s="5">
        <v>0.0</v>
      </c>
      <c r="AD75" s="5" t="s">
        <v>36</v>
      </c>
      <c r="AE75" s="5" t="s">
        <v>36</v>
      </c>
      <c r="AF75" s="1" t="s">
        <v>308</v>
      </c>
      <c r="AG75" s="1" t="s">
        <v>43</v>
      </c>
    </row>
    <row r="76">
      <c r="A76" s="2"/>
      <c r="B76" s="3">
        <v>46211.0</v>
      </c>
      <c r="C76" s="4">
        <v>0.5</v>
      </c>
      <c r="D76" s="4">
        <v>0.5208333333333334</v>
      </c>
      <c r="E76" s="4">
        <v>0.49375</v>
      </c>
      <c r="F76" s="4">
        <v>0.5465277777777777</v>
      </c>
      <c r="G76" s="5">
        <v>1.71811564137E11</v>
      </c>
      <c r="H76" s="1" t="s">
        <v>198</v>
      </c>
      <c r="I76" s="2"/>
      <c r="J76" s="1" t="s">
        <v>33</v>
      </c>
      <c r="K76" s="11">
        <f>+525575111702</f>
        <v>525575111702</v>
      </c>
      <c r="L76" s="1" t="s">
        <v>103</v>
      </c>
      <c r="M76" s="1" t="s">
        <v>46</v>
      </c>
      <c r="N76" s="1" t="s">
        <v>309</v>
      </c>
      <c r="O76" s="2"/>
      <c r="P76" s="6" t="s">
        <v>199</v>
      </c>
      <c r="Q76" s="1"/>
      <c r="R76" s="1" t="s">
        <v>37</v>
      </c>
      <c r="S76" s="1" t="s">
        <v>38</v>
      </c>
      <c r="T76" s="2"/>
      <c r="U76" s="2"/>
      <c r="V76" s="5" t="s">
        <v>39</v>
      </c>
      <c r="W76" s="5">
        <v>0.0</v>
      </c>
      <c r="X76" s="5">
        <v>76.0</v>
      </c>
      <c r="Y76" s="1">
        <v>76.0</v>
      </c>
      <c r="Z76" s="1" t="s">
        <v>92</v>
      </c>
      <c r="AA76" s="2"/>
      <c r="AB76" s="5" t="s">
        <v>41</v>
      </c>
      <c r="AC76" s="5">
        <v>0.0</v>
      </c>
      <c r="AD76" s="5" t="s">
        <v>36</v>
      </c>
      <c r="AE76" s="5" t="s">
        <v>36</v>
      </c>
      <c r="AF76" s="1" t="s">
        <v>67</v>
      </c>
      <c r="AG76" s="1" t="s">
        <v>43</v>
      </c>
    </row>
    <row r="77">
      <c r="A77" s="2"/>
      <c r="B77" s="3">
        <v>46211.0</v>
      </c>
      <c r="C77" s="4">
        <v>0.5</v>
      </c>
      <c r="D77" s="4">
        <v>0.5208333333333334</v>
      </c>
      <c r="E77" s="4">
        <v>0.5</v>
      </c>
      <c r="F77" s="4">
        <v>0.61875</v>
      </c>
      <c r="G77" s="5">
        <v>2.28804952084E11</v>
      </c>
      <c r="H77" s="1" t="s">
        <v>310</v>
      </c>
      <c r="I77" s="2"/>
      <c r="J77" s="1" t="s">
        <v>33</v>
      </c>
      <c r="K77" s="11" t="str">
        <f>+4775916155 ELLA</f>
        <v>#ERROR!</v>
      </c>
      <c r="L77" s="1" t="s">
        <v>103</v>
      </c>
      <c r="M77" s="1" t="s">
        <v>46</v>
      </c>
      <c r="N77" s="1"/>
      <c r="O77" s="2"/>
      <c r="P77" s="6" t="s">
        <v>36</v>
      </c>
      <c r="Q77" s="5"/>
      <c r="R77" s="1" t="s">
        <v>57</v>
      </c>
      <c r="S77" s="1" t="s">
        <v>57</v>
      </c>
      <c r="T77" s="2"/>
      <c r="U77" s="2"/>
      <c r="V77" s="5" t="s">
        <v>39</v>
      </c>
      <c r="W77" s="5">
        <v>49.0</v>
      </c>
      <c r="X77" s="5">
        <v>122.0</v>
      </c>
      <c r="Y77" s="1">
        <v>171.0</v>
      </c>
      <c r="Z77" s="1" t="s">
        <v>118</v>
      </c>
      <c r="AA77" s="2"/>
      <c r="AB77" s="5" t="s">
        <v>41</v>
      </c>
      <c r="AC77" s="5">
        <v>0.0</v>
      </c>
      <c r="AD77" s="5" t="s">
        <v>36</v>
      </c>
      <c r="AE77" s="5" t="s">
        <v>36</v>
      </c>
      <c r="AF77" s="1" t="s">
        <v>311</v>
      </c>
      <c r="AG77" s="1" t="s">
        <v>43</v>
      </c>
    </row>
    <row r="78">
      <c r="A78" s="2"/>
      <c r="B78" s="3">
        <v>46211.0</v>
      </c>
      <c r="C78" s="4">
        <v>0.4583333333333333</v>
      </c>
      <c r="D78" s="4">
        <v>0.5</v>
      </c>
      <c r="E78" s="4">
        <v>0.44583333333333336</v>
      </c>
      <c r="F78" s="4">
        <v>0.48680555555555555</v>
      </c>
      <c r="G78" s="9">
        <v>2.24746223216E11</v>
      </c>
      <c r="H78" s="1" t="s">
        <v>312</v>
      </c>
      <c r="I78" s="2"/>
      <c r="J78" s="1" t="s">
        <v>33</v>
      </c>
      <c r="K78" s="11" t="str">
        <f>+521 55 3958 7770</f>
        <v>#ERROR!</v>
      </c>
      <c r="L78" s="1" t="s">
        <v>45</v>
      </c>
      <c r="M78" s="1" t="s">
        <v>46</v>
      </c>
      <c r="N78" s="1" t="s">
        <v>130</v>
      </c>
      <c r="O78" s="2"/>
      <c r="P78" s="6" t="s">
        <v>36</v>
      </c>
      <c r="Q78" s="1"/>
      <c r="R78" s="1" t="s">
        <v>257</v>
      </c>
      <c r="S78" s="1" t="s">
        <v>257</v>
      </c>
      <c r="T78" s="2"/>
      <c r="U78" s="2"/>
      <c r="V78" s="5" t="s">
        <v>39</v>
      </c>
      <c r="W78" s="5">
        <v>0.0</v>
      </c>
      <c r="X78" s="5">
        <v>59.0</v>
      </c>
      <c r="Y78" s="1">
        <v>59.0</v>
      </c>
      <c r="Z78" s="1" t="s">
        <v>92</v>
      </c>
      <c r="AA78" s="1"/>
      <c r="AB78" s="5" t="s">
        <v>41</v>
      </c>
      <c r="AC78" s="5">
        <v>0.0</v>
      </c>
      <c r="AD78" s="5" t="s">
        <v>36</v>
      </c>
      <c r="AE78" s="5" t="s">
        <v>36</v>
      </c>
      <c r="AF78" s="1" t="s">
        <v>313</v>
      </c>
      <c r="AG78" s="1" t="s">
        <v>43</v>
      </c>
    </row>
    <row r="79">
      <c r="A79" s="2"/>
      <c r="B79" s="3">
        <v>46211.0</v>
      </c>
      <c r="C79" s="4">
        <v>0.5208333333333334</v>
      </c>
      <c r="D79" s="4">
        <v>0.5416666666666666</v>
      </c>
      <c r="E79" s="4">
        <v>0.5208333333333334</v>
      </c>
      <c r="F79" s="4">
        <v>0.6145833333333334</v>
      </c>
      <c r="G79" s="1"/>
      <c r="H79" s="1" t="s">
        <v>314</v>
      </c>
      <c r="I79" s="2"/>
      <c r="J79" s="1" t="s">
        <v>33</v>
      </c>
      <c r="K79" s="5" t="s">
        <v>315</v>
      </c>
      <c r="L79" s="1" t="s">
        <v>103</v>
      </c>
      <c r="M79" s="1" t="s">
        <v>46</v>
      </c>
      <c r="N79" s="1" t="s">
        <v>316</v>
      </c>
      <c r="O79" s="2"/>
      <c r="P79" s="6" t="s">
        <v>317</v>
      </c>
      <c r="Q79" s="1" t="s">
        <v>36</v>
      </c>
      <c r="R79" s="1" t="s">
        <v>257</v>
      </c>
      <c r="S79" s="1" t="s">
        <v>257</v>
      </c>
      <c r="T79" s="2"/>
      <c r="U79" s="2"/>
      <c r="V79" s="5" t="s">
        <v>39</v>
      </c>
      <c r="W79" s="5">
        <v>19.0</v>
      </c>
      <c r="X79" s="5">
        <v>116.0</v>
      </c>
      <c r="Y79" s="1">
        <v>135.0</v>
      </c>
      <c r="Z79" s="1" t="s">
        <v>92</v>
      </c>
      <c r="AA79" s="2"/>
      <c r="AB79" s="5" t="s">
        <v>41</v>
      </c>
      <c r="AC79" s="5">
        <v>0.0</v>
      </c>
      <c r="AD79" s="5" t="s">
        <v>36</v>
      </c>
      <c r="AE79" s="5" t="s">
        <v>36</v>
      </c>
      <c r="AF79" s="1" t="s">
        <v>311</v>
      </c>
      <c r="AG79" s="1" t="s">
        <v>43</v>
      </c>
    </row>
    <row r="80">
      <c r="A80" s="2"/>
      <c r="B80" s="3">
        <v>46211.0</v>
      </c>
      <c r="C80" s="4">
        <v>0.5416666666666666</v>
      </c>
      <c r="D80" s="4">
        <v>0.5833333333333334</v>
      </c>
      <c r="E80" s="4">
        <v>0.5652777777777778</v>
      </c>
      <c r="F80" s="4">
        <v>0.65</v>
      </c>
      <c r="G80" s="1">
        <v>1.33991255728E11</v>
      </c>
      <c r="H80" s="1" t="s">
        <v>318</v>
      </c>
      <c r="I80" s="2"/>
      <c r="J80" s="1" t="s">
        <v>33</v>
      </c>
      <c r="K80" s="5" t="str">
        <f>+52  5561444060</f>
        <v>#ERROR!</v>
      </c>
      <c r="L80" s="1" t="s">
        <v>319</v>
      </c>
      <c r="M80" s="1" t="s">
        <v>139</v>
      </c>
      <c r="N80" s="1"/>
      <c r="O80" s="2"/>
      <c r="P80" s="6" t="s">
        <v>36</v>
      </c>
      <c r="Q80" s="2"/>
      <c r="R80" s="1" t="s">
        <v>140</v>
      </c>
      <c r="S80" s="1" t="s">
        <v>37</v>
      </c>
      <c r="T80" s="2"/>
      <c r="U80" s="2"/>
      <c r="V80" s="5" t="s">
        <v>39</v>
      </c>
      <c r="W80" s="5">
        <v>0.0</v>
      </c>
      <c r="X80" s="5">
        <v>122.0</v>
      </c>
      <c r="Y80" s="1">
        <v>122.0</v>
      </c>
      <c r="Z80" s="1" t="s">
        <v>85</v>
      </c>
      <c r="AA80" s="2"/>
      <c r="AB80" s="5" t="s">
        <v>41</v>
      </c>
      <c r="AC80" s="5">
        <v>0.0</v>
      </c>
      <c r="AD80" s="5" t="s">
        <v>36</v>
      </c>
      <c r="AE80" s="5" t="s">
        <v>36</v>
      </c>
      <c r="AF80" s="1" t="s">
        <v>320</v>
      </c>
      <c r="AG80" s="1" t="s">
        <v>43</v>
      </c>
    </row>
    <row r="81">
      <c r="A81" s="2"/>
      <c r="B81" s="3">
        <v>46211.0</v>
      </c>
      <c r="C81" s="4">
        <v>0.5208333333333334</v>
      </c>
      <c r="D81" s="4">
        <v>0.5416666666666666</v>
      </c>
      <c r="E81" s="4">
        <v>0.5208333333333334</v>
      </c>
      <c r="F81" s="4">
        <v>0.6145833333333334</v>
      </c>
      <c r="G81" s="1">
        <v>1.33991255728E11</v>
      </c>
      <c r="H81" s="1" t="s">
        <v>318</v>
      </c>
      <c r="I81" s="2"/>
      <c r="J81" s="1" t="s">
        <v>33</v>
      </c>
      <c r="K81" s="8" t="str">
        <f>+52  5561444060</f>
        <v>#ERROR!</v>
      </c>
      <c r="L81" s="1" t="s">
        <v>260</v>
      </c>
      <c r="M81" s="1" t="s">
        <v>54</v>
      </c>
      <c r="N81" s="1"/>
      <c r="O81" s="2"/>
      <c r="P81" s="6" t="s">
        <v>36</v>
      </c>
      <c r="Q81" s="2"/>
      <c r="R81" s="1" t="s">
        <v>37</v>
      </c>
      <c r="S81" s="1" t="s">
        <v>37</v>
      </c>
      <c r="T81" s="2"/>
      <c r="U81" s="2"/>
      <c r="V81" s="5" t="s">
        <v>39</v>
      </c>
      <c r="W81" s="5">
        <v>0.0</v>
      </c>
      <c r="X81" s="5">
        <v>135.0</v>
      </c>
      <c r="Y81" s="1">
        <v>135.0</v>
      </c>
      <c r="Z81" s="1" t="s">
        <v>85</v>
      </c>
      <c r="AA81" s="1"/>
      <c r="AB81" s="5" t="s">
        <v>41</v>
      </c>
      <c r="AC81" s="5">
        <v>0.0</v>
      </c>
      <c r="AD81" s="5" t="s">
        <v>36</v>
      </c>
      <c r="AE81" s="5" t="s">
        <v>36</v>
      </c>
      <c r="AF81" s="1" t="s">
        <v>223</v>
      </c>
      <c r="AG81" s="1" t="s">
        <v>43</v>
      </c>
    </row>
    <row r="82">
      <c r="A82" s="2"/>
      <c r="B82" s="3">
        <v>46211.0</v>
      </c>
      <c r="C82" s="4">
        <v>0.5</v>
      </c>
      <c r="D82" s="4">
        <v>0.5208333333333334</v>
      </c>
      <c r="E82" s="4">
        <v>0.5069444444444444</v>
      </c>
      <c r="F82" s="4">
        <v>0.54375</v>
      </c>
      <c r="G82" s="9">
        <v>1.90149120403E11</v>
      </c>
      <c r="H82" s="1" t="s">
        <v>321</v>
      </c>
      <c r="I82" s="2"/>
      <c r="J82" s="1" t="s">
        <v>33</v>
      </c>
      <c r="K82" s="5">
        <f>+525565783369</f>
        <v>525565783369</v>
      </c>
      <c r="L82" s="1" t="s">
        <v>103</v>
      </c>
      <c r="M82" s="1" t="s">
        <v>46</v>
      </c>
      <c r="N82" s="1"/>
      <c r="O82" s="2"/>
      <c r="P82" s="6" t="s">
        <v>322</v>
      </c>
      <c r="Q82" s="5" t="s">
        <v>36</v>
      </c>
      <c r="R82" s="1" t="s">
        <v>71</v>
      </c>
      <c r="S82" s="1" t="s">
        <v>58</v>
      </c>
      <c r="T82" s="2"/>
      <c r="U82" s="2"/>
      <c r="V82" s="5" t="s">
        <v>39</v>
      </c>
      <c r="W82" s="5">
        <v>0.0</v>
      </c>
      <c r="X82" s="5">
        <v>53.0</v>
      </c>
      <c r="Y82" s="1">
        <v>53.0</v>
      </c>
      <c r="Z82" s="1" t="s">
        <v>59</v>
      </c>
      <c r="AA82" s="2"/>
      <c r="AB82" s="5" t="s">
        <v>41</v>
      </c>
      <c r="AC82" s="5">
        <v>0.0</v>
      </c>
      <c r="AD82" s="5" t="s">
        <v>36</v>
      </c>
      <c r="AE82" s="5" t="s">
        <v>36</v>
      </c>
      <c r="AF82" s="1" t="s">
        <v>323</v>
      </c>
      <c r="AG82" s="1" t="s">
        <v>43</v>
      </c>
    </row>
    <row r="83">
      <c r="A83" s="2"/>
      <c r="B83" s="3">
        <v>46211.0</v>
      </c>
      <c r="C83" s="4">
        <v>0.4583333333333333</v>
      </c>
      <c r="D83" s="4">
        <v>0.4791666666666667</v>
      </c>
      <c r="E83" s="4">
        <v>0.4583333333333333</v>
      </c>
      <c r="F83" s="4">
        <v>0.6159722222222223</v>
      </c>
      <c r="G83" s="7">
        <v>2.19011758204212E22</v>
      </c>
      <c r="H83" s="1" t="s">
        <v>120</v>
      </c>
      <c r="I83" s="2"/>
      <c r="J83" s="1" t="s">
        <v>33</v>
      </c>
      <c r="K83" s="5" t="str">
        <f>+52 998 180 3855</f>
        <v>#ERROR!</v>
      </c>
      <c r="L83" s="1" t="s">
        <v>103</v>
      </c>
      <c r="M83" s="1" t="s">
        <v>46</v>
      </c>
      <c r="N83" s="1"/>
      <c r="O83" s="2"/>
      <c r="P83" s="6" t="s">
        <v>121</v>
      </c>
      <c r="Q83" s="11"/>
      <c r="R83" s="1" t="s">
        <v>71</v>
      </c>
      <c r="S83" s="1" t="s">
        <v>71</v>
      </c>
      <c r="T83" s="2"/>
      <c r="U83" s="2"/>
      <c r="V83" s="5" t="s">
        <v>39</v>
      </c>
      <c r="W83" s="5">
        <v>0.0</v>
      </c>
      <c r="X83" s="5">
        <v>227.0</v>
      </c>
      <c r="Y83" s="1">
        <v>227.0</v>
      </c>
      <c r="Z83" s="1" t="s">
        <v>118</v>
      </c>
      <c r="AA83" s="1"/>
      <c r="AB83" s="5" t="s">
        <v>41</v>
      </c>
      <c r="AC83" s="5">
        <v>0.0</v>
      </c>
      <c r="AD83" s="5" t="s">
        <v>36</v>
      </c>
      <c r="AE83" s="5" t="s">
        <v>36</v>
      </c>
      <c r="AF83" s="1" t="s">
        <v>81</v>
      </c>
      <c r="AG83" s="1" t="s">
        <v>43</v>
      </c>
    </row>
    <row r="84">
      <c r="A84" s="2"/>
      <c r="B84" s="3">
        <v>46211.0</v>
      </c>
      <c r="C84" s="4">
        <v>0.4166666666666667</v>
      </c>
      <c r="D84" s="4">
        <v>0.4375</v>
      </c>
      <c r="E84" s="4">
        <v>0.4166666666666667</v>
      </c>
      <c r="F84" s="4">
        <v>0.61875</v>
      </c>
      <c r="G84" s="5">
        <v>2.24299281276E11</v>
      </c>
      <c r="H84" s="1" t="s">
        <v>324</v>
      </c>
      <c r="I84" s="2"/>
      <c r="J84" s="1" t="s">
        <v>33</v>
      </c>
      <c r="K84" s="8">
        <f>+525528996853</f>
        <v>525528996853</v>
      </c>
      <c r="L84" s="1" t="s">
        <v>103</v>
      </c>
      <c r="M84" s="1" t="s">
        <v>46</v>
      </c>
      <c r="N84" s="1"/>
      <c r="O84" s="2"/>
      <c r="P84" s="6" t="s">
        <v>325</v>
      </c>
      <c r="Q84" s="5"/>
      <c r="R84" s="1" t="s">
        <v>71</v>
      </c>
      <c r="S84" s="1" t="s">
        <v>71</v>
      </c>
      <c r="T84" s="2"/>
      <c r="U84" s="2"/>
      <c r="V84" s="5" t="s">
        <v>39</v>
      </c>
      <c r="W84" s="5">
        <v>28.0</v>
      </c>
      <c r="X84" s="5">
        <v>263.0</v>
      </c>
      <c r="Y84" s="1">
        <v>291.0</v>
      </c>
      <c r="Z84" s="1" t="s">
        <v>118</v>
      </c>
      <c r="AA84" s="2"/>
      <c r="AB84" s="5" t="s">
        <v>41</v>
      </c>
      <c r="AC84" s="5">
        <v>0.0</v>
      </c>
      <c r="AD84" s="5" t="s">
        <v>36</v>
      </c>
      <c r="AE84" s="5" t="s">
        <v>36</v>
      </c>
      <c r="AF84" s="1" t="s">
        <v>326</v>
      </c>
      <c r="AG84" s="1" t="s">
        <v>43</v>
      </c>
    </row>
    <row r="85">
      <c r="A85" s="2"/>
      <c r="B85" s="3">
        <v>46211.0</v>
      </c>
      <c r="C85" s="4">
        <v>0.375</v>
      </c>
      <c r="D85" s="4">
        <v>0.3958333333333333</v>
      </c>
      <c r="E85" s="4">
        <v>0.38263888888888886</v>
      </c>
      <c r="F85" s="4">
        <v>0.43333333333333335</v>
      </c>
      <c r="G85" s="5"/>
      <c r="H85" s="1" t="s">
        <v>327</v>
      </c>
      <c r="I85" s="1"/>
      <c r="J85" s="1" t="s">
        <v>33</v>
      </c>
      <c r="K85" s="5">
        <v>5.510051128E9</v>
      </c>
      <c r="L85" s="1" t="s">
        <v>103</v>
      </c>
      <c r="M85" s="1" t="s">
        <v>46</v>
      </c>
      <c r="N85" s="1"/>
      <c r="O85" s="2"/>
      <c r="P85" s="6" t="s">
        <v>328</v>
      </c>
      <c r="Q85" s="1" t="s">
        <v>36</v>
      </c>
      <c r="R85" s="1" t="s">
        <v>71</v>
      </c>
      <c r="S85" s="1" t="s">
        <v>99</v>
      </c>
      <c r="T85" s="1"/>
      <c r="U85" s="2"/>
      <c r="V85" s="5" t="s">
        <v>39</v>
      </c>
      <c r="W85" s="5">
        <v>0.0</v>
      </c>
      <c r="X85" s="5">
        <v>73.0</v>
      </c>
      <c r="Y85" s="1">
        <v>73.0</v>
      </c>
      <c r="Z85" s="1" t="s">
        <v>329</v>
      </c>
      <c r="AA85" s="1"/>
      <c r="AB85" s="5" t="s">
        <v>41</v>
      </c>
      <c r="AC85" s="5">
        <v>0.0</v>
      </c>
      <c r="AD85" s="5" t="s">
        <v>36</v>
      </c>
      <c r="AE85" s="5" t="s">
        <v>36</v>
      </c>
      <c r="AF85" s="1" t="s">
        <v>330</v>
      </c>
      <c r="AG85" s="1" t="s">
        <v>43</v>
      </c>
    </row>
    <row r="86">
      <c r="A86" s="2"/>
      <c r="B86" s="3">
        <v>46211.0</v>
      </c>
      <c r="C86" s="4">
        <v>0.5208333333333334</v>
      </c>
      <c r="D86" s="4">
        <v>0.5416666666666666</v>
      </c>
      <c r="E86" s="4">
        <v>0.5208333333333334</v>
      </c>
      <c r="F86" s="4">
        <v>0.5277777777777778</v>
      </c>
      <c r="G86" s="1"/>
      <c r="H86" s="1" t="s">
        <v>331</v>
      </c>
      <c r="I86" s="2"/>
      <c r="J86" s="1" t="s">
        <v>33</v>
      </c>
      <c r="K86" s="5">
        <f>+525525301276</f>
        <v>525525301276</v>
      </c>
      <c r="L86" s="1" t="s">
        <v>103</v>
      </c>
      <c r="M86" s="1" t="s">
        <v>46</v>
      </c>
      <c r="N86" s="1"/>
      <c r="O86" s="2"/>
      <c r="P86" s="6" t="s">
        <v>332</v>
      </c>
      <c r="Q86" s="1"/>
      <c r="R86" s="1" t="s">
        <v>37</v>
      </c>
      <c r="S86" s="1" t="s">
        <v>38</v>
      </c>
      <c r="T86" s="2"/>
      <c r="U86" s="2"/>
      <c r="V86" s="5" t="s">
        <v>39</v>
      </c>
      <c r="W86" s="5">
        <v>2.0</v>
      </c>
      <c r="X86" s="5">
        <v>8.0</v>
      </c>
      <c r="Y86" s="1">
        <v>10.0</v>
      </c>
      <c r="Z86" s="1" t="s">
        <v>50</v>
      </c>
      <c r="AA86" s="1" t="s">
        <v>273</v>
      </c>
      <c r="AB86" s="5" t="s">
        <v>41</v>
      </c>
      <c r="AC86" s="5">
        <v>0.0</v>
      </c>
      <c r="AD86" s="5" t="s">
        <v>36</v>
      </c>
      <c r="AE86" s="5" t="s">
        <v>36</v>
      </c>
      <c r="AF86" s="1" t="s">
        <v>238</v>
      </c>
      <c r="AG86" s="1" t="s">
        <v>43</v>
      </c>
    </row>
    <row r="87">
      <c r="A87" s="2"/>
      <c r="B87" s="3">
        <v>46211.0</v>
      </c>
      <c r="C87" s="4">
        <v>0.5416666666666666</v>
      </c>
      <c r="D87" s="4">
        <v>0.5833333333333334</v>
      </c>
      <c r="E87" s="4">
        <v>0.5472222222222223</v>
      </c>
      <c r="F87" s="4">
        <v>0.6194444444444445</v>
      </c>
      <c r="G87" s="1"/>
      <c r="H87" s="1" t="s">
        <v>333</v>
      </c>
      <c r="I87" s="2"/>
      <c r="J87" s="1" t="s">
        <v>33</v>
      </c>
      <c r="K87" s="8">
        <v>5.554713593E9</v>
      </c>
      <c r="L87" s="1" t="s">
        <v>334</v>
      </c>
      <c r="M87" s="1" t="s">
        <v>90</v>
      </c>
      <c r="N87" s="1" t="s">
        <v>335</v>
      </c>
      <c r="O87" s="2"/>
      <c r="P87" s="6" t="s">
        <v>36</v>
      </c>
      <c r="Q87" s="1"/>
      <c r="R87" s="1" t="s">
        <v>57</v>
      </c>
      <c r="S87" s="1" t="s">
        <v>57</v>
      </c>
      <c r="T87" s="2"/>
      <c r="U87" s="2"/>
      <c r="V87" s="5" t="s">
        <v>39</v>
      </c>
      <c r="W87" s="5">
        <v>0.0</v>
      </c>
      <c r="X87" s="5">
        <v>104.0</v>
      </c>
      <c r="Y87" s="1">
        <v>104.0</v>
      </c>
      <c r="Z87" s="1" t="s">
        <v>336</v>
      </c>
      <c r="AA87" s="1"/>
      <c r="AB87" s="5" t="s">
        <v>41</v>
      </c>
      <c r="AC87" s="5">
        <v>0.0</v>
      </c>
      <c r="AD87" s="5" t="s">
        <v>36</v>
      </c>
      <c r="AE87" s="5" t="s">
        <v>36</v>
      </c>
      <c r="AF87" s="1" t="s">
        <v>337</v>
      </c>
      <c r="AG87" s="1" t="s">
        <v>43</v>
      </c>
    </row>
    <row r="88">
      <c r="A88" s="2"/>
      <c r="B88" s="3">
        <v>46211.0</v>
      </c>
      <c r="C88" s="4">
        <v>0.5416666666666666</v>
      </c>
      <c r="D88" s="4">
        <v>0.5833333333333334</v>
      </c>
      <c r="E88" s="4">
        <v>0.5444444444444444</v>
      </c>
      <c r="F88" s="4">
        <v>0.6194444444444445</v>
      </c>
      <c r="G88" s="1">
        <v>2.32964805401E11</v>
      </c>
      <c r="H88" s="1" t="s">
        <v>338</v>
      </c>
      <c r="I88" s="2"/>
      <c r="J88" s="1" t="s">
        <v>33</v>
      </c>
      <c r="K88" s="11">
        <f>+525536964885</f>
        <v>525536964885</v>
      </c>
      <c r="L88" s="1" t="s">
        <v>89</v>
      </c>
      <c r="M88" s="1" t="s">
        <v>90</v>
      </c>
      <c r="N88" s="1" t="s">
        <v>339</v>
      </c>
      <c r="O88" s="2"/>
      <c r="P88" s="6" t="s">
        <v>36</v>
      </c>
      <c r="Q88" s="5"/>
      <c r="R88" s="1" t="s">
        <v>71</v>
      </c>
      <c r="S88" s="1" t="s">
        <v>71</v>
      </c>
      <c r="T88" s="2"/>
      <c r="U88" s="2"/>
      <c r="V88" s="5" t="s">
        <v>39</v>
      </c>
      <c r="W88" s="5">
        <v>7.0</v>
      </c>
      <c r="X88" s="5">
        <v>101.0</v>
      </c>
      <c r="Y88" s="1">
        <v>108.0</v>
      </c>
      <c r="Z88" s="1" t="s">
        <v>92</v>
      </c>
      <c r="AA88" s="1"/>
      <c r="AB88" s="5" t="s">
        <v>41</v>
      </c>
      <c r="AC88" s="5">
        <v>0.0</v>
      </c>
      <c r="AD88" s="5" t="s">
        <v>36</v>
      </c>
      <c r="AE88" s="5" t="s">
        <v>36</v>
      </c>
      <c r="AF88" s="1" t="s">
        <v>340</v>
      </c>
      <c r="AG88" s="1" t="s">
        <v>43</v>
      </c>
    </row>
    <row r="89">
      <c r="A89" s="2"/>
      <c r="B89" s="3">
        <v>46211.0</v>
      </c>
      <c r="C89" s="4">
        <v>0.5208333333333334</v>
      </c>
      <c r="D89" s="4">
        <v>0.5416666666666666</v>
      </c>
      <c r="E89" s="4">
        <v>0.5208333333333334</v>
      </c>
      <c r="F89" s="4">
        <v>0.5486111111111112</v>
      </c>
      <c r="G89" s="7">
        <v>1.32423646492E11</v>
      </c>
      <c r="H89" s="1" t="s">
        <v>341</v>
      </c>
      <c r="I89" s="2"/>
      <c r="J89" s="1" t="s">
        <v>33</v>
      </c>
      <c r="K89" s="1">
        <v>5.25551449958E11</v>
      </c>
      <c r="L89" s="1" t="s">
        <v>103</v>
      </c>
      <c r="M89" s="1" t="s">
        <v>46</v>
      </c>
      <c r="N89" s="1" t="s">
        <v>342</v>
      </c>
      <c r="O89" s="2"/>
      <c r="P89" s="6" t="s">
        <v>36</v>
      </c>
      <c r="Q89" s="5"/>
      <c r="R89" s="1" t="s">
        <v>57</v>
      </c>
      <c r="S89" s="1" t="s">
        <v>58</v>
      </c>
      <c r="T89" s="2"/>
      <c r="U89" s="2"/>
      <c r="V89" s="5" t="s">
        <v>39</v>
      </c>
      <c r="W89" s="5">
        <v>0.0</v>
      </c>
      <c r="X89" s="5">
        <v>40.0</v>
      </c>
      <c r="Y89" s="1">
        <v>40.0</v>
      </c>
      <c r="Z89" s="1" t="s">
        <v>92</v>
      </c>
      <c r="AA89" s="2"/>
      <c r="AB89" s="5" t="s">
        <v>41</v>
      </c>
      <c r="AC89" s="5">
        <v>0.0</v>
      </c>
      <c r="AD89" s="5" t="s">
        <v>36</v>
      </c>
      <c r="AE89" s="5" t="s">
        <v>36</v>
      </c>
      <c r="AF89" s="1" t="s">
        <v>223</v>
      </c>
      <c r="AG89" s="1" t="s">
        <v>43</v>
      </c>
    </row>
    <row r="90">
      <c r="A90" s="2"/>
      <c r="B90" s="3">
        <v>46211.0</v>
      </c>
      <c r="C90" s="4">
        <v>0.4375</v>
      </c>
      <c r="D90" s="4">
        <v>0.4583333333333333</v>
      </c>
      <c r="E90" s="4">
        <v>0.4548611111111111</v>
      </c>
      <c r="F90" s="4">
        <v>0.5020833333333333</v>
      </c>
      <c r="G90" s="7">
        <v>2.16955339688E11</v>
      </c>
      <c r="H90" s="1" t="s">
        <v>123</v>
      </c>
      <c r="I90" s="2"/>
      <c r="J90" s="1" t="s">
        <v>33</v>
      </c>
      <c r="K90" s="11">
        <f>+333770323861</f>
        <v>333770323861</v>
      </c>
      <c r="L90" s="1" t="s">
        <v>103</v>
      </c>
      <c r="M90" s="1" t="s">
        <v>46</v>
      </c>
      <c r="N90" s="1" t="s">
        <v>103</v>
      </c>
      <c r="O90" s="2"/>
      <c r="P90" s="6" t="s">
        <v>36</v>
      </c>
      <c r="Q90" s="5" t="s">
        <v>36</v>
      </c>
      <c r="R90" s="1" t="s">
        <v>71</v>
      </c>
      <c r="S90" s="1" t="s">
        <v>58</v>
      </c>
      <c r="T90" s="2"/>
      <c r="U90" s="2"/>
      <c r="V90" s="5" t="s">
        <v>39</v>
      </c>
      <c r="W90" s="5">
        <v>61.0</v>
      </c>
      <c r="X90" s="5">
        <v>7.0</v>
      </c>
      <c r="Y90" s="1">
        <v>68.0</v>
      </c>
      <c r="Z90" s="1" t="s">
        <v>92</v>
      </c>
      <c r="AA90" s="2"/>
      <c r="AB90" s="5" t="s">
        <v>41</v>
      </c>
      <c r="AC90" s="5">
        <v>0.0</v>
      </c>
      <c r="AD90" s="5" t="s">
        <v>36</v>
      </c>
      <c r="AE90" s="5" t="s">
        <v>36</v>
      </c>
      <c r="AF90" s="1" t="s">
        <v>343</v>
      </c>
      <c r="AG90" s="1" t="s">
        <v>43</v>
      </c>
    </row>
    <row r="91">
      <c r="A91" s="2"/>
      <c r="B91" s="3">
        <v>46211.0</v>
      </c>
      <c r="C91" s="4">
        <v>0.3541666666666667</v>
      </c>
      <c r="D91" s="4">
        <v>0.375</v>
      </c>
      <c r="E91" s="4">
        <v>0.36944444444444446</v>
      </c>
      <c r="F91" s="4">
        <v>0.43333333333333335</v>
      </c>
      <c r="G91" s="9">
        <v>2.14931164309212E22</v>
      </c>
      <c r="H91" s="1" t="s">
        <v>344</v>
      </c>
      <c r="I91" s="2"/>
      <c r="J91" s="1" t="s">
        <v>33</v>
      </c>
      <c r="K91" s="8">
        <f>+522227757096</f>
        <v>522227757096</v>
      </c>
      <c r="L91" s="1" t="s">
        <v>69</v>
      </c>
      <c r="M91" s="1" t="s">
        <v>54</v>
      </c>
      <c r="N91" s="1"/>
      <c r="O91" s="2"/>
      <c r="P91" s="5" t="s">
        <v>36</v>
      </c>
      <c r="Q91" s="1" t="s">
        <v>36</v>
      </c>
      <c r="R91" s="1" t="s">
        <v>71</v>
      </c>
      <c r="S91" s="1" t="s">
        <v>71</v>
      </c>
      <c r="T91" s="2"/>
      <c r="U91" s="2"/>
      <c r="V91" s="5" t="s">
        <v>39</v>
      </c>
      <c r="W91" s="5">
        <v>0.0</v>
      </c>
      <c r="X91" s="5">
        <v>92.0</v>
      </c>
      <c r="Y91" s="1">
        <v>92.0</v>
      </c>
      <c r="Z91" s="1" t="s">
        <v>118</v>
      </c>
      <c r="AA91" s="1"/>
      <c r="AB91" s="5" t="s">
        <v>41</v>
      </c>
      <c r="AC91" s="5">
        <v>0.0</v>
      </c>
      <c r="AD91" s="5" t="s">
        <v>36</v>
      </c>
      <c r="AE91" s="5" t="s">
        <v>36</v>
      </c>
      <c r="AF91" s="1" t="s">
        <v>178</v>
      </c>
      <c r="AG91" s="1" t="s">
        <v>43</v>
      </c>
    </row>
    <row r="92">
      <c r="A92" s="2"/>
      <c r="B92" s="3">
        <v>46211.0</v>
      </c>
      <c r="C92" s="4">
        <v>0.4583333333333333</v>
      </c>
      <c r="D92" s="4">
        <v>0.4895833333333333</v>
      </c>
      <c r="E92" s="4">
        <v>0.4583333333333333</v>
      </c>
      <c r="F92" s="4">
        <v>0.5388888888888889</v>
      </c>
      <c r="G92" s="1"/>
      <c r="H92" s="1" t="s">
        <v>345</v>
      </c>
      <c r="I92" s="2"/>
      <c r="J92" s="1" t="s">
        <v>33</v>
      </c>
      <c r="K92" s="5" t="s">
        <v>346</v>
      </c>
      <c r="L92" s="1" t="s">
        <v>225</v>
      </c>
      <c r="M92" s="1" t="s">
        <v>77</v>
      </c>
      <c r="N92" s="2"/>
      <c r="O92" s="2"/>
      <c r="P92" s="6" t="s">
        <v>36</v>
      </c>
      <c r="Q92" s="1" t="s">
        <v>36</v>
      </c>
      <c r="R92" s="1" t="s">
        <v>98</v>
      </c>
      <c r="S92" s="1" t="s">
        <v>84</v>
      </c>
      <c r="T92" s="2"/>
      <c r="U92" s="2"/>
      <c r="V92" s="5" t="s">
        <v>39</v>
      </c>
      <c r="W92" s="5">
        <v>0.0</v>
      </c>
      <c r="X92" s="5">
        <v>116.0</v>
      </c>
      <c r="Y92" s="1">
        <v>116.0</v>
      </c>
      <c r="Z92" s="1" t="s">
        <v>79</v>
      </c>
      <c r="AA92" s="1"/>
      <c r="AB92" s="5" t="s">
        <v>41</v>
      </c>
      <c r="AC92" s="5">
        <v>0.0</v>
      </c>
      <c r="AD92" s="5" t="s">
        <v>36</v>
      </c>
      <c r="AE92" s="5" t="s">
        <v>36</v>
      </c>
      <c r="AF92" s="1" t="s">
        <v>81</v>
      </c>
      <c r="AG92" s="1" t="s">
        <v>43</v>
      </c>
    </row>
    <row r="93">
      <c r="A93" s="2"/>
      <c r="B93" s="3">
        <v>46211.0</v>
      </c>
      <c r="C93" s="4">
        <v>0.4583333333333333</v>
      </c>
      <c r="D93" s="4">
        <v>0.5</v>
      </c>
      <c r="E93" s="4">
        <v>0.4576388888888889</v>
      </c>
      <c r="F93" s="4">
        <v>0.5402777777777777</v>
      </c>
      <c r="G93" s="5">
        <v>2.32981683819E11</v>
      </c>
      <c r="H93" s="1" t="s">
        <v>347</v>
      </c>
      <c r="I93" s="2"/>
      <c r="J93" s="1" t="s">
        <v>33</v>
      </c>
      <c r="K93" s="11">
        <f>+5215546666532</f>
        <v>5215546666532</v>
      </c>
      <c r="L93" s="1" t="s">
        <v>189</v>
      </c>
      <c r="M93" s="1" t="s">
        <v>90</v>
      </c>
      <c r="N93" s="1" t="s">
        <v>348</v>
      </c>
      <c r="O93" s="2"/>
      <c r="P93" s="6" t="s">
        <v>36</v>
      </c>
      <c r="Q93" s="1" t="s">
        <v>36</v>
      </c>
      <c r="R93" s="1" t="s">
        <v>257</v>
      </c>
      <c r="S93" s="1" t="s">
        <v>257</v>
      </c>
      <c r="T93" s="2"/>
      <c r="U93" s="2"/>
      <c r="V93" s="5" t="s">
        <v>39</v>
      </c>
      <c r="W93" s="5">
        <v>107.0</v>
      </c>
      <c r="X93" s="5">
        <v>12.0</v>
      </c>
      <c r="Y93" s="1">
        <v>119.0</v>
      </c>
      <c r="Z93" s="1" t="s">
        <v>92</v>
      </c>
      <c r="AA93" s="2"/>
      <c r="AB93" s="5" t="s">
        <v>41</v>
      </c>
      <c r="AC93" s="5">
        <v>0.0</v>
      </c>
      <c r="AD93" s="5" t="s">
        <v>36</v>
      </c>
      <c r="AE93" s="5" t="s">
        <v>36</v>
      </c>
      <c r="AF93" s="1" t="s">
        <v>349</v>
      </c>
      <c r="AG93" s="1" t="s">
        <v>43</v>
      </c>
    </row>
    <row r="94">
      <c r="A94" s="2"/>
      <c r="B94" s="3">
        <v>46211.0</v>
      </c>
      <c r="C94" s="4">
        <v>0.3333333333333333</v>
      </c>
      <c r="D94" s="4">
        <v>0.34375</v>
      </c>
      <c r="E94" s="4">
        <v>0.3090277777777778</v>
      </c>
      <c r="F94" s="4">
        <v>0.5388888888888889</v>
      </c>
      <c r="G94" s="5"/>
      <c r="H94" s="1" t="s">
        <v>350</v>
      </c>
      <c r="I94" s="2"/>
      <c r="J94" s="1" t="s">
        <v>33</v>
      </c>
      <c r="K94" s="5">
        <v>9.0582059832E10</v>
      </c>
      <c r="L94" s="1" t="s">
        <v>351</v>
      </c>
      <c r="M94" s="1" t="s">
        <v>77</v>
      </c>
      <c r="N94" s="1" t="s">
        <v>352</v>
      </c>
      <c r="O94" s="2"/>
      <c r="P94" s="6" t="s">
        <v>353</v>
      </c>
      <c r="Q94" s="1"/>
      <c r="R94" s="1" t="s">
        <v>78</v>
      </c>
      <c r="S94" s="1" t="s">
        <v>84</v>
      </c>
      <c r="T94" s="2"/>
      <c r="U94" s="2"/>
      <c r="V94" s="5" t="s">
        <v>39</v>
      </c>
      <c r="W94" s="5">
        <v>0.0</v>
      </c>
      <c r="X94" s="5">
        <v>331.0</v>
      </c>
      <c r="Y94" s="1">
        <v>331.0</v>
      </c>
      <c r="Z94" s="1" t="s">
        <v>50</v>
      </c>
      <c r="AA94" s="1" t="s">
        <v>66</v>
      </c>
      <c r="AB94" s="5" t="s">
        <v>41</v>
      </c>
      <c r="AC94" s="5">
        <v>0.0</v>
      </c>
      <c r="AD94" s="5" t="s">
        <v>36</v>
      </c>
      <c r="AE94" s="5" t="s">
        <v>36</v>
      </c>
      <c r="AF94" s="1" t="s">
        <v>354</v>
      </c>
      <c r="AG94" s="1" t="s">
        <v>43</v>
      </c>
    </row>
    <row r="95">
      <c r="A95" s="2"/>
      <c r="B95" s="3">
        <v>46211.0</v>
      </c>
      <c r="C95" s="4">
        <v>0.6666666666666666</v>
      </c>
      <c r="D95" s="4">
        <v>0.7083333333333334</v>
      </c>
      <c r="E95" s="4">
        <v>0.6763888888888889</v>
      </c>
      <c r="F95" s="4">
        <v>0.7770833333333333</v>
      </c>
      <c r="G95" s="5">
        <v>2.3277079202E11</v>
      </c>
      <c r="H95" s="1" t="s">
        <v>355</v>
      </c>
      <c r="I95" s="1"/>
      <c r="J95" s="1" t="s">
        <v>33</v>
      </c>
      <c r="K95" s="5" t="str">
        <f>+52 55 4914 3001</f>
        <v>#ERROR!</v>
      </c>
      <c r="L95" s="1" t="s">
        <v>189</v>
      </c>
      <c r="M95" s="1" t="s">
        <v>90</v>
      </c>
      <c r="N95" s="1" t="s">
        <v>356</v>
      </c>
      <c r="O95" s="2"/>
      <c r="P95" s="6" t="s">
        <v>36</v>
      </c>
      <c r="Q95" s="5" t="s">
        <v>36</v>
      </c>
      <c r="R95" s="1" t="s">
        <v>71</v>
      </c>
      <c r="S95" s="1" t="s">
        <v>71</v>
      </c>
      <c r="T95" s="1"/>
      <c r="U95" s="2"/>
      <c r="V95" s="5" t="s">
        <v>39</v>
      </c>
      <c r="W95" s="5">
        <v>4.0</v>
      </c>
      <c r="X95" s="5">
        <v>141.0</v>
      </c>
      <c r="Y95" s="1">
        <v>145.0</v>
      </c>
      <c r="Z95" s="1" t="s">
        <v>92</v>
      </c>
      <c r="AA95" s="2"/>
      <c r="AB95" s="5" t="s">
        <v>41</v>
      </c>
      <c r="AC95" s="5">
        <v>0.0</v>
      </c>
      <c r="AD95" s="5" t="s">
        <v>36</v>
      </c>
      <c r="AE95" s="5" t="s">
        <v>36</v>
      </c>
      <c r="AF95" s="1" t="s">
        <v>357</v>
      </c>
      <c r="AG95" s="1" t="s">
        <v>43</v>
      </c>
    </row>
    <row r="96">
      <c r="A96" s="2"/>
      <c r="B96" s="3">
        <v>46211.0</v>
      </c>
      <c r="C96" s="4">
        <v>0.375</v>
      </c>
      <c r="D96" s="4">
        <v>0.3958333333333333</v>
      </c>
      <c r="E96" s="4">
        <v>0.36736111111111114</v>
      </c>
      <c r="F96" s="4">
        <v>0.44166666666666665</v>
      </c>
      <c r="G96" s="1"/>
      <c r="H96" s="1" t="s">
        <v>125</v>
      </c>
      <c r="I96" s="2"/>
      <c r="J96" s="1" t="s">
        <v>33</v>
      </c>
      <c r="K96" s="5">
        <v>999999.0</v>
      </c>
      <c r="L96" s="1" t="s">
        <v>103</v>
      </c>
      <c r="M96" s="1" t="s">
        <v>46</v>
      </c>
      <c r="N96" s="1"/>
      <c r="O96" s="2"/>
      <c r="P96" s="6" t="s">
        <v>126</v>
      </c>
      <c r="Q96" s="1"/>
      <c r="R96" s="1" t="s">
        <v>71</v>
      </c>
      <c r="S96" s="1" t="s">
        <v>38</v>
      </c>
      <c r="T96" s="2"/>
      <c r="U96" s="2"/>
      <c r="V96" s="5" t="s">
        <v>39</v>
      </c>
      <c r="W96" s="5">
        <v>0.0</v>
      </c>
      <c r="X96" s="5">
        <v>107.0</v>
      </c>
      <c r="Y96" s="1">
        <v>107.0</v>
      </c>
      <c r="Z96" s="1" t="s">
        <v>100</v>
      </c>
      <c r="AA96" s="1" t="s">
        <v>66</v>
      </c>
      <c r="AB96" s="5" t="s">
        <v>41</v>
      </c>
      <c r="AC96" s="5">
        <v>0.0</v>
      </c>
      <c r="AD96" s="5" t="s">
        <v>36</v>
      </c>
      <c r="AE96" s="5" t="s">
        <v>36</v>
      </c>
      <c r="AF96" s="1" t="s">
        <v>358</v>
      </c>
      <c r="AG96" s="1" t="s">
        <v>43</v>
      </c>
    </row>
    <row r="97">
      <c r="A97" s="2"/>
      <c r="B97" s="3">
        <v>46211.0</v>
      </c>
      <c r="C97" s="4">
        <v>0.75</v>
      </c>
      <c r="D97" s="4">
        <v>0.7916666666666666</v>
      </c>
      <c r="E97" s="4">
        <v>0.7347222222222223</v>
      </c>
      <c r="F97" s="4">
        <v>0.8270833333333333</v>
      </c>
      <c r="G97" s="5">
        <v>2.31131274297E11</v>
      </c>
      <c r="H97" s="1" t="s">
        <v>359</v>
      </c>
      <c r="I97" s="1"/>
      <c r="J97" s="1" t="s">
        <v>33</v>
      </c>
      <c r="K97" s="8">
        <f>+12144184195</f>
        <v>12144184195</v>
      </c>
      <c r="L97" s="1" t="s">
        <v>189</v>
      </c>
      <c r="M97" s="1" t="s">
        <v>90</v>
      </c>
      <c r="N97" s="1" t="s">
        <v>250</v>
      </c>
      <c r="O97" s="2"/>
      <c r="P97" s="6" t="s">
        <v>36</v>
      </c>
      <c r="Q97" s="1"/>
      <c r="R97" s="1" t="s">
        <v>57</v>
      </c>
      <c r="S97" s="1" t="s">
        <v>57</v>
      </c>
      <c r="T97" s="2"/>
      <c r="U97" s="2"/>
      <c r="V97" s="5" t="s">
        <v>39</v>
      </c>
      <c r="W97" s="5">
        <v>60.0</v>
      </c>
      <c r="X97" s="5">
        <v>73.0</v>
      </c>
      <c r="Y97" s="1">
        <v>133.0</v>
      </c>
      <c r="Z97" s="1" t="s">
        <v>92</v>
      </c>
      <c r="AA97" s="1"/>
      <c r="AB97" s="5" t="s">
        <v>41</v>
      </c>
      <c r="AC97" s="5">
        <v>0.0</v>
      </c>
      <c r="AD97" s="5" t="s">
        <v>36</v>
      </c>
      <c r="AE97" s="5" t="s">
        <v>36</v>
      </c>
      <c r="AF97" s="1" t="s">
        <v>360</v>
      </c>
      <c r="AG97" s="1" t="s">
        <v>43</v>
      </c>
    </row>
    <row r="98">
      <c r="A98" s="2"/>
      <c r="B98" s="3">
        <v>46211.0</v>
      </c>
      <c r="C98" s="4">
        <v>0.4166666666666667</v>
      </c>
      <c r="D98" s="4">
        <v>0.4375</v>
      </c>
      <c r="E98" s="4">
        <v>0.40208333333333335</v>
      </c>
      <c r="F98" s="4">
        <v>0.4465277777777778</v>
      </c>
      <c r="G98" s="1"/>
      <c r="H98" s="1" t="s">
        <v>361</v>
      </c>
      <c r="I98" s="2"/>
      <c r="J98" s="1" t="s">
        <v>33</v>
      </c>
      <c r="K98" s="1">
        <v>5.626026689E9</v>
      </c>
      <c r="L98" s="1" t="s">
        <v>181</v>
      </c>
      <c r="M98" s="1" t="s">
        <v>54</v>
      </c>
      <c r="N98" s="1"/>
      <c r="O98" s="2"/>
      <c r="P98" s="6" t="s">
        <v>362</v>
      </c>
      <c r="Q98" s="1"/>
      <c r="R98" s="1" t="s">
        <v>71</v>
      </c>
      <c r="S98" s="1" t="s">
        <v>38</v>
      </c>
      <c r="T98" s="2"/>
      <c r="U98" s="2"/>
      <c r="V98" s="5" t="s">
        <v>39</v>
      </c>
      <c r="W98" s="5">
        <v>0.0</v>
      </c>
      <c r="X98" s="5">
        <v>64.0</v>
      </c>
      <c r="Y98" s="1">
        <v>64.0</v>
      </c>
      <c r="Z98" s="1" t="s">
        <v>177</v>
      </c>
      <c r="AA98" s="1" t="s">
        <v>66</v>
      </c>
      <c r="AB98" s="5" t="s">
        <v>41</v>
      </c>
      <c r="AC98" s="5">
        <v>0.0</v>
      </c>
      <c r="AD98" s="5" t="s">
        <v>36</v>
      </c>
      <c r="AE98" s="5" t="s">
        <v>36</v>
      </c>
      <c r="AF98" s="1" t="s">
        <v>363</v>
      </c>
      <c r="AG98" s="1" t="s">
        <v>43</v>
      </c>
    </row>
    <row r="99">
      <c r="A99" s="2"/>
      <c r="B99" s="3">
        <v>46210.0</v>
      </c>
      <c r="C99" s="4">
        <v>0.5833333333333334</v>
      </c>
      <c r="D99" s="4">
        <v>0.6041666666666666</v>
      </c>
      <c r="E99" s="4">
        <v>0.5833333333333334</v>
      </c>
      <c r="F99" s="4">
        <v>0.625</v>
      </c>
      <c r="G99" s="7">
        <v>1.12164169374E11</v>
      </c>
      <c r="H99" s="1" t="s">
        <v>102</v>
      </c>
      <c r="I99" s="2"/>
      <c r="J99" s="1" t="s">
        <v>33</v>
      </c>
      <c r="K99" s="5">
        <f>+525545971863</f>
        <v>525545971863</v>
      </c>
      <c r="L99" s="1" t="s">
        <v>103</v>
      </c>
      <c r="M99" s="1" t="s">
        <v>46</v>
      </c>
      <c r="N99" s="2"/>
      <c r="O99" s="2"/>
      <c r="P99" s="6" t="s">
        <v>36</v>
      </c>
      <c r="Q99" s="1" t="s">
        <v>36</v>
      </c>
      <c r="R99" s="1" t="s">
        <v>37</v>
      </c>
      <c r="S99" s="1" t="s">
        <v>38</v>
      </c>
      <c r="T99" s="2"/>
      <c r="U99" s="2"/>
      <c r="V99" s="5" t="s">
        <v>39</v>
      </c>
      <c r="W99" s="5">
        <v>9.0</v>
      </c>
      <c r="X99" s="5">
        <v>51.0</v>
      </c>
      <c r="Y99" s="1">
        <v>60.0</v>
      </c>
      <c r="Z99" s="1" t="s">
        <v>50</v>
      </c>
      <c r="AA99" s="1"/>
      <c r="AB99" s="5" t="s">
        <v>41</v>
      </c>
      <c r="AC99" s="5">
        <v>0.0</v>
      </c>
      <c r="AD99" s="5" t="s">
        <v>36</v>
      </c>
      <c r="AE99" s="5" t="s">
        <v>36</v>
      </c>
      <c r="AF99" s="1" t="s">
        <v>364</v>
      </c>
      <c r="AG99" s="1" t="s">
        <v>43</v>
      </c>
    </row>
    <row r="100">
      <c r="A100" s="2"/>
      <c r="B100" s="3">
        <v>46210.0</v>
      </c>
      <c r="C100" s="4">
        <v>0.5416666666666666</v>
      </c>
      <c r="D100" s="4">
        <v>0.5520833333333334</v>
      </c>
      <c r="E100" s="4">
        <v>0.5416666666666666</v>
      </c>
      <c r="F100" s="4">
        <v>0.5909722222222222</v>
      </c>
      <c r="G100" s="7">
        <v>2.33193841251E11</v>
      </c>
      <c r="H100" s="1" t="s">
        <v>365</v>
      </c>
      <c r="I100" s="2"/>
      <c r="J100" s="1" t="s">
        <v>33</v>
      </c>
      <c r="K100" s="5">
        <f>+5217472051043</f>
        <v>5217472051043</v>
      </c>
      <c r="L100" s="1" t="s">
        <v>183</v>
      </c>
      <c r="M100" s="1" t="s">
        <v>46</v>
      </c>
      <c r="N100" s="1"/>
      <c r="O100" s="2"/>
      <c r="P100" s="6" t="s">
        <v>36</v>
      </c>
      <c r="Q100" s="5"/>
      <c r="R100" s="1" t="s">
        <v>71</v>
      </c>
      <c r="S100" s="1" t="s">
        <v>71</v>
      </c>
      <c r="T100" s="2"/>
      <c r="U100" s="2"/>
      <c r="V100" s="5" t="s">
        <v>39</v>
      </c>
      <c r="W100" s="5">
        <v>-9.0</v>
      </c>
      <c r="X100" s="5">
        <v>80.0</v>
      </c>
      <c r="Y100" s="1">
        <v>71.0</v>
      </c>
      <c r="Z100" s="1" t="s">
        <v>118</v>
      </c>
      <c r="AA100" s="2"/>
      <c r="AB100" s="5" t="s">
        <v>41</v>
      </c>
      <c r="AC100" s="5">
        <v>0.0</v>
      </c>
      <c r="AD100" s="5" t="s">
        <v>36</v>
      </c>
      <c r="AE100" s="5" t="s">
        <v>36</v>
      </c>
      <c r="AF100" s="1" t="s">
        <v>366</v>
      </c>
      <c r="AG100" s="1" t="s">
        <v>43</v>
      </c>
    </row>
    <row r="101">
      <c r="A101" s="2"/>
      <c r="B101" s="3">
        <v>46210.0</v>
      </c>
      <c r="C101" s="4">
        <v>0.4791666666666667</v>
      </c>
      <c r="D101" s="4">
        <v>0.4930555555555556</v>
      </c>
      <c r="E101" s="4">
        <v>0.4930555555555556</v>
      </c>
      <c r="F101" s="4">
        <v>0.5527777777777778</v>
      </c>
      <c r="G101" s="5"/>
      <c r="H101" s="1" t="s">
        <v>367</v>
      </c>
      <c r="I101" s="2"/>
      <c r="J101" s="1" t="s">
        <v>33</v>
      </c>
      <c r="K101" s="8">
        <v>5.5555555555E10</v>
      </c>
      <c r="L101" s="1" t="s">
        <v>129</v>
      </c>
      <c r="M101" s="1" t="s">
        <v>46</v>
      </c>
      <c r="N101" s="2"/>
      <c r="O101" s="2"/>
      <c r="P101" s="6" t="s">
        <v>368</v>
      </c>
      <c r="Q101" s="5"/>
      <c r="R101" s="1" t="s">
        <v>37</v>
      </c>
      <c r="S101" s="1" t="s">
        <v>37</v>
      </c>
      <c r="T101" s="2"/>
      <c r="U101" s="2"/>
      <c r="V101" s="5" t="s">
        <v>39</v>
      </c>
      <c r="W101" s="5">
        <v>0.0</v>
      </c>
      <c r="X101" s="5">
        <v>86.0</v>
      </c>
      <c r="Y101" s="1">
        <v>86.0</v>
      </c>
      <c r="Z101" s="1" t="s">
        <v>85</v>
      </c>
      <c r="AA101" s="1" t="s">
        <v>66</v>
      </c>
      <c r="AB101" s="5" t="s">
        <v>41</v>
      </c>
      <c r="AC101" s="5">
        <v>0.0</v>
      </c>
      <c r="AD101" s="5" t="s">
        <v>36</v>
      </c>
      <c r="AE101" s="5" t="s">
        <v>36</v>
      </c>
      <c r="AF101" s="1" t="s">
        <v>369</v>
      </c>
      <c r="AG101" s="1" t="s">
        <v>43</v>
      </c>
    </row>
    <row r="102">
      <c r="A102" s="2"/>
      <c r="B102" s="3">
        <v>46210.0</v>
      </c>
      <c r="C102" s="4">
        <v>0.4166666666666667</v>
      </c>
      <c r="D102" s="4">
        <v>0.4270833333333333</v>
      </c>
      <c r="E102" s="4">
        <v>0.4166666666666667</v>
      </c>
      <c r="F102" s="4">
        <v>0.45416666666666666</v>
      </c>
      <c r="G102" s="9">
        <v>1.25776433226E11</v>
      </c>
      <c r="H102" s="1" t="s">
        <v>290</v>
      </c>
      <c r="I102" s="2"/>
      <c r="J102" s="1" t="s">
        <v>33</v>
      </c>
      <c r="K102" s="5">
        <f>+525524936254</f>
        <v>525524936254</v>
      </c>
      <c r="L102" s="1" t="s">
        <v>76</v>
      </c>
      <c r="M102" s="1" t="s">
        <v>77</v>
      </c>
      <c r="N102" s="1" t="s">
        <v>370</v>
      </c>
      <c r="O102" s="2"/>
      <c r="P102" s="6" t="s">
        <v>36</v>
      </c>
      <c r="Q102" s="1" t="s">
        <v>36</v>
      </c>
      <c r="R102" s="1" t="s">
        <v>78</v>
      </c>
      <c r="S102" s="1" t="s">
        <v>65</v>
      </c>
      <c r="T102" s="2"/>
      <c r="U102" s="2"/>
      <c r="V102" s="5" t="s">
        <v>39</v>
      </c>
      <c r="W102" s="5">
        <v>0.0</v>
      </c>
      <c r="X102" s="5">
        <v>54.0</v>
      </c>
      <c r="Y102" s="1">
        <v>54.0</v>
      </c>
      <c r="Z102" s="1" t="s">
        <v>79</v>
      </c>
      <c r="AA102" s="1"/>
      <c r="AB102" s="5" t="s">
        <v>41</v>
      </c>
      <c r="AC102" s="5">
        <v>0.0</v>
      </c>
      <c r="AD102" s="5" t="s">
        <v>36</v>
      </c>
      <c r="AE102" s="5" t="s">
        <v>36</v>
      </c>
      <c r="AF102" s="1" t="s">
        <v>371</v>
      </c>
      <c r="AG102" s="1" t="s">
        <v>43</v>
      </c>
    </row>
    <row r="103">
      <c r="A103" s="2"/>
      <c r="B103" s="3">
        <v>46210.0</v>
      </c>
      <c r="C103" s="4">
        <v>0.3958333333333333</v>
      </c>
      <c r="D103" s="4">
        <v>0.4027777777777778</v>
      </c>
      <c r="E103" s="4">
        <v>0.3993055555555556</v>
      </c>
      <c r="F103" s="4">
        <v>0.43125</v>
      </c>
      <c r="G103" s="5">
        <v>2.32229468722E11</v>
      </c>
      <c r="H103" s="1" t="s">
        <v>372</v>
      </c>
      <c r="I103" s="1"/>
      <c r="J103" s="1" t="s">
        <v>33</v>
      </c>
      <c r="K103" s="8">
        <f>+525574688800</f>
        <v>525574688800</v>
      </c>
      <c r="L103" s="1" t="s">
        <v>106</v>
      </c>
      <c r="M103" s="1" t="s">
        <v>77</v>
      </c>
      <c r="N103" s="1" t="s">
        <v>373</v>
      </c>
      <c r="O103" s="2"/>
      <c r="P103" s="5" t="s">
        <v>36</v>
      </c>
      <c r="Q103" s="5"/>
      <c r="R103" s="1" t="s">
        <v>78</v>
      </c>
      <c r="S103" s="1" t="s">
        <v>57</v>
      </c>
      <c r="T103" s="2"/>
      <c r="U103" s="2"/>
      <c r="V103" s="5" t="s">
        <v>39</v>
      </c>
      <c r="W103" s="5">
        <v>0.0</v>
      </c>
      <c r="X103" s="5">
        <v>46.0</v>
      </c>
      <c r="Y103" s="1">
        <v>46.0</v>
      </c>
      <c r="Z103" s="1" t="s">
        <v>79</v>
      </c>
      <c r="AA103" s="2"/>
      <c r="AB103" s="5" t="s">
        <v>41</v>
      </c>
      <c r="AC103" s="5">
        <v>0.0</v>
      </c>
      <c r="AD103" s="5" t="s">
        <v>36</v>
      </c>
      <c r="AE103" s="5" t="s">
        <v>36</v>
      </c>
      <c r="AF103" s="1" t="s">
        <v>87</v>
      </c>
      <c r="AG103" s="1" t="s">
        <v>43</v>
      </c>
    </row>
    <row r="104">
      <c r="A104" s="2"/>
      <c r="B104" s="3">
        <v>46210.0</v>
      </c>
      <c r="C104" s="4">
        <v>0.3958333333333333</v>
      </c>
      <c r="D104" s="4">
        <v>0.4166666666666667</v>
      </c>
      <c r="E104" s="4">
        <v>0.3625</v>
      </c>
      <c r="F104" s="4">
        <v>0.38472222222222224</v>
      </c>
      <c r="G104" s="5"/>
      <c r="H104" s="1" t="s">
        <v>295</v>
      </c>
      <c r="I104" s="2"/>
      <c r="J104" s="1" t="s">
        <v>33</v>
      </c>
      <c r="K104" s="5" t="s">
        <v>296</v>
      </c>
      <c r="L104" s="1" t="s">
        <v>63</v>
      </c>
      <c r="M104" s="1" t="s">
        <v>46</v>
      </c>
      <c r="N104" s="1"/>
      <c r="O104" s="2"/>
      <c r="P104" s="6" t="s">
        <v>297</v>
      </c>
      <c r="Q104" s="1"/>
      <c r="R104" s="1" t="s">
        <v>257</v>
      </c>
      <c r="S104" s="1" t="s">
        <v>38</v>
      </c>
      <c r="T104" s="2"/>
      <c r="U104" s="2"/>
      <c r="V104" s="5" t="s">
        <v>39</v>
      </c>
      <c r="W104" s="5">
        <v>0.0</v>
      </c>
      <c r="X104" s="5">
        <v>32.0</v>
      </c>
      <c r="Y104" s="1">
        <v>32.0</v>
      </c>
      <c r="Z104" s="1" t="s">
        <v>59</v>
      </c>
      <c r="AA104" s="1" t="s">
        <v>66</v>
      </c>
      <c r="AB104" s="5" t="s">
        <v>41</v>
      </c>
      <c r="AC104" s="5">
        <v>0.0</v>
      </c>
      <c r="AD104" s="5" t="s">
        <v>36</v>
      </c>
      <c r="AE104" s="5" t="s">
        <v>36</v>
      </c>
      <c r="AF104" s="1" t="s">
        <v>374</v>
      </c>
      <c r="AG104" s="1" t="s">
        <v>43</v>
      </c>
    </row>
    <row r="105">
      <c r="A105" s="2"/>
      <c r="B105" s="3">
        <v>46210.0</v>
      </c>
      <c r="C105" s="4">
        <v>0.375</v>
      </c>
      <c r="D105" s="4">
        <v>0.3958333333333333</v>
      </c>
      <c r="E105" s="4">
        <v>0.3888888888888889</v>
      </c>
      <c r="F105" s="4">
        <v>0.5520833333333334</v>
      </c>
      <c r="G105" s="5"/>
      <c r="H105" s="1" t="s">
        <v>375</v>
      </c>
      <c r="I105" s="2"/>
      <c r="J105" s="1" t="s">
        <v>33</v>
      </c>
      <c r="K105" s="5">
        <f>+525583939962</f>
        <v>525583939962</v>
      </c>
      <c r="L105" s="1" t="s">
        <v>63</v>
      </c>
      <c r="M105" s="1" t="s">
        <v>46</v>
      </c>
      <c r="N105" s="1"/>
      <c r="O105" s="2"/>
      <c r="P105" s="6" t="s">
        <v>376</v>
      </c>
      <c r="Q105" s="5"/>
      <c r="R105" s="1" t="s">
        <v>257</v>
      </c>
      <c r="S105" s="1" t="s">
        <v>38</v>
      </c>
      <c r="T105" s="2"/>
      <c r="U105" s="2"/>
      <c r="V105" s="5" t="s">
        <v>39</v>
      </c>
      <c r="W105" s="5">
        <v>0.0</v>
      </c>
      <c r="X105" s="5">
        <v>235.0</v>
      </c>
      <c r="Y105" s="1">
        <v>235.0</v>
      </c>
      <c r="Z105" s="1" t="s">
        <v>109</v>
      </c>
      <c r="AA105" s="1" t="s">
        <v>273</v>
      </c>
      <c r="AB105" s="5" t="s">
        <v>41</v>
      </c>
      <c r="AC105" s="5">
        <v>0.0</v>
      </c>
      <c r="AD105" s="5" t="s">
        <v>36</v>
      </c>
      <c r="AE105" s="5" t="s">
        <v>36</v>
      </c>
      <c r="AF105" s="1" t="s">
        <v>377</v>
      </c>
      <c r="AG105" s="1" t="s">
        <v>43</v>
      </c>
    </row>
    <row r="106">
      <c r="A106" s="2"/>
      <c r="B106" s="3">
        <v>46210.0</v>
      </c>
      <c r="C106" s="4">
        <v>0.3333333333333333</v>
      </c>
      <c r="D106" s="4">
        <v>0.3541666666666667</v>
      </c>
      <c r="E106" s="4">
        <v>0.3423611111111111</v>
      </c>
      <c r="F106" s="4">
        <v>0.37083333333333335</v>
      </c>
      <c r="G106" s="5">
        <v>1.74478784001E11</v>
      </c>
      <c r="H106" s="1" t="s">
        <v>378</v>
      </c>
      <c r="I106" s="2"/>
      <c r="J106" s="1" t="s">
        <v>33</v>
      </c>
      <c r="K106" s="5">
        <f>+525580323130</f>
        <v>525580323130</v>
      </c>
      <c r="L106" s="1" t="s">
        <v>63</v>
      </c>
      <c r="M106" s="1" t="s">
        <v>46</v>
      </c>
      <c r="N106" s="1"/>
      <c r="O106" s="2"/>
      <c r="P106" s="6" t="s">
        <v>36</v>
      </c>
      <c r="Q106" s="1" t="s">
        <v>36</v>
      </c>
      <c r="R106" s="1" t="s">
        <v>71</v>
      </c>
      <c r="S106" s="1" t="s">
        <v>207</v>
      </c>
      <c r="T106" s="2"/>
      <c r="U106" s="2"/>
      <c r="V106" s="5" t="s">
        <v>39</v>
      </c>
      <c r="W106" s="5">
        <v>-2.0</v>
      </c>
      <c r="X106" s="5">
        <v>43.0</v>
      </c>
      <c r="Y106" s="1">
        <v>41.0</v>
      </c>
      <c r="Z106" s="1" t="s">
        <v>85</v>
      </c>
      <c r="AA106" s="1"/>
      <c r="AB106" s="5" t="s">
        <v>41</v>
      </c>
      <c r="AC106" s="5">
        <v>0.0</v>
      </c>
      <c r="AD106" s="5" t="s">
        <v>36</v>
      </c>
      <c r="AE106" s="5" t="s">
        <v>36</v>
      </c>
      <c r="AF106" s="1" t="s">
        <v>127</v>
      </c>
      <c r="AG106" s="1" t="s">
        <v>43</v>
      </c>
    </row>
    <row r="107">
      <c r="A107" s="2"/>
      <c r="B107" s="3">
        <v>46210.0</v>
      </c>
      <c r="C107" s="4">
        <v>0.4166666666666667</v>
      </c>
      <c r="D107" s="4">
        <v>0.4270833333333333</v>
      </c>
      <c r="E107" s="4">
        <v>0.4166666666666667</v>
      </c>
      <c r="F107" s="4">
        <v>0.5520833333333334</v>
      </c>
      <c r="G107" s="7"/>
      <c r="H107" s="1" t="s">
        <v>379</v>
      </c>
      <c r="I107" s="1"/>
      <c r="J107" s="1" t="s">
        <v>33</v>
      </c>
      <c r="K107" s="8">
        <v>2.213282391E9</v>
      </c>
      <c r="L107" s="1" t="s">
        <v>183</v>
      </c>
      <c r="M107" s="1" t="s">
        <v>46</v>
      </c>
      <c r="N107" s="1" t="s">
        <v>380</v>
      </c>
      <c r="O107" s="2"/>
      <c r="P107" s="6" t="s">
        <v>36</v>
      </c>
      <c r="Q107" s="5" t="s">
        <v>36</v>
      </c>
      <c r="R107" s="1" t="s">
        <v>98</v>
      </c>
      <c r="S107" s="1" t="s">
        <v>381</v>
      </c>
      <c r="T107" s="2"/>
      <c r="U107" s="2"/>
      <c r="V107" s="5" t="s">
        <v>39</v>
      </c>
      <c r="W107" s="5">
        <v>21.0</v>
      </c>
      <c r="X107" s="5">
        <v>174.0</v>
      </c>
      <c r="Y107" s="1">
        <v>195.0</v>
      </c>
      <c r="Z107" s="1" t="s">
        <v>382</v>
      </c>
      <c r="AA107" s="1"/>
      <c r="AB107" s="5" t="s">
        <v>41</v>
      </c>
      <c r="AC107" s="5">
        <v>0.0</v>
      </c>
      <c r="AD107" s="5" t="s">
        <v>36</v>
      </c>
      <c r="AE107" s="5" t="s">
        <v>36</v>
      </c>
      <c r="AF107" s="1" t="s">
        <v>104</v>
      </c>
      <c r="AG107" s="1" t="s">
        <v>43</v>
      </c>
    </row>
    <row r="108">
      <c r="A108" s="2"/>
      <c r="B108" s="3">
        <v>46210.0</v>
      </c>
      <c r="C108" s="4">
        <v>0.3333333333333333</v>
      </c>
      <c r="D108" s="4">
        <v>0.3541666666666667</v>
      </c>
      <c r="E108" s="4">
        <v>0.33541666666666664</v>
      </c>
      <c r="F108" s="4">
        <v>0.3590277777777778</v>
      </c>
      <c r="G108" s="5"/>
      <c r="H108" s="1" t="s">
        <v>383</v>
      </c>
      <c r="I108" s="2"/>
      <c r="J108" s="1" t="s">
        <v>33</v>
      </c>
      <c r="K108" s="8">
        <v>5.543654706E9</v>
      </c>
      <c r="L108" s="1" t="s">
        <v>69</v>
      </c>
      <c r="M108" s="1" t="s">
        <v>54</v>
      </c>
      <c r="N108" s="1"/>
      <c r="O108" s="2"/>
      <c r="P108" s="6" t="s">
        <v>384</v>
      </c>
      <c r="Q108" s="1" t="s">
        <v>36</v>
      </c>
      <c r="R108" s="1" t="s">
        <v>71</v>
      </c>
      <c r="S108" s="1" t="s">
        <v>207</v>
      </c>
      <c r="T108" s="2"/>
      <c r="U108" s="2"/>
      <c r="V108" s="5" t="s">
        <v>39</v>
      </c>
      <c r="W108" s="5">
        <v>8.0</v>
      </c>
      <c r="X108" s="5">
        <v>26.0</v>
      </c>
      <c r="Y108" s="1">
        <v>34.0</v>
      </c>
      <c r="Z108" s="1" t="s">
        <v>100</v>
      </c>
      <c r="AA108" s="1"/>
      <c r="AB108" s="5" t="s">
        <v>41</v>
      </c>
      <c r="AC108" s="5">
        <v>0.0</v>
      </c>
      <c r="AD108" s="5" t="s">
        <v>36</v>
      </c>
      <c r="AE108" s="5" t="s">
        <v>36</v>
      </c>
      <c r="AF108" s="1" t="s">
        <v>127</v>
      </c>
      <c r="AG108" s="1" t="s">
        <v>43</v>
      </c>
    </row>
    <row r="109">
      <c r="A109" s="2"/>
      <c r="B109" s="3">
        <v>46210.0</v>
      </c>
      <c r="C109" s="4">
        <v>0.5416666666666666</v>
      </c>
      <c r="D109" s="4">
        <v>0.5833333333333334</v>
      </c>
      <c r="E109" s="4">
        <v>0.5416666666666666</v>
      </c>
      <c r="F109" s="4">
        <v>0.5659722222222222</v>
      </c>
      <c r="G109" s="5">
        <v>2.29951769925E11</v>
      </c>
      <c r="H109" s="1" t="s">
        <v>385</v>
      </c>
      <c r="I109" s="2"/>
      <c r="J109" s="1" t="s">
        <v>33</v>
      </c>
      <c r="K109" s="5" t="str">
        <f>+52 442 157 0184</f>
        <v>#ERROR!</v>
      </c>
      <c r="L109" s="1" t="s">
        <v>159</v>
      </c>
      <c r="M109" s="1" t="s">
        <v>90</v>
      </c>
      <c r="N109" s="1" t="s">
        <v>316</v>
      </c>
      <c r="O109" s="2"/>
      <c r="P109" s="6" t="s">
        <v>36</v>
      </c>
      <c r="Q109" s="5"/>
      <c r="R109" s="1" t="s">
        <v>57</v>
      </c>
      <c r="S109" s="1" t="s">
        <v>57</v>
      </c>
      <c r="T109" s="2"/>
      <c r="U109" s="2"/>
      <c r="V109" s="5" t="s">
        <v>39</v>
      </c>
      <c r="W109" s="5">
        <v>0.0</v>
      </c>
      <c r="X109" s="5">
        <v>35.0</v>
      </c>
      <c r="Y109" s="1">
        <v>35.0</v>
      </c>
      <c r="Z109" s="1" t="s">
        <v>92</v>
      </c>
      <c r="AA109" s="1"/>
      <c r="AB109" s="5" t="s">
        <v>41</v>
      </c>
      <c r="AC109" s="5">
        <v>0.0</v>
      </c>
      <c r="AD109" s="5" t="s">
        <v>36</v>
      </c>
      <c r="AE109" s="5" t="s">
        <v>36</v>
      </c>
      <c r="AF109" s="1" t="s">
        <v>386</v>
      </c>
      <c r="AG109" s="1" t="s">
        <v>43</v>
      </c>
    </row>
    <row r="110">
      <c r="A110" s="2"/>
      <c r="B110" s="3">
        <v>46210.0</v>
      </c>
      <c r="C110" s="4">
        <v>0.5416666666666666</v>
      </c>
      <c r="D110" s="4">
        <v>0.5520833333333334</v>
      </c>
      <c r="E110" s="4">
        <v>0.5416666666666666</v>
      </c>
      <c r="F110" s="4">
        <v>0.5659722222222222</v>
      </c>
      <c r="G110" s="5">
        <v>2.29951769925E11</v>
      </c>
      <c r="H110" s="1" t="s">
        <v>385</v>
      </c>
      <c r="I110" s="2"/>
      <c r="J110" s="1" t="s">
        <v>33</v>
      </c>
      <c r="K110" s="5" t="str">
        <f>+52 442 157 0184</f>
        <v>#ERROR!</v>
      </c>
      <c r="L110" s="1" t="s">
        <v>183</v>
      </c>
      <c r="M110" s="1" t="s">
        <v>46</v>
      </c>
      <c r="N110" s="2"/>
      <c r="O110" s="2"/>
      <c r="P110" s="6" t="s">
        <v>36</v>
      </c>
      <c r="Q110" s="5"/>
      <c r="R110" s="1" t="s">
        <v>57</v>
      </c>
      <c r="S110" s="1" t="s">
        <v>57</v>
      </c>
      <c r="T110" s="2"/>
      <c r="U110" s="2"/>
      <c r="V110" s="5" t="s">
        <v>39</v>
      </c>
      <c r="W110" s="5">
        <v>0.0</v>
      </c>
      <c r="X110" s="5">
        <v>35.0</v>
      </c>
      <c r="Y110" s="1">
        <v>35.0</v>
      </c>
      <c r="Z110" s="1" t="s">
        <v>118</v>
      </c>
      <c r="AA110" s="1"/>
      <c r="AB110" s="5" t="s">
        <v>41</v>
      </c>
      <c r="AC110" s="5">
        <v>0.0</v>
      </c>
      <c r="AD110" s="5" t="s">
        <v>36</v>
      </c>
      <c r="AE110" s="5" t="s">
        <v>36</v>
      </c>
      <c r="AF110" s="1" t="s">
        <v>386</v>
      </c>
      <c r="AG110" s="1" t="s">
        <v>43</v>
      </c>
    </row>
    <row r="111">
      <c r="A111" s="2"/>
      <c r="B111" s="3">
        <v>46210.0</v>
      </c>
      <c r="C111" s="4">
        <v>0.7083333333333334</v>
      </c>
      <c r="D111" s="4">
        <v>0.75</v>
      </c>
      <c r="E111" s="4">
        <v>0.7083333333333334</v>
      </c>
      <c r="F111" s="4">
        <v>0.7423611111111111</v>
      </c>
      <c r="G111" s="1">
        <v>2.33483425175E11</v>
      </c>
      <c r="H111" s="1" t="s">
        <v>218</v>
      </c>
      <c r="I111" s="2"/>
      <c r="J111" s="1" t="s">
        <v>33</v>
      </c>
      <c r="K111" s="5">
        <f>+5218342758838</f>
        <v>5218342758838</v>
      </c>
      <c r="L111" s="1" t="s">
        <v>334</v>
      </c>
      <c r="M111" s="1" t="s">
        <v>90</v>
      </c>
      <c r="N111" s="1" t="s">
        <v>387</v>
      </c>
      <c r="O111" s="2"/>
      <c r="P111" s="6" t="s">
        <v>36</v>
      </c>
      <c r="Q111" s="5"/>
      <c r="R111" s="1" t="s">
        <v>71</v>
      </c>
      <c r="S111" s="1" t="s">
        <v>71</v>
      </c>
      <c r="T111" s="2"/>
      <c r="U111" s="2"/>
      <c r="V111" s="5" t="s">
        <v>39</v>
      </c>
      <c r="W111" s="5">
        <v>34.0</v>
      </c>
      <c r="X111" s="5">
        <v>15.0</v>
      </c>
      <c r="Y111" s="1">
        <v>49.0</v>
      </c>
      <c r="Z111" s="1" t="s">
        <v>92</v>
      </c>
      <c r="AA111" s="2"/>
      <c r="AB111" s="5" t="s">
        <v>41</v>
      </c>
      <c r="AC111" s="5">
        <v>0.0</v>
      </c>
      <c r="AD111" s="5" t="s">
        <v>36</v>
      </c>
      <c r="AE111" s="5" t="s">
        <v>36</v>
      </c>
      <c r="AF111" s="1" t="s">
        <v>388</v>
      </c>
      <c r="AG111" s="1" t="s">
        <v>43</v>
      </c>
    </row>
    <row r="112">
      <c r="A112" s="2"/>
      <c r="B112" s="3">
        <v>46210.0</v>
      </c>
      <c r="C112" s="4">
        <v>0.4791666666666667</v>
      </c>
      <c r="D112" s="4">
        <v>0.5208333333333334</v>
      </c>
      <c r="E112" s="4">
        <v>0.43125</v>
      </c>
      <c r="F112" s="4">
        <v>0.5527777777777778</v>
      </c>
      <c r="G112" s="1">
        <v>2.29342891666E11</v>
      </c>
      <c r="H112" s="1" t="s">
        <v>389</v>
      </c>
      <c r="I112" s="2"/>
      <c r="J112" s="1" t="s">
        <v>33</v>
      </c>
      <c r="K112" s="5">
        <f>+17133407330</f>
        <v>17133407330</v>
      </c>
      <c r="L112" s="1" t="s">
        <v>45</v>
      </c>
      <c r="M112" s="1" t="s">
        <v>46</v>
      </c>
      <c r="N112" s="2"/>
      <c r="O112" s="2"/>
      <c r="P112" s="6" t="s">
        <v>390</v>
      </c>
      <c r="Q112" s="5"/>
      <c r="R112" s="1" t="s">
        <v>57</v>
      </c>
      <c r="S112" s="1" t="s">
        <v>57</v>
      </c>
      <c r="T112" s="2"/>
      <c r="U112" s="2"/>
      <c r="V112" s="5" t="s">
        <v>39</v>
      </c>
      <c r="W112" s="5">
        <v>0.0</v>
      </c>
      <c r="X112" s="5">
        <v>175.0</v>
      </c>
      <c r="Y112" s="1">
        <v>175.0</v>
      </c>
      <c r="Z112" s="1" t="s">
        <v>118</v>
      </c>
      <c r="AA112" s="2"/>
      <c r="AB112" s="5" t="s">
        <v>80</v>
      </c>
      <c r="AC112" s="5">
        <v>0.0</v>
      </c>
      <c r="AD112" s="5" t="s">
        <v>36</v>
      </c>
      <c r="AE112" s="5" t="s">
        <v>36</v>
      </c>
      <c r="AF112" s="1" t="s">
        <v>104</v>
      </c>
      <c r="AG112" s="1" t="s">
        <v>43</v>
      </c>
    </row>
    <row r="113">
      <c r="A113" s="2"/>
      <c r="B113" s="3">
        <v>46210.0</v>
      </c>
      <c r="C113" s="4">
        <v>0.4583333333333333</v>
      </c>
      <c r="D113" s="4">
        <v>0.4791666666666667</v>
      </c>
      <c r="E113" s="4">
        <v>0.44166666666666665</v>
      </c>
      <c r="F113" s="4">
        <v>0.5319444444444444</v>
      </c>
      <c r="G113" s="7">
        <v>1.99208265648E11</v>
      </c>
      <c r="H113" s="1" t="s">
        <v>133</v>
      </c>
      <c r="I113" s="1"/>
      <c r="J113" s="1" t="s">
        <v>33</v>
      </c>
      <c r="K113" s="8">
        <v>5.28338494878E11</v>
      </c>
      <c r="L113" s="1" t="s">
        <v>103</v>
      </c>
      <c r="M113" s="1" t="s">
        <v>46</v>
      </c>
      <c r="N113" s="2"/>
      <c r="O113" s="2"/>
      <c r="P113" s="6" t="s">
        <v>36</v>
      </c>
      <c r="Q113" s="1" t="s">
        <v>36</v>
      </c>
      <c r="R113" s="1" t="s">
        <v>57</v>
      </c>
      <c r="S113" s="1" t="s">
        <v>57</v>
      </c>
      <c r="T113" s="2"/>
      <c r="U113" s="2"/>
      <c r="V113" s="5" t="s">
        <v>39</v>
      </c>
      <c r="W113" s="5">
        <v>0.0</v>
      </c>
      <c r="X113" s="5">
        <v>130.0</v>
      </c>
      <c r="Y113" s="1">
        <v>130.0</v>
      </c>
      <c r="Z113" s="1" t="s">
        <v>118</v>
      </c>
      <c r="AA113" s="1"/>
      <c r="AB113" s="5" t="s">
        <v>41</v>
      </c>
      <c r="AC113" s="5">
        <v>0.0</v>
      </c>
      <c r="AD113" s="5" t="s">
        <v>36</v>
      </c>
      <c r="AE113" s="5" t="s">
        <v>36</v>
      </c>
      <c r="AF113" s="1" t="s">
        <v>391</v>
      </c>
      <c r="AG113" s="1" t="s">
        <v>43</v>
      </c>
    </row>
    <row r="114">
      <c r="A114" s="2"/>
      <c r="B114" s="3">
        <v>46210.0</v>
      </c>
      <c r="C114" s="4">
        <v>0.5208333333333334</v>
      </c>
      <c r="D114" s="4">
        <v>0.5625</v>
      </c>
      <c r="E114" s="4">
        <v>0.5208333333333334</v>
      </c>
      <c r="F114" s="4">
        <v>0.7368055555555556</v>
      </c>
      <c r="G114" s="5"/>
      <c r="H114" s="1" t="s">
        <v>392</v>
      </c>
      <c r="I114" s="1"/>
      <c r="J114" s="1" t="s">
        <v>33</v>
      </c>
      <c r="K114" s="11">
        <f>+525545455426</f>
        <v>525545455426</v>
      </c>
      <c r="L114" s="1" t="s">
        <v>114</v>
      </c>
      <c r="M114" s="1" t="s">
        <v>35</v>
      </c>
      <c r="N114" s="1"/>
      <c r="O114" s="2"/>
      <c r="P114" s="5" t="s">
        <v>393</v>
      </c>
      <c r="Q114" s="5"/>
      <c r="R114" s="1" t="s">
        <v>37</v>
      </c>
      <c r="S114" s="1" t="s">
        <v>38</v>
      </c>
      <c r="T114" s="2"/>
      <c r="U114" s="2"/>
      <c r="V114" s="5" t="s">
        <v>39</v>
      </c>
      <c r="W114" s="5">
        <v>16.0</v>
      </c>
      <c r="X114" s="5">
        <v>295.0</v>
      </c>
      <c r="Y114" s="1">
        <v>311.0</v>
      </c>
      <c r="Z114" s="1" t="s">
        <v>50</v>
      </c>
      <c r="AA114" s="1" t="s">
        <v>66</v>
      </c>
      <c r="AB114" s="5" t="s">
        <v>41</v>
      </c>
      <c r="AC114" s="5">
        <v>0.0</v>
      </c>
      <c r="AD114" s="5" t="s">
        <v>36</v>
      </c>
      <c r="AE114" s="5" t="s">
        <v>36</v>
      </c>
      <c r="AF114" s="1" t="s">
        <v>349</v>
      </c>
      <c r="AG114" s="1" t="s">
        <v>43</v>
      </c>
    </row>
    <row r="115">
      <c r="A115" s="2"/>
      <c r="B115" s="3">
        <v>46210.0</v>
      </c>
      <c r="C115" s="4">
        <v>0.4166666666666667</v>
      </c>
      <c r="D115" s="4">
        <v>0.4583333333333333</v>
      </c>
      <c r="E115" s="4">
        <v>0.4305555555555556</v>
      </c>
      <c r="F115" s="4">
        <v>0.5527777777777778</v>
      </c>
      <c r="G115" s="1"/>
      <c r="H115" s="1" t="s">
        <v>394</v>
      </c>
      <c r="I115" s="2"/>
      <c r="J115" s="1" t="s">
        <v>33</v>
      </c>
      <c r="K115" s="8">
        <v>7.208470777E9</v>
      </c>
      <c r="L115" s="1" t="s">
        <v>111</v>
      </c>
      <c r="M115" s="1" t="s">
        <v>54</v>
      </c>
      <c r="N115" s="1"/>
      <c r="O115" s="2"/>
      <c r="P115" s="6" t="s">
        <v>36</v>
      </c>
      <c r="Q115" s="5"/>
      <c r="R115" s="1" t="s">
        <v>57</v>
      </c>
      <c r="S115" s="1" t="s">
        <v>57</v>
      </c>
      <c r="T115" s="2"/>
      <c r="U115" s="2"/>
      <c r="V115" s="5" t="s">
        <v>39</v>
      </c>
      <c r="W115" s="5">
        <v>0.0</v>
      </c>
      <c r="X115" s="5">
        <v>176.0</v>
      </c>
      <c r="Y115" s="1">
        <v>176.0</v>
      </c>
      <c r="Z115" s="1" t="s">
        <v>118</v>
      </c>
      <c r="AA115" s="1"/>
      <c r="AB115" s="5"/>
      <c r="AC115" s="5">
        <v>0.0</v>
      </c>
      <c r="AD115" s="5" t="s">
        <v>36</v>
      </c>
      <c r="AE115" s="5" t="s">
        <v>36</v>
      </c>
      <c r="AF115" s="1" t="s">
        <v>395</v>
      </c>
      <c r="AG115" s="1" t="s">
        <v>43</v>
      </c>
    </row>
    <row r="116">
      <c r="A116" s="2"/>
      <c r="B116" s="3">
        <v>46210.0</v>
      </c>
      <c r="C116" s="4">
        <v>0.4791666666666667</v>
      </c>
      <c r="D116" s="4">
        <v>0.5208333333333334</v>
      </c>
      <c r="E116" s="4">
        <v>0.4875</v>
      </c>
      <c r="F116" s="4">
        <v>0.5041666666666667</v>
      </c>
      <c r="G116" s="1"/>
      <c r="H116" s="1" t="s">
        <v>396</v>
      </c>
      <c r="I116" s="1"/>
      <c r="J116" s="1" t="s">
        <v>33</v>
      </c>
      <c r="K116" s="5">
        <v>5.612761262E9</v>
      </c>
      <c r="L116" s="1" t="s">
        <v>111</v>
      </c>
      <c r="M116" s="1" t="s">
        <v>54</v>
      </c>
      <c r="N116" s="1"/>
      <c r="O116" s="2"/>
      <c r="P116" s="6" t="s">
        <v>36</v>
      </c>
      <c r="Q116" s="2"/>
      <c r="R116" s="1" t="s">
        <v>71</v>
      </c>
      <c r="S116" s="1" t="s">
        <v>71</v>
      </c>
      <c r="T116" s="2"/>
      <c r="U116" s="2"/>
      <c r="V116" s="5" t="s">
        <v>39</v>
      </c>
      <c r="W116" s="5">
        <v>0.0</v>
      </c>
      <c r="X116" s="5">
        <v>24.0</v>
      </c>
      <c r="Y116" s="1">
        <v>24.0</v>
      </c>
      <c r="Z116" s="1" t="s">
        <v>85</v>
      </c>
      <c r="AA116" s="1"/>
      <c r="AB116" s="5" t="s">
        <v>41</v>
      </c>
      <c r="AC116" s="5">
        <v>0.0</v>
      </c>
      <c r="AD116" s="5" t="s">
        <v>36</v>
      </c>
      <c r="AE116" s="5" t="s">
        <v>36</v>
      </c>
      <c r="AF116" s="1" t="s">
        <v>397</v>
      </c>
      <c r="AG116" s="1" t="s">
        <v>43</v>
      </c>
    </row>
    <row r="117">
      <c r="A117" s="2"/>
      <c r="B117" s="3">
        <v>46210.0</v>
      </c>
      <c r="C117" s="4">
        <v>0.6041666666666666</v>
      </c>
      <c r="D117" s="4">
        <v>0.6180555555555556</v>
      </c>
      <c r="E117" s="4">
        <v>0.5993055555555555</v>
      </c>
      <c r="F117" s="4">
        <v>0.7368055555555556</v>
      </c>
      <c r="G117" s="1"/>
      <c r="H117" s="1" t="s">
        <v>398</v>
      </c>
      <c r="I117" s="1"/>
      <c r="J117" s="1" t="s">
        <v>33</v>
      </c>
      <c r="K117" s="5">
        <v>5.612690294E9</v>
      </c>
      <c r="L117" s="1" t="s">
        <v>129</v>
      </c>
      <c r="M117" s="1" t="s">
        <v>46</v>
      </c>
      <c r="N117" s="1"/>
      <c r="O117" s="2"/>
      <c r="P117" s="6" t="s">
        <v>399</v>
      </c>
      <c r="Q117" s="2"/>
      <c r="R117" s="1" t="s">
        <v>37</v>
      </c>
      <c r="S117" s="1" t="s">
        <v>65</v>
      </c>
      <c r="T117" s="2"/>
      <c r="U117" s="2"/>
      <c r="V117" s="5" t="s">
        <v>39</v>
      </c>
      <c r="W117" s="5">
        <v>0.0</v>
      </c>
      <c r="X117" s="5">
        <v>198.0</v>
      </c>
      <c r="Y117" s="1">
        <v>198.0</v>
      </c>
      <c r="Z117" s="1" t="s">
        <v>85</v>
      </c>
      <c r="AA117" s="1" t="s">
        <v>66</v>
      </c>
      <c r="AB117" s="5" t="s">
        <v>41</v>
      </c>
      <c r="AC117" s="5">
        <v>0.0</v>
      </c>
      <c r="AD117" s="5" t="s">
        <v>36</v>
      </c>
      <c r="AE117" s="5" t="s">
        <v>36</v>
      </c>
      <c r="AF117" s="1" t="s">
        <v>400</v>
      </c>
      <c r="AG117" s="1" t="s">
        <v>43</v>
      </c>
    </row>
    <row r="118">
      <c r="A118" s="2"/>
      <c r="B118" s="3">
        <v>46210.0</v>
      </c>
      <c r="C118" s="4">
        <v>0.4583333333333333</v>
      </c>
      <c r="D118" s="4">
        <v>0.4791666666666667</v>
      </c>
      <c r="E118" s="4">
        <v>0.4486111111111111</v>
      </c>
      <c r="F118" s="4">
        <v>0.475</v>
      </c>
      <c r="G118" s="1">
        <v>1.53405831727E11</v>
      </c>
      <c r="H118" s="1" t="s">
        <v>75</v>
      </c>
      <c r="I118" s="2"/>
      <c r="J118" s="1" t="s">
        <v>33</v>
      </c>
      <c r="K118" s="1">
        <f>+528181612948</f>
        <v>528181612948</v>
      </c>
      <c r="L118" s="1" t="s">
        <v>103</v>
      </c>
      <c r="M118" s="1" t="s">
        <v>46</v>
      </c>
      <c r="N118" s="1"/>
      <c r="O118" s="2"/>
      <c r="P118" s="6" t="s">
        <v>36</v>
      </c>
      <c r="Q118" s="1"/>
      <c r="R118" s="1" t="s">
        <v>71</v>
      </c>
      <c r="S118" s="1" t="s">
        <v>65</v>
      </c>
      <c r="T118" s="2"/>
      <c r="U118" s="2"/>
      <c r="V118" s="5" t="s">
        <v>39</v>
      </c>
      <c r="W118" s="5">
        <v>38.0</v>
      </c>
      <c r="X118" s="5">
        <v>0.0</v>
      </c>
      <c r="Y118" s="1">
        <v>38.0</v>
      </c>
      <c r="Z118" s="1" t="s">
        <v>73</v>
      </c>
      <c r="AA118" s="1"/>
      <c r="AB118" s="5" t="s">
        <v>80</v>
      </c>
      <c r="AC118" s="5">
        <v>0.0</v>
      </c>
      <c r="AD118" s="5" t="s">
        <v>36</v>
      </c>
      <c r="AE118" s="5" t="s">
        <v>36</v>
      </c>
      <c r="AF118" s="1" t="s">
        <v>401</v>
      </c>
      <c r="AG118" s="1" t="s">
        <v>43</v>
      </c>
    </row>
    <row r="119">
      <c r="A119" s="2"/>
      <c r="B119" s="3">
        <v>46210.0</v>
      </c>
      <c r="C119" s="4">
        <v>0.5</v>
      </c>
      <c r="D119" s="4">
        <v>0.5208333333333334</v>
      </c>
      <c r="E119" s="4">
        <v>0.4979166666666667</v>
      </c>
      <c r="F119" s="4">
        <v>0.5423611111111111</v>
      </c>
      <c r="G119" s="7">
        <v>8.8281351E7</v>
      </c>
      <c r="H119" s="1" t="s">
        <v>221</v>
      </c>
      <c r="I119" s="2"/>
      <c r="J119" s="1" t="s">
        <v>33</v>
      </c>
      <c r="K119" s="5">
        <f>+18327952308</f>
        <v>18327952308</v>
      </c>
      <c r="L119" s="1" t="s">
        <v>103</v>
      </c>
      <c r="M119" s="1" t="s">
        <v>46</v>
      </c>
      <c r="N119" s="1"/>
      <c r="O119" s="2"/>
      <c r="P119" s="6" t="s">
        <v>222</v>
      </c>
      <c r="Q119" s="1"/>
      <c r="R119" s="1" t="s">
        <v>37</v>
      </c>
      <c r="S119" s="1" t="s">
        <v>38</v>
      </c>
      <c r="T119" s="2"/>
      <c r="U119" s="2"/>
      <c r="V119" s="5" t="s">
        <v>39</v>
      </c>
      <c r="W119" s="5">
        <v>0.0</v>
      </c>
      <c r="X119" s="5">
        <v>64.0</v>
      </c>
      <c r="Y119" s="1">
        <v>64.0</v>
      </c>
      <c r="Z119" s="1" t="s">
        <v>50</v>
      </c>
      <c r="AA119" s="1"/>
      <c r="AB119" s="5" t="s">
        <v>80</v>
      </c>
      <c r="AC119" s="5">
        <v>0.0</v>
      </c>
      <c r="AD119" s="5" t="s">
        <v>36</v>
      </c>
      <c r="AE119" s="5" t="s">
        <v>36</v>
      </c>
      <c r="AF119" s="1" t="s">
        <v>402</v>
      </c>
      <c r="AG119" s="1" t="s">
        <v>43</v>
      </c>
    </row>
    <row r="120">
      <c r="A120" s="2"/>
      <c r="B120" s="3">
        <v>46210.0</v>
      </c>
      <c r="C120" s="4">
        <v>0.5416666666666666</v>
      </c>
      <c r="D120" s="4">
        <v>0.5625</v>
      </c>
      <c r="E120" s="4">
        <v>0.5416666666666666</v>
      </c>
      <c r="F120" s="4">
        <v>0.5847222222222223</v>
      </c>
      <c r="G120" s="5"/>
      <c r="H120" s="1" t="s">
        <v>403</v>
      </c>
      <c r="I120" s="1" t="s">
        <v>32</v>
      </c>
      <c r="J120" s="1" t="s">
        <v>33</v>
      </c>
      <c r="K120" s="5">
        <v>5.639299161E9</v>
      </c>
      <c r="L120" s="1" t="s">
        <v>34</v>
      </c>
      <c r="M120" s="1" t="s">
        <v>35</v>
      </c>
      <c r="N120" s="1"/>
      <c r="O120" s="2"/>
      <c r="P120" s="6" t="s">
        <v>404</v>
      </c>
      <c r="Q120" s="11"/>
      <c r="R120" s="1" t="s">
        <v>37</v>
      </c>
      <c r="S120" s="1" t="s">
        <v>37</v>
      </c>
      <c r="T120" s="2"/>
      <c r="U120" s="2"/>
      <c r="V120" s="5" t="s">
        <v>39</v>
      </c>
      <c r="W120" s="5">
        <v>36.0</v>
      </c>
      <c r="X120" s="5">
        <v>26.0</v>
      </c>
      <c r="Y120" s="1">
        <v>62.0</v>
      </c>
      <c r="Z120" s="1" t="s">
        <v>40</v>
      </c>
      <c r="AA120" s="1" t="s">
        <v>66</v>
      </c>
      <c r="AB120" s="5" t="s">
        <v>41</v>
      </c>
      <c r="AC120" s="5">
        <v>0.0</v>
      </c>
      <c r="AD120" s="5" t="s">
        <v>36</v>
      </c>
      <c r="AE120" s="5" t="s">
        <v>36</v>
      </c>
      <c r="AF120" s="1" t="s">
        <v>405</v>
      </c>
      <c r="AG120" s="1" t="s">
        <v>43</v>
      </c>
    </row>
    <row r="121">
      <c r="A121" s="2"/>
      <c r="B121" s="3">
        <v>46210.0</v>
      </c>
      <c r="C121" s="4">
        <v>0.3958333333333333</v>
      </c>
      <c r="D121" s="4">
        <v>0.4270833333333333</v>
      </c>
      <c r="E121" s="4">
        <v>0.4027777777777778</v>
      </c>
      <c r="F121" s="4">
        <v>0.5520833333333334</v>
      </c>
      <c r="G121" s="5">
        <v>2.26660585401E11</v>
      </c>
      <c r="H121" s="1" t="s">
        <v>224</v>
      </c>
      <c r="I121" s="2"/>
      <c r="J121" s="1" t="s">
        <v>33</v>
      </c>
      <c r="K121" s="11">
        <f>+525548551244</f>
        <v>525548551244</v>
      </c>
      <c r="L121" s="1" t="s">
        <v>143</v>
      </c>
      <c r="M121" s="1" t="s">
        <v>77</v>
      </c>
      <c r="N121" s="1" t="s">
        <v>406</v>
      </c>
      <c r="O121" s="2"/>
      <c r="P121" s="6" t="s">
        <v>36</v>
      </c>
      <c r="Q121" s="2"/>
      <c r="R121" s="1" t="s">
        <v>98</v>
      </c>
      <c r="S121" s="1" t="s">
        <v>98</v>
      </c>
      <c r="T121" s="2"/>
      <c r="U121" s="2"/>
      <c r="V121" s="5" t="s">
        <v>39</v>
      </c>
      <c r="W121" s="5">
        <v>0.0</v>
      </c>
      <c r="X121" s="5">
        <v>215.0</v>
      </c>
      <c r="Y121" s="1">
        <v>215.0</v>
      </c>
      <c r="Z121" s="1" t="s">
        <v>92</v>
      </c>
      <c r="AA121" s="2"/>
      <c r="AB121" s="5" t="s">
        <v>41</v>
      </c>
      <c r="AC121" s="5">
        <v>0.0</v>
      </c>
      <c r="AD121" s="5" t="s">
        <v>36</v>
      </c>
      <c r="AE121" s="5" t="s">
        <v>36</v>
      </c>
      <c r="AF121" s="1" t="s">
        <v>407</v>
      </c>
      <c r="AG121" s="1" t="s">
        <v>43</v>
      </c>
    </row>
    <row r="122">
      <c r="A122" s="2"/>
      <c r="B122" s="3">
        <v>46209.0</v>
      </c>
      <c r="C122" s="4">
        <v>0.5625</v>
      </c>
      <c r="D122" s="4">
        <v>0.5729166666666666</v>
      </c>
      <c r="E122" s="4">
        <v>0.5625</v>
      </c>
      <c r="F122" s="4">
        <v>0.6958333333333333</v>
      </c>
      <c r="G122" s="9">
        <v>2.32964801903216E22</v>
      </c>
      <c r="H122" s="1" t="s">
        <v>408</v>
      </c>
      <c r="I122" s="2"/>
      <c r="J122" s="1" t="s">
        <v>33</v>
      </c>
      <c r="K122" s="11">
        <f>+525534052100</f>
        <v>525534052100</v>
      </c>
      <c r="L122" s="1" t="s">
        <v>183</v>
      </c>
      <c r="M122" s="1" t="s">
        <v>46</v>
      </c>
      <c r="N122" s="2"/>
      <c r="O122" s="2"/>
      <c r="P122" s="6" t="s">
        <v>36</v>
      </c>
      <c r="Q122" s="2"/>
      <c r="R122" s="1" t="s">
        <v>57</v>
      </c>
      <c r="S122" s="1" t="s">
        <v>57</v>
      </c>
      <c r="T122" s="2"/>
      <c r="U122" s="2"/>
      <c r="V122" s="5" t="s">
        <v>39</v>
      </c>
      <c r="W122" s="5">
        <v>0.0</v>
      </c>
      <c r="X122" s="5">
        <v>192.0</v>
      </c>
      <c r="Y122" s="1">
        <v>192.0</v>
      </c>
      <c r="Z122" s="1" t="s">
        <v>118</v>
      </c>
      <c r="AA122" s="2"/>
      <c r="AB122" s="5" t="s">
        <v>41</v>
      </c>
      <c r="AC122" s="5">
        <v>0.0</v>
      </c>
      <c r="AD122" s="5" t="s">
        <v>36</v>
      </c>
      <c r="AE122" s="5" t="s">
        <v>36</v>
      </c>
      <c r="AF122" s="1" t="s">
        <v>409</v>
      </c>
      <c r="AG122" s="1" t="s">
        <v>43</v>
      </c>
    </row>
    <row r="123">
      <c r="A123" s="2"/>
      <c r="B123" s="3">
        <v>46209.0</v>
      </c>
      <c r="C123" s="4">
        <v>0.5416666666666666</v>
      </c>
      <c r="D123" s="4">
        <v>0.5520833333333334</v>
      </c>
      <c r="E123" s="4">
        <v>0.5416666666666666</v>
      </c>
      <c r="F123" s="4">
        <v>0.5819444444444445</v>
      </c>
      <c r="G123" s="5">
        <v>1.29860452952E11</v>
      </c>
      <c r="H123" s="1" t="s">
        <v>410</v>
      </c>
      <c r="I123" s="1"/>
      <c r="J123" s="1" t="s">
        <v>33</v>
      </c>
      <c r="K123" s="5">
        <f>+14153093757</f>
        <v>14153093757</v>
      </c>
      <c r="L123" s="1" t="s">
        <v>183</v>
      </c>
      <c r="M123" s="1" t="s">
        <v>46</v>
      </c>
      <c r="N123" s="2"/>
      <c r="O123" s="2"/>
      <c r="P123" s="6" t="s">
        <v>411</v>
      </c>
      <c r="Q123" s="5" t="s">
        <v>36</v>
      </c>
      <c r="R123" s="1" t="s">
        <v>257</v>
      </c>
      <c r="S123" s="1" t="s">
        <v>257</v>
      </c>
      <c r="T123" s="2"/>
      <c r="U123" s="2"/>
      <c r="V123" s="5" t="s">
        <v>39</v>
      </c>
      <c r="W123" s="5">
        <v>2.0</v>
      </c>
      <c r="X123" s="5">
        <v>56.0</v>
      </c>
      <c r="Y123" s="1">
        <v>58.0</v>
      </c>
      <c r="Z123" s="1" t="s">
        <v>59</v>
      </c>
      <c r="AA123" s="1"/>
      <c r="AB123" s="5"/>
      <c r="AC123" s="5">
        <v>0.0</v>
      </c>
      <c r="AD123" s="5" t="s">
        <v>36</v>
      </c>
      <c r="AE123" s="5" t="s">
        <v>36</v>
      </c>
      <c r="AF123" s="1" t="s">
        <v>412</v>
      </c>
      <c r="AG123" s="1" t="s">
        <v>43</v>
      </c>
    </row>
    <row r="124">
      <c r="A124" s="2"/>
      <c r="B124" s="3">
        <v>46209.0</v>
      </c>
      <c r="C124" s="4">
        <v>0.4791666666666667</v>
      </c>
      <c r="D124" s="4">
        <v>0.5</v>
      </c>
      <c r="E124" s="4">
        <v>0.49375</v>
      </c>
      <c r="F124" s="4">
        <v>0.5423611111111111</v>
      </c>
      <c r="G124" s="7"/>
      <c r="H124" s="1" t="s">
        <v>314</v>
      </c>
      <c r="I124" s="2"/>
      <c r="J124" s="1" t="s">
        <v>33</v>
      </c>
      <c r="K124" s="5" t="s">
        <v>315</v>
      </c>
      <c r="L124" s="1" t="s">
        <v>103</v>
      </c>
      <c r="M124" s="1" t="s">
        <v>46</v>
      </c>
      <c r="N124" s="1"/>
      <c r="O124" s="2"/>
      <c r="P124" s="6" t="s">
        <v>317</v>
      </c>
      <c r="Q124" s="1" t="s">
        <v>36</v>
      </c>
      <c r="R124" s="1" t="s">
        <v>257</v>
      </c>
      <c r="S124" s="1" t="s">
        <v>257</v>
      </c>
      <c r="T124" s="2"/>
      <c r="U124" s="2"/>
      <c r="V124" s="5" t="s">
        <v>39</v>
      </c>
      <c r="W124" s="5">
        <v>0.0</v>
      </c>
      <c r="X124" s="5">
        <v>70.0</v>
      </c>
      <c r="Y124" s="1">
        <v>70.0</v>
      </c>
      <c r="Z124" s="1" t="s">
        <v>59</v>
      </c>
      <c r="AA124" s="1"/>
      <c r="AB124" s="5" t="s">
        <v>41</v>
      </c>
      <c r="AC124" s="5">
        <v>0.0</v>
      </c>
      <c r="AD124" s="5" t="s">
        <v>36</v>
      </c>
      <c r="AE124" s="5" t="s">
        <v>36</v>
      </c>
      <c r="AF124" s="1" t="s">
        <v>67</v>
      </c>
      <c r="AG124" s="1" t="s">
        <v>43</v>
      </c>
    </row>
    <row r="125">
      <c r="A125" s="2"/>
      <c r="B125" s="3">
        <v>46209.0</v>
      </c>
      <c r="C125" s="4">
        <v>0.4791666666666667</v>
      </c>
      <c r="D125" s="4">
        <v>0.5</v>
      </c>
      <c r="E125" s="4">
        <v>0.49375</v>
      </c>
      <c r="F125" s="4">
        <v>0.5444444444444444</v>
      </c>
      <c r="G125" s="5"/>
      <c r="H125" s="1" t="s">
        <v>413</v>
      </c>
      <c r="I125" s="2"/>
      <c r="J125" s="1" t="s">
        <v>33</v>
      </c>
      <c r="K125" s="5">
        <f>+4775916155</f>
        <v>4775916155</v>
      </c>
      <c r="L125" s="1" t="s">
        <v>103</v>
      </c>
      <c r="M125" s="1" t="s">
        <v>46</v>
      </c>
      <c r="N125" s="1"/>
      <c r="O125" s="2"/>
      <c r="P125" s="6" t="s">
        <v>36</v>
      </c>
      <c r="Q125" s="2"/>
      <c r="R125" s="1" t="s">
        <v>57</v>
      </c>
      <c r="S125" s="1" t="s">
        <v>57</v>
      </c>
      <c r="T125" s="2"/>
      <c r="U125" s="2"/>
      <c r="V125" s="5" t="s">
        <v>39</v>
      </c>
      <c r="W125" s="5">
        <v>0.0</v>
      </c>
      <c r="X125" s="5">
        <v>73.0</v>
      </c>
      <c r="Y125" s="1">
        <v>73.0</v>
      </c>
      <c r="Z125" s="1" t="s">
        <v>118</v>
      </c>
      <c r="AA125" s="1"/>
      <c r="AB125" s="5" t="s">
        <v>41</v>
      </c>
      <c r="AC125" s="5">
        <v>0.0</v>
      </c>
      <c r="AD125" s="5" t="s">
        <v>36</v>
      </c>
      <c r="AE125" s="5" t="s">
        <v>36</v>
      </c>
      <c r="AF125" s="1" t="s">
        <v>67</v>
      </c>
      <c r="AG125" s="1" t="s">
        <v>43</v>
      </c>
    </row>
    <row r="126">
      <c r="A126" s="2"/>
      <c r="B126" s="3">
        <v>46209.0</v>
      </c>
      <c r="C126" s="4">
        <v>0.3541666666666667</v>
      </c>
      <c r="D126" s="4">
        <v>0.3611111111111111</v>
      </c>
      <c r="E126" s="4">
        <v>0.3840277777777778</v>
      </c>
      <c r="F126" s="4">
        <v>0.45625</v>
      </c>
      <c r="G126" s="11"/>
      <c r="H126" s="1" t="s">
        <v>414</v>
      </c>
      <c r="I126" s="1"/>
      <c r="J126" s="1" t="s">
        <v>33</v>
      </c>
      <c r="K126" s="5">
        <v>5.25615464636E11</v>
      </c>
      <c r="L126" s="1" t="s">
        <v>106</v>
      </c>
      <c r="M126" s="1" t="s">
        <v>77</v>
      </c>
      <c r="N126" s="1" t="s">
        <v>415</v>
      </c>
      <c r="O126" s="2"/>
      <c r="P126" s="6" t="s">
        <v>416</v>
      </c>
      <c r="Q126" s="2"/>
      <c r="R126" s="1" t="s">
        <v>78</v>
      </c>
      <c r="S126" s="1" t="s">
        <v>38</v>
      </c>
      <c r="T126" s="2"/>
      <c r="U126" s="2"/>
      <c r="V126" s="5" t="s">
        <v>39</v>
      </c>
      <c r="W126" s="5">
        <v>0.0</v>
      </c>
      <c r="X126" s="5">
        <v>104.0</v>
      </c>
      <c r="Y126" s="1">
        <v>104.0</v>
      </c>
      <c r="Z126" s="1" t="s">
        <v>50</v>
      </c>
      <c r="AA126" s="1" t="s">
        <v>273</v>
      </c>
      <c r="AB126" s="5" t="s">
        <v>41</v>
      </c>
      <c r="AC126" s="5">
        <v>0.0</v>
      </c>
      <c r="AD126" s="5" t="s">
        <v>36</v>
      </c>
      <c r="AE126" s="5" t="s">
        <v>36</v>
      </c>
      <c r="AF126" s="1" t="s">
        <v>292</v>
      </c>
      <c r="AG126" s="1" t="s">
        <v>43</v>
      </c>
    </row>
    <row r="127">
      <c r="A127" s="2"/>
      <c r="B127" s="3">
        <v>46209.0</v>
      </c>
      <c r="C127" s="4">
        <v>0.375</v>
      </c>
      <c r="D127" s="4">
        <v>0.3819444444444444</v>
      </c>
      <c r="E127" s="4">
        <v>0.4097222222222222</v>
      </c>
      <c r="F127" s="4">
        <v>0.45625</v>
      </c>
      <c r="G127" s="5"/>
      <c r="H127" s="1" t="s">
        <v>417</v>
      </c>
      <c r="I127" s="2"/>
      <c r="J127" s="1" t="s">
        <v>33</v>
      </c>
      <c r="K127" s="5">
        <v>5.46372891E8</v>
      </c>
      <c r="L127" s="1" t="s">
        <v>106</v>
      </c>
      <c r="M127" s="1" t="s">
        <v>77</v>
      </c>
      <c r="N127" s="1" t="s">
        <v>418</v>
      </c>
      <c r="O127" s="2"/>
      <c r="P127" s="6" t="s">
        <v>419</v>
      </c>
      <c r="Q127" s="2"/>
      <c r="R127" s="1" t="s">
        <v>78</v>
      </c>
      <c r="S127" s="1" t="s">
        <v>420</v>
      </c>
      <c r="T127" s="2"/>
      <c r="U127" s="2"/>
      <c r="V127" s="5" t="s">
        <v>39</v>
      </c>
      <c r="W127" s="5">
        <v>0.0</v>
      </c>
      <c r="X127" s="5">
        <v>67.0</v>
      </c>
      <c r="Y127" s="1">
        <v>67.0</v>
      </c>
      <c r="Z127" s="1" t="s">
        <v>73</v>
      </c>
      <c r="AA127" s="1"/>
      <c r="AB127" s="5" t="s">
        <v>41</v>
      </c>
      <c r="AC127" s="5">
        <v>0.0</v>
      </c>
      <c r="AD127" s="5" t="s">
        <v>36</v>
      </c>
      <c r="AE127" s="5" t="s">
        <v>36</v>
      </c>
      <c r="AF127" s="1" t="s">
        <v>421</v>
      </c>
      <c r="AG127" s="1" t="s">
        <v>43</v>
      </c>
    </row>
    <row r="128">
      <c r="A128" s="2"/>
      <c r="B128" s="3">
        <v>46209.0</v>
      </c>
      <c r="C128" s="4">
        <v>0.3541666666666667</v>
      </c>
      <c r="D128" s="4">
        <v>0.375</v>
      </c>
      <c r="E128" s="4">
        <v>0.3416666666666667</v>
      </c>
      <c r="F128" s="4">
        <v>0.4263888888888889</v>
      </c>
      <c r="G128" s="1"/>
      <c r="H128" s="1" t="s">
        <v>422</v>
      </c>
      <c r="I128" s="2"/>
      <c r="J128" s="1" t="s">
        <v>33</v>
      </c>
      <c r="K128" s="5">
        <v>5.551525354E9</v>
      </c>
      <c r="L128" s="1" t="s">
        <v>117</v>
      </c>
      <c r="M128" s="1" t="s">
        <v>35</v>
      </c>
      <c r="N128" s="1" t="s">
        <v>423</v>
      </c>
      <c r="O128" s="2"/>
      <c r="P128" s="5" t="s">
        <v>36</v>
      </c>
      <c r="Q128" s="1" t="s">
        <v>36</v>
      </c>
      <c r="R128" s="1" t="s">
        <v>98</v>
      </c>
      <c r="S128" s="1" t="s">
        <v>145</v>
      </c>
      <c r="T128" s="2"/>
      <c r="U128" s="2"/>
      <c r="V128" s="5" t="s">
        <v>39</v>
      </c>
      <c r="W128" s="5">
        <v>0.0</v>
      </c>
      <c r="X128" s="5">
        <v>122.0</v>
      </c>
      <c r="Y128" s="1">
        <v>122.0</v>
      </c>
      <c r="Z128" s="1" t="s">
        <v>73</v>
      </c>
      <c r="AA128" s="2"/>
      <c r="AB128" s="5" t="s">
        <v>41</v>
      </c>
      <c r="AC128" s="5">
        <v>0.0</v>
      </c>
      <c r="AD128" s="5" t="s">
        <v>36</v>
      </c>
      <c r="AE128" s="5" t="s">
        <v>36</v>
      </c>
      <c r="AF128" s="1" t="s">
        <v>424</v>
      </c>
      <c r="AG128" s="1" t="s">
        <v>43</v>
      </c>
    </row>
    <row r="129">
      <c r="A129" s="2"/>
      <c r="B129" s="3">
        <v>46209.0</v>
      </c>
      <c r="C129" s="4">
        <v>0.625</v>
      </c>
      <c r="D129" s="4">
        <v>0.6666666666666666</v>
      </c>
      <c r="E129" s="4">
        <v>0.625</v>
      </c>
      <c r="F129" s="4">
        <v>0.6625</v>
      </c>
      <c r="G129" s="9">
        <v>2.333394556E11</v>
      </c>
      <c r="H129" s="1" t="s">
        <v>425</v>
      </c>
      <c r="I129" s="2"/>
      <c r="J129" s="1" t="s">
        <v>33</v>
      </c>
      <c r="K129" s="5">
        <f>+17806673153</f>
        <v>17806673153</v>
      </c>
      <c r="L129" s="1" t="s">
        <v>159</v>
      </c>
      <c r="M129" s="1" t="s">
        <v>90</v>
      </c>
      <c r="N129" s="1" t="s">
        <v>356</v>
      </c>
      <c r="O129" s="2"/>
      <c r="P129" s="6" t="s">
        <v>161</v>
      </c>
      <c r="Q129" s="5"/>
      <c r="R129" s="1" t="s">
        <v>71</v>
      </c>
      <c r="S129" s="1" t="s">
        <v>71</v>
      </c>
      <c r="T129" s="2"/>
      <c r="U129" s="2"/>
      <c r="V129" s="5" t="s">
        <v>39</v>
      </c>
      <c r="W129" s="5">
        <v>-2.0</v>
      </c>
      <c r="X129" s="5">
        <v>56.0</v>
      </c>
      <c r="Y129" s="1">
        <v>54.0</v>
      </c>
      <c r="Z129" s="1" t="s">
        <v>92</v>
      </c>
      <c r="AA129" s="1"/>
      <c r="AB129" s="5"/>
      <c r="AC129" s="5">
        <v>0.0</v>
      </c>
      <c r="AD129" s="5" t="s">
        <v>36</v>
      </c>
      <c r="AE129" s="5" t="s">
        <v>36</v>
      </c>
      <c r="AF129" s="1" t="s">
        <v>426</v>
      </c>
      <c r="AG129" s="1" t="s">
        <v>43</v>
      </c>
    </row>
    <row r="130">
      <c r="A130" s="2"/>
      <c r="B130" s="3">
        <v>46209.0</v>
      </c>
      <c r="C130" s="4">
        <v>0.75</v>
      </c>
      <c r="D130" s="4">
        <v>0.7604166666666666</v>
      </c>
      <c r="E130" s="4">
        <v>0.75</v>
      </c>
      <c r="F130" s="4">
        <v>0.7791666666666667</v>
      </c>
      <c r="G130" s="7"/>
      <c r="H130" s="1" t="s">
        <v>427</v>
      </c>
      <c r="I130" s="2"/>
      <c r="J130" s="1" t="s">
        <v>33</v>
      </c>
      <c r="K130" s="5">
        <v>5.215541351266E12</v>
      </c>
      <c r="L130" s="1" t="s">
        <v>183</v>
      </c>
      <c r="M130" s="1" t="s">
        <v>46</v>
      </c>
      <c r="N130" s="1"/>
      <c r="O130" s="2"/>
      <c r="P130" s="6" t="s">
        <v>36</v>
      </c>
      <c r="Q130" s="5"/>
      <c r="R130" s="1" t="s">
        <v>57</v>
      </c>
      <c r="S130" s="1" t="s">
        <v>57</v>
      </c>
      <c r="T130" s="2"/>
      <c r="U130" s="2"/>
      <c r="V130" s="5" t="s">
        <v>39</v>
      </c>
      <c r="W130" s="5">
        <v>0.0</v>
      </c>
      <c r="X130" s="5">
        <v>42.0</v>
      </c>
      <c r="Y130" s="1">
        <v>42.0</v>
      </c>
      <c r="Z130" s="1" t="s">
        <v>118</v>
      </c>
      <c r="AA130" s="1"/>
      <c r="AB130" s="5" t="s">
        <v>41</v>
      </c>
      <c r="AC130" s="5">
        <v>0.0</v>
      </c>
      <c r="AD130" s="5" t="s">
        <v>36</v>
      </c>
      <c r="AE130" s="5" t="s">
        <v>36</v>
      </c>
      <c r="AF130" s="1" t="s">
        <v>258</v>
      </c>
      <c r="AG130" s="1" t="s">
        <v>43</v>
      </c>
    </row>
    <row r="131">
      <c r="A131" s="2"/>
      <c r="B131" s="3">
        <v>46209.0</v>
      </c>
      <c r="C131" s="4">
        <v>0.3333333333333333</v>
      </c>
      <c r="D131" s="4">
        <v>0.3541666666666667</v>
      </c>
      <c r="E131" s="4">
        <v>0.33541666666666664</v>
      </c>
      <c r="F131" s="4">
        <v>0.38125</v>
      </c>
      <c r="G131" s="5">
        <v>1.79516646176E11</v>
      </c>
      <c r="H131" s="1" t="s">
        <v>269</v>
      </c>
      <c r="I131" s="2"/>
      <c r="J131" s="1" t="s">
        <v>33</v>
      </c>
      <c r="K131" s="11">
        <f>+525527377591</f>
        <v>525527377591</v>
      </c>
      <c r="L131" s="1" t="s">
        <v>103</v>
      </c>
      <c r="M131" s="1" t="s">
        <v>46</v>
      </c>
      <c r="N131" s="1"/>
      <c r="O131" s="2"/>
      <c r="P131" s="6" t="s">
        <v>270</v>
      </c>
      <c r="Q131" s="5" t="s">
        <v>36</v>
      </c>
      <c r="R131" s="1" t="s">
        <v>257</v>
      </c>
      <c r="S131" s="1" t="s">
        <v>257</v>
      </c>
      <c r="T131" s="2"/>
      <c r="U131" s="2"/>
      <c r="V131" s="5" t="s">
        <v>39</v>
      </c>
      <c r="W131" s="5">
        <v>0.0</v>
      </c>
      <c r="X131" s="5">
        <v>66.0</v>
      </c>
      <c r="Y131" s="1">
        <v>66.0</v>
      </c>
      <c r="Z131" s="1" t="s">
        <v>59</v>
      </c>
      <c r="AA131" s="1"/>
      <c r="AB131" s="5" t="s">
        <v>41</v>
      </c>
      <c r="AC131" s="5">
        <v>0.0</v>
      </c>
      <c r="AD131" s="5" t="s">
        <v>36</v>
      </c>
      <c r="AE131" s="5" t="s">
        <v>36</v>
      </c>
      <c r="AF131" s="1" t="s">
        <v>428</v>
      </c>
      <c r="AG131" s="1" t="s">
        <v>43</v>
      </c>
    </row>
    <row r="132">
      <c r="A132" s="2"/>
      <c r="B132" s="3">
        <v>46209.0</v>
      </c>
      <c r="C132" s="4">
        <v>0.5104166666666666</v>
      </c>
      <c r="D132" s="4">
        <v>0.53125</v>
      </c>
      <c r="E132" s="4">
        <v>0.5104166666666666</v>
      </c>
      <c r="F132" s="4">
        <v>0.5361111111111111</v>
      </c>
      <c r="G132" s="1">
        <v>1.71811564137E11</v>
      </c>
      <c r="H132" s="1" t="s">
        <v>198</v>
      </c>
      <c r="I132" s="2"/>
      <c r="J132" s="1" t="s">
        <v>33</v>
      </c>
      <c r="K132" s="5">
        <f>+525575111702</f>
        <v>525575111702</v>
      </c>
      <c r="L132" s="1" t="s">
        <v>103</v>
      </c>
      <c r="M132" s="1" t="s">
        <v>46</v>
      </c>
      <c r="N132" s="1" t="s">
        <v>309</v>
      </c>
      <c r="O132" s="2"/>
      <c r="P132" s="6" t="s">
        <v>199</v>
      </c>
      <c r="Q132" s="2"/>
      <c r="R132" s="1" t="s">
        <v>37</v>
      </c>
      <c r="S132" s="1" t="s">
        <v>38</v>
      </c>
      <c r="T132" s="2"/>
      <c r="U132" s="2"/>
      <c r="V132" s="5" t="s">
        <v>39</v>
      </c>
      <c r="W132" s="5">
        <v>0.0</v>
      </c>
      <c r="X132" s="5">
        <v>37.0</v>
      </c>
      <c r="Y132" s="1">
        <v>37.0</v>
      </c>
      <c r="Z132" s="1" t="s">
        <v>92</v>
      </c>
      <c r="AA132" s="1"/>
      <c r="AB132" s="5" t="s">
        <v>41</v>
      </c>
      <c r="AC132" s="5">
        <v>0.0</v>
      </c>
      <c r="AD132" s="5" t="s">
        <v>36</v>
      </c>
      <c r="AE132" s="5" t="s">
        <v>36</v>
      </c>
      <c r="AF132" s="1" t="s">
        <v>429</v>
      </c>
      <c r="AG132" s="1" t="s">
        <v>43</v>
      </c>
    </row>
    <row r="133">
      <c r="A133" s="2"/>
      <c r="B133" s="3">
        <v>46209.0</v>
      </c>
      <c r="C133" s="4">
        <v>0.5416666666666666</v>
      </c>
      <c r="D133" s="4">
        <v>0.5520833333333334</v>
      </c>
      <c r="E133" s="4">
        <v>0.5416666666666666</v>
      </c>
      <c r="F133" s="4">
        <v>0.5520833333333334</v>
      </c>
      <c r="G133" s="5">
        <v>2.22584375341E11</v>
      </c>
      <c r="H133" s="1" t="s">
        <v>430</v>
      </c>
      <c r="I133" s="2"/>
      <c r="J133" s="1" t="s">
        <v>33</v>
      </c>
      <c r="K133" s="5">
        <f>+5215568709624</f>
        <v>5215568709624</v>
      </c>
      <c r="L133" s="1" t="s">
        <v>183</v>
      </c>
      <c r="M133" s="1" t="s">
        <v>46</v>
      </c>
      <c r="N133" s="1"/>
      <c r="O133" s="2"/>
      <c r="P133" s="6" t="s">
        <v>36</v>
      </c>
      <c r="Q133" s="1"/>
      <c r="R133" s="1" t="s">
        <v>71</v>
      </c>
      <c r="S133" s="1" t="s">
        <v>71</v>
      </c>
      <c r="T133" s="2"/>
      <c r="U133" s="2"/>
      <c r="V133" s="5" t="s">
        <v>39</v>
      </c>
      <c r="W133" s="5">
        <v>8.0</v>
      </c>
      <c r="X133" s="5">
        <v>7.0</v>
      </c>
      <c r="Y133" s="1">
        <v>15.0</v>
      </c>
      <c r="Z133" s="1" t="s">
        <v>118</v>
      </c>
      <c r="AA133" s="1"/>
      <c r="AB133" s="5" t="s">
        <v>41</v>
      </c>
      <c r="AC133" s="5">
        <v>0.0</v>
      </c>
      <c r="AD133" s="5" t="s">
        <v>36</v>
      </c>
      <c r="AE133" s="5" t="s">
        <v>36</v>
      </c>
      <c r="AF133" s="1" t="s">
        <v>337</v>
      </c>
      <c r="AG133" s="1" t="s">
        <v>43</v>
      </c>
    </row>
    <row r="134">
      <c r="A134" s="2"/>
      <c r="B134" s="3">
        <v>46209.0</v>
      </c>
      <c r="C134" s="4">
        <v>0.34375</v>
      </c>
      <c r="D134" s="4">
        <v>0.3506944444444444</v>
      </c>
      <c r="E134" s="4">
        <v>0.3451388888888889</v>
      </c>
      <c r="F134" s="4">
        <v>0.6979166666666666</v>
      </c>
      <c r="G134" s="7"/>
      <c r="H134" s="1" t="s">
        <v>431</v>
      </c>
      <c r="I134" s="2"/>
      <c r="J134" s="1" t="s">
        <v>33</v>
      </c>
      <c r="K134" s="5">
        <v>5.545174698E9</v>
      </c>
      <c r="L134" s="1" t="s">
        <v>106</v>
      </c>
      <c r="M134" s="1" t="s">
        <v>77</v>
      </c>
      <c r="N134" s="1" t="s">
        <v>432</v>
      </c>
      <c r="O134" s="2"/>
      <c r="P134" s="6" t="s">
        <v>36</v>
      </c>
      <c r="Q134" s="5" t="s">
        <v>36</v>
      </c>
      <c r="R134" s="1" t="s">
        <v>78</v>
      </c>
      <c r="S134" s="1" t="s">
        <v>65</v>
      </c>
      <c r="T134" s="2"/>
      <c r="U134" s="2"/>
      <c r="V134" s="5" t="s">
        <v>39</v>
      </c>
      <c r="W134" s="5">
        <v>0.0</v>
      </c>
      <c r="X134" s="5">
        <v>508.0</v>
      </c>
      <c r="Y134" s="1">
        <v>508.0</v>
      </c>
      <c r="Z134" s="1" t="s">
        <v>79</v>
      </c>
      <c r="AA134" s="1"/>
      <c r="AB134" s="5" t="s">
        <v>41</v>
      </c>
      <c r="AC134" s="5">
        <v>0.0</v>
      </c>
      <c r="AD134" s="5" t="s">
        <v>36</v>
      </c>
      <c r="AE134" s="5" t="s">
        <v>36</v>
      </c>
      <c r="AF134" s="1" t="s">
        <v>61</v>
      </c>
      <c r="AG134" s="1" t="s">
        <v>43</v>
      </c>
    </row>
    <row r="135">
      <c r="A135" s="2"/>
      <c r="B135" s="3">
        <v>46209.0</v>
      </c>
      <c r="C135" s="4">
        <v>0.3125</v>
      </c>
      <c r="D135" s="4">
        <v>0.3333333333333333</v>
      </c>
      <c r="E135" s="4">
        <v>0.2965277777777778</v>
      </c>
      <c r="F135" s="4">
        <v>0.38125</v>
      </c>
      <c r="G135" s="9">
        <v>2.23758687326216E22</v>
      </c>
      <c r="H135" s="1" t="s">
        <v>433</v>
      </c>
      <c r="I135" s="1" t="s">
        <v>32</v>
      </c>
      <c r="J135" s="1" t="s">
        <v>33</v>
      </c>
      <c r="K135" s="5">
        <f>+524432211923</f>
        <v>524432211923</v>
      </c>
      <c r="L135" s="1" t="s">
        <v>117</v>
      </c>
      <c r="M135" s="1" t="s">
        <v>35</v>
      </c>
      <c r="N135" s="1"/>
      <c r="O135" s="2"/>
      <c r="P135" s="6" t="s">
        <v>434</v>
      </c>
      <c r="Q135" s="1" t="s">
        <v>36</v>
      </c>
      <c r="R135" s="1" t="s">
        <v>57</v>
      </c>
      <c r="S135" s="1" t="s">
        <v>57</v>
      </c>
      <c r="T135" s="2"/>
      <c r="U135" s="2"/>
      <c r="V135" s="5" t="s">
        <v>39</v>
      </c>
      <c r="W135" s="5">
        <v>0.0</v>
      </c>
      <c r="X135" s="5">
        <v>122.0</v>
      </c>
      <c r="Y135" s="1">
        <v>122.0</v>
      </c>
      <c r="Z135" s="1" t="s">
        <v>115</v>
      </c>
      <c r="AA135" s="1"/>
      <c r="AB135" s="5" t="s">
        <v>41</v>
      </c>
      <c r="AC135" s="5">
        <v>0.0</v>
      </c>
      <c r="AD135" s="5" t="s">
        <v>36</v>
      </c>
      <c r="AE135" s="5" t="s">
        <v>36</v>
      </c>
      <c r="AF135" s="1" t="s">
        <v>435</v>
      </c>
      <c r="AG135" s="1" t="s">
        <v>43</v>
      </c>
    </row>
    <row r="136">
      <c r="A136" s="2"/>
      <c r="B136" s="3">
        <v>46209.0</v>
      </c>
      <c r="C136" s="4">
        <v>0.4583333333333333</v>
      </c>
      <c r="D136" s="4">
        <v>0.4791666666666667</v>
      </c>
      <c r="E136" s="4">
        <v>0.46597222222222223</v>
      </c>
      <c r="F136" s="4">
        <v>0.4965277777777778</v>
      </c>
      <c r="G136" s="5"/>
      <c r="H136" s="1" t="s">
        <v>436</v>
      </c>
      <c r="I136" s="1"/>
      <c r="J136" s="1" t="s">
        <v>33</v>
      </c>
      <c r="K136" s="8">
        <v>3.43234334343E11</v>
      </c>
      <c r="L136" s="1" t="s">
        <v>63</v>
      </c>
      <c r="M136" s="1" t="s">
        <v>46</v>
      </c>
      <c r="N136" s="2"/>
      <c r="O136" s="2"/>
      <c r="P136" s="6" t="s">
        <v>437</v>
      </c>
      <c r="Q136" s="1"/>
      <c r="R136" s="1" t="s">
        <v>71</v>
      </c>
      <c r="S136" s="1" t="s">
        <v>65</v>
      </c>
      <c r="T136" s="2"/>
      <c r="U136" s="2"/>
      <c r="V136" s="5" t="s">
        <v>39</v>
      </c>
      <c r="W136" s="5">
        <v>19.0</v>
      </c>
      <c r="X136" s="5">
        <v>25.0</v>
      </c>
      <c r="Y136" s="1">
        <v>44.0</v>
      </c>
      <c r="Z136" s="1" t="s">
        <v>85</v>
      </c>
      <c r="AA136" s="1" t="s">
        <v>66</v>
      </c>
      <c r="AB136" s="5"/>
      <c r="AC136" s="5">
        <v>0.0</v>
      </c>
      <c r="AD136" s="5" t="s">
        <v>36</v>
      </c>
      <c r="AE136" s="5" t="s">
        <v>36</v>
      </c>
      <c r="AF136" s="1" t="s">
        <v>438</v>
      </c>
      <c r="AG136" s="1" t="s">
        <v>43</v>
      </c>
    </row>
    <row r="137">
      <c r="A137" s="2"/>
      <c r="B137" s="3">
        <v>46209.0</v>
      </c>
      <c r="C137" s="4">
        <v>0.3125</v>
      </c>
      <c r="D137" s="4">
        <v>0.3333333333333333</v>
      </c>
      <c r="E137" s="4">
        <v>0.2965277777777778</v>
      </c>
      <c r="F137" s="4">
        <v>0.38125</v>
      </c>
      <c r="G137" s="7">
        <v>2.23758687326216E22</v>
      </c>
      <c r="H137" s="1" t="s">
        <v>433</v>
      </c>
      <c r="I137" s="2"/>
      <c r="J137" s="1" t="s">
        <v>33</v>
      </c>
      <c r="K137" s="5">
        <f>+524432211923</f>
        <v>524432211923</v>
      </c>
      <c r="L137" s="1" t="s">
        <v>117</v>
      </c>
      <c r="M137" s="1" t="s">
        <v>35</v>
      </c>
      <c r="N137" s="2"/>
      <c r="O137" s="2"/>
      <c r="P137" s="6" t="s">
        <v>434</v>
      </c>
      <c r="Q137" s="1" t="s">
        <v>36</v>
      </c>
      <c r="R137" s="1" t="s">
        <v>57</v>
      </c>
      <c r="S137" s="1" t="s">
        <v>57</v>
      </c>
      <c r="T137" s="2"/>
      <c r="U137" s="2"/>
      <c r="V137" s="5" t="s">
        <v>39</v>
      </c>
      <c r="W137" s="5">
        <v>0.0</v>
      </c>
      <c r="X137" s="5">
        <v>122.0</v>
      </c>
      <c r="Y137" s="1">
        <v>122.0</v>
      </c>
      <c r="Z137" s="1" t="s">
        <v>118</v>
      </c>
      <c r="AA137" s="1"/>
      <c r="AB137" s="5" t="s">
        <v>41</v>
      </c>
      <c r="AC137" s="5">
        <v>0.0</v>
      </c>
      <c r="AD137" s="5" t="s">
        <v>36</v>
      </c>
      <c r="AE137" s="5" t="s">
        <v>36</v>
      </c>
      <c r="AF137" s="1" t="s">
        <v>435</v>
      </c>
      <c r="AG137" s="1" t="s">
        <v>43</v>
      </c>
    </row>
    <row r="138">
      <c r="A138" s="2"/>
      <c r="B138" s="3">
        <v>46209.0</v>
      </c>
      <c r="C138" s="4">
        <v>0.5208333333333334</v>
      </c>
      <c r="D138" s="4">
        <v>0.5416666666666666</v>
      </c>
      <c r="E138" s="4">
        <v>0.5416666666666666</v>
      </c>
      <c r="F138" s="4">
        <v>0.5604166666666667</v>
      </c>
      <c r="G138" s="5"/>
      <c r="H138" s="1" t="s">
        <v>439</v>
      </c>
      <c r="I138" s="2"/>
      <c r="J138" s="1" t="s">
        <v>33</v>
      </c>
      <c r="K138" s="5">
        <v>5.522496221E9</v>
      </c>
      <c r="L138" s="1" t="s">
        <v>63</v>
      </c>
      <c r="M138" s="1" t="s">
        <v>46</v>
      </c>
      <c r="N138" s="1"/>
      <c r="O138" s="2"/>
      <c r="P138" s="6" t="s">
        <v>440</v>
      </c>
      <c r="Q138" s="1"/>
      <c r="R138" s="1" t="s">
        <v>37</v>
      </c>
      <c r="S138" s="1" t="s">
        <v>38</v>
      </c>
      <c r="T138" s="2"/>
      <c r="U138" s="2"/>
      <c r="V138" s="5" t="s">
        <v>39</v>
      </c>
      <c r="W138" s="5">
        <v>0.0</v>
      </c>
      <c r="X138" s="5">
        <v>27.0</v>
      </c>
      <c r="Y138" s="1">
        <v>27.0</v>
      </c>
      <c r="Z138" s="1" t="s">
        <v>50</v>
      </c>
      <c r="AA138" s="1" t="s">
        <v>66</v>
      </c>
      <c r="AB138" s="5" t="s">
        <v>41</v>
      </c>
      <c r="AC138" s="5">
        <v>0.0</v>
      </c>
      <c r="AD138" s="5" t="s">
        <v>36</v>
      </c>
      <c r="AE138" s="5" t="s">
        <v>36</v>
      </c>
      <c r="AF138" s="1" t="s">
        <v>386</v>
      </c>
      <c r="AG138" s="1" t="s">
        <v>43</v>
      </c>
    </row>
    <row r="139">
      <c r="A139" s="2"/>
      <c r="B139" s="3">
        <v>46209.0</v>
      </c>
      <c r="C139" s="4">
        <v>0.4583333333333333</v>
      </c>
      <c r="D139" s="4">
        <v>0.4791666666666667</v>
      </c>
      <c r="E139" s="4">
        <v>0.4597222222222222</v>
      </c>
      <c r="F139" s="4">
        <v>0.5444444444444444</v>
      </c>
      <c r="G139" s="5">
        <v>2.14034776119E11</v>
      </c>
      <c r="H139" s="1" t="s">
        <v>68</v>
      </c>
      <c r="I139" s="2"/>
      <c r="J139" s="1" t="s">
        <v>33</v>
      </c>
      <c r="K139" s="8" t="str">
        <f>+52 33 1133 0478</f>
        <v>#ERROR!</v>
      </c>
      <c r="L139" s="1" t="s">
        <v>69</v>
      </c>
      <c r="M139" s="1" t="s">
        <v>54</v>
      </c>
      <c r="N139" s="1"/>
      <c r="O139" s="2"/>
      <c r="P139" s="6" t="s">
        <v>70</v>
      </c>
      <c r="Q139" s="1"/>
      <c r="R139" s="1" t="s">
        <v>71</v>
      </c>
      <c r="S139" s="1" t="s">
        <v>72</v>
      </c>
      <c r="T139" s="2"/>
      <c r="U139" s="2"/>
      <c r="V139" s="5" t="s">
        <v>39</v>
      </c>
      <c r="W139" s="5">
        <v>2.0</v>
      </c>
      <c r="X139" s="5">
        <v>120.0</v>
      </c>
      <c r="Y139" s="1">
        <v>122.0</v>
      </c>
      <c r="Z139" s="1" t="s">
        <v>118</v>
      </c>
      <c r="AA139" s="2"/>
      <c r="AB139" s="5" t="s">
        <v>41</v>
      </c>
      <c r="AC139" s="5">
        <v>0.0</v>
      </c>
      <c r="AD139" s="5" t="s">
        <v>36</v>
      </c>
      <c r="AE139" s="5" t="s">
        <v>36</v>
      </c>
      <c r="AF139" s="1" t="s">
        <v>441</v>
      </c>
      <c r="AG139" s="1" t="s">
        <v>43</v>
      </c>
    </row>
    <row r="140">
      <c r="A140" s="2"/>
      <c r="B140" s="3">
        <v>46209.0</v>
      </c>
      <c r="C140" s="4">
        <v>0.5833333333333334</v>
      </c>
      <c r="D140" s="4">
        <v>0.6041666666666666</v>
      </c>
      <c r="E140" s="4">
        <v>0.5847222222222223</v>
      </c>
      <c r="F140" s="4">
        <v>0.6173611111111111</v>
      </c>
      <c r="G140" s="1">
        <v>1.44603981719E11</v>
      </c>
      <c r="H140" s="1" t="s">
        <v>442</v>
      </c>
      <c r="I140" s="2"/>
      <c r="J140" s="1" t="s">
        <v>33</v>
      </c>
      <c r="K140" s="8">
        <f>+525566286769</f>
        <v>525566286769</v>
      </c>
      <c r="L140" s="1" t="s">
        <v>103</v>
      </c>
      <c r="M140" s="1" t="s">
        <v>46</v>
      </c>
      <c r="N140" s="2"/>
      <c r="O140" s="2"/>
      <c r="P140" s="6" t="s">
        <v>443</v>
      </c>
      <c r="Q140" s="1" t="s">
        <v>36</v>
      </c>
      <c r="R140" s="1" t="s">
        <v>71</v>
      </c>
      <c r="S140" s="1" t="s">
        <v>99</v>
      </c>
      <c r="T140" s="2"/>
      <c r="U140" s="2"/>
      <c r="V140" s="5" t="s">
        <v>39</v>
      </c>
      <c r="W140" s="5">
        <v>5.0</v>
      </c>
      <c r="X140" s="5">
        <v>42.0</v>
      </c>
      <c r="Y140" s="1">
        <v>47.0</v>
      </c>
      <c r="Z140" s="1" t="s">
        <v>118</v>
      </c>
      <c r="AA140" s="1"/>
      <c r="AB140" s="5"/>
      <c r="AC140" s="5">
        <v>0.0</v>
      </c>
      <c r="AD140" s="5" t="s">
        <v>36</v>
      </c>
      <c r="AE140" s="5" t="s">
        <v>36</v>
      </c>
      <c r="AF140" s="1" t="s">
        <v>444</v>
      </c>
      <c r="AG140" s="1" t="s">
        <v>43</v>
      </c>
    </row>
    <row r="141">
      <c r="A141" s="2"/>
      <c r="B141" s="3">
        <v>46209.0</v>
      </c>
      <c r="C141" s="4">
        <v>0.375</v>
      </c>
      <c r="D141" s="4">
        <v>0.3958333333333333</v>
      </c>
      <c r="E141" s="4">
        <v>0.33541666666666664</v>
      </c>
      <c r="F141" s="4">
        <v>0.3680555555555556</v>
      </c>
      <c r="G141" s="11"/>
      <c r="H141" s="1" t="s">
        <v>125</v>
      </c>
      <c r="I141" s="2"/>
      <c r="J141" s="1" t="s">
        <v>33</v>
      </c>
      <c r="K141" s="8">
        <v>999999.0</v>
      </c>
      <c r="L141" s="1" t="s">
        <v>103</v>
      </c>
      <c r="M141" s="1" t="s">
        <v>46</v>
      </c>
      <c r="N141" s="1"/>
      <c r="O141" s="2"/>
      <c r="P141" s="6" t="s">
        <v>126</v>
      </c>
      <c r="Q141" s="11"/>
      <c r="R141" s="1" t="s">
        <v>71</v>
      </c>
      <c r="S141" s="1" t="s">
        <v>38</v>
      </c>
      <c r="T141" s="2"/>
      <c r="U141" s="2"/>
      <c r="V141" s="5" t="s">
        <v>39</v>
      </c>
      <c r="W141" s="5">
        <v>47.0</v>
      </c>
      <c r="X141" s="5">
        <v>0.0</v>
      </c>
      <c r="Y141" s="1">
        <v>47.0</v>
      </c>
      <c r="Z141" s="1" t="s">
        <v>118</v>
      </c>
      <c r="AA141" s="1" t="s">
        <v>66</v>
      </c>
      <c r="AB141" s="5" t="s">
        <v>41</v>
      </c>
      <c r="AC141" s="5">
        <v>0.0</v>
      </c>
      <c r="AD141" s="5" t="s">
        <v>36</v>
      </c>
      <c r="AE141" s="5" t="s">
        <v>36</v>
      </c>
      <c r="AF141" s="1" t="s">
        <v>445</v>
      </c>
      <c r="AG141" s="1" t="s">
        <v>43</v>
      </c>
    </row>
    <row r="142">
      <c r="A142" s="2"/>
      <c r="B142" s="3">
        <v>46209.0</v>
      </c>
      <c r="C142" s="4">
        <v>0.5833333333333334</v>
      </c>
      <c r="D142" s="4">
        <v>0.625</v>
      </c>
      <c r="E142" s="4">
        <v>0.5826388888888889</v>
      </c>
      <c r="F142" s="4">
        <v>0.6979166666666666</v>
      </c>
      <c r="G142" s="1">
        <v>2.32978477075E11</v>
      </c>
      <c r="H142" s="1" t="s">
        <v>182</v>
      </c>
      <c r="I142" s="2"/>
      <c r="J142" s="1" t="s">
        <v>33</v>
      </c>
      <c r="K142" s="5" t="str">
        <f>+52 668 113 2680</f>
        <v>#ERROR!</v>
      </c>
      <c r="L142" s="1" t="s">
        <v>189</v>
      </c>
      <c r="M142" s="1" t="s">
        <v>90</v>
      </c>
      <c r="N142" s="1" t="s">
        <v>250</v>
      </c>
      <c r="O142" s="2"/>
      <c r="P142" s="6" t="s">
        <v>36</v>
      </c>
      <c r="Q142" s="1"/>
      <c r="R142" s="1" t="s">
        <v>57</v>
      </c>
      <c r="S142" s="1" t="s">
        <v>57</v>
      </c>
      <c r="T142" s="2"/>
      <c r="U142" s="2"/>
      <c r="V142" s="5" t="s">
        <v>39</v>
      </c>
      <c r="W142" s="5">
        <v>166.0</v>
      </c>
      <c r="X142" s="5">
        <v>0.0</v>
      </c>
      <c r="Y142" s="1">
        <v>166.0</v>
      </c>
      <c r="Z142" s="1" t="s">
        <v>92</v>
      </c>
      <c r="AA142" s="1"/>
      <c r="AB142" s="5" t="s">
        <v>41</v>
      </c>
      <c r="AC142" s="5">
        <v>0.0</v>
      </c>
      <c r="AD142" s="5" t="s">
        <v>36</v>
      </c>
      <c r="AE142" s="5" t="s">
        <v>36</v>
      </c>
      <c r="AF142" s="1" t="s">
        <v>446</v>
      </c>
      <c r="AG142" s="1" t="s">
        <v>43</v>
      </c>
    </row>
    <row r="143">
      <c r="A143" s="2"/>
      <c r="B143" s="3">
        <v>46209.0</v>
      </c>
      <c r="C143" s="4">
        <v>0.6666666666666666</v>
      </c>
      <c r="D143" s="4">
        <v>0.7083333333333334</v>
      </c>
      <c r="E143" s="4">
        <v>0.6666666666666666</v>
      </c>
      <c r="F143" s="4">
        <v>0.6993055555555555</v>
      </c>
      <c r="G143" s="1">
        <v>2.32978812193E11</v>
      </c>
      <c r="H143" s="1" t="s">
        <v>447</v>
      </c>
      <c r="I143" s="2"/>
      <c r="J143" s="1" t="s">
        <v>33</v>
      </c>
      <c r="K143" s="5" t="str">
        <f>+52 55 4555 2420</f>
        <v>#ERROR!</v>
      </c>
      <c r="L143" s="1" t="s">
        <v>189</v>
      </c>
      <c r="M143" s="1" t="s">
        <v>90</v>
      </c>
      <c r="N143" s="1" t="s">
        <v>448</v>
      </c>
      <c r="O143" s="2"/>
      <c r="P143" s="6" t="s">
        <v>36</v>
      </c>
      <c r="Q143" s="1"/>
      <c r="R143" s="1" t="s">
        <v>37</v>
      </c>
      <c r="S143" s="1" t="s">
        <v>37</v>
      </c>
      <c r="T143" s="1"/>
      <c r="U143" s="2"/>
      <c r="V143" s="5" t="s">
        <v>39</v>
      </c>
      <c r="W143" s="5">
        <v>-10.0</v>
      </c>
      <c r="X143" s="5">
        <v>57.0</v>
      </c>
      <c r="Y143" s="1">
        <v>47.0</v>
      </c>
      <c r="Z143" s="1" t="s">
        <v>92</v>
      </c>
      <c r="AA143" s="2"/>
      <c r="AB143" s="5" t="s">
        <v>41</v>
      </c>
      <c r="AC143" s="5">
        <v>0.0</v>
      </c>
      <c r="AD143" s="5" t="s">
        <v>36</v>
      </c>
      <c r="AE143" s="5" t="s">
        <v>36</v>
      </c>
      <c r="AF143" s="1" t="s">
        <v>449</v>
      </c>
      <c r="AG143" s="1" t="s">
        <v>43</v>
      </c>
    </row>
    <row r="144">
      <c r="A144" s="2"/>
      <c r="B144" s="3">
        <v>46209.0</v>
      </c>
      <c r="C144" s="4">
        <v>0.625</v>
      </c>
      <c r="D144" s="4">
        <v>0.6354166666666666</v>
      </c>
      <c r="E144" s="4">
        <v>0.625</v>
      </c>
      <c r="F144" s="4">
        <v>0.6597222222222222</v>
      </c>
      <c r="G144" s="5">
        <v>1.52487017254E11</v>
      </c>
      <c r="H144" s="1" t="s">
        <v>450</v>
      </c>
      <c r="I144" s="1"/>
      <c r="J144" s="1" t="s">
        <v>33</v>
      </c>
      <c r="K144" s="11">
        <f>+17759902557</f>
        <v>17759902557</v>
      </c>
      <c r="L144" s="1" t="s">
        <v>183</v>
      </c>
      <c r="M144" s="1" t="s">
        <v>46</v>
      </c>
      <c r="N144" s="1"/>
      <c r="O144" s="2"/>
      <c r="P144" s="6" t="s">
        <v>36</v>
      </c>
      <c r="Q144" s="1"/>
      <c r="R144" s="1" t="s">
        <v>37</v>
      </c>
      <c r="S144" s="1" t="s">
        <v>37</v>
      </c>
      <c r="T144" s="2"/>
      <c r="U144" s="2"/>
      <c r="V144" s="5" t="s">
        <v>39</v>
      </c>
      <c r="W144" s="5">
        <v>0.0</v>
      </c>
      <c r="X144" s="5">
        <v>50.0</v>
      </c>
      <c r="Y144" s="1">
        <v>50.0</v>
      </c>
      <c r="Z144" s="1" t="s">
        <v>85</v>
      </c>
      <c r="AA144" s="2"/>
      <c r="AB144" s="5" t="s">
        <v>41</v>
      </c>
      <c r="AC144" s="5">
        <v>0.0</v>
      </c>
      <c r="AD144" s="5" t="s">
        <v>36</v>
      </c>
      <c r="AE144" s="5" t="s">
        <v>36</v>
      </c>
      <c r="AF144" s="1" t="s">
        <v>451</v>
      </c>
      <c r="AG144" s="1" t="s">
        <v>43</v>
      </c>
    </row>
    <row r="145">
      <c r="A145" s="2"/>
      <c r="B145" s="3">
        <v>46209.0</v>
      </c>
      <c r="C145" s="4">
        <v>0.5</v>
      </c>
      <c r="D145" s="4">
        <v>0.5208333333333334</v>
      </c>
      <c r="E145" s="4">
        <v>0.5131944444444444</v>
      </c>
      <c r="F145" s="4">
        <v>0.5444444444444444</v>
      </c>
      <c r="G145" s="5"/>
      <c r="H145" s="1" t="s">
        <v>213</v>
      </c>
      <c r="I145" s="2"/>
      <c r="J145" s="1" t="s">
        <v>33</v>
      </c>
      <c r="K145" s="5">
        <v>5.4637289E8</v>
      </c>
      <c r="L145" s="1" t="s">
        <v>103</v>
      </c>
      <c r="M145" s="1" t="s">
        <v>46</v>
      </c>
      <c r="N145" s="1"/>
      <c r="O145" s="2"/>
      <c r="P145" s="5" t="s">
        <v>36</v>
      </c>
      <c r="Q145" s="5" t="s">
        <v>36</v>
      </c>
      <c r="R145" s="1" t="s">
        <v>71</v>
      </c>
      <c r="S145" s="1" t="s">
        <v>99</v>
      </c>
      <c r="T145" s="2"/>
      <c r="U145" s="2"/>
      <c r="V145" s="5" t="s">
        <v>39</v>
      </c>
      <c r="W145" s="5">
        <v>7.0</v>
      </c>
      <c r="X145" s="5">
        <v>38.0</v>
      </c>
      <c r="Y145" s="1">
        <v>45.0</v>
      </c>
      <c r="Z145" s="1" t="s">
        <v>85</v>
      </c>
      <c r="AA145" s="2"/>
      <c r="AB145" s="5" t="s">
        <v>41</v>
      </c>
      <c r="AC145" s="5">
        <v>0.0</v>
      </c>
      <c r="AD145" s="5" t="s">
        <v>36</v>
      </c>
      <c r="AE145" s="5" t="s">
        <v>36</v>
      </c>
      <c r="AF145" s="1" t="s">
        <v>452</v>
      </c>
      <c r="AG145" s="1" t="s">
        <v>43</v>
      </c>
    </row>
    <row r="146">
      <c r="A146" s="2"/>
      <c r="B146" s="3">
        <v>46209.0</v>
      </c>
      <c r="C146" s="4">
        <v>0.4791666666666667</v>
      </c>
      <c r="D146" s="4">
        <v>0.5</v>
      </c>
      <c r="E146" s="4">
        <v>0.5055555555555555</v>
      </c>
      <c r="F146" s="4">
        <v>0.5444444444444444</v>
      </c>
      <c r="G146" s="9">
        <v>2.25890282417216E22</v>
      </c>
      <c r="H146" s="1" t="s">
        <v>113</v>
      </c>
      <c r="I146" s="2"/>
      <c r="J146" s="1" t="s">
        <v>33</v>
      </c>
      <c r="K146" s="5">
        <f>+15616186668</f>
        <v>15616186668</v>
      </c>
      <c r="L146" s="1" t="s">
        <v>103</v>
      </c>
      <c r="M146" s="1" t="s">
        <v>46</v>
      </c>
      <c r="N146" s="1"/>
      <c r="O146" s="2"/>
      <c r="P146" s="6" t="s">
        <v>36</v>
      </c>
      <c r="Q146" s="1" t="s">
        <v>36</v>
      </c>
      <c r="R146" s="1" t="s">
        <v>57</v>
      </c>
      <c r="S146" s="1" t="s">
        <v>57</v>
      </c>
      <c r="T146" s="2"/>
      <c r="U146" s="2"/>
      <c r="V146" s="5" t="s">
        <v>39</v>
      </c>
      <c r="W146" s="5">
        <v>0.0</v>
      </c>
      <c r="X146" s="5">
        <v>56.0</v>
      </c>
      <c r="Y146" s="1">
        <v>56.0</v>
      </c>
      <c r="Z146" s="1" t="s">
        <v>118</v>
      </c>
      <c r="AA146" s="2"/>
      <c r="AB146" s="5" t="s">
        <v>41</v>
      </c>
      <c r="AC146" s="5">
        <v>0.0</v>
      </c>
      <c r="AD146" s="5" t="s">
        <v>36</v>
      </c>
      <c r="AE146" s="5" t="s">
        <v>36</v>
      </c>
      <c r="AF146" s="1" t="s">
        <v>453</v>
      </c>
      <c r="AG146" s="1" t="s">
        <v>43</v>
      </c>
    </row>
    <row r="147">
      <c r="A147" s="2"/>
      <c r="B147" s="3">
        <v>46209.0</v>
      </c>
      <c r="C147" s="4">
        <v>0.3333333333333333</v>
      </c>
      <c r="D147" s="4">
        <v>0.3541666666666667</v>
      </c>
      <c r="E147" s="4">
        <v>0.3333333333333333</v>
      </c>
      <c r="F147" s="4">
        <v>0.6958333333333333</v>
      </c>
      <c r="G147" s="5">
        <v>1.79516646176E11</v>
      </c>
      <c r="H147" s="1" t="s">
        <v>269</v>
      </c>
      <c r="I147" s="2"/>
      <c r="J147" s="1" t="s">
        <v>33</v>
      </c>
      <c r="K147" s="11">
        <f>+525527377591</f>
        <v>525527377591</v>
      </c>
      <c r="L147" s="1" t="s">
        <v>103</v>
      </c>
      <c r="M147" s="1" t="s">
        <v>46</v>
      </c>
      <c r="N147" s="1" t="s">
        <v>130</v>
      </c>
      <c r="O147" s="2"/>
      <c r="P147" s="6" t="s">
        <v>270</v>
      </c>
      <c r="Q147" s="1" t="s">
        <v>36</v>
      </c>
      <c r="R147" s="1" t="s">
        <v>454</v>
      </c>
      <c r="S147" s="1" t="s">
        <v>257</v>
      </c>
      <c r="T147" s="2"/>
      <c r="U147" s="2"/>
      <c r="V147" s="5" t="s">
        <v>39</v>
      </c>
      <c r="W147" s="5">
        <v>0.0</v>
      </c>
      <c r="X147" s="5">
        <v>522.0</v>
      </c>
      <c r="Y147" s="1">
        <v>522.0</v>
      </c>
      <c r="Z147" s="1" t="s">
        <v>92</v>
      </c>
      <c r="AA147" s="2"/>
      <c r="AB147" s="5" t="s">
        <v>41</v>
      </c>
      <c r="AC147" s="5">
        <v>0.0</v>
      </c>
      <c r="AD147" s="5" t="s">
        <v>36</v>
      </c>
      <c r="AE147" s="5" t="s">
        <v>36</v>
      </c>
      <c r="AF147" s="1" t="s">
        <v>248</v>
      </c>
      <c r="AG147" s="1" t="s">
        <v>43</v>
      </c>
    </row>
    <row r="148">
      <c r="A148" s="2"/>
      <c r="B148" s="3">
        <v>46209.0</v>
      </c>
      <c r="C148" s="4">
        <v>0.4166666666666667</v>
      </c>
      <c r="D148" s="4">
        <v>0.4236111111111111</v>
      </c>
      <c r="E148" s="4">
        <v>0.42430555555555555</v>
      </c>
      <c r="F148" s="4">
        <v>0.5430555555555555</v>
      </c>
      <c r="G148" s="5"/>
      <c r="H148" s="1" t="s">
        <v>403</v>
      </c>
      <c r="I148" s="2"/>
      <c r="J148" s="1" t="s">
        <v>33</v>
      </c>
      <c r="K148" s="8">
        <v>5.639299161E9</v>
      </c>
      <c r="L148" s="1" t="s">
        <v>106</v>
      </c>
      <c r="M148" s="1" t="s">
        <v>77</v>
      </c>
      <c r="N148" s="1" t="s">
        <v>239</v>
      </c>
      <c r="O148" s="2"/>
      <c r="P148" s="6" t="s">
        <v>404</v>
      </c>
      <c r="Q148" s="6"/>
      <c r="R148" s="1" t="s">
        <v>78</v>
      </c>
      <c r="S148" s="1" t="s">
        <v>37</v>
      </c>
      <c r="T148" s="2"/>
      <c r="U148" s="2"/>
      <c r="V148" s="5" t="s">
        <v>39</v>
      </c>
      <c r="W148" s="5">
        <v>0.0</v>
      </c>
      <c r="X148" s="5">
        <v>171.0</v>
      </c>
      <c r="Y148" s="1">
        <v>171.0</v>
      </c>
      <c r="Z148" s="1" t="s">
        <v>329</v>
      </c>
      <c r="AA148" s="1" t="s">
        <v>66</v>
      </c>
      <c r="AB148" s="5" t="s">
        <v>41</v>
      </c>
      <c r="AC148" s="5">
        <v>0.0</v>
      </c>
      <c r="AD148" s="5" t="s">
        <v>36</v>
      </c>
      <c r="AE148" s="5" t="s">
        <v>36</v>
      </c>
      <c r="AF148" s="1" t="s">
        <v>455</v>
      </c>
      <c r="AG148" s="1" t="s">
        <v>43</v>
      </c>
    </row>
    <row r="149">
      <c r="A149" s="2"/>
      <c r="B149" s="3">
        <v>46209.0</v>
      </c>
      <c r="C149" s="4">
        <v>0.4166666666666667</v>
      </c>
      <c r="D149" s="4">
        <v>0.4583333333333333</v>
      </c>
      <c r="E149" s="4">
        <v>0.41041666666666665</v>
      </c>
      <c r="F149" s="4">
        <v>0.4722222222222222</v>
      </c>
      <c r="G149" s="1">
        <v>1.13912116639E11</v>
      </c>
      <c r="H149" s="1" t="s">
        <v>147</v>
      </c>
      <c r="I149" s="2"/>
      <c r="J149" s="1" t="s">
        <v>33</v>
      </c>
      <c r="K149" s="5">
        <f>+16302012811</f>
        <v>16302012811</v>
      </c>
      <c r="L149" s="1" t="s">
        <v>45</v>
      </c>
      <c r="M149" s="1" t="s">
        <v>46</v>
      </c>
      <c r="N149" s="1"/>
      <c r="O149" s="2"/>
      <c r="P149" s="6" t="s">
        <v>148</v>
      </c>
      <c r="Q149" s="1" t="s">
        <v>149</v>
      </c>
      <c r="R149" s="1" t="s">
        <v>257</v>
      </c>
      <c r="S149" s="1" t="s">
        <v>38</v>
      </c>
      <c r="T149" s="2"/>
      <c r="U149" s="2"/>
      <c r="V149" s="5" t="s">
        <v>39</v>
      </c>
      <c r="W149" s="5">
        <v>0.0</v>
      </c>
      <c r="X149" s="5">
        <v>89.0</v>
      </c>
      <c r="Y149" s="1">
        <v>89.0</v>
      </c>
      <c r="Z149" s="1" t="s">
        <v>50</v>
      </c>
      <c r="AA149" s="2"/>
      <c r="AB149" s="5"/>
      <c r="AC149" s="5">
        <v>0.0</v>
      </c>
      <c r="AD149" s="5" t="s">
        <v>36</v>
      </c>
      <c r="AE149" s="5" t="s">
        <v>36</v>
      </c>
      <c r="AF149" s="1" t="s">
        <v>456</v>
      </c>
      <c r="AG149" s="1" t="s">
        <v>43</v>
      </c>
    </row>
    <row r="150">
      <c r="A150" s="2"/>
      <c r="B150" s="3">
        <v>46209.0</v>
      </c>
      <c r="C150" s="4">
        <v>0.5208333333333334</v>
      </c>
      <c r="D150" s="4">
        <v>0.5416666666666666</v>
      </c>
      <c r="E150" s="4">
        <v>0.5048611111111111</v>
      </c>
      <c r="F150" s="4">
        <v>0.5465277777777777</v>
      </c>
      <c r="G150" s="7">
        <v>2.04872462627E11</v>
      </c>
      <c r="H150" s="1" t="s">
        <v>457</v>
      </c>
      <c r="I150" s="1" t="s">
        <v>32</v>
      </c>
      <c r="J150" s="1" t="s">
        <v>33</v>
      </c>
      <c r="K150" s="5" t="str">
        <f>+1 4 24 35 55 87 3</f>
        <v>#ERROR!</v>
      </c>
      <c r="L150" s="1" t="s">
        <v>34</v>
      </c>
      <c r="M150" s="1" t="s">
        <v>35</v>
      </c>
      <c r="N150" s="2"/>
      <c r="O150" s="2"/>
      <c r="P150" s="5" t="s">
        <v>36</v>
      </c>
      <c r="Q150" s="5" t="s">
        <v>36</v>
      </c>
      <c r="R150" s="1" t="s">
        <v>257</v>
      </c>
      <c r="S150" s="1" t="s">
        <v>65</v>
      </c>
      <c r="T150" s="2"/>
      <c r="U150" s="2"/>
      <c r="V150" s="5" t="s">
        <v>39</v>
      </c>
      <c r="W150" s="5">
        <v>0.0</v>
      </c>
      <c r="X150" s="5">
        <v>60.0</v>
      </c>
      <c r="Y150" s="1">
        <v>60.0</v>
      </c>
      <c r="Z150" s="1" t="s">
        <v>458</v>
      </c>
      <c r="AA150" s="2"/>
      <c r="AB150" s="5" t="s">
        <v>80</v>
      </c>
      <c r="AC150" s="5">
        <v>0.0</v>
      </c>
      <c r="AD150" s="5" t="s">
        <v>36</v>
      </c>
      <c r="AE150" s="5" t="s">
        <v>36</v>
      </c>
      <c r="AF150" s="1" t="s">
        <v>459</v>
      </c>
      <c r="AG150" s="1" t="s">
        <v>43</v>
      </c>
    </row>
    <row r="151">
      <c r="A151" s="2"/>
      <c r="B151" s="3">
        <v>46209.0</v>
      </c>
      <c r="C151" s="4">
        <v>0.6458333333333334</v>
      </c>
      <c r="D151" s="4">
        <v>0.6666666666666666</v>
      </c>
      <c r="E151" s="4">
        <v>0.6618055555555555</v>
      </c>
      <c r="F151" s="4">
        <v>0.6986111111111111</v>
      </c>
      <c r="G151" s="5">
        <v>1.00644181408E11</v>
      </c>
      <c r="H151" s="1" t="s">
        <v>460</v>
      </c>
      <c r="I151" s="2"/>
      <c r="J151" s="1" t="s">
        <v>33</v>
      </c>
      <c r="K151" s="8">
        <v>5.543567974E9</v>
      </c>
      <c r="L151" s="1" t="s">
        <v>69</v>
      </c>
      <c r="M151" s="1" t="s">
        <v>54</v>
      </c>
      <c r="N151" s="2"/>
      <c r="O151" s="2"/>
      <c r="P151" s="6" t="s">
        <v>36</v>
      </c>
      <c r="Q151" s="1" t="s">
        <v>36</v>
      </c>
      <c r="R151" s="1" t="s">
        <v>257</v>
      </c>
      <c r="S151" s="1" t="s">
        <v>49</v>
      </c>
      <c r="T151" s="1" t="s">
        <v>38</v>
      </c>
      <c r="U151" s="2"/>
      <c r="V151" s="5" t="s">
        <v>39</v>
      </c>
      <c r="W151" s="5">
        <v>0.0</v>
      </c>
      <c r="X151" s="5">
        <v>53.0</v>
      </c>
      <c r="Y151" s="1">
        <v>53.0</v>
      </c>
      <c r="Z151" s="1" t="s">
        <v>50</v>
      </c>
      <c r="AA151" s="1"/>
      <c r="AB151" s="5" t="s">
        <v>41</v>
      </c>
      <c r="AC151" s="5">
        <v>0.0</v>
      </c>
      <c r="AD151" s="5" t="s">
        <v>36</v>
      </c>
      <c r="AE151" s="5" t="s">
        <v>36</v>
      </c>
      <c r="AF151" s="1" t="s">
        <v>461</v>
      </c>
      <c r="AG151" s="1" t="s">
        <v>43</v>
      </c>
    </row>
    <row r="152">
      <c r="A152" s="2"/>
      <c r="B152" s="3">
        <v>46209.0</v>
      </c>
      <c r="C152" s="4">
        <v>0.6666666666666666</v>
      </c>
      <c r="D152" s="4">
        <v>0.7083333333333334</v>
      </c>
      <c r="E152" s="4">
        <v>0.6722222222222223</v>
      </c>
      <c r="F152" s="4">
        <v>0.7305555555555555</v>
      </c>
      <c r="G152" s="7">
        <v>2.32229468722E11</v>
      </c>
      <c r="H152" s="1" t="s">
        <v>372</v>
      </c>
      <c r="I152" s="2"/>
      <c r="J152" s="1" t="s">
        <v>33</v>
      </c>
      <c r="K152" s="11">
        <f>+525574688800</f>
        <v>525574688800</v>
      </c>
      <c r="L152" s="1" t="s">
        <v>189</v>
      </c>
      <c r="M152" s="1" t="s">
        <v>90</v>
      </c>
      <c r="N152" s="1" t="s">
        <v>462</v>
      </c>
      <c r="O152" s="2"/>
      <c r="P152" s="6" t="s">
        <v>36</v>
      </c>
      <c r="Q152" s="5"/>
      <c r="R152" s="1" t="s">
        <v>57</v>
      </c>
      <c r="S152" s="1" t="s">
        <v>57</v>
      </c>
      <c r="T152" s="2"/>
      <c r="U152" s="2"/>
      <c r="V152" s="5" t="s">
        <v>39</v>
      </c>
      <c r="W152" s="5">
        <v>38.0</v>
      </c>
      <c r="X152" s="5">
        <v>46.0</v>
      </c>
      <c r="Y152" s="1">
        <v>84.0</v>
      </c>
      <c r="Z152" s="1" t="s">
        <v>92</v>
      </c>
      <c r="AA152" s="2"/>
      <c r="AB152" s="5" t="s">
        <v>41</v>
      </c>
      <c r="AC152" s="5">
        <v>0.0</v>
      </c>
      <c r="AD152" s="5" t="s">
        <v>36</v>
      </c>
      <c r="AE152" s="5" t="s">
        <v>36</v>
      </c>
      <c r="AF152" s="1" t="s">
        <v>463</v>
      </c>
      <c r="AG152" s="1" t="s">
        <v>43</v>
      </c>
    </row>
    <row r="153">
      <c r="A153" s="2"/>
      <c r="B153" s="3">
        <v>46209.0</v>
      </c>
      <c r="C153" s="4">
        <v>0.5</v>
      </c>
      <c r="D153" s="4">
        <v>0.5416666666666666</v>
      </c>
      <c r="E153" s="4">
        <v>0.5</v>
      </c>
      <c r="F153" s="4">
        <v>0.5444444444444444</v>
      </c>
      <c r="G153" s="9">
        <v>2.32027193145216E22</v>
      </c>
      <c r="H153" s="1" t="s">
        <v>464</v>
      </c>
      <c r="I153" s="2"/>
      <c r="J153" s="1" t="s">
        <v>33</v>
      </c>
      <c r="K153" s="5">
        <f>+525539166127</f>
        <v>525539166127</v>
      </c>
      <c r="L153" s="1" t="s">
        <v>189</v>
      </c>
      <c r="M153" s="1" t="s">
        <v>90</v>
      </c>
      <c r="N153" s="1" t="s">
        <v>465</v>
      </c>
      <c r="O153" s="2"/>
      <c r="P153" s="6" t="s">
        <v>36</v>
      </c>
      <c r="Q153" s="2"/>
      <c r="R153" s="1" t="s">
        <v>57</v>
      </c>
      <c r="S153" s="1" t="s">
        <v>57</v>
      </c>
      <c r="T153" s="1"/>
      <c r="U153" s="2"/>
      <c r="V153" s="5" t="s">
        <v>39</v>
      </c>
      <c r="W153" s="5">
        <v>59.0</v>
      </c>
      <c r="X153" s="5">
        <v>5.0</v>
      </c>
      <c r="Y153" s="1">
        <v>64.0</v>
      </c>
      <c r="Z153" s="1" t="s">
        <v>92</v>
      </c>
      <c r="AA153" s="1"/>
      <c r="AB153" s="5" t="s">
        <v>41</v>
      </c>
      <c r="AC153" s="5">
        <v>0.0</v>
      </c>
      <c r="AD153" s="5" t="s">
        <v>36</v>
      </c>
      <c r="AE153" s="5" t="s">
        <v>36</v>
      </c>
      <c r="AF153" s="1" t="s">
        <v>466</v>
      </c>
      <c r="AG153" s="1" t="s">
        <v>43</v>
      </c>
    </row>
    <row r="154">
      <c r="A154" s="2"/>
      <c r="B154" s="3">
        <v>46209.0</v>
      </c>
      <c r="C154" s="4">
        <v>0.4791666666666667</v>
      </c>
      <c r="D154" s="4">
        <v>0.5</v>
      </c>
      <c r="E154" s="4">
        <v>0.48055555555555557</v>
      </c>
      <c r="F154" s="4">
        <v>0.51875</v>
      </c>
      <c r="G154" s="1">
        <v>1.90149120403E11</v>
      </c>
      <c r="H154" s="1" t="s">
        <v>321</v>
      </c>
      <c r="I154" s="1"/>
      <c r="J154" s="1" t="s">
        <v>33</v>
      </c>
      <c r="K154" s="11">
        <f>+525565783369</f>
        <v>525565783369</v>
      </c>
      <c r="L154" s="1" t="s">
        <v>103</v>
      </c>
      <c r="M154" s="1" t="s">
        <v>46</v>
      </c>
      <c r="N154" s="2"/>
      <c r="O154" s="2"/>
      <c r="P154" s="6" t="s">
        <v>322</v>
      </c>
      <c r="Q154" s="1" t="s">
        <v>36</v>
      </c>
      <c r="R154" s="1" t="s">
        <v>71</v>
      </c>
      <c r="S154" s="1" t="s">
        <v>58</v>
      </c>
      <c r="T154" s="2"/>
      <c r="U154" s="2"/>
      <c r="V154" s="5" t="s">
        <v>39</v>
      </c>
      <c r="W154" s="5">
        <v>34.0</v>
      </c>
      <c r="X154" s="5">
        <v>21.0</v>
      </c>
      <c r="Y154" s="1">
        <v>55.0</v>
      </c>
      <c r="Z154" s="1" t="s">
        <v>59</v>
      </c>
      <c r="AA154" s="2"/>
      <c r="AB154" s="5" t="s">
        <v>41</v>
      </c>
      <c r="AC154" s="5">
        <v>0.0</v>
      </c>
      <c r="AD154" s="5" t="s">
        <v>36</v>
      </c>
      <c r="AE154" s="5" t="s">
        <v>36</v>
      </c>
      <c r="AF154" s="1" t="s">
        <v>467</v>
      </c>
      <c r="AG154" s="1" t="s">
        <v>43</v>
      </c>
    </row>
    <row r="155">
      <c r="A155" s="2"/>
      <c r="B155" s="3">
        <v>46209.0</v>
      </c>
      <c r="C155" s="4">
        <v>0.4166666666666667</v>
      </c>
      <c r="D155" s="4">
        <v>0.4583333333333333</v>
      </c>
      <c r="E155" s="4">
        <v>0.4166666666666667</v>
      </c>
      <c r="F155" s="4">
        <v>0.44722222222222224</v>
      </c>
      <c r="G155" s="5">
        <v>2.3203383632E11</v>
      </c>
      <c r="H155" s="1" t="s">
        <v>468</v>
      </c>
      <c r="I155" s="2"/>
      <c r="J155" s="1" t="s">
        <v>33</v>
      </c>
      <c r="K155" s="11">
        <f>+12102550252</f>
        <v>12102550252</v>
      </c>
      <c r="L155" s="1" t="s">
        <v>159</v>
      </c>
      <c r="M155" s="1" t="s">
        <v>90</v>
      </c>
      <c r="N155" s="1" t="s">
        <v>130</v>
      </c>
      <c r="O155" s="2"/>
      <c r="P155" s="6" t="s">
        <v>36</v>
      </c>
      <c r="Q155" s="1"/>
      <c r="R155" s="1" t="s">
        <v>71</v>
      </c>
      <c r="S155" s="1" t="s">
        <v>71</v>
      </c>
      <c r="T155" s="2"/>
      <c r="U155" s="2"/>
      <c r="V155" s="5" t="s">
        <v>39</v>
      </c>
      <c r="W155" s="5">
        <v>-8.0</v>
      </c>
      <c r="X155" s="5">
        <v>52.0</v>
      </c>
      <c r="Y155" s="1">
        <v>44.0</v>
      </c>
      <c r="Z155" s="1" t="s">
        <v>92</v>
      </c>
      <c r="AA155" s="2"/>
      <c r="AB155" s="5"/>
      <c r="AC155" s="5">
        <v>0.0</v>
      </c>
      <c r="AD155" s="5" t="s">
        <v>36</v>
      </c>
      <c r="AE155" s="5" t="s">
        <v>36</v>
      </c>
      <c r="AF155" s="1" t="s">
        <v>469</v>
      </c>
      <c r="AG155" s="1" t="s">
        <v>43</v>
      </c>
    </row>
    <row r="156">
      <c r="A156" s="2"/>
      <c r="B156" s="3">
        <v>46209.0</v>
      </c>
      <c r="C156" s="4">
        <v>0.3333333333333333</v>
      </c>
      <c r="D156" s="4">
        <v>0.3541666666666667</v>
      </c>
      <c r="E156" s="4">
        <v>0.36041666666666666</v>
      </c>
      <c r="F156" s="4">
        <v>0.3888888888888889</v>
      </c>
      <c r="G156" s="7">
        <v>4.0957552E7</v>
      </c>
      <c r="H156" s="1" t="s">
        <v>305</v>
      </c>
      <c r="I156" s="2"/>
      <c r="J156" s="1" t="s">
        <v>33</v>
      </c>
      <c r="K156" s="5" t="str">
        <f>+52 81 1606 0766</f>
        <v>#ERROR!</v>
      </c>
      <c r="L156" s="1" t="s">
        <v>103</v>
      </c>
      <c r="M156" s="1" t="s">
        <v>46</v>
      </c>
      <c r="N156" s="1"/>
      <c r="O156" s="2"/>
      <c r="P156" s="6" t="s">
        <v>36</v>
      </c>
      <c r="Q156" s="5"/>
      <c r="R156" s="1" t="s">
        <v>71</v>
      </c>
      <c r="S156" s="1" t="s">
        <v>58</v>
      </c>
      <c r="T156" s="2"/>
      <c r="U156" s="2"/>
      <c r="V156" s="5" t="s">
        <v>39</v>
      </c>
      <c r="W156" s="5">
        <v>11.0</v>
      </c>
      <c r="X156" s="5">
        <v>30.0</v>
      </c>
      <c r="Y156" s="1">
        <v>41.0</v>
      </c>
      <c r="Z156" s="1" t="s">
        <v>79</v>
      </c>
      <c r="AA156" s="1"/>
      <c r="AB156" s="5" t="s">
        <v>41</v>
      </c>
      <c r="AC156" s="5">
        <v>0.0</v>
      </c>
      <c r="AD156" s="5" t="s">
        <v>36</v>
      </c>
      <c r="AE156" s="5" t="s">
        <v>36</v>
      </c>
      <c r="AF156" s="1" t="s">
        <v>445</v>
      </c>
      <c r="AG156" s="1" t="s">
        <v>43</v>
      </c>
    </row>
    <row r="157">
      <c r="A157" s="2"/>
      <c r="B157" s="3">
        <v>46209.0</v>
      </c>
      <c r="C157" s="4">
        <v>0.3958333333333333</v>
      </c>
      <c r="D157" s="4">
        <v>0.4027777777777778</v>
      </c>
      <c r="E157" s="4">
        <v>0.4236111111111111</v>
      </c>
      <c r="F157" s="4">
        <v>0.5430555555555555</v>
      </c>
      <c r="G157" s="1"/>
      <c r="H157" s="1" t="s">
        <v>470</v>
      </c>
      <c r="I157" s="2"/>
      <c r="J157" s="1" t="s">
        <v>33</v>
      </c>
      <c r="K157" s="11">
        <f>+52-56-43-323085</f>
        <v>-323132</v>
      </c>
      <c r="L157" s="1" t="s">
        <v>106</v>
      </c>
      <c r="M157" s="1" t="s">
        <v>77</v>
      </c>
      <c r="N157" s="1" t="s">
        <v>471</v>
      </c>
      <c r="O157" s="2"/>
      <c r="P157" s="6" t="s">
        <v>472</v>
      </c>
      <c r="Q157" s="1"/>
      <c r="R157" s="1" t="s">
        <v>78</v>
      </c>
      <c r="S157" s="1" t="s">
        <v>38</v>
      </c>
      <c r="T157" s="2"/>
      <c r="U157" s="2"/>
      <c r="V157" s="5" t="s">
        <v>39</v>
      </c>
      <c r="W157" s="5">
        <v>0.0</v>
      </c>
      <c r="X157" s="5">
        <v>172.0</v>
      </c>
      <c r="Y157" s="1">
        <v>172.0</v>
      </c>
      <c r="Z157" s="1" t="s">
        <v>118</v>
      </c>
      <c r="AA157" s="1" t="s">
        <v>273</v>
      </c>
      <c r="AB157" s="5" t="s">
        <v>41</v>
      </c>
      <c r="AC157" s="5">
        <v>0.0</v>
      </c>
      <c r="AD157" s="5" t="s">
        <v>36</v>
      </c>
      <c r="AE157" s="5" t="s">
        <v>36</v>
      </c>
      <c r="AF157" s="1" t="s">
        <v>473</v>
      </c>
      <c r="AG157" s="1" t="s">
        <v>43</v>
      </c>
    </row>
    <row r="158">
      <c r="A158" s="2"/>
      <c r="B158" s="3">
        <v>46209.0</v>
      </c>
      <c r="C158" s="4">
        <v>0.5208333333333334</v>
      </c>
      <c r="D158" s="4">
        <v>0.5416666666666666</v>
      </c>
      <c r="E158" s="4">
        <v>0.5131944444444444</v>
      </c>
      <c r="F158" s="4">
        <v>0.575</v>
      </c>
      <c r="G158" s="5"/>
      <c r="H158" s="1" t="s">
        <v>474</v>
      </c>
      <c r="I158" s="2"/>
      <c r="J158" s="1" t="s">
        <v>33</v>
      </c>
      <c r="K158" s="5">
        <f>+527221893350</f>
        <v>527221893350</v>
      </c>
      <c r="L158" s="1" t="s">
        <v>103</v>
      </c>
      <c r="M158" s="1" t="s">
        <v>46</v>
      </c>
      <c r="N158" s="1"/>
      <c r="O158" s="2"/>
      <c r="P158" s="6" t="s">
        <v>475</v>
      </c>
      <c r="Q158" s="5"/>
      <c r="R158" s="1" t="s">
        <v>37</v>
      </c>
      <c r="S158" s="1" t="s">
        <v>38</v>
      </c>
      <c r="T158" s="2"/>
      <c r="U158" s="2"/>
      <c r="V158" s="5" t="s">
        <v>39</v>
      </c>
      <c r="W158" s="5">
        <v>0.0</v>
      </c>
      <c r="X158" s="5">
        <v>89.0</v>
      </c>
      <c r="Y158" s="1">
        <v>89.0</v>
      </c>
      <c r="Z158" s="1" t="s">
        <v>85</v>
      </c>
      <c r="AA158" s="1" t="s">
        <v>273</v>
      </c>
      <c r="AB158" s="5" t="s">
        <v>41</v>
      </c>
      <c r="AC158" s="5">
        <v>0.0</v>
      </c>
      <c r="AD158" s="5" t="s">
        <v>36</v>
      </c>
      <c r="AE158" s="5" t="s">
        <v>36</v>
      </c>
      <c r="AF158" s="1" t="s">
        <v>476</v>
      </c>
      <c r="AG158" s="1" t="s">
        <v>43</v>
      </c>
    </row>
    <row r="159">
      <c r="A159" s="2"/>
      <c r="B159" s="3">
        <v>46209.0</v>
      </c>
      <c r="C159" s="4">
        <v>0.5</v>
      </c>
      <c r="D159" s="4">
        <v>0.5208333333333334</v>
      </c>
      <c r="E159" s="4">
        <v>0.46875</v>
      </c>
      <c r="F159" s="4">
        <v>0.5361111111111111</v>
      </c>
      <c r="G159" s="5"/>
      <c r="H159" s="1" t="s">
        <v>477</v>
      </c>
      <c r="I159" s="2"/>
      <c r="J159" s="1" t="s">
        <v>33</v>
      </c>
      <c r="K159" s="11">
        <f>+525548927035</f>
        <v>525548927035</v>
      </c>
      <c r="L159" s="1" t="s">
        <v>103</v>
      </c>
      <c r="M159" s="1" t="s">
        <v>46</v>
      </c>
      <c r="N159" s="1"/>
      <c r="O159" s="2"/>
      <c r="P159" s="6" t="s">
        <v>478</v>
      </c>
      <c r="Q159" s="11"/>
      <c r="R159" s="1" t="s">
        <v>37</v>
      </c>
      <c r="S159" s="1" t="s">
        <v>38</v>
      </c>
      <c r="T159" s="2"/>
      <c r="U159" s="2"/>
      <c r="V159" s="5" t="s">
        <v>39</v>
      </c>
      <c r="W159" s="5">
        <v>0.0</v>
      </c>
      <c r="X159" s="5">
        <v>97.0</v>
      </c>
      <c r="Y159" s="1">
        <v>97.0</v>
      </c>
      <c r="Z159" s="1" t="s">
        <v>85</v>
      </c>
      <c r="AA159" s="1" t="s">
        <v>273</v>
      </c>
      <c r="AB159" s="5" t="s">
        <v>41</v>
      </c>
      <c r="AC159" s="5">
        <v>0.0</v>
      </c>
      <c r="AD159" s="5" t="s">
        <v>36</v>
      </c>
      <c r="AE159" s="5" t="s">
        <v>36</v>
      </c>
      <c r="AF159" s="1" t="s">
        <v>230</v>
      </c>
      <c r="AG159" s="1" t="s">
        <v>43</v>
      </c>
    </row>
    <row r="160">
      <c r="A160" s="2"/>
      <c r="B160" s="3">
        <v>46209.0</v>
      </c>
      <c r="C160" s="4">
        <v>0.375</v>
      </c>
      <c r="D160" s="4">
        <v>0.3819444444444444</v>
      </c>
      <c r="E160" s="4">
        <v>0.34930555555555554</v>
      </c>
      <c r="F160" s="4">
        <v>0.45625</v>
      </c>
      <c r="G160" s="5">
        <v>8.1636001E7</v>
      </c>
      <c r="H160" s="1" t="s">
        <v>128</v>
      </c>
      <c r="I160" s="2"/>
      <c r="J160" s="1" t="s">
        <v>33</v>
      </c>
      <c r="K160" s="5">
        <v>5.560401653E9</v>
      </c>
      <c r="L160" s="1" t="s">
        <v>106</v>
      </c>
      <c r="M160" s="1" t="s">
        <v>77</v>
      </c>
      <c r="N160" s="1" t="s">
        <v>479</v>
      </c>
      <c r="O160" s="2"/>
      <c r="P160" s="6" t="s">
        <v>36</v>
      </c>
      <c r="Q160" s="5"/>
      <c r="R160" s="1" t="s">
        <v>78</v>
      </c>
      <c r="S160" s="1" t="s">
        <v>84</v>
      </c>
      <c r="T160" s="1" t="s">
        <v>65</v>
      </c>
      <c r="U160" s="2"/>
      <c r="V160" s="5" t="s">
        <v>39</v>
      </c>
      <c r="W160" s="5">
        <v>0.0</v>
      </c>
      <c r="X160" s="5">
        <v>154.0</v>
      </c>
      <c r="Y160" s="1">
        <v>154.0</v>
      </c>
      <c r="Z160" s="1" t="s">
        <v>79</v>
      </c>
      <c r="AA160" s="2"/>
      <c r="AB160" s="5" t="s">
        <v>131</v>
      </c>
      <c r="AC160" s="5">
        <v>0.0</v>
      </c>
      <c r="AD160" s="5" t="s">
        <v>36</v>
      </c>
      <c r="AE160" s="5" t="s">
        <v>36</v>
      </c>
      <c r="AF160" s="1" t="s">
        <v>480</v>
      </c>
      <c r="AG160" s="1" t="s">
        <v>43</v>
      </c>
    </row>
    <row r="161">
      <c r="A161" s="2"/>
      <c r="B161" s="3">
        <v>46209.0</v>
      </c>
      <c r="C161" s="4">
        <v>0.4166666666666667</v>
      </c>
      <c r="D161" s="4">
        <v>0.4236111111111111</v>
      </c>
      <c r="E161" s="4">
        <v>0.4284722222222222</v>
      </c>
      <c r="F161" s="4">
        <v>0.5423611111111111</v>
      </c>
      <c r="G161" s="9">
        <v>1.25776433226E11</v>
      </c>
      <c r="H161" s="1" t="s">
        <v>290</v>
      </c>
      <c r="I161" s="2"/>
      <c r="J161" s="1" t="s">
        <v>33</v>
      </c>
      <c r="K161" s="5">
        <f>+525524936254</f>
        <v>525524936254</v>
      </c>
      <c r="L161" s="1" t="s">
        <v>106</v>
      </c>
      <c r="M161" s="1" t="s">
        <v>77</v>
      </c>
      <c r="N161" s="1" t="s">
        <v>481</v>
      </c>
      <c r="O161" s="2"/>
      <c r="P161" s="6" t="s">
        <v>36</v>
      </c>
      <c r="Q161" s="1" t="s">
        <v>36</v>
      </c>
      <c r="R161" s="1" t="s">
        <v>78</v>
      </c>
      <c r="S161" s="1" t="s">
        <v>65</v>
      </c>
      <c r="T161" s="2"/>
      <c r="U161" s="2"/>
      <c r="V161" s="5" t="s">
        <v>39</v>
      </c>
      <c r="W161" s="5">
        <v>0.0</v>
      </c>
      <c r="X161" s="5">
        <v>164.0</v>
      </c>
      <c r="Y161" s="1">
        <v>164.0</v>
      </c>
      <c r="Z161" s="1" t="s">
        <v>329</v>
      </c>
      <c r="AA161" s="2"/>
      <c r="AB161" s="5" t="s">
        <v>41</v>
      </c>
      <c r="AC161" s="5">
        <v>0.0</v>
      </c>
      <c r="AD161" s="5" t="s">
        <v>36</v>
      </c>
      <c r="AE161" s="5" t="s">
        <v>36</v>
      </c>
      <c r="AF161" s="1" t="s">
        <v>482</v>
      </c>
      <c r="AG161" s="1" t="s">
        <v>43</v>
      </c>
    </row>
    <row r="162">
      <c r="A162" s="2"/>
      <c r="B162" s="3">
        <v>46209.0</v>
      </c>
      <c r="C162" s="4">
        <v>0.5</v>
      </c>
      <c r="D162" s="4">
        <v>0.5208333333333334</v>
      </c>
      <c r="E162" s="4">
        <v>0.5097222222222222</v>
      </c>
      <c r="F162" s="4">
        <v>0.5402777777777777</v>
      </c>
      <c r="G162" s="5"/>
      <c r="H162" s="1" t="s">
        <v>231</v>
      </c>
      <c r="I162" s="2"/>
      <c r="J162" s="1" t="s">
        <v>33</v>
      </c>
      <c r="K162" s="5">
        <v>5.56112842E9</v>
      </c>
      <c r="L162" s="1" t="s">
        <v>103</v>
      </c>
      <c r="M162" s="1" t="s">
        <v>46</v>
      </c>
      <c r="N162" s="1"/>
      <c r="O162" s="2"/>
      <c r="P162" s="6" t="s">
        <v>232</v>
      </c>
      <c r="Q162" s="1"/>
      <c r="R162" s="1" t="s">
        <v>37</v>
      </c>
      <c r="S162" s="1" t="s">
        <v>38</v>
      </c>
      <c r="T162" s="2"/>
      <c r="U162" s="2"/>
      <c r="V162" s="5" t="s">
        <v>39</v>
      </c>
      <c r="W162" s="5">
        <v>0.0</v>
      </c>
      <c r="X162" s="5">
        <v>44.0</v>
      </c>
      <c r="Y162" s="1">
        <v>44.0</v>
      </c>
      <c r="Z162" s="1" t="s">
        <v>118</v>
      </c>
      <c r="AA162" s="1" t="s">
        <v>66</v>
      </c>
      <c r="AB162" s="5" t="s">
        <v>41</v>
      </c>
      <c r="AC162" s="5">
        <v>0.0</v>
      </c>
      <c r="AD162" s="5" t="s">
        <v>36</v>
      </c>
      <c r="AE162" s="5" t="s">
        <v>36</v>
      </c>
      <c r="AF162" s="1" t="s">
        <v>233</v>
      </c>
      <c r="AG162" s="1" t="s">
        <v>43</v>
      </c>
    </row>
    <row r="163">
      <c r="A163" s="2"/>
      <c r="B163" s="3">
        <v>46209.0</v>
      </c>
      <c r="C163" s="4">
        <v>0.3333333333333333</v>
      </c>
      <c r="D163" s="4">
        <v>0.3402777777777778</v>
      </c>
      <c r="E163" s="4">
        <v>0.3333333333333333</v>
      </c>
      <c r="F163" s="4">
        <v>0.4888888888888889</v>
      </c>
      <c r="G163" s="5"/>
      <c r="H163" s="1" t="s">
        <v>483</v>
      </c>
      <c r="I163" s="2"/>
      <c r="J163" s="1" t="s">
        <v>33</v>
      </c>
      <c r="K163" s="5">
        <f>+525525778067</f>
        <v>525525778067</v>
      </c>
      <c r="L163" s="1" t="s">
        <v>106</v>
      </c>
      <c r="M163" s="1" t="s">
        <v>77</v>
      </c>
      <c r="N163" s="1" t="s">
        <v>484</v>
      </c>
      <c r="O163" s="2"/>
      <c r="P163" s="6" t="s">
        <v>485</v>
      </c>
      <c r="Q163" s="2"/>
      <c r="R163" s="1" t="s">
        <v>78</v>
      </c>
      <c r="S163" s="1" t="s">
        <v>38</v>
      </c>
      <c r="T163" s="2"/>
      <c r="U163" s="2"/>
      <c r="V163" s="5" t="s">
        <v>39</v>
      </c>
      <c r="W163" s="5">
        <v>0.0</v>
      </c>
      <c r="X163" s="5">
        <v>224.0</v>
      </c>
      <c r="Y163" s="1">
        <v>224.0</v>
      </c>
      <c r="Z163" s="1" t="s">
        <v>50</v>
      </c>
      <c r="AA163" s="1"/>
      <c r="AB163" s="5" t="s">
        <v>41</v>
      </c>
      <c r="AC163" s="5">
        <v>0.0</v>
      </c>
      <c r="AD163" s="5" t="s">
        <v>36</v>
      </c>
      <c r="AE163" s="5" t="s">
        <v>36</v>
      </c>
      <c r="AF163" s="1" t="s">
        <v>248</v>
      </c>
      <c r="AG163" s="1" t="s">
        <v>43</v>
      </c>
    </row>
    <row r="164">
      <c r="A164" s="2"/>
      <c r="B164" s="3">
        <v>46209.0</v>
      </c>
      <c r="C164" s="4">
        <v>0.4583333333333333</v>
      </c>
      <c r="D164" s="4">
        <v>0.4791666666666667</v>
      </c>
      <c r="E164" s="4">
        <v>0.4583333333333333</v>
      </c>
      <c r="F164" s="4">
        <v>0.5423611111111111</v>
      </c>
      <c r="G164" s="1"/>
      <c r="H164" s="1" t="s">
        <v>398</v>
      </c>
      <c r="I164" s="2"/>
      <c r="J164" s="1" t="s">
        <v>33</v>
      </c>
      <c r="K164" s="1">
        <v>5.612690294E9</v>
      </c>
      <c r="L164" s="1" t="s">
        <v>69</v>
      </c>
      <c r="M164" s="1" t="s">
        <v>54</v>
      </c>
      <c r="N164" s="1"/>
      <c r="O164" s="2"/>
      <c r="P164" s="6" t="s">
        <v>399</v>
      </c>
      <c r="Q164" s="12"/>
      <c r="R164" s="1" t="s">
        <v>65</v>
      </c>
      <c r="S164" s="1" t="s">
        <v>65</v>
      </c>
      <c r="T164" s="2"/>
      <c r="U164" s="2"/>
      <c r="V164" s="5" t="s">
        <v>39</v>
      </c>
      <c r="W164" s="5">
        <v>0.0</v>
      </c>
      <c r="X164" s="5">
        <v>121.0</v>
      </c>
      <c r="Y164" s="1">
        <v>121.0</v>
      </c>
      <c r="Z164" s="1" t="s">
        <v>177</v>
      </c>
      <c r="AA164" s="1" t="s">
        <v>66</v>
      </c>
      <c r="AB164" s="5" t="s">
        <v>41</v>
      </c>
      <c r="AC164" s="5">
        <v>0.0</v>
      </c>
      <c r="AD164" s="5" t="s">
        <v>36</v>
      </c>
      <c r="AE164" s="5" t="s">
        <v>36</v>
      </c>
      <c r="AF164" s="1" t="s">
        <v>81</v>
      </c>
      <c r="AG164" s="1" t="s">
        <v>43</v>
      </c>
    </row>
    <row r="165">
      <c r="A165" s="2"/>
      <c r="B165" s="3">
        <v>46209.0</v>
      </c>
      <c r="C165" s="4">
        <v>0.4166666666666667</v>
      </c>
      <c r="D165" s="4">
        <v>0.4375</v>
      </c>
      <c r="E165" s="4">
        <v>0.4173611111111111</v>
      </c>
      <c r="F165" s="4">
        <v>0.5423611111111111</v>
      </c>
      <c r="G165" s="1"/>
      <c r="H165" s="1" t="s">
        <v>486</v>
      </c>
      <c r="I165" s="1"/>
      <c r="J165" s="1" t="s">
        <v>33</v>
      </c>
      <c r="K165" s="1">
        <v>5.2563466709E11</v>
      </c>
      <c r="L165" s="1" t="s">
        <v>69</v>
      </c>
      <c r="M165" s="1" t="s">
        <v>54</v>
      </c>
      <c r="N165" s="1"/>
      <c r="O165" s="2"/>
      <c r="P165" s="5" t="s">
        <v>487</v>
      </c>
      <c r="Q165" s="6"/>
      <c r="R165" s="1" t="s">
        <v>65</v>
      </c>
      <c r="S165" s="1" t="s">
        <v>38</v>
      </c>
      <c r="T165" s="2"/>
      <c r="U165" s="2"/>
      <c r="V165" s="5" t="s">
        <v>39</v>
      </c>
      <c r="W165" s="5">
        <v>0.0</v>
      </c>
      <c r="X165" s="5">
        <v>180.0</v>
      </c>
      <c r="Y165" s="1">
        <v>180.0</v>
      </c>
      <c r="Z165" s="1" t="s">
        <v>59</v>
      </c>
      <c r="AA165" s="1" t="s">
        <v>273</v>
      </c>
      <c r="AB165" s="5" t="s">
        <v>41</v>
      </c>
      <c r="AC165" s="5">
        <v>0.0</v>
      </c>
      <c r="AD165" s="5" t="s">
        <v>36</v>
      </c>
      <c r="AE165" s="5" t="s">
        <v>36</v>
      </c>
      <c r="AF165" s="1" t="s">
        <v>167</v>
      </c>
      <c r="AG165" s="1" t="s">
        <v>43</v>
      </c>
    </row>
    <row r="166">
      <c r="A166" s="2"/>
      <c r="B166" s="3">
        <v>46209.0</v>
      </c>
      <c r="C166" s="4">
        <v>0.5416666666666666</v>
      </c>
      <c r="D166" s="4">
        <v>0.5625</v>
      </c>
      <c r="E166" s="4">
        <v>0.5416666666666666</v>
      </c>
      <c r="F166" s="4">
        <v>0.5597222222222222</v>
      </c>
      <c r="G166" s="5"/>
      <c r="H166" s="1" t="s">
        <v>488</v>
      </c>
      <c r="I166" s="1" t="s">
        <v>32</v>
      </c>
      <c r="J166" s="1" t="s">
        <v>33</v>
      </c>
      <c r="K166" s="5">
        <v>5.561019351E9</v>
      </c>
      <c r="L166" s="1" t="s">
        <v>34</v>
      </c>
      <c r="M166" s="1" t="s">
        <v>35</v>
      </c>
      <c r="N166" s="2"/>
      <c r="O166" s="2"/>
      <c r="P166" s="6" t="s">
        <v>489</v>
      </c>
      <c r="Q166" s="5"/>
      <c r="R166" s="1" t="s">
        <v>37</v>
      </c>
      <c r="S166" s="1" t="s">
        <v>65</v>
      </c>
      <c r="T166" s="1"/>
      <c r="U166" s="2"/>
      <c r="V166" s="5" t="s">
        <v>39</v>
      </c>
      <c r="W166" s="5">
        <v>0.0</v>
      </c>
      <c r="X166" s="5">
        <v>26.0</v>
      </c>
      <c r="Y166" s="1">
        <v>26.0</v>
      </c>
      <c r="Z166" s="1" t="s">
        <v>458</v>
      </c>
      <c r="AA166" s="1" t="s">
        <v>66</v>
      </c>
      <c r="AB166" s="5" t="s">
        <v>41</v>
      </c>
      <c r="AC166" s="5">
        <v>0.0</v>
      </c>
      <c r="AD166" s="5" t="s">
        <v>36</v>
      </c>
      <c r="AE166" s="5" t="s">
        <v>36</v>
      </c>
      <c r="AF166" s="1" t="s">
        <v>386</v>
      </c>
      <c r="AG166" s="1" t="s">
        <v>43</v>
      </c>
    </row>
    <row r="167">
      <c r="A167" s="2"/>
      <c r="B167" s="3">
        <v>46208.0</v>
      </c>
      <c r="C167" s="4">
        <v>0.3541666666666667</v>
      </c>
      <c r="D167" s="4">
        <v>0.375</v>
      </c>
      <c r="E167" s="4">
        <v>0.3527777777777778</v>
      </c>
      <c r="F167" s="4">
        <v>0.37569444444444444</v>
      </c>
      <c r="G167" s="5">
        <v>2.09025806701E11</v>
      </c>
      <c r="H167" s="1" t="s">
        <v>490</v>
      </c>
      <c r="I167" s="2"/>
      <c r="J167" s="1" t="s">
        <v>33</v>
      </c>
      <c r="K167" s="8">
        <v>5.548195073E9</v>
      </c>
      <c r="L167" s="1" t="s">
        <v>181</v>
      </c>
      <c r="M167" s="1" t="s">
        <v>54</v>
      </c>
      <c r="N167" s="1"/>
      <c r="O167" s="2"/>
      <c r="P167" s="6" t="s">
        <v>491</v>
      </c>
      <c r="Q167" s="11"/>
      <c r="R167" s="1" t="s">
        <v>37</v>
      </c>
      <c r="S167" s="1" t="s">
        <v>57</v>
      </c>
      <c r="T167" s="2"/>
      <c r="U167" s="2"/>
      <c r="V167" s="5" t="s">
        <v>39</v>
      </c>
      <c r="W167" s="5">
        <v>0.0</v>
      </c>
      <c r="X167" s="5">
        <v>33.0</v>
      </c>
      <c r="Y167" s="1">
        <v>33.0</v>
      </c>
      <c r="Z167" s="1" t="s">
        <v>118</v>
      </c>
      <c r="AA167" s="2"/>
      <c r="AB167" s="5"/>
      <c r="AC167" s="5">
        <v>0.0</v>
      </c>
      <c r="AD167" s="5" t="s">
        <v>36</v>
      </c>
      <c r="AE167" s="5" t="s">
        <v>36</v>
      </c>
      <c r="AF167" s="1" t="s">
        <v>492</v>
      </c>
      <c r="AG167" s="1" t="s">
        <v>43</v>
      </c>
    </row>
    <row r="168">
      <c r="A168" s="2"/>
      <c r="B168" s="3">
        <v>46208.0</v>
      </c>
      <c r="C168" s="4">
        <v>0.3541666666666667</v>
      </c>
      <c r="D168" s="4">
        <v>0.375</v>
      </c>
      <c r="E168" s="4">
        <v>0.33819444444444446</v>
      </c>
      <c r="F168" s="4">
        <v>0.40555555555555556</v>
      </c>
      <c r="G168" s="7">
        <v>2.05341998447E11</v>
      </c>
      <c r="H168" s="1" t="s">
        <v>493</v>
      </c>
      <c r="I168" s="1" t="s">
        <v>32</v>
      </c>
      <c r="J168" s="1" t="s">
        <v>33</v>
      </c>
      <c r="K168" s="5">
        <f>+525553083527</f>
        <v>525553083527</v>
      </c>
      <c r="L168" s="1" t="s">
        <v>34</v>
      </c>
      <c r="M168" s="1" t="s">
        <v>35</v>
      </c>
      <c r="N168" s="1"/>
      <c r="O168" s="2"/>
      <c r="P168" s="6" t="s">
        <v>36</v>
      </c>
      <c r="Q168" s="1" t="s">
        <v>36</v>
      </c>
      <c r="R168" s="1" t="s">
        <v>37</v>
      </c>
      <c r="S168" s="1" t="s">
        <v>37</v>
      </c>
      <c r="T168" s="2"/>
      <c r="U168" s="2"/>
      <c r="V168" s="5" t="s">
        <v>39</v>
      </c>
      <c r="W168" s="5">
        <v>90.0</v>
      </c>
      <c r="X168" s="5">
        <v>7.0</v>
      </c>
      <c r="Y168" s="1">
        <v>97.0</v>
      </c>
      <c r="Z168" s="1" t="s">
        <v>40</v>
      </c>
      <c r="AA168" s="2"/>
      <c r="AB168" s="5" t="s">
        <v>41</v>
      </c>
      <c r="AC168" s="5">
        <v>0.0</v>
      </c>
      <c r="AD168" s="5" t="s">
        <v>36</v>
      </c>
      <c r="AE168" s="5" t="s">
        <v>36</v>
      </c>
      <c r="AF168" s="1" t="s">
        <v>494</v>
      </c>
      <c r="AG168" s="1" t="s">
        <v>43</v>
      </c>
    </row>
    <row r="169">
      <c r="A169" s="2"/>
      <c r="B169" s="3">
        <v>46207.0</v>
      </c>
      <c r="C169" s="4">
        <v>0.4791666666666667</v>
      </c>
      <c r="D169" s="4">
        <v>0.5</v>
      </c>
      <c r="E169" s="4">
        <v>0.49236111111111114</v>
      </c>
      <c r="F169" s="4">
        <v>0.6944444444444444</v>
      </c>
      <c r="G169" s="1"/>
      <c r="H169" s="1" t="s">
        <v>495</v>
      </c>
      <c r="I169" s="2"/>
      <c r="J169" s="1" t="s">
        <v>33</v>
      </c>
      <c r="K169" s="11">
        <f>+52-72-26-767165</f>
        <v>-767211</v>
      </c>
      <c r="L169" s="1" t="s">
        <v>63</v>
      </c>
      <c r="M169" s="1" t="s">
        <v>46</v>
      </c>
      <c r="N169" s="1"/>
      <c r="O169" s="2"/>
      <c r="P169" s="6" t="s">
        <v>496</v>
      </c>
      <c r="Q169" s="1"/>
      <c r="R169" s="1" t="s">
        <v>257</v>
      </c>
      <c r="S169" s="1" t="s">
        <v>38</v>
      </c>
      <c r="T169" s="2"/>
      <c r="U169" s="2"/>
      <c r="V169" s="5" t="s">
        <v>39</v>
      </c>
      <c r="W169" s="5">
        <v>0.0</v>
      </c>
      <c r="X169" s="5">
        <v>291.0</v>
      </c>
      <c r="Y169" s="1">
        <v>291.0</v>
      </c>
      <c r="Z169" s="1" t="s">
        <v>79</v>
      </c>
      <c r="AA169" s="1" t="s">
        <v>273</v>
      </c>
      <c r="AB169" s="5" t="s">
        <v>41</v>
      </c>
      <c r="AC169" s="5">
        <v>0.0</v>
      </c>
      <c r="AD169" s="5" t="s">
        <v>36</v>
      </c>
      <c r="AE169" s="5" t="s">
        <v>36</v>
      </c>
      <c r="AF169" s="1" t="s">
        <v>497</v>
      </c>
      <c r="AG169" s="1" t="s">
        <v>43</v>
      </c>
    </row>
    <row r="170">
      <c r="A170" s="2"/>
      <c r="B170" s="3">
        <v>46207.0</v>
      </c>
      <c r="C170" s="4">
        <v>0.4583333333333333</v>
      </c>
      <c r="D170" s="4">
        <v>0.4791666666666667</v>
      </c>
      <c r="E170" s="4">
        <v>0.4513888888888889</v>
      </c>
      <c r="F170" s="4">
        <v>0.5013888888888889</v>
      </c>
      <c r="G170" s="5">
        <v>1.99208265648E11</v>
      </c>
      <c r="H170" s="1" t="s">
        <v>133</v>
      </c>
      <c r="I170" s="2"/>
      <c r="J170" s="1" t="s">
        <v>33</v>
      </c>
      <c r="K170" s="5">
        <v>5.28338494878E11</v>
      </c>
      <c r="L170" s="1" t="s">
        <v>164</v>
      </c>
      <c r="M170" s="1" t="s">
        <v>35</v>
      </c>
      <c r="N170" s="1"/>
      <c r="O170" s="2"/>
      <c r="P170" s="6" t="s">
        <v>36</v>
      </c>
      <c r="Q170" s="1" t="s">
        <v>36</v>
      </c>
      <c r="R170" s="1" t="s">
        <v>71</v>
      </c>
      <c r="S170" s="1" t="s">
        <v>57</v>
      </c>
      <c r="T170" s="2"/>
      <c r="U170" s="2"/>
      <c r="V170" s="5" t="s">
        <v>39</v>
      </c>
      <c r="W170" s="5">
        <v>66.0</v>
      </c>
      <c r="X170" s="5">
        <v>6.0</v>
      </c>
      <c r="Y170" s="1">
        <v>72.0</v>
      </c>
      <c r="Z170" s="1" t="s">
        <v>118</v>
      </c>
      <c r="AA170" s="1"/>
      <c r="AB170" s="5" t="s">
        <v>41</v>
      </c>
      <c r="AC170" s="5">
        <v>0.0</v>
      </c>
      <c r="AD170" s="5" t="s">
        <v>36</v>
      </c>
      <c r="AE170" s="5" t="s">
        <v>36</v>
      </c>
      <c r="AF170" s="1" t="s">
        <v>343</v>
      </c>
      <c r="AG170" s="1" t="s">
        <v>43</v>
      </c>
    </row>
    <row r="171">
      <c r="A171" s="2"/>
      <c r="B171" s="3">
        <v>46207.0</v>
      </c>
      <c r="C171" s="4">
        <v>0.3333333333333333</v>
      </c>
      <c r="D171" s="4">
        <v>0.3541666666666667</v>
      </c>
      <c r="E171" s="4">
        <v>0.3263888888888889</v>
      </c>
      <c r="F171" s="4">
        <v>0.36041666666666666</v>
      </c>
      <c r="G171" s="1"/>
      <c r="H171" s="1" t="s">
        <v>327</v>
      </c>
      <c r="I171" s="2"/>
      <c r="J171" s="1" t="s">
        <v>33</v>
      </c>
      <c r="K171" s="5">
        <v>5.510051128E9</v>
      </c>
      <c r="L171" s="1" t="s">
        <v>103</v>
      </c>
      <c r="M171" s="1" t="s">
        <v>46</v>
      </c>
      <c r="N171" s="1"/>
      <c r="O171" s="2"/>
      <c r="P171" s="5" t="s">
        <v>328</v>
      </c>
      <c r="Q171" s="1" t="s">
        <v>36</v>
      </c>
      <c r="R171" s="1" t="s">
        <v>71</v>
      </c>
      <c r="S171" s="1" t="s">
        <v>99</v>
      </c>
      <c r="T171" s="2"/>
      <c r="U171" s="2"/>
      <c r="V171" s="5" t="s">
        <v>39</v>
      </c>
      <c r="W171" s="5">
        <v>7.0</v>
      </c>
      <c r="X171" s="5">
        <v>42.0</v>
      </c>
      <c r="Y171" s="1">
        <v>49.0</v>
      </c>
      <c r="Z171" s="1" t="s">
        <v>73</v>
      </c>
      <c r="AA171" s="2"/>
      <c r="AB171" s="5" t="s">
        <v>41</v>
      </c>
      <c r="AC171" s="5">
        <v>0.0</v>
      </c>
      <c r="AD171" s="5" t="s">
        <v>36</v>
      </c>
      <c r="AE171" s="5" t="s">
        <v>36</v>
      </c>
      <c r="AF171" s="1" t="s">
        <v>498</v>
      </c>
      <c r="AG171" s="1" t="s">
        <v>43</v>
      </c>
    </row>
    <row r="172">
      <c r="A172" s="2"/>
      <c r="B172" s="3">
        <v>46207.0</v>
      </c>
      <c r="C172" s="4">
        <v>0.4375</v>
      </c>
      <c r="D172" s="4">
        <v>0.4791666666666667</v>
      </c>
      <c r="E172" s="4">
        <v>0.44375</v>
      </c>
      <c r="F172" s="4">
        <v>0.4576388888888889</v>
      </c>
      <c r="G172" s="7">
        <v>2.19011758204212E22</v>
      </c>
      <c r="H172" s="1" t="s">
        <v>120</v>
      </c>
      <c r="I172" s="2"/>
      <c r="J172" s="1" t="s">
        <v>33</v>
      </c>
      <c r="K172" s="11" t="str">
        <f>+52 998 180 3855</f>
        <v>#ERROR!</v>
      </c>
      <c r="L172" s="1" t="s">
        <v>45</v>
      </c>
      <c r="M172" s="1" t="s">
        <v>46</v>
      </c>
      <c r="N172" s="1"/>
      <c r="O172" s="2"/>
      <c r="P172" s="6" t="s">
        <v>121</v>
      </c>
      <c r="Q172" s="11"/>
      <c r="R172" s="1" t="s">
        <v>71</v>
      </c>
      <c r="S172" s="1" t="s">
        <v>71</v>
      </c>
      <c r="T172" s="2"/>
      <c r="U172" s="2"/>
      <c r="V172" s="5" t="s">
        <v>39</v>
      </c>
      <c r="W172" s="5">
        <v>6.0</v>
      </c>
      <c r="X172" s="5">
        <v>14.0</v>
      </c>
      <c r="Y172" s="1">
        <v>20.0</v>
      </c>
      <c r="Z172" s="1" t="s">
        <v>118</v>
      </c>
      <c r="AA172" s="1"/>
      <c r="AB172" s="5" t="s">
        <v>41</v>
      </c>
      <c r="AC172" s="5">
        <v>0.0</v>
      </c>
      <c r="AD172" s="5" t="s">
        <v>36</v>
      </c>
      <c r="AE172" s="5" t="s">
        <v>36</v>
      </c>
      <c r="AF172" s="1" t="s">
        <v>194</v>
      </c>
      <c r="AG172" s="1" t="s">
        <v>43</v>
      </c>
    </row>
    <row r="173">
      <c r="A173" s="2"/>
      <c r="B173" s="3">
        <v>46207.0</v>
      </c>
      <c r="C173" s="4">
        <v>0.4375</v>
      </c>
      <c r="D173" s="4">
        <v>0.4583333333333333</v>
      </c>
      <c r="E173" s="4">
        <v>0.40069444444444446</v>
      </c>
      <c r="F173" s="4">
        <v>0.4666666666666667</v>
      </c>
      <c r="G173" s="1">
        <v>1.25205516644E11</v>
      </c>
      <c r="H173" s="1" t="s">
        <v>255</v>
      </c>
      <c r="I173" s="1" t="s">
        <v>32</v>
      </c>
      <c r="J173" s="1" t="s">
        <v>33</v>
      </c>
      <c r="K173" s="5" t="str">
        <f>+52 44 22 05 04 02</f>
        <v>#ERROR!</v>
      </c>
      <c r="L173" s="1" t="s">
        <v>117</v>
      </c>
      <c r="M173" s="1" t="s">
        <v>35</v>
      </c>
      <c r="N173" s="1"/>
      <c r="O173" s="2"/>
      <c r="P173" s="6" t="s">
        <v>36</v>
      </c>
      <c r="Q173" s="1"/>
      <c r="R173" s="1" t="s">
        <v>257</v>
      </c>
      <c r="S173" s="1" t="s">
        <v>257</v>
      </c>
      <c r="T173" s="2"/>
      <c r="U173" s="2"/>
      <c r="V173" s="5" t="s">
        <v>39</v>
      </c>
      <c r="W173" s="5">
        <v>0.0</v>
      </c>
      <c r="X173" s="5">
        <v>95.0</v>
      </c>
      <c r="Y173" s="1">
        <v>95.0</v>
      </c>
      <c r="Z173" s="1" t="s">
        <v>499</v>
      </c>
      <c r="AA173" s="1"/>
      <c r="AB173" s="5" t="s">
        <v>41</v>
      </c>
      <c r="AC173" s="5">
        <v>0.0</v>
      </c>
      <c r="AD173" s="5" t="s">
        <v>36</v>
      </c>
      <c r="AE173" s="5" t="s">
        <v>36</v>
      </c>
      <c r="AF173" s="1" t="s">
        <v>494</v>
      </c>
      <c r="AG173" s="1" t="s">
        <v>43</v>
      </c>
    </row>
    <row r="174">
      <c r="A174" s="2"/>
      <c r="B174" s="3">
        <v>46207.0</v>
      </c>
      <c r="C174" s="4">
        <v>0.3541666666666667</v>
      </c>
      <c r="D174" s="4">
        <v>0.3611111111111111</v>
      </c>
      <c r="E174" s="4">
        <v>0.34375</v>
      </c>
      <c r="F174" s="4">
        <v>0.38125</v>
      </c>
      <c r="G174" s="7"/>
      <c r="H174" s="1" t="s">
        <v>500</v>
      </c>
      <c r="I174" s="2"/>
      <c r="J174" s="1" t="s">
        <v>33</v>
      </c>
      <c r="K174" s="5">
        <v>5.613728509E9</v>
      </c>
      <c r="L174" s="1" t="s">
        <v>106</v>
      </c>
      <c r="M174" s="1" t="s">
        <v>77</v>
      </c>
      <c r="N174" s="1" t="s">
        <v>484</v>
      </c>
      <c r="O174" s="2"/>
      <c r="P174" s="6" t="s">
        <v>501</v>
      </c>
      <c r="Q174" s="1"/>
      <c r="R174" s="1" t="s">
        <v>78</v>
      </c>
      <c r="S174" s="1" t="s">
        <v>38</v>
      </c>
      <c r="T174" s="2"/>
      <c r="U174" s="2"/>
      <c r="V174" s="5" t="s">
        <v>39</v>
      </c>
      <c r="W174" s="5">
        <v>0.0</v>
      </c>
      <c r="X174" s="5">
        <v>54.0</v>
      </c>
      <c r="Y174" s="1">
        <v>54.0</v>
      </c>
      <c r="Z174" s="1" t="s">
        <v>50</v>
      </c>
      <c r="AA174" s="1" t="s">
        <v>66</v>
      </c>
      <c r="AB174" s="5" t="s">
        <v>41</v>
      </c>
      <c r="AC174" s="5">
        <v>0.0</v>
      </c>
      <c r="AD174" s="5" t="s">
        <v>36</v>
      </c>
      <c r="AE174" s="5" t="s">
        <v>36</v>
      </c>
      <c r="AF174" s="1" t="s">
        <v>502</v>
      </c>
      <c r="AG174" s="1" t="s">
        <v>43</v>
      </c>
    </row>
    <row r="175">
      <c r="A175" s="2"/>
      <c r="B175" s="3">
        <v>46207.0</v>
      </c>
      <c r="C175" s="4">
        <v>0.5</v>
      </c>
      <c r="D175" s="4">
        <v>0.5416666666666666</v>
      </c>
      <c r="E175" s="4">
        <v>0.5</v>
      </c>
      <c r="F175" s="4">
        <v>0.3298611111111111</v>
      </c>
      <c r="G175" s="5">
        <v>2.32964588594E11</v>
      </c>
      <c r="H175" s="1" t="s">
        <v>503</v>
      </c>
      <c r="I175" s="2"/>
      <c r="J175" s="1" t="s">
        <v>33</v>
      </c>
      <c r="K175" s="5">
        <f>+525548641611</f>
        <v>525548641611</v>
      </c>
      <c r="L175" s="1" t="s">
        <v>89</v>
      </c>
      <c r="M175" s="1" t="s">
        <v>90</v>
      </c>
      <c r="N175" s="1" t="s">
        <v>504</v>
      </c>
      <c r="O175" s="2"/>
      <c r="P175" s="6" t="s">
        <v>505</v>
      </c>
      <c r="Q175" s="5"/>
      <c r="R175" s="1" t="s">
        <v>71</v>
      </c>
      <c r="S175" s="1" t="s">
        <v>71</v>
      </c>
      <c r="T175" s="1"/>
      <c r="U175" s="2"/>
      <c r="V175" s="5" t="s">
        <v>39</v>
      </c>
      <c r="W175" s="5">
        <v>3.0</v>
      </c>
      <c r="X175" s="5">
        <v>-248.0</v>
      </c>
      <c r="Y175" s="1">
        <v>-245.0</v>
      </c>
      <c r="Z175" s="1" t="s">
        <v>92</v>
      </c>
      <c r="AA175" s="2"/>
      <c r="AB175" s="5" t="s">
        <v>41</v>
      </c>
      <c r="AC175" s="5">
        <v>0.0</v>
      </c>
      <c r="AD175" s="5" t="s">
        <v>36</v>
      </c>
      <c r="AE175" s="5" t="s">
        <v>36</v>
      </c>
      <c r="AF175" s="1" t="s">
        <v>132</v>
      </c>
      <c r="AG175" s="1" t="s">
        <v>43</v>
      </c>
    </row>
    <row r="176">
      <c r="A176" s="2"/>
      <c r="B176" s="3">
        <v>46207.0</v>
      </c>
      <c r="C176" s="4">
        <v>0.3958333333333333</v>
      </c>
      <c r="D176" s="4">
        <v>0.4166666666666667</v>
      </c>
      <c r="E176" s="4">
        <v>0.38263888888888886</v>
      </c>
      <c r="F176" s="4">
        <v>0.4673611111111111</v>
      </c>
      <c r="G176" s="1"/>
      <c r="H176" s="1" t="s">
        <v>506</v>
      </c>
      <c r="I176" s="1" t="s">
        <v>32</v>
      </c>
      <c r="J176" s="1" t="s">
        <v>33</v>
      </c>
      <c r="K176" s="1">
        <v>5.565449793E9</v>
      </c>
      <c r="L176" s="1" t="s">
        <v>117</v>
      </c>
      <c r="M176" s="1" t="s">
        <v>35</v>
      </c>
      <c r="N176" s="1"/>
      <c r="O176" s="2"/>
      <c r="P176" s="6" t="s">
        <v>507</v>
      </c>
      <c r="Q176" s="5"/>
      <c r="R176" s="1" t="s">
        <v>71</v>
      </c>
      <c r="S176" s="1" t="s">
        <v>65</v>
      </c>
      <c r="T176" s="2"/>
      <c r="U176" s="2"/>
      <c r="V176" s="5" t="s">
        <v>39</v>
      </c>
      <c r="W176" s="5">
        <v>0.0</v>
      </c>
      <c r="X176" s="5">
        <v>122.0</v>
      </c>
      <c r="Y176" s="1">
        <v>122.0</v>
      </c>
      <c r="Z176" s="1" t="s">
        <v>458</v>
      </c>
      <c r="AA176" s="2"/>
      <c r="AB176" s="5" t="s">
        <v>41</v>
      </c>
      <c r="AC176" s="5">
        <v>0.0</v>
      </c>
      <c r="AD176" s="5" t="s">
        <v>36</v>
      </c>
      <c r="AE176" s="5" t="s">
        <v>36</v>
      </c>
      <c r="AF176" s="1" t="s">
        <v>330</v>
      </c>
      <c r="AG176" s="1" t="s">
        <v>43</v>
      </c>
    </row>
    <row r="177">
      <c r="A177" s="2"/>
      <c r="B177" s="3">
        <v>46207.0</v>
      </c>
      <c r="C177" s="4">
        <v>0.3541666666666667</v>
      </c>
      <c r="D177" s="4">
        <v>0.3854166666666667</v>
      </c>
      <c r="E177" s="4">
        <v>0.34444444444444444</v>
      </c>
      <c r="F177" s="4">
        <v>0.38125</v>
      </c>
      <c r="G177" s="1"/>
      <c r="H177" s="1" t="s">
        <v>508</v>
      </c>
      <c r="I177" s="2"/>
      <c r="J177" s="1" t="s">
        <v>33</v>
      </c>
      <c r="K177" s="5" t="s">
        <v>509</v>
      </c>
      <c r="L177" s="1" t="s">
        <v>510</v>
      </c>
      <c r="M177" s="1" t="s">
        <v>77</v>
      </c>
      <c r="N177" s="1" t="s">
        <v>511</v>
      </c>
      <c r="O177" s="2"/>
      <c r="P177" s="6" t="s">
        <v>36</v>
      </c>
      <c r="Q177" s="1" t="s">
        <v>36</v>
      </c>
      <c r="R177" s="1" t="s">
        <v>98</v>
      </c>
      <c r="S177" s="1" t="s">
        <v>145</v>
      </c>
      <c r="T177" s="2"/>
      <c r="U177" s="2"/>
      <c r="V177" s="5" t="s">
        <v>39</v>
      </c>
      <c r="W177" s="5">
        <v>0.0</v>
      </c>
      <c r="X177" s="5">
        <v>53.0</v>
      </c>
      <c r="Y177" s="1">
        <v>53.0</v>
      </c>
      <c r="Z177" s="1" t="s">
        <v>100</v>
      </c>
      <c r="AA177" s="1"/>
      <c r="AB177" s="5" t="s">
        <v>41</v>
      </c>
      <c r="AC177" s="5">
        <v>0.0</v>
      </c>
      <c r="AD177" s="5" t="s">
        <v>36</v>
      </c>
      <c r="AE177" s="5" t="s">
        <v>36</v>
      </c>
      <c r="AF177" s="1" t="s">
        <v>512</v>
      </c>
      <c r="AG177" s="1" t="s">
        <v>43</v>
      </c>
    </row>
    <row r="178">
      <c r="A178" s="2"/>
      <c r="B178" s="3">
        <v>46207.0</v>
      </c>
      <c r="C178" s="4">
        <v>0.3541666666666667</v>
      </c>
      <c r="D178" s="4">
        <v>0.375</v>
      </c>
      <c r="E178" s="4">
        <v>0.3333333333333333</v>
      </c>
      <c r="F178" s="4">
        <v>0.38125</v>
      </c>
      <c r="G178" s="1"/>
      <c r="H178" s="1" t="s">
        <v>513</v>
      </c>
      <c r="I178" s="2"/>
      <c r="J178" s="1" t="s">
        <v>33</v>
      </c>
      <c r="K178" s="5" t="s">
        <v>509</v>
      </c>
      <c r="L178" s="1" t="s">
        <v>117</v>
      </c>
      <c r="M178" s="1" t="s">
        <v>35</v>
      </c>
      <c r="N178" s="1" t="s">
        <v>514</v>
      </c>
      <c r="O178" s="2"/>
      <c r="P178" s="6" t="s">
        <v>36</v>
      </c>
      <c r="Q178" s="1" t="s">
        <v>36</v>
      </c>
      <c r="R178" s="1" t="s">
        <v>98</v>
      </c>
      <c r="S178" s="1" t="s">
        <v>145</v>
      </c>
      <c r="T178" s="2"/>
      <c r="U178" s="2"/>
      <c r="V178" s="5" t="s">
        <v>39</v>
      </c>
      <c r="W178" s="5">
        <v>0.0</v>
      </c>
      <c r="X178" s="5">
        <v>69.0</v>
      </c>
      <c r="Y178" s="1">
        <v>69.0</v>
      </c>
      <c r="Z178" s="1" t="s">
        <v>100</v>
      </c>
      <c r="AA178" s="2"/>
      <c r="AB178" s="5" t="s">
        <v>41</v>
      </c>
      <c r="AC178" s="5">
        <v>0.0</v>
      </c>
      <c r="AD178" s="5" t="s">
        <v>36</v>
      </c>
      <c r="AE178" s="5" t="s">
        <v>36</v>
      </c>
      <c r="AF178" s="1" t="s">
        <v>248</v>
      </c>
      <c r="AG178" s="1" t="s">
        <v>43</v>
      </c>
    </row>
    <row r="179">
      <c r="A179" s="2"/>
      <c r="B179" s="3">
        <v>46207.0</v>
      </c>
      <c r="C179" s="4">
        <v>0.3333333333333333</v>
      </c>
      <c r="D179" s="4">
        <v>0.3541666666666667</v>
      </c>
      <c r="E179" s="4">
        <v>0.2972222222222222</v>
      </c>
      <c r="F179" s="4">
        <v>0.3819444444444444</v>
      </c>
      <c r="G179" s="1">
        <v>1.67607916594E11</v>
      </c>
      <c r="H179" s="1" t="s">
        <v>515</v>
      </c>
      <c r="I179" s="1" t="s">
        <v>32</v>
      </c>
      <c r="J179" s="1" t="s">
        <v>33</v>
      </c>
      <c r="K179" s="5">
        <f>+16517881231</f>
        <v>16517881231</v>
      </c>
      <c r="L179" s="1" t="s">
        <v>117</v>
      </c>
      <c r="M179" s="1" t="s">
        <v>35</v>
      </c>
      <c r="N179" s="1"/>
      <c r="O179" s="2"/>
      <c r="P179" s="6" t="s">
        <v>36</v>
      </c>
      <c r="Q179" s="1"/>
      <c r="R179" s="1" t="s">
        <v>257</v>
      </c>
      <c r="S179" s="1" t="s">
        <v>38</v>
      </c>
      <c r="T179" s="2"/>
      <c r="U179" s="2"/>
      <c r="V179" s="5" t="s">
        <v>39</v>
      </c>
      <c r="W179" s="5">
        <v>0.0</v>
      </c>
      <c r="X179" s="5">
        <v>122.0</v>
      </c>
      <c r="Y179" s="1">
        <v>122.0</v>
      </c>
      <c r="Z179" s="1" t="s">
        <v>516</v>
      </c>
      <c r="AA179" s="1"/>
      <c r="AB179" s="5" t="s">
        <v>80</v>
      </c>
      <c r="AC179" s="5">
        <v>0.0</v>
      </c>
      <c r="AD179" s="5" t="s">
        <v>36</v>
      </c>
      <c r="AE179" s="5" t="s">
        <v>36</v>
      </c>
      <c r="AF179" s="1" t="s">
        <v>517</v>
      </c>
      <c r="AG179" s="1" t="s">
        <v>43</v>
      </c>
    </row>
    <row r="180">
      <c r="A180" s="2"/>
      <c r="B180" s="3">
        <v>46207.0</v>
      </c>
      <c r="C180" s="4">
        <v>0.4166666666666667</v>
      </c>
      <c r="D180" s="4">
        <v>0.4375</v>
      </c>
      <c r="E180" s="4">
        <v>0.41597222222222224</v>
      </c>
      <c r="F180" s="4">
        <v>0.4486111111111111</v>
      </c>
      <c r="G180" s="1">
        <v>1.71811564137E11</v>
      </c>
      <c r="H180" s="1" t="s">
        <v>198</v>
      </c>
      <c r="I180" s="2"/>
      <c r="J180" s="1" t="s">
        <v>33</v>
      </c>
      <c r="K180" s="5">
        <f>+525575111702</f>
        <v>525575111702</v>
      </c>
      <c r="L180" s="1" t="s">
        <v>103</v>
      </c>
      <c r="M180" s="1" t="s">
        <v>46</v>
      </c>
      <c r="N180" s="1" t="s">
        <v>316</v>
      </c>
      <c r="O180" s="2"/>
      <c r="P180" s="6" t="s">
        <v>199</v>
      </c>
      <c r="Q180" s="1"/>
      <c r="R180" s="1" t="s">
        <v>37</v>
      </c>
      <c r="S180" s="1" t="s">
        <v>38</v>
      </c>
      <c r="T180" s="2"/>
      <c r="U180" s="2"/>
      <c r="V180" s="5" t="s">
        <v>39</v>
      </c>
      <c r="W180" s="5">
        <v>0.0</v>
      </c>
      <c r="X180" s="5">
        <v>47.0</v>
      </c>
      <c r="Y180" s="1">
        <v>47.0</v>
      </c>
      <c r="Z180" s="1" t="s">
        <v>92</v>
      </c>
      <c r="AA180" s="1"/>
      <c r="AB180" s="5" t="s">
        <v>41</v>
      </c>
      <c r="AC180" s="5">
        <v>0.0</v>
      </c>
      <c r="AD180" s="5" t="s">
        <v>36</v>
      </c>
      <c r="AE180" s="5" t="s">
        <v>36</v>
      </c>
      <c r="AF180" s="1" t="s">
        <v>518</v>
      </c>
      <c r="AG180" s="1" t="s">
        <v>43</v>
      </c>
    </row>
    <row r="181">
      <c r="A181" s="2"/>
      <c r="B181" s="3">
        <v>46207.0</v>
      </c>
      <c r="C181" s="4">
        <v>0.4166666666666667</v>
      </c>
      <c r="D181" s="4">
        <v>0.4583333333333333</v>
      </c>
      <c r="E181" s="4">
        <v>0.40625</v>
      </c>
      <c r="F181" s="4">
        <v>0.4479166666666667</v>
      </c>
      <c r="G181" s="1">
        <v>2.24299281276E11</v>
      </c>
      <c r="H181" s="1" t="s">
        <v>324</v>
      </c>
      <c r="I181" s="1"/>
      <c r="J181" s="1" t="s">
        <v>33</v>
      </c>
      <c r="K181" s="5">
        <f>+525528996853</f>
        <v>525528996853</v>
      </c>
      <c r="L181" s="1" t="s">
        <v>45</v>
      </c>
      <c r="M181" s="1" t="s">
        <v>46</v>
      </c>
      <c r="N181" s="1"/>
      <c r="O181" s="2"/>
      <c r="P181" s="6" t="s">
        <v>325</v>
      </c>
      <c r="Q181" s="1"/>
      <c r="R181" s="1" t="s">
        <v>71</v>
      </c>
      <c r="S181" s="1" t="s">
        <v>71</v>
      </c>
      <c r="T181" s="2"/>
      <c r="U181" s="2"/>
      <c r="V181" s="5" t="s">
        <v>39</v>
      </c>
      <c r="W181" s="5">
        <v>48.0</v>
      </c>
      <c r="X181" s="5">
        <v>12.0</v>
      </c>
      <c r="Y181" s="1">
        <v>60.0</v>
      </c>
      <c r="Z181" s="1" t="s">
        <v>118</v>
      </c>
      <c r="AA181" s="1"/>
      <c r="AB181" s="5" t="s">
        <v>41</v>
      </c>
      <c r="AC181" s="5">
        <v>0.0</v>
      </c>
      <c r="AD181" s="5" t="s">
        <v>36</v>
      </c>
      <c r="AE181" s="5" t="s">
        <v>36</v>
      </c>
      <c r="AF181" s="1" t="s">
        <v>519</v>
      </c>
      <c r="AG181" s="1" t="s">
        <v>43</v>
      </c>
    </row>
    <row r="182">
      <c r="A182" s="2"/>
      <c r="B182" s="3">
        <v>46207.0</v>
      </c>
      <c r="C182" s="4">
        <v>0.5</v>
      </c>
      <c r="D182" s="4">
        <v>0.5208333333333334</v>
      </c>
      <c r="E182" s="4">
        <v>0.46875</v>
      </c>
      <c r="F182" s="4">
        <v>0.5451388888888888</v>
      </c>
      <c r="G182" s="5"/>
      <c r="H182" s="1" t="s">
        <v>520</v>
      </c>
      <c r="I182" s="1" t="s">
        <v>32</v>
      </c>
      <c r="J182" s="1" t="s">
        <v>33</v>
      </c>
      <c r="K182" s="5">
        <v>5.641438168E9</v>
      </c>
      <c r="L182" s="1" t="s">
        <v>34</v>
      </c>
      <c r="M182" s="1" t="s">
        <v>35</v>
      </c>
      <c r="N182" s="1"/>
      <c r="O182" s="2"/>
      <c r="P182" s="6" t="s">
        <v>521</v>
      </c>
      <c r="Q182" s="1"/>
      <c r="R182" s="1" t="s">
        <v>257</v>
      </c>
      <c r="S182" s="1" t="s">
        <v>38</v>
      </c>
      <c r="T182" s="2"/>
      <c r="U182" s="2"/>
      <c r="V182" s="5" t="s">
        <v>39</v>
      </c>
      <c r="W182" s="5">
        <v>0.0</v>
      </c>
      <c r="X182" s="5">
        <v>110.0</v>
      </c>
      <c r="Y182" s="1">
        <v>110.0</v>
      </c>
      <c r="Z182" s="1" t="s">
        <v>522</v>
      </c>
      <c r="AA182" s="1" t="s">
        <v>273</v>
      </c>
      <c r="AB182" s="5" t="s">
        <v>41</v>
      </c>
      <c r="AC182" s="5">
        <v>0.0</v>
      </c>
      <c r="AD182" s="5" t="s">
        <v>36</v>
      </c>
      <c r="AE182" s="5" t="s">
        <v>36</v>
      </c>
      <c r="AF182" s="1" t="s">
        <v>230</v>
      </c>
      <c r="AG182" s="1" t="s">
        <v>43</v>
      </c>
    </row>
    <row r="183">
      <c r="A183" s="2"/>
      <c r="B183" s="3">
        <v>46207.0</v>
      </c>
      <c r="C183" s="4">
        <v>0.375</v>
      </c>
      <c r="D183" s="4">
        <v>0.3819444444444444</v>
      </c>
      <c r="E183" s="4">
        <v>0.3840277777777778</v>
      </c>
      <c r="F183" s="4">
        <v>0.3972222222222222</v>
      </c>
      <c r="G183" s="5">
        <v>2.04872462627E11</v>
      </c>
      <c r="H183" s="1" t="s">
        <v>457</v>
      </c>
      <c r="I183" s="2"/>
      <c r="J183" s="1" t="s">
        <v>33</v>
      </c>
      <c r="K183" s="8" t="str">
        <f>+1 4 24 35 55 87 3</f>
        <v>#ERROR!</v>
      </c>
      <c r="L183" s="1" t="s">
        <v>106</v>
      </c>
      <c r="M183" s="1" t="s">
        <v>77</v>
      </c>
      <c r="N183" s="1" t="s">
        <v>239</v>
      </c>
      <c r="O183" s="2"/>
      <c r="P183" s="6" t="s">
        <v>36</v>
      </c>
      <c r="Q183" s="1" t="s">
        <v>36</v>
      </c>
      <c r="R183" s="1" t="s">
        <v>78</v>
      </c>
      <c r="S183" s="1" t="s">
        <v>65</v>
      </c>
      <c r="T183" s="2"/>
      <c r="U183" s="2"/>
      <c r="V183" s="5" t="s">
        <v>39</v>
      </c>
      <c r="W183" s="5">
        <v>0.0</v>
      </c>
      <c r="X183" s="5">
        <v>19.0</v>
      </c>
      <c r="Y183" s="1">
        <v>19.0</v>
      </c>
      <c r="Z183" s="1" t="s">
        <v>329</v>
      </c>
      <c r="AA183" s="2"/>
      <c r="AB183" s="5" t="s">
        <v>80</v>
      </c>
      <c r="AC183" s="5">
        <v>0.0</v>
      </c>
      <c r="AD183" s="5" t="s">
        <v>36</v>
      </c>
      <c r="AE183" s="5" t="s">
        <v>36</v>
      </c>
      <c r="AF183" s="1" t="s">
        <v>292</v>
      </c>
      <c r="AG183" s="1" t="s">
        <v>43</v>
      </c>
    </row>
    <row r="184">
      <c r="A184" s="2"/>
      <c r="B184" s="3">
        <v>46207.0</v>
      </c>
      <c r="C184" s="4">
        <v>0.375</v>
      </c>
      <c r="D184" s="4">
        <v>0.3819444444444444</v>
      </c>
      <c r="E184" s="4">
        <v>0.3819444444444444</v>
      </c>
      <c r="F184" s="4">
        <v>0.3972222222222222</v>
      </c>
      <c r="G184" s="9"/>
      <c r="H184" s="1" t="s">
        <v>192</v>
      </c>
      <c r="I184" s="2"/>
      <c r="J184" s="1" t="s">
        <v>33</v>
      </c>
      <c r="K184" s="5">
        <v>5.55555555555555E14</v>
      </c>
      <c r="L184" s="1" t="s">
        <v>106</v>
      </c>
      <c r="M184" s="1" t="s">
        <v>77</v>
      </c>
      <c r="N184" s="1" t="s">
        <v>239</v>
      </c>
      <c r="O184" s="2"/>
      <c r="P184" s="6" t="s">
        <v>193</v>
      </c>
      <c r="Q184" s="1"/>
      <c r="R184" s="1" t="s">
        <v>78</v>
      </c>
      <c r="S184" s="1" t="s">
        <v>84</v>
      </c>
      <c r="T184" s="2"/>
      <c r="U184" s="2"/>
      <c r="V184" s="5" t="s">
        <v>39</v>
      </c>
      <c r="W184" s="5">
        <v>0.0</v>
      </c>
      <c r="X184" s="5">
        <v>22.0</v>
      </c>
      <c r="Y184" s="1">
        <v>22.0</v>
      </c>
      <c r="Z184" s="1" t="s">
        <v>329</v>
      </c>
      <c r="AA184" s="1" t="s">
        <v>66</v>
      </c>
      <c r="AB184" s="5" t="s">
        <v>41</v>
      </c>
      <c r="AC184" s="5">
        <v>0.0</v>
      </c>
      <c r="AD184" s="5" t="s">
        <v>36</v>
      </c>
      <c r="AE184" s="5" t="s">
        <v>36</v>
      </c>
      <c r="AF184" s="1" t="s">
        <v>523</v>
      </c>
      <c r="AG184" s="1" t="s">
        <v>43</v>
      </c>
    </row>
    <row r="185">
      <c r="A185" s="2"/>
      <c r="B185" s="3">
        <v>46207.0</v>
      </c>
      <c r="C185" s="4">
        <v>0.4166666666666667</v>
      </c>
      <c r="D185" s="4">
        <v>0.4236111111111111</v>
      </c>
      <c r="E185" s="4">
        <v>0.38333333333333336</v>
      </c>
      <c r="F185" s="4">
        <v>0.4131944444444444</v>
      </c>
      <c r="G185" s="1"/>
      <c r="H185" s="1" t="s">
        <v>488</v>
      </c>
      <c r="I185" s="2"/>
      <c r="J185" s="1" t="s">
        <v>33</v>
      </c>
      <c r="K185" s="5">
        <v>5.561019351E9</v>
      </c>
      <c r="L185" s="1" t="s">
        <v>106</v>
      </c>
      <c r="M185" s="1" t="s">
        <v>77</v>
      </c>
      <c r="N185" s="1" t="s">
        <v>524</v>
      </c>
      <c r="O185" s="2"/>
      <c r="P185" s="6" t="s">
        <v>489</v>
      </c>
      <c r="Q185" s="1"/>
      <c r="R185" s="1" t="s">
        <v>78</v>
      </c>
      <c r="S185" s="1" t="s">
        <v>65</v>
      </c>
      <c r="T185" s="2"/>
      <c r="U185" s="2"/>
      <c r="V185" s="5" t="s">
        <v>39</v>
      </c>
      <c r="W185" s="5">
        <v>0.0</v>
      </c>
      <c r="X185" s="5">
        <v>43.0</v>
      </c>
      <c r="Y185" s="1">
        <v>43.0</v>
      </c>
      <c r="Z185" s="1" t="s">
        <v>329</v>
      </c>
      <c r="AA185" s="1" t="s">
        <v>66</v>
      </c>
      <c r="AB185" s="5" t="s">
        <v>41</v>
      </c>
      <c r="AC185" s="5">
        <v>0.0</v>
      </c>
      <c r="AD185" s="5" t="s">
        <v>36</v>
      </c>
      <c r="AE185" s="5" t="s">
        <v>36</v>
      </c>
      <c r="AF185" s="1" t="s">
        <v>525</v>
      </c>
      <c r="AG185" s="1" t="s">
        <v>43</v>
      </c>
    </row>
    <row r="186">
      <c r="A186" s="2"/>
      <c r="B186" s="3">
        <v>46207.0</v>
      </c>
      <c r="C186" s="4">
        <v>0.3333333333333333</v>
      </c>
      <c r="D186" s="4">
        <v>0.3402777777777778</v>
      </c>
      <c r="E186" s="4">
        <v>0.3375</v>
      </c>
      <c r="F186" s="4">
        <v>0.34791666666666665</v>
      </c>
      <c r="G186" s="5">
        <v>2.29708347175E11</v>
      </c>
      <c r="H186" s="1" t="s">
        <v>526</v>
      </c>
      <c r="I186" s="2"/>
      <c r="J186" s="1" t="s">
        <v>33</v>
      </c>
      <c r="K186" s="5">
        <f>+525545416076</f>
        <v>525545416076</v>
      </c>
      <c r="L186" s="1" t="s">
        <v>106</v>
      </c>
      <c r="M186" s="1" t="s">
        <v>77</v>
      </c>
      <c r="N186" s="1" t="s">
        <v>527</v>
      </c>
      <c r="O186" s="2"/>
      <c r="P186" s="6" t="s">
        <v>36</v>
      </c>
      <c r="Q186" s="5"/>
      <c r="R186" s="1" t="s">
        <v>78</v>
      </c>
      <c r="S186" s="1" t="s">
        <v>71</v>
      </c>
      <c r="T186" s="2"/>
      <c r="U186" s="2"/>
      <c r="V186" s="5" t="s">
        <v>39</v>
      </c>
      <c r="W186" s="5">
        <v>0.0</v>
      </c>
      <c r="X186" s="5">
        <v>15.0</v>
      </c>
      <c r="Y186" s="1">
        <v>15.0</v>
      </c>
      <c r="Z186" s="1" t="s">
        <v>118</v>
      </c>
      <c r="AA186" s="2"/>
      <c r="AB186" s="5" t="s">
        <v>41</v>
      </c>
      <c r="AC186" s="5">
        <v>0.0</v>
      </c>
      <c r="AD186" s="5" t="s">
        <v>36</v>
      </c>
      <c r="AE186" s="5" t="s">
        <v>36</v>
      </c>
      <c r="AF186" s="1" t="s">
        <v>528</v>
      </c>
      <c r="AG186" s="1" t="s">
        <v>43</v>
      </c>
    </row>
    <row r="187">
      <c r="A187" s="2"/>
      <c r="B187" s="3">
        <v>46207.0</v>
      </c>
      <c r="C187" s="4">
        <v>0.3333333333333333</v>
      </c>
      <c r="D187" s="4">
        <v>0.3645833333333333</v>
      </c>
      <c r="E187" s="4">
        <v>0.3284722222222222</v>
      </c>
      <c r="F187" s="4">
        <v>0.38125</v>
      </c>
      <c r="G187" s="11"/>
      <c r="H187" s="1" t="s">
        <v>529</v>
      </c>
      <c r="I187" s="1"/>
      <c r="J187" s="1" t="s">
        <v>33</v>
      </c>
      <c r="K187" s="5">
        <f>+52-55-54-151112</f>
        <v>-151169</v>
      </c>
      <c r="L187" s="1" t="s">
        <v>143</v>
      </c>
      <c r="M187" s="1" t="s">
        <v>77</v>
      </c>
      <c r="N187" s="1" t="s">
        <v>530</v>
      </c>
      <c r="O187" s="2"/>
      <c r="P187" s="6" t="s">
        <v>36</v>
      </c>
      <c r="Q187" s="5" t="s">
        <v>36</v>
      </c>
      <c r="R187" s="1" t="s">
        <v>98</v>
      </c>
      <c r="S187" s="1"/>
      <c r="T187" s="2"/>
      <c r="U187" s="2"/>
      <c r="V187" s="5" t="s">
        <v>39</v>
      </c>
      <c r="W187" s="5">
        <v>0.0</v>
      </c>
      <c r="X187" s="5">
        <v>76.0</v>
      </c>
      <c r="Y187" s="1">
        <v>76.0</v>
      </c>
      <c r="Z187" s="1" t="s">
        <v>92</v>
      </c>
      <c r="AA187" s="1"/>
      <c r="AB187" s="5"/>
      <c r="AC187" s="5">
        <v>0.0</v>
      </c>
      <c r="AD187" s="5" t="s">
        <v>36</v>
      </c>
      <c r="AE187" s="5" t="s">
        <v>36</v>
      </c>
      <c r="AF187" s="1" t="s">
        <v>286</v>
      </c>
      <c r="AG187" s="1" t="s">
        <v>43</v>
      </c>
    </row>
    <row r="188">
      <c r="A188" s="2"/>
      <c r="B188" s="3">
        <v>46207.0</v>
      </c>
      <c r="C188" s="4">
        <v>0.3333333333333333</v>
      </c>
      <c r="D188" s="4">
        <v>0.3402777777777778</v>
      </c>
      <c r="E188" s="4">
        <v>0.32916666666666666</v>
      </c>
      <c r="F188" s="4">
        <v>0.3972222222222222</v>
      </c>
      <c r="G188" s="7">
        <v>2.31504289817231E22</v>
      </c>
      <c r="H188" s="1" t="s">
        <v>531</v>
      </c>
      <c r="I188" s="2"/>
      <c r="J188" s="1" t="s">
        <v>33</v>
      </c>
      <c r="K188" s="11">
        <f>+5215554151112</f>
        <v>5215554151112</v>
      </c>
      <c r="L188" s="1" t="s">
        <v>106</v>
      </c>
      <c r="M188" s="1" t="s">
        <v>77</v>
      </c>
      <c r="N188" s="1" t="s">
        <v>532</v>
      </c>
      <c r="O188" s="2"/>
      <c r="P188" s="6" t="s">
        <v>533</v>
      </c>
      <c r="Q188" s="5" t="s">
        <v>36</v>
      </c>
      <c r="R188" s="1" t="s">
        <v>78</v>
      </c>
      <c r="S188" s="1" t="s">
        <v>65</v>
      </c>
      <c r="T188" s="2"/>
      <c r="U188" s="2"/>
      <c r="V188" s="5" t="s">
        <v>39</v>
      </c>
      <c r="W188" s="5">
        <v>0.0</v>
      </c>
      <c r="X188" s="5">
        <v>98.0</v>
      </c>
      <c r="Y188" s="1">
        <v>98.0</v>
      </c>
      <c r="Z188" s="1" t="s">
        <v>92</v>
      </c>
      <c r="AA188" s="1"/>
      <c r="AB188" s="5" t="s">
        <v>41</v>
      </c>
      <c r="AC188" s="5">
        <v>0.0</v>
      </c>
      <c r="AD188" s="5" t="s">
        <v>36</v>
      </c>
      <c r="AE188" s="5" t="s">
        <v>36</v>
      </c>
      <c r="AF188" s="1" t="s">
        <v>534</v>
      </c>
      <c r="AG188" s="1" t="s">
        <v>43</v>
      </c>
    </row>
    <row r="189">
      <c r="A189" s="2"/>
      <c r="B189" s="3">
        <v>46207.0</v>
      </c>
      <c r="C189" s="4">
        <v>0.4166666666666667</v>
      </c>
      <c r="D189" s="4">
        <v>0.4583333333333333</v>
      </c>
      <c r="E189" s="4">
        <v>0.4263888888888889</v>
      </c>
      <c r="F189" s="4">
        <v>0.4666666666666667</v>
      </c>
      <c r="G189" s="5">
        <v>2.24062930792E11</v>
      </c>
      <c r="H189" s="1" t="s">
        <v>535</v>
      </c>
      <c r="I189" s="2"/>
      <c r="J189" s="1" t="s">
        <v>33</v>
      </c>
      <c r="K189" s="5" t="str">
        <f>+52 55 5101 0925</f>
        <v>#ERROR!</v>
      </c>
      <c r="L189" s="1" t="s">
        <v>189</v>
      </c>
      <c r="M189" s="1" t="s">
        <v>90</v>
      </c>
      <c r="N189" s="1" t="s">
        <v>536</v>
      </c>
      <c r="O189" s="2"/>
      <c r="P189" s="6" t="s">
        <v>36</v>
      </c>
      <c r="Q189" s="1"/>
      <c r="R189" s="1" t="s">
        <v>37</v>
      </c>
      <c r="S189" s="1" t="s">
        <v>37</v>
      </c>
      <c r="T189" s="2"/>
      <c r="U189" s="2"/>
      <c r="V189" s="5" t="s">
        <v>39</v>
      </c>
      <c r="W189" s="5">
        <v>0.0</v>
      </c>
      <c r="X189" s="5">
        <v>58.0</v>
      </c>
      <c r="Y189" s="1">
        <v>58.0</v>
      </c>
      <c r="Z189" s="1" t="s">
        <v>92</v>
      </c>
      <c r="AA189" s="1"/>
      <c r="AB189" s="5" t="s">
        <v>41</v>
      </c>
      <c r="AC189" s="5">
        <v>0.0</v>
      </c>
      <c r="AD189" s="5" t="s">
        <v>36</v>
      </c>
      <c r="AE189" s="5" t="s">
        <v>36</v>
      </c>
      <c r="AF189" s="1" t="s">
        <v>537</v>
      </c>
      <c r="AG189" s="1" t="s">
        <v>43</v>
      </c>
    </row>
    <row r="190">
      <c r="A190" s="2"/>
      <c r="B190" s="3">
        <v>46207.0</v>
      </c>
      <c r="C190" s="4">
        <v>0.3333333333333333</v>
      </c>
      <c r="D190" s="4">
        <v>0.3402777777777778</v>
      </c>
      <c r="E190" s="4">
        <v>0.33819444444444446</v>
      </c>
      <c r="F190" s="4">
        <v>0.3472222222222222</v>
      </c>
      <c r="G190" s="1"/>
      <c r="H190" s="1" t="s">
        <v>483</v>
      </c>
      <c r="I190" s="2"/>
      <c r="J190" s="1" t="s">
        <v>33</v>
      </c>
      <c r="K190" s="5">
        <f>+525525778067</f>
        <v>525525778067</v>
      </c>
      <c r="L190" s="1" t="s">
        <v>106</v>
      </c>
      <c r="M190" s="1" t="s">
        <v>77</v>
      </c>
      <c r="N190" s="1" t="s">
        <v>538</v>
      </c>
      <c r="O190" s="2"/>
      <c r="P190" s="6" t="s">
        <v>485</v>
      </c>
      <c r="Q190" s="5"/>
      <c r="R190" s="1" t="s">
        <v>78</v>
      </c>
      <c r="S190" s="1" t="s">
        <v>38</v>
      </c>
      <c r="T190" s="2"/>
      <c r="U190" s="2"/>
      <c r="V190" s="5" t="s">
        <v>39</v>
      </c>
      <c r="W190" s="5">
        <v>0.0</v>
      </c>
      <c r="X190" s="5">
        <v>13.0</v>
      </c>
      <c r="Y190" s="1">
        <v>13.0</v>
      </c>
      <c r="Z190" s="1" t="s">
        <v>50</v>
      </c>
      <c r="AA190" s="2"/>
      <c r="AB190" s="5" t="s">
        <v>41</v>
      </c>
      <c r="AC190" s="5">
        <v>0.0</v>
      </c>
      <c r="AD190" s="5" t="s">
        <v>36</v>
      </c>
      <c r="AE190" s="5" t="s">
        <v>36</v>
      </c>
      <c r="AF190" s="1" t="s">
        <v>539</v>
      </c>
      <c r="AG190" s="1" t="s">
        <v>43</v>
      </c>
    </row>
    <row r="191">
      <c r="A191" s="2"/>
      <c r="B191" s="3">
        <v>46207.0</v>
      </c>
      <c r="C191" s="4">
        <v>0.4583333333333333</v>
      </c>
      <c r="D191" s="4">
        <v>0.4895833333333333</v>
      </c>
      <c r="E191" s="4">
        <v>0.45416666666666666</v>
      </c>
      <c r="F191" s="4">
        <v>0.375</v>
      </c>
      <c r="G191" s="7">
        <v>1.99496503594E11</v>
      </c>
      <c r="H191" s="1" t="s">
        <v>540</v>
      </c>
      <c r="I191" s="2"/>
      <c r="J191" s="1" t="s">
        <v>33</v>
      </c>
      <c r="K191" s="8">
        <v>7.224186626E9</v>
      </c>
      <c r="L191" s="1" t="s">
        <v>281</v>
      </c>
      <c r="M191" s="1" t="s">
        <v>77</v>
      </c>
      <c r="N191" s="1" t="s">
        <v>541</v>
      </c>
      <c r="O191" s="2"/>
      <c r="P191" s="6" t="s">
        <v>36</v>
      </c>
      <c r="Q191" s="1"/>
      <c r="R191" s="1" t="s">
        <v>98</v>
      </c>
      <c r="S191" s="1" t="s">
        <v>381</v>
      </c>
      <c r="T191" s="2"/>
      <c r="U191" s="2"/>
      <c r="V191" s="5" t="s">
        <v>39</v>
      </c>
      <c r="W191" s="5">
        <v>0.0</v>
      </c>
      <c r="X191" s="5">
        <v>-114.0</v>
      </c>
      <c r="Y191" s="1">
        <v>-114.0</v>
      </c>
      <c r="Z191" s="1" t="s">
        <v>92</v>
      </c>
      <c r="AA191" s="2"/>
      <c r="AB191" s="5" t="s">
        <v>41</v>
      </c>
      <c r="AC191" s="5">
        <v>0.0</v>
      </c>
      <c r="AD191" s="5" t="s">
        <v>36</v>
      </c>
      <c r="AE191" s="5" t="s">
        <v>36</v>
      </c>
      <c r="AF191" s="1" t="s">
        <v>542</v>
      </c>
      <c r="AG191" s="1" t="s">
        <v>43</v>
      </c>
    </row>
    <row r="192">
      <c r="A192" s="2"/>
      <c r="B192" s="3">
        <v>46207.0</v>
      </c>
      <c r="C192" s="4">
        <v>0.5</v>
      </c>
      <c r="D192" s="4">
        <v>0.5416666666666666</v>
      </c>
      <c r="E192" s="4">
        <v>0.5</v>
      </c>
      <c r="F192" s="4">
        <v>0.5534722222222223</v>
      </c>
      <c r="G192" s="5">
        <v>2.28027724889E11</v>
      </c>
      <c r="H192" s="1" t="s">
        <v>543</v>
      </c>
      <c r="I192" s="2"/>
      <c r="J192" s="1" t="s">
        <v>33</v>
      </c>
      <c r="K192" s="11">
        <f>+5215540985367</f>
        <v>5215540985367</v>
      </c>
      <c r="L192" s="1" t="s">
        <v>544</v>
      </c>
      <c r="M192" s="1" t="s">
        <v>90</v>
      </c>
      <c r="N192" s="1" t="s">
        <v>545</v>
      </c>
      <c r="O192" s="2"/>
      <c r="P192" s="6" t="s">
        <v>36</v>
      </c>
      <c r="Q192" s="5" t="s">
        <v>36</v>
      </c>
      <c r="R192" s="1" t="s">
        <v>37</v>
      </c>
      <c r="S192" s="1" t="s">
        <v>37</v>
      </c>
      <c r="T192" s="2"/>
      <c r="U192" s="2"/>
      <c r="V192" s="5" t="s">
        <v>39</v>
      </c>
      <c r="W192" s="5">
        <v>0.0</v>
      </c>
      <c r="X192" s="5">
        <v>77.0</v>
      </c>
      <c r="Y192" s="1">
        <v>77.0</v>
      </c>
      <c r="Z192" s="1" t="s">
        <v>92</v>
      </c>
      <c r="AA192" s="1"/>
      <c r="AB192" s="5" t="s">
        <v>41</v>
      </c>
      <c r="AC192" s="5">
        <v>0.0</v>
      </c>
      <c r="AD192" s="5" t="s">
        <v>36</v>
      </c>
      <c r="AE192" s="5" t="s">
        <v>36</v>
      </c>
      <c r="AF192" s="1" t="s">
        <v>304</v>
      </c>
      <c r="AG192" s="1" t="s">
        <v>43</v>
      </c>
    </row>
    <row r="193">
      <c r="A193" s="2"/>
      <c r="B193" s="3">
        <v>46207.0</v>
      </c>
      <c r="C193" s="4">
        <v>0.4166666666666667</v>
      </c>
      <c r="D193" s="4">
        <v>0.4583333333333333</v>
      </c>
      <c r="E193" s="4">
        <v>0.3972222222222222</v>
      </c>
      <c r="F193" s="4">
        <v>0.47847222222222224</v>
      </c>
      <c r="G193" s="7">
        <v>2.18290358326216E22</v>
      </c>
      <c r="H193" s="1" t="s">
        <v>546</v>
      </c>
      <c r="I193" s="2"/>
      <c r="J193" s="1" t="s">
        <v>33</v>
      </c>
      <c r="K193" s="8">
        <f>+525561552523</f>
        <v>525561552523</v>
      </c>
      <c r="L193" s="1" t="s">
        <v>547</v>
      </c>
      <c r="M193" s="1" t="s">
        <v>139</v>
      </c>
      <c r="N193" s="2"/>
      <c r="O193" s="2"/>
      <c r="P193" s="6" t="s">
        <v>548</v>
      </c>
      <c r="Q193" s="2"/>
      <c r="R193" s="1" t="s">
        <v>549</v>
      </c>
      <c r="S193" s="1" t="s">
        <v>207</v>
      </c>
      <c r="T193" s="2"/>
      <c r="U193" s="2"/>
      <c r="V193" s="5" t="s">
        <v>39</v>
      </c>
      <c r="W193" s="5">
        <v>0.0</v>
      </c>
      <c r="X193" s="5">
        <v>117.0</v>
      </c>
      <c r="Y193" s="1">
        <v>117.0</v>
      </c>
      <c r="Z193" s="1" t="s">
        <v>85</v>
      </c>
      <c r="AA193" s="1"/>
      <c r="AB193" s="5" t="s">
        <v>41</v>
      </c>
      <c r="AC193" s="5">
        <v>0.0</v>
      </c>
      <c r="AD193" s="5" t="s">
        <v>36</v>
      </c>
      <c r="AE193" s="5" t="s">
        <v>36</v>
      </c>
      <c r="AF193" s="1" t="s">
        <v>550</v>
      </c>
      <c r="AG193" s="1" t="s">
        <v>43</v>
      </c>
    </row>
    <row r="194">
      <c r="A194" s="2"/>
      <c r="B194" s="3">
        <v>46206.0</v>
      </c>
      <c r="C194" s="4">
        <v>0.7083333333333334</v>
      </c>
      <c r="D194" s="4">
        <v>0.75</v>
      </c>
      <c r="E194" s="4">
        <v>0.7125</v>
      </c>
      <c r="F194" s="4">
        <v>0.7541666666666667</v>
      </c>
      <c r="G194" s="1">
        <v>2.33193841251E11</v>
      </c>
      <c r="H194" s="1" t="s">
        <v>365</v>
      </c>
      <c r="I194" s="1"/>
      <c r="J194" s="1" t="s">
        <v>33</v>
      </c>
      <c r="K194" s="11">
        <f>+5217472051043</f>
        <v>5217472051043</v>
      </c>
      <c r="L194" s="1" t="s">
        <v>334</v>
      </c>
      <c r="M194" s="1" t="s">
        <v>90</v>
      </c>
      <c r="N194" s="1" t="s">
        <v>551</v>
      </c>
      <c r="O194" s="2"/>
      <c r="P194" s="6" t="s">
        <v>36</v>
      </c>
      <c r="Q194" s="5"/>
      <c r="R194" s="1" t="s">
        <v>71</v>
      </c>
      <c r="S194" s="1" t="s">
        <v>71</v>
      </c>
      <c r="T194" s="2"/>
      <c r="U194" s="2"/>
      <c r="V194" s="5" t="s">
        <v>39</v>
      </c>
      <c r="W194" s="5">
        <v>2.0</v>
      </c>
      <c r="X194" s="5">
        <v>58.0</v>
      </c>
      <c r="Y194" s="1">
        <v>60.0</v>
      </c>
      <c r="Z194" s="1" t="s">
        <v>92</v>
      </c>
      <c r="AA194" s="2"/>
      <c r="AB194" s="5" t="s">
        <v>41</v>
      </c>
      <c r="AC194" s="5">
        <v>0.0</v>
      </c>
      <c r="AD194" s="5" t="s">
        <v>36</v>
      </c>
      <c r="AE194" s="5" t="s">
        <v>36</v>
      </c>
      <c r="AF194" s="1" t="s">
        <v>552</v>
      </c>
      <c r="AG194" s="1" t="s">
        <v>43</v>
      </c>
    </row>
    <row r="195">
      <c r="A195" s="2"/>
      <c r="B195" s="3">
        <v>46206.0</v>
      </c>
      <c r="C195" s="4">
        <v>0.5833333333333334</v>
      </c>
      <c r="D195" s="4">
        <v>0.625</v>
      </c>
      <c r="E195" s="4">
        <v>0.58125</v>
      </c>
      <c r="F195" s="4">
        <v>0.6513888888888889</v>
      </c>
      <c r="G195" s="5">
        <v>2.32721242642E11</v>
      </c>
      <c r="H195" s="1" t="s">
        <v>553</v>
      </c>
      <c r="I195" s="2"/>
      <c r="J195" s="1" t="s">
        <v>33</v>
      </c>
      <c r="K195" s="5">
        <f>+526642516296</f>
        <v>526642516296</v>
      </c>
      <c r="L195" s="1" t="s">
        <v>189</v>
      </c>
      <c r="M195" s="1" t="s">
        <v>90</v>
      </c>
      <c r="N195" s="2"/>
      <c r="O195" s="2"/>
      <c r="P195" s="6" t="s">
        <v>36</v>
      </c>
      <c r="Q195" s="11"/>
      <c r="R195" s="1" t="s">
        <v>57</v>
      </c>
      <c r="S195" s="1" t="s">
        <v>57</v>
      </c>
      <c r="T195" s="2"/>
      <c r="U195" s="2"/>
      <c r="V195" s="5" t="s">
        <v>39</v>
      </c>
      <c r="W195" s="5">
        <v>0.0</v>
      </c>
      <c r="X195" s="5">
        <v>101.0</v>
      </c>
      <c r="Y195" s="1">
        <v>101.0</v>
      </c>
      <c r="Z195" s="1" t="s">
        <v>118</v>
      </c>
      <c r="AA195" s="2"/>
      <c r="AB195" s="5" t="s">
        <v>41</v>
      </c>
      <c r="AC195" s="5">
        <v>0.0</v>
      </c>
      <c r="AD195" s="5" t="s">
        <v>36</v>
      </c>
      <c r="AE195" s="5" t="s">
        <v>36</v>
      </c>
      <c r="AF195" s="1" t="s">
        <v>554</v>
      </c>
      <c r="AG195" s="1" t="s">
        <v>43</v>
      </c>
    </row>
    <row r="196">
      <c r="A196" s="2"/>
      <c r="B196" s="3">
        <v>46206.0</v>
      </c>
      <c r="C196" s="4">
        <v>0.5</v>
      </c>
      <c r="D196" s="4">
        <v>0.5104166666666666</v>
      </c>
      <c r="E196" s="4">
        <v>0.5</v>
      </c>
      <c r="F196" s="4">
        <v>0.5638888888888889</v>
      </c>
      <c r="G196" s="5">
        <v>2.15841363373E11</v>
      </c>
      <c r="H196" s="1" t="s">
        <v>555</v>
      </c>
      <c r="I196" s="2"/>
      <c r="J196" s="1" t="s">
        <v>33</v>
      </c>
      <c r="K196" s="5" t="str">
        <f>+52 5527517192</f>
        <v>#ERROR!</v>
      </c>
      <c r="L196" s="1" t="s">
        <v>183</v>
      </c>
      <c r="M196" s="1" t="s">
        <v>46</v>
      </c>
      <c r="N196" s="2"/>
      <c r="O196" s="2"/>
      <c r="P196" s="6" t="s">
        <v>556</v>
      </c>
      <c r="Q196" s="1" t="s">
        <v>36</v>
      </c>
      <c r="R196" s="1" t="s">
        <v>58</v>
      </c>
      <c r="S196" s="1" t="s">
        <v>58</v>
      </c>
      <c r="T196" s="2"/>
      <c r="U196" s="2"/>
      <c r="V196" s="5" t="s">
        <v>39</v>
      </c>
      <c r="W196" s="5">
        <v>0.0</v>
      </c>
      <c r="X196" s="5">
        <v>92.0</v>
      </c>
      <c r="Y196" s="1">
        <v>92.0</v>
      </c>
      <c r="Z196" s="1" t="s">
        <v>59</v>
      </c>
      <c r="AA196" s="2"/>
      <c r="AB196" s="5" t="s">
        <v>41</v>
      </c>
      <c r="AC196" s="5">
        <v>0.0</v>
      </c>
      <c r="AD196" s="5" t="s">
        <v>36</v>
      </c>
      <c r="AE196" s="5" t="s">
        <v>36</v>
      </c>
      <c r="AF196" s="1" t="s">
        <v>304</v>
      </c>
      <c r="AG196" s="1" t="s">
        <v>43</v>
      </c>
    </row>
    <row r="197">
      <c r="A197" s="2"/>
      <c r="B197" s="3">
        <v>46206.0</v>
      </c>
      <c r="C197" s="4">
        <v>0.5416666666666666</v>
      </c>
      <c r="D197" s="4">
        <v>0.5833333333333334</v>
      </c>
      <c r="E197" s="4">
        <v>0.5520833333333334</v>
      </c>
      <c r="F197" s="4">
        <v>0.7611111111111111</v>
      </c>
      <c r="G197" s="9">
        <v>2.32964801903216E22</v>
      </c>
      <c r="H197" s="1" t="s">
        <v>408</v>
      </c>
      <c r="I197" s="1"/>
      <c r="J197" s="1" t="s">
        <v>33</v>
      </c>
      <c r="K197" s="11">
        <f>+525534052100</f>
        <v>525534052100</v>
      </c>
      <c r="L197" s="1" t="s">
        <v>189</v>
      </c>
      <c r="M197" s="1" t="s">
        <v>90</v>
      </c>
      <c r="N197" s="1" t="s">
        <v>557</v>
      </c>
      <c r="O197" s="2"/>
      <c r="P197" s="6" t="s">
        <v>36</v>
      </c>
      <c r="Q197" s="2"/>
      <c r="R197" s="1" t="s">
        <v>57</v>
      </c>
      <c r="S197" s="1" t="s">
        <v>57</v>
      </c>
      <c r="T197" s="2"/>
      <c r="U197" s="2"/>
      <c r="V197" s="5" t="s">
        <v>39</v>
      </c>
      <c r="W197" s="5">
        <v>143.0</v>
      </c>
      <c r="X197" s="5">
        <v>158.0</v>
      </c>
      <c r="Y197" s="1">
        <v>301.0</v>
      </c>
      <c r="Z197" s="1" t="s">
        <v>92</v>
      </c>
      <c r="AA197" s="1"/>
      <c r="AB197" s="5" t="s">
        <v>41</v>
      </c>
      <c r="AC197" s="5">
        <v>0.0</v>
      </c>
      <c r="AD197" s="5" t="s">
        <v>36</v>
      </c>
      <c r="AE197" s="5" t="s">
        <v>36</v>
      </c>
      <c r="AF197" s="1" t="s">
        <v>558</v>
      </c>
      <c r="AG197" s="1" t="s">
        <v>43</v>
      </c>
    </row>
    <row r="198">
      <c r="A198" s="2"/>
      <c r="B198" s="3">
        <v>46206.0</v>
      </c>
      <c r="C198" s="4">
        <v>0.5208333333333334</v>
      </c>
      <c r="D198" s="4">
        <v>0.53125</v>
      </c>
      <c r="E198" s="4">
        <v>0.5</v>
      </c>
      <c r="F198" s="4">
        <v>0.5513888888888889</v>
      </c>
      <c r="G198" s="5">
        <v>2.29695296128E11</v>
      </c>
      <c r="H198" s="1" t="s">
        <v>559</v>
      </c>
      <c r="I198" s="2"/>
      <c r="J198" s="1" t="s">
        <v>33</v>
      </c>
      <c r="K198" s="5">
        <f>+525518450418</f>
        <v>525518450418</v>
      </c>
      <c r="L198" s="1" t="s">
        <v>183</v>
      </c>
      <c r="M198" s="1" t="s">
        <v>46</v>
      </c>
      <c r="N198" s="1"/>
      <c r="O198" s="2"/>
      <c r="P198" s="5" t="s">
        <v>36</v>
      </c>
      <c r="Q198" s="1"/>
      <c r="R198" s="1" t="s">
        <v>71</v>
      </c>
      <c r="S198" s="1" t="s">
        <v>71</v>
      </c>
      <c r="T198" s="2"/>
      <c r="U198" s="2"/>
      <c r="V198" s="5" t="s">
        <v>39</v>
      </c>
      <c r="W198" s="5">
        <v>2.0</v>
      </c>
      <c r="X198" s="5">
        <v>72.0</v>
      </c>
      <c r="Y198" s="1">
        <v>74.0</v>
      </c>
      <c r="Z198" s="1" t="s">
        <v>118</v>
      </c>
      <c r="AA198" s="2"/>
      <c r="AB198" s="5" t="s">
        <v>41</v>
      </c>
      <c r="AC198" s="5">
        <v>0.0</v>
      </c>
      <c r="AD198" s="5" t="s">
        <v>36</v>
      </c>
      <c r="AE198" s="5" t="s">
        <v>36</v>
      </c>
      <c r="AF198" s="1" t="s">
        <v>560</v>
      </c>
      <c r="AG198" s="1" t="s">
        <v>43</v>
      </c>
    </row>
    <row r="199">
      <c r="A199" s="2"/>
      <c r="B199" s="3">
        <v>46206.0</v>
      </c>
      <c r="C199" s="4">
        <v>0.5</v>
      </c>
      <c r="D199" s="4">
        <v>0.5416666666666666</v>
      </c>
      <c r="E199" s="4">
        <v>0.49444444444444446</v>
      </c>
      <c r="F199" s="4">
        <v>0.7694444444444445</v>
      </c>
      <c r="G199" s="5"/>
      <c r="H199" s="1" t="s">
        <v>561</v>
      </c>
      <c r="I199" s="2"/>
      <c r="J199" s="1" t="s">
        <v>33</v>
      </c>
      <c r="K199" s="8" t="s">
        <v>562</v>
      </c>
      <c r="L199" s="1" t="s">
        <v>45</v>
      </c>
      <c r="M199" s="1" t="s">
        <v>46</v>
      </c>
      <c r="N199" s="1"/>
      <c r="O199" s="2"/>
      <c r="P199" s="6" t="s">
        <v>36</v>
      </c>
      <c r="Q199" s="11"/>
      <c r="R199" s="1" t="s">
        <v>37</v>
      </c>
      <c r="S199" s="1" t="s">
        <v>37</v>
      </c>
      <c r="T199" s="2"/>
      <c r="U199" s="2"/>
      <c r="V199" s="5" t="s">
        <v>39</v>
      </c>
      <c r="W199" s="5">
        <v>0.0</v>
      </c>
      <c r="X199" s="5">
        <v>396.0</v>
      </c>
      <c r="Y199" s="1">
        <v>396.0</v>
      </c>
      <c r="Z199" s="1" t="s">
        <v>109</v>
      </c>
      <c r="AA199" s="1"/>
      <c r="AB199" s="5"/>
      <c r="AC199" s="5">
        <v>0.0</v>
      </c>
      <c r="AD199" s="5" t="s">
        <v>36</v>
      </c>
      <c r="AE199" s="5" t="s">
        <v>36</v>
      </c>
      <c r="AF199" s="1" t="s">
        <v>563</v>
      </c>
      <c r="AG199" s="1" t="s">
        <v>43</v>
      </c>
    </row>
    <row r="200">
      <c r="A200" s="2"/>
      <c r="B200" s="3">
        <v>46206.0</v>
      </c>
      <c r="C200" s="4">
        <v>0.5</v>
      </c>
      <c r="D200" s="4">
        <v>0.53125</v>
      </c>
      <c r="E200" s="4">
        <v>0.49375</v>
      </c>
      <c r="F200" s="4">
        <v>0.7694444444444445</v>
      </c>
      <c r="G200" s="5"/>
      <c r="H200" s="1" t="s">
        <v>564</v>
      </c>
      <c r="I200" s="2"/>
      <c r="J200" s="1" t="s">
        <v>33</v>
      </c>
      <c r="K200" s="5" t="s">
        <v>565</v>
      </c>
      <c r="L200" s="1" t="s">
        <v>143</v>
      </c>
      <c r="M200" s="1" t="s">
        <v>77</v>
      </c>
      <c r="N200" s="1"/>
      <c r="O200" s="2"/>
      <c r="P200" s="6" t="s">
        <v>36</v>
      </c>
      <c r="Q200" s="1" t="s">
        <v>36</v>
      </c>
      <c r="R200" s="1" t="s">
        <v>98</v>
      </c>
      <c r="S200" s="1" t="s">
        <v>58</v>
      </c>
      <c r="T200" s="2"/>
      <c r="U200" s="2"/>
      <c r="V200" s="5" t="s">
        <v>39</v>
      </c>
      <c r="W200" s="5">
        <v>0.0</v>
      </c>
      <c r="X200" s="5">
        <v>397.0</v>
      </c>
      <c r="Y200" s="1">
        <v>397.0</v>
      </c>
      <c r="Z200" s="1" t="s">
        <v>59</v>
      </c>
      <c r="AA200" s="1"/>
      <c r="AB200" s="5" t="s">
        <v>41</v>
      </c>
      <c r="AC200" s="5">
        <v>0.0</v>
      </c>
      <c r="AD200" s="5" t="s">
        <v>36</v>
      </c>
      <c r="AE200" s="5" t="s">
        <v>36</v>
      </c>
      <c r="AF200" s="1" t="s">
        <v>67</v>
      </c>
      <c r="AG200" s="1" t="s">
        <v>43</v>
      </c>
    </row>
    <row r="201">
      <c r="A201" s="2"/>
      <c r="B201" s="3">
        <v>46206.0</v>
      </c>
      <c r="C201" s="4">
        <v>0.5625</v>
      </c>
      <c r="D201" s="4">
        <v>0.6041666666666666</v>
      </c>
      <c r="E201" s="4">
        <v>0.5625</v>
      </c>
      <c r="F201" s="4">
        <v>0.5881944444444445</v>
      </c>
      <c r="G201" s="7">
        <v>8.8164001E7</v>
      </c>
      <c r="H201" s="1" t="s">
        <v>566</v>
      </c>
      <c r="I201" s="2"/>
      <c r="J201" s="1" t="s">
        <v>33</v>
      </c>
      <c r="K201" s="13">
        <f>+525523272776</f>
        <v>525523272776</v>
      </c>
      <c r="L201" s="1" t="s">
        <v>159</v>
      </c>
      <c r="M201" s="1" t="s">
        <v>90</v>
      </c>
      <c r="N201" s="1"/>
      <c r="O201" s="2"/>
      <c r="P201" s="6" t="s">
        <v>36</v>
      </c>
      <c r="Q201" s="5"/>
      <c r="R201" s="1" t="s">
        <v>38</v>
      </c>
      <c r="S201" s="1" t="s">
        <v>38</v>
      </c>
      <c r="T201" s="2"/>
      <c r="U201" s="2"/>
      <c r="V201" s="5" t="s">
        <v>39</v>
      </c>
      <c r="W201" s="5">
        <v>0.0</v>
      </c>
      <c r="X201" s="5">
        <v>37.0</v>
      </c>
      <c r="Y201" s="1">
        <v>37.0</v>
      </c>
      <c r="Z201" s="1" t="s">
        <v>50</v>
      </c>
      <c r="AA201" s="2"/>
      <c r="AB201" s="5" t="s">
        <v>41</v>
      </c>
      <c r="AC201" s="5">
        <v>0.0</v>
      </c>
      <c r="AD201" s="5" t="s">
        <v>36</v>
      </c>
      <c r="AE201" s="5" t="s">
        <v>36</v>
      </c>
      <c r="AF201" s="1" t="s">
        <v>409</v>
      </c>
      <c r="AG201" s="1" t="s">
        <v>43</v>
      </c>
    </row>
    <row r="202">
      <c r="A202" s="2"/>
      <c r="B202" s="3">
        <v>46206.0</v>
      </c>
      <c r="C202" s="4">
        <v>0.3541666666666667</v>
      </c>
      <c r="D202" s="4">
        <v>0.3958333333333333</v>
      </c>
      <c r="E202" s="4">
        <v>0.3541666666666667</v>
      </c>
      <c r="F202" s="4">
        <v>0.41805555555555557</v>
      </c>
      <c r="G202" s="5">
        <v>8.8281351E7</v>
      </c>
      <c r="H202" s="1" t="s">
        <v>221</v>
      </c>
      <c r="I202" s="2"/>
      <c r="J202" s="1" t="s">
        <v>33</v>
      </c>
      <c r="K202" s="5">
        <f>+18327952308</f>
        <v>18327952308</v>
      </c>
      <c r="L202" s="1" t="s">
        <v>45</v>
      </c>
      <c r="M202" s="1" t="s">
        <v>46</v>
      </c>
      <c r="N202" s="1"/>
      <c r="O202" s="2"/>
      <c r="P202" s="6" t="s">
        <v>222</v>
      </c>
      <c r="Q202" s="5"/>
      <c r="R202" s="1" t="s">
        <v>38</v>
      </c>
      <c r="S202" s="1" t="s">
        <v>38</v>
      </c>
      <c r="T202" s="2"/>
      <c r="U202" s="2"/>
      <c r="V202" s="5" t="s">
        <v>39</v>
      </c>
      <c r="W202" s="5">
        <v>85.0</v>
      </c>
      <c r="X202" s="5">
        <v>7.0</v>
      </c>
      <c r="Y202" s="1">
        <v>92.0</v>
      </c>
      <c r="Z202" s="1" t="s">
        <v>50</v>
      </c>
      <c r="AA202" s="2"/>
      <c r="AB202" s="5" t="s">
        <v>80</v>
      </c>
      <c r="AC202" s="5">
        <v>0.0</v>
      </c>
      <c r="AD202" s="5" t="s">
        <v>36</v>
      </c>
      <c r="AE202" s="5" t="s">
        <v>36</v>
      </c>
      <c r="AF202" s="1" t="s">
        <v>567</v>
      </c>
      <c r="AG202" s="1" t="s">
        <v>43</v>
      </c>
    </row>
    <row r="203">
      <c r="A203" s="2"/>
      <c r="B203" s="3">
        <v>46206.0</v>
      </c>
      <c r="C203" s="4">
        <v>0.4791666666666667</v>
      </c>
      <c r="D203" s="4">
        <v>0.5</v>
      </c>
      <c r="E203" s="4">
        <v>0.4895833333333333</v>
      </c>
      <c r="F203" s="4">
        <v>0.7694444444444445</v>
      </c>
      <c r="G203" s="11"/>
      <c r="H203" s="1" t="s">
        <v>568</v>
      </c>
      <c r="I203" s="1"/>
      <c r="J203" s="1" t="s">
        <v>33</v>
      </c>
      <c r="K203" s="5" t="str">
        <f>+52 5523354879</f>
        <v>#ERROR!</v>
      </c>
      <c r="L203" s="1" t="s">
        <v>260</v>
      </c>
      <c r="M203" s="1" t="s">
        <v>54</v>
      </c>
      <c r="N203" s="2"/>
      <c r="O203" s="2"/>
      <c r="P203" s="6" t="s">
        <v>569</v>
      </c>
      <c r="Q203" s="1" t="s">
        <v>36</v>
      </c>
      <c r="R203" s="1" t="s">
        <v>257</v>
      </c>
      <c r="S203" s="1" t="s">
        <v>257</v>
      </c>
      <c r="T203" s="2"/>
      <c r="U203" s="2"/>
      <c r="V203" s="5" t="s">
        <v>39</v>
      </c>
      <c r="W203" s="5">
        <v>0.0</v>
      </c>
      <c r="X203" s="5">
        <v>403.0</v>
      </c>
      <c r="Y203" s="1">
        <v>403.0</v>
      </c>
      <c r="Z203" s="1" t="s">
        <v>79</v>
      </c>
      <c r="AA203" s="1"/>
      <c r="AB203" s="5" t="s">
        <v>41</v>
      </c>
      <c r="AC203" s="5">
        <v>0.0</v>
      </c>
      <c r="AD203" s="5" t="s">
        <v>36</v>
      </c>
      <c r="AE203" s="5" t="s">
        <v>36</v>
      </c>
      <c r="AF203" s="1" t="s">
        <v>570</v>
      </c>
      <c r="AG203" s="1" t="s">
        <v>43</v>
      </c>
    </row>
    <row r="204">
      <c r="A204" s="2"/>
      <c r="B204" s="3">
        <v>46206.0</v>
      </c>
      <c r="C204" s="4">
        <v>0.4583333333333333</v>
      </c>
      <c r="D204" s="4">
        <v>0.46875</v>
      </c>
      <c r="E204" s="4">
        <v>0.4583333333333333</v>
      </c>
      <c r="F204" s="4">
        <v>0.5013888888888889</v>
      </c>
      <c r="G204" s="5">
        <v>2.31754658923E11</v>
      </c>
      <c r="H204" s="1" t="s">
        <v>571</v>
      </c>
      <c r="I204" s="1"/>
      <c r="J204" s="1" t="s">
        <v>33</v>
      </c>
      <c r="K204" s="11">
        <f>+524427149119</f>
        <v>524427149119</v>
      </c>
      <c r="L204" s="1" t="s">
        <v>183</v>
      </c>
      <c r="M204" s="1" t="s">
        <v>46</v>
      </c>
      <c r="N204" s="1" t="s">
        <v>316</v>
      </c>
      <c r="O204" s="2"/>
      <c r="P204" s="6" t="s">
        <v>36</v>
      </c>
      <c r="Q204" s="1" t="s">
        <v>36</v>
      </c>
      <c r="R204" s="1" t="s">
        <v>58</v>
      </c>
      <c r="S204" s="1" t="s">
        <v>58</v>
      </c>
      <c r="T204" s="2"/>
      <c r="U204" s="2"/>
      <c r="V204" s="5" t="s">
        <v>39</v>
      </c>
      <c r="W204" s="5">
        <v>0.0</v>
      </c>
      <c r="X204" s="5">
        <v>62.0</v>
      </c>
      <c r="Y204" s="1">
        <v>62.0</v>
      </c>
      <c r="Z204" s="1" t="s">
        <v>92</v>
      </c>
      <c r="AA204" s="2"/>
      <c r="AB204" s="5" t="s">
        <v>41</v>
      </c>
      <c r="AC204" s="5">
        <v>0.0</v>
      </c>
      <c r="AD204" s="5" t="s">
        <v>36</v>
      </c>
      <c r="AE204" s="5" t="s">
        <v>36</v>
      </c>
      <c r="AF204" s="1" t="s">
        <v>81</v>
      </c>
      <c r="AG204" s="1" t="s">
        <v>43</v>
      </c>
    </row>
    <row r="205">
      <c r="A205" s="2"/>
      <c r="B205" s="3">
        <v>46206.0</v>
      </c>
      <c r="C205" s="4">
        <v>0.4375</v>
      </c>
      <c r="D205" s="4">
        <v>0.4791666666666667</v>
      </c>
      <c r="E205" s="4">
        <v>0.4375</v>
      </c>
      <c r="F205" s="4">
        <v>0.5013888888888889</v>
      </c>
      <c r="G205" s="5">
        <v>2.16955339688E11</v>
      </c>
      <c r="H205" s="1" t="s">
        <v>123</v>
      </c>
      <c r="I205" s="2"/>
      <c r="J205" s="1" t="s">
        <v>33</v>
      </c>
      <c r="K205" s="13">
        <f>+333770323861</f>
        <v>333770323861</v>
      </c>
      <c r="L205" s="1" t="s">
        <v>45</v>
      </c>
      <c r="M205" s="1" t="s">
        <v>46</v>
      </c>
      <c r="N205" s="1" t="s">
        <v>316</v>
      </c>
      <c r="O205" s="2"/>
      <c r="P205" s="6" t="s">
        <v>36</v>
      </c>
      <c r="Q205" s="1" t="s">
        <v>36</v>
      </c>
      <c r="R205" s="1" t="s">
        <v>58</v>
      </c>
      <c r="S205" s="1" t="s">
        <v>58</v>
      </c>
      <c r="T205" s="2"/>
      <c r="U205" s="2"/>
      <c r="V205" s="5" t="s">
        <v>39</v>
      </c>
      <c r="W205" s="5">
        <v>0.0</v>
      </c>
      <c r="X205" s="5">
        <v>92.0</v>
      </c>
      <c r="Y205" s="1">
        <v>92.0</v>
      </c>
      <c r="Z205" s="1" t="s">
        <v>92</v>
      </c>
      <c r="AA205" s="1"/>
      <c r="AB205" s="5" t="s">
        <v>41</v>
      </c>
      <c r="AC205" s="5">
        <v>0.0</v>
      </c>
      <c r="AD205" s="5" t="s">
        <v>36</v>
      </c>
      <c r="AE205" s="5" t="s">
        <v>36</v>
      </c>
      <c r="AF205" s="1" t="s">
        <v>572</v>
      </c>
      <c r="AG205" s="1" t="s">
        <v>43</v>
      </c>
    </row>
    <row r="206">
      <c r="A206" s="2"/>
      <c r="B206" s="3">
        <v>46206.0</v>
      </c>
      <c r="C206" s="4">
        <v>0.4791666666666667</v>
      </c>
      <c r="D206" s="4">
        <v>0.5208333333333334</v>
      </c>
      <c r="E206" s="4">
        <v>0.4791666666666667</v>
      </c>
      <c r="F206" s="4">
        <v>0.5631944444444444</v>
      </c>
      <c r="G206" s="7">
        <v>1.32423646492E11</v>
      </c>
      <c r="H206" s="1" t="s">
        <v>341</v>
      </c>
      <c r="I206" s="2"/>
      <c r="J206" s="1" t="s">
        <v>33</v>
      </c>
      <c r="K206" s="5">
        <v>5.25551449958E11</v>
      </c>
      <c r="L206" s="1" t="s">
        <v>45</v>
      </c>
      <c r="M206" s="1" t="s">
        <v>46</v>
      </c>
      <c r="N206" s="1" t="s">
        <v>573</v>
      </c>
      <c r="O206" s="2"/>
      <c r="P206" s="6" t="s">
        <v>36</v>
      </c>
      <c r="Q206" s="1"/>
      <c r="R206" s="1" t="s">
        <v>58</v>
      </c>
      <c r="S206" s="1" t="s">
        <v>58</v>
      </c>
      <c r="T206" s="2"/>
      <c r="U206" s="2"/>
      <c r="V206" s="5" t="s">
        <v>39</v>
      </c>
      <c r="W206" s="5">
        <v>121.0</v>
      </c>
      <c r="X206" s="5">
        <v>0.0</v>
      </c>
      <c r="Y206" s="1">
        <v>121.0</v>
      </c>
      <c r="Z206" s="1" t="s">
        <v>92</v>
      </c>
      <c r="AA206" s="2"/>
      <c r="AB206" s="5" t="s">
        <v>41</v>
      </c>
      <c r="AC206" s="5">
        <v>0.0</v>
      </c>
      <c r="AD206" s="5" t="s">
        <v>36</v>
      </c>
      <c r="AE206" s="5" t="s">
        <v>36</v>
      </c>
      <c r="AF206" s="1" t="s">
        <v>574</v>
      </c>
      <c r="AG206" s="1" t="s">
        <v>43</v>
      </c>
    </row>
    <row r="207">
      <c r="A207" s="2"/>
      <c r="B207" s="3">
        <v>46206.0</v>
      </c>
      <c r="C207" s="4">
        <v>0.3333333333333333</v>
      </c>
      <c r="D207" s="4">
        <v>0.3402777777777778</v>
      </c>
      <c r="E207" s="4">
        <v>0.31666666666666665</v>
      </c>
      <c r="F207" s="4">
        <v>0.5125</v>
      </c>
      <c r="G207" s="5"/>
      <c r="H207" s="1" t="s">
        <v>575</v>
      </c>
      <c r="I207" s="2"/>
      <c r="J207" s="1" t="s">
        <v>33</v>
      </c>
      <c r="K207" s="5" t="s">
        <v>576</v>
      </c>
      <c r="L207" s="1" t="s">
        <v>106</v>
      </c>
      <c r="M207" s="1" t="s">
        <v>77</v>
      </c>
      <c r="N207" s="1" t="s">
        <v>577</v>
      </c>
      <c r="O207" s="2"/>
      <c r="P207" s="6" t="s">
        <v>578</v>
      </c>
      <c r="Q207" s="2"/>
      <c r="R207" s="1" t="s">
        <v>78</v>
      </c>
      <c r="S207" s="1" t="s">
        <v>65</v>
      </c>
      <c r="T207" s="2"/>
      <c r="U207" s="2"/>
      <c r="V207" s="5" t="s">
        <v>39</v>
      </c>
      <c r="W207" s="5">
        <v>0.0</v>
      </c>
      <c r="X207" s="5">
        <v>282.0</v>
      </c>
      <c r="Y207" s="1">
        <v>282.0</v>
      </c>
      <c r="Z207" s="1" t="s">
        <v>85</v>
      </c>
      <c r="AA207" s="1" t="s">
        <v>66</v>
      </c>
      <c r="AB207" s="5" t="s">
        <v>41</v>
      </c>
      <c r="AC207" s="5">
        <v>0.0</v>
      </c>
      <c r="AD207" s="5" t="s">
        <v>36</v>
      </c>
      <c r="AE207" s="5" t="s">
        <v>36</v>
      </c>
      <c r="AF207" s="1" t="s">
        <v>278</v>
      </c>
      <c r="AG207" s="1" t="s">
        <v>43</v>
      </c>
    </row>
    <row r="208">
      <c r="A208" s="2"/>
      <c r="B208" s="3">
        <v>46206.0</v>
      </c>
      <c r="C208" s="4">
        <v>0.4166666666666667</v>
      </c>
      <c r="D208" s="4">
        <v>0.4375</v>
      </c>
      <c r="E208" s="4">
        <v>0.41041666666666665</v>
      </c>
      <c r="F208" s="4">
        <v>0.47638888888888886</v>
      </c>
      <c r="G208" s="9">
        <v>2.28350905511216E22</v>
      </c>
      <c r="H208" s="1" t="s">
        <v>579</v>
      </c>
      <c r="I208" s="2"/>
      <c r="J208" s="1" t="s">
        <v>33</v>
      </c>
      <c r="K208" s="5">
        <f>+18473238317</f>
        <v>18473238317</v>
      </c>
      <c r="L208" s="1" t="s">
        <v>69</v>
      </c>
      <c r="M208" s="1" t="s">
        <v>54</v>
      </c>
      <c r="N208" s="1"/>
      <c r="O208" s="2"/>
      <c r="P208" s="6" t="s">
        <v>36</v>
      </c>
      <c r="Q208" s="1"/>
      <c r="R208" s="1" t="s">
        <v>57</v>
      </c>
      <c r="S208" s="1" t="s">
        <v>57</v>
      </c>
      <c r="T208" s="2"/>
      <c r="U208" s="2"/>
      <c r="V208" s="5" t="s">
        <v>39</v>
      </c>
      <c r="W208" s="5">
        <v>0.0</v>
      </c>
      <c r="X208" s="5">
        <v>95.0</v>
      </c>
      <c r="Y208" s="1">
        <v>95.0</v>
      </c>
      <c r="Z208" s="1" t="s">
        <v>118</v>
      </c>
      <c r="AA208" s="2"/>
      <c r="AB208" s="5" t="s">
        <v>41</v>
      </c>
      <c r="AC208" s="5">
        <v>0.0</v>
      </c>
      <c r="AD208" s="5" t="s">
        <v>36</v>
      </c>
      <c r="AE208" s="5" t="s">
        <v>36</v>
      </c>
      <c r="AF208" s="1" t="s">
        <v>456</v>
      </c>
      <c r="AG208" s="1" t="s">
        <v>43</v>
      </c>
    </row>
    <row r="209">
      <c r="A209" s="2"/>
      <c r="B209" s="3">
        <v>46206.0</v>
      </c>
      <c r="C209" s="4">
        <v>0.5416666666666666</v>
      </c>
      <c r="D209" s="4">
        <v>0.5625</v>
      </c>
      <c r="E209" s="4">
        <v>0.5111111111111111</v>
      </c>
      <c r="F209" s="4">
        <v>0.6173611111111111</v>
      </c>
      <c r="G209" s="1"/>
      <c r="H209" s="1" t="s">
        <v>580</v>
      </c>
      <c r="I209" s="2"/>
      <c r="J209" s="1" t="s">
        <v>33</v>
      </c>
      <c r="K209" s="5">
        <v>4.428456082E9</v>
      </c>
      <c r="L209" s="1" t="s">
        <v>34</v>
      </c>
      <c r="M209" s="1" t="s">
        <v>35</v>
      </c>
      <c r="N209" s="1"/>
      <c r="O209" s="2"/>
      <c r="P209" s="6" t="s">
        <v>581</v>
      </c>
      <c r="Q209" s="2"/>
      <c r="R209" s="1" t="s">
        <v>37</v>
      </c>
      <c r="S209" s="1" t="s">
        <v>37</v>
      </c>
      <c r="T209" s="2"/>
      <c r="U209" s="2"/>
      <c r="V209" s="5" t="s">
        <v>39</v>
      </c>
      <c r="W209" s="5">
        <v>0.0</v>
      </c>
      <c r="X209" s="5">
        <v>153.0</v>
      </c>
      <c r="Y209" s="1">
        <v>153.0</v>
      </c>
      <c r="Z209" s="1" t="s">
        <v>85</v>
      </c>
      <c r="AA209" s="1" t="s">
        <v>66</v>
      </c>
      <c r="AB209" s="5" t="s">
        <v>41</v>
      </c>
      <c r="AC209" s="5">
        <v>0.0</v>
      </c>
      <c r="AD209" s="5" t="s">
        <v>36</v>
      </c>
      <c r="AE209" s="5" t="s">
        <v>36</v>
      </c>
      <c r="AF209" s="1" t="s">
        <v>582</v>
      </c>
      <c r="AG209" s="1" t="s">
        <v>43</v>
      </c>
    </row>
    <row r="210">
      <c r="A210" s="2"/>
      <c r="B210" s="3">
        <v>46206.0</v>
      </c>
      <c r="C210" s="4">
        <v>0.5</v>
      </c>
      <c r="D210" s="4">
        <v>0.5416666666666666</v>
      </c>
      <c r="E210" s="4">
        <v>0.4847222222222222</v>
      </c>
      <c r="F210" s="4">
        <v>0.58125</v>
      </c>
      <c r="G210" s="9">
        <v>1.99208265648E11</v>
      </c>
      <c r="H210" s="1" t="s">
        <v>133</v>
      </c>
      <c r="I210" s="2"/>
      <c r="J210" s="1" t="s">
        <v>33</v>
      </c>
      <c r="K210" s="8">
        <v>5.28338494878E11</v>
      </c>
      <c r="L210" s="1" t="s">
        <v>45</v>
      </c>
      <c r="M210" s="1" t="s">
        <v>46</v>
      </c>
      <c r="N210" s="1"/>
      <c r="O210" s="2"/>
      <c r="P210" s="6" t="s">
        <v>36</v>
      </c>
      <c r="Q210" s="1" t="s">
        <v>36</v>
      </c>
      <c r="R210" s="1" t="s">
        <v>57</v>
      </c>
      <c r="S210" s="1" t="s">
        <v>57</v>
      </c>
      <c r="T210" s="2"/>
      <c r="U210" s="2"/>
      <c r="V210" s="5" t="s">
        <v>39</v>
      </c>
      <c r="W210" s="5">
        <v>0.0</v>
      </c>
      <c r="X210" s="5">
        <v>139.0</v>
      </c>
      <c r="Y210" s="1">
        <v>139.0</v>
      </c>
      <c r="Z210" s="1" t="s">
        <v>118</v>
      </c>
      <c r="AA210" s="2"/>
      <c r="AB210" s="5" t="s">
        <v>41</v>
      </c>
      <c r="AC210" s="5">
        <v>0.0</v>
      </c>
      <c r="AD210" s="5" t="s">
        <v>36</v>
      </c>
      <c r="AE210" s="5" t="s">
        <v>36</v>
      </c>
      <c r="AF210" s="1" t="s">
        <v>583</v>
      </c>
      <c r="AG210" s="1" t="s">
        <v>43</v>
      </c>
    </row>
    <row r="211">
      <c r="A211" s="2"/>
      <c r="B211" s="3">
        <v>46206.0</v>
      </c>
      <c r="C211" s="4">
        <v>0.375</v>
      </c>
      <c r="D211" s="4">
        <v>0.3958333333333333</v>
      </c>
      <c r="E211" s="4">
        <v>0.375</v>
      </c>
      <c r="F211" s="4">
        <v>0.76875</v>
      </c>
      <c r="G211" s="5"/>
      <c r="H211" s="1" t="s">
        <v>584</v>
      </c>
      <c r="I211" s="2"/>
      <c r="J211" s="1" t="s">
        <v>33</v>
      </c>
      <c r="K211" s="5">
        <v>5.513180596E9</v>
      </c>
      <c r="L211" s="1" t="s">
        <v>63</v>
      </c>
      <c r="M211" s="1" t="s">
        <v>46</v>
      </c>
      <c r="N211" s="1"/>
      <c r="O211" s="2"/>
      <c r="P211" s="6" t="s">
        <v>585</v>
      </c>
      <c r="Q211" s="1"/>
      <c r="R211" s="1" t="s">
        <v>38</v>
      </c>
      <c r="S211" s="1" t="s">
        <v>38</v>
      </c>
      <c r="T211" s="2"/>
      <c r="U211" s="2"/>
      <c r="V211" s="5" t="s">
        <v>39</v>
      </c>
      <c r="W211" s="5">
        <v>0.0</v>
      </c>
      <c r="X211" s="5">
        <v>567.0</v>
      </c>
      <c r="Y211" s="1">
        <v>567.0</v>
      </c>
      <c r="Z211" s="1" t="s">
        <v>85</v>
      </c>
      <c r="AA211" s="1" t="s">
        <v>273</v>
      </c>
      <c r="AB211" s="5" t="s">
        <v>41</v>
      </c>
      <c r="AC211" s="5">
        <v>0.0</v>
      </c>
      <c r="AD211" s="5" t="s">
        <v>36</v>
      </c>
      <c r="AE211" s="5" t="s">
        <v>36</v>
      </c>
      <c r="AF211" s="1" t="s">
        <v>586</v>
      </c>
      <c r="AG211" s="1" t="s">
        <v>43</v>
      </c>
    </row>
    <row r="212">
      <c r="A212" s="2"/>
      <c r="B212" s="3">
        <v>46206.0</v>
      </c>
      <c r="C212" s="4">
        <v>0.3541666666666667</v>
      </c>
      <c r="D212" s="4">
        <v>0.375</v>
      </c>
      <c r="E212" s="4">
        <v>0.33958333333333335</v>
      </c>
      <c r="F212" s="4">
        <v>0.36736111111111114</v>
      </c>
      <c r="G212" s="5"/>
      <c r="H212" s="1" t="s">
        <v>587</v>
      </c>
      <c r="I212" s="2"/>
      <c r="J212" s="1" t="s">
        <v>33</v>
      </c>
      <c r="K212" s="8">
        <v>5.542227904E9</v>
      </c>
      <c r="L212" s="1" t="s">
        <v>63</v>
      </c>
      <c r="M212" s="1" t="s">
        <v>46</v>
      </c>
      <c r="N212" s="1"/>
      <c r="O212" s="2"/>
      <c r="P212" s="6" t="s">
        <v>588</v>
      </c>
      <c r="Q212" s="5"/>
      <c r="R212" s="1" t="s">
        <v>65</v>
      </c>
      <c r="S212" s="1" t="s">
        <v>65</v>
      </c>
      <c r="T212" s="2"/>
      <c r="U212" s="2"/>
      <c r="V212" s="5" t="s">
        <v>39</v>
      </c>
      <c r="W212" s="5">
        <v>0.0</v>
      </c>
      <c r="X212" s="5">
        <v>40.0</v>
      </c>
      <c r="Y212" s="1">
        <v>40.0</v>
      </c>
      <c r="Z212" s="1" t="s">
        <v>79</v>
      </c>
      <c r="AA212" s="1" t="s">
        <v>66</v>
      </c>
      <c r="AB212" s="5" t="s">
        <v>41</v>
      </c>
      <c r="AC212" s="5">
        <v>0.0</v>
      </c>
      <c r="AD212" s="5" t="s">
        <v>36</v>
      </c>
      <c r="AE212" s="5" t="s">
        <v>36</v>
      </c>
      <c r="AF212" s="1" t="s">
        <v>589</v>
      </c>
      <c r="AG212" s="1" t="s">
        <v>43</v>
      </c>
    </row>
    <row r="213">
      <c r="A213" s="2"/>
      <c r="B213" s="3">
        <v>46206.0</v>
      </c>
      <c r="C213" s="4">
        <v>0.4166666666666667</v>
      </c>
      <c r="D213" s="4">
        <v>0.4375</v>
      </c>
      <c r="E213" s="4">
        <v>0.4166666666666667</v>
      </c>
      <c r="F213" s="4">
        <v>0.42777777777777776</v>
      </c>
      <c r="G213" s="5">
        <v>1.17723705863E11</v>
      </c>
      <c r="H213" s="1" t="s">
        <v>590</v>
      </c>
      <c r="I213" s="2"/>
      <c r="J213" s="1" t="s">
        <v>33</v>
      </c>
      <c r="K213" s="5">
        <f>+525581013667</f>
        <v>525581013667</v>
      </c>
      <c r="L213" s="1" t="s">
        <v>591</v>
      </c>
      <c r="M213" s="1" t="s">
        <v>54</v>
      </c>
      <c r="N213" s="1" t="s">
        <v>592</v>
      </c>
      <c r="O213" s="2"/>
      <c r="P213" s="6" t="s">
        <v>36</v>
      </c>
      <c r="Q213" s="5" t="s">
        <v>36</v>
      </c>
      <c r="R213" s="1" t="s">
        <v>65</v>
      </c>
      <c r="S213" s="1" t="s">
        <v>65</v>
      </c>
      <c r="T213" s="2"/>
      <c r="U213" s="2"/>
      <c r="V213" s="5" t="s">
        <v>39</v>
      </c>
      <c r="W213" s="5">
        <v>0.0</v>
      </c>
      <c r="X213" s="5">
        <v>16.0</v>
      </c>
      <c r="Y213" s="1">
        <v>16.0</v>
      </c>
      <c r="Z213" s="1" t="s">
        <v>92</v>
      </c>
      <c r="AA213" s="2"/>
      <c r="AB213" s="5" t="s">
        <v>41</v>
      </c>
      <c r="AC213" s="5">
        <v>0.0</v>
      </c>
      <c r="AD213" s="5" t="s">
        <v>36</v>
      </c>
      <c r="AE213" s="5" t="s">
        <v>36</v>
      </c>
      <c r="AF213" s="1" t="s">
        <v>371</v>
      </c>
      <c r="AG213" s="1" t="s">
        <v>43</v>
      </c>
    </row>
    <row r="214">
      <c r="A214" s="2"/>
      <c r="B214" s="3">
        <v>46206.0</v>
      </c>
      <c r="C214" s="4">
        <v>0.5</v>
      </c>
      <c r="D214" s="4">
        <v>0.5208333333333334</v>
      </c>
      <c r="E214" s="4">
        <v>0.5069444444444444</v>
      </c>
      <c r="F214" s="4">
        <v>0.5881944444444445</v>
      </c>
      <c r="G214" s="5"/>
      <c r="H214" s="1" t="s">
        <v>593</v>
      </c>
      <c r="I214" s="2"/>
      <c r="J214" s="1" t="s">
        <v>33</v>
      </c>
      <c r="K214" s="8">
        <f>+17124902372</f>
        <v>17124902372</v>
      </c>
      <c r="L214" s="1" t="s">
        <v>265</v>
      </c>
      <c r="M214" s="1" t="s">
        <v>46</v>
      </c>
      <c r="N214" s="1"/>
      <c r="O214" s="2"/>
      <c r="P214" s="6" t="s">
        <v>594</v>
      </c>
      <c r="Q214" s="5"/>
      <c r="R214" s="1" t="s">
        <v>38</v>
      </c>
      <c r="S214" s="1" t="s">
        <v>38</v>
      </c>
      <c r="T214" s="2"/>
      <c r="U214" s="2"/>
      <c r="V214" s="5" t="s">
        <v>39</v>
      </c>
      <c r="W214" s="5">
        <v>0.0</v>
      </c>
      <c r="X214" s="5">
        <v>117.0</v>
      </c>
      <c r="Y214" s="1">
        <v>117.0</v>
      </c>
      <c r="Z214" s="1" t="s">
        <v>50</v>
      </c>
      <c r="AA214" s="2"/>
      <c r="AB214" s="5" t="s">
        <v>80</v>
      </c>
      <c r="AC214" s="5">
        <v>0.0</v>
      </c>
      <c r="AD214" s="5" t="s">
        <v>36</v>
      </c>
      <c r="AE214" s="5" t="s">
        <v>36</v>
      </c>
      <c r="AF214" s="1" t="s">
        <v>323</v>
      </c>
      <c r="AG214" s="1" t="s">
        <v>43</v>
      </c>
    </row>
    <row r="215">
      <c r="A215" s="2"/>
      <c r="B215" s="3">
        <v>46206.0</v>
      </c>
      <c r="C215" s="4">
        <v>0.5208333333333334</v>
      </c>
      <c r="D215" s="4">
        <v>0.5416666666666666</v>
      </c>
      <c r="E215" s="4">
        <v>0.5208333333333334</v>
      </c>
      <c r="F215" s="4">
        <v>0.5881944444444445</v>
      </c>
      <c r="G215" s="5">
        <v>2.22381772355E11</v>
      </c>
      <c r="H215" s="1" t="s">
        <v>595</v>
      </c>
      <c r="I215" s="2"/>
      <c r="J215" s="1" t="s">
        <v>33</v>
      </c>
      <c r="K215" s="5" t="str">
        <f>+52 55 5196 6045</f>
        <v>#ERROR!</v>
      </c>
      <c r="L215" s="1" t="s">
        <v>265</v>
      </c>
      <c r="M215" s="1" t="s">
        <v>46</v>
      </c>
      <c r="N215" s="1" t="s">
        <v>316</v>
      </c>
      <c r="O215" s="2"/>
      <c r="P215" s="6" t="s">
        <v>36</v>
      </c>
      <c r="Q215" s="1" t="s">
        <v>36</v>
      </c>
      <c r="R215" s="1" t="s">
        <v>38</v>
      </c>
      <c r="S215" s="1" t="s">
        <v>38</v>
      </c>
      <c r="T215" s="2"/>
      <c r="U215" s="2"/>
      <c r="V215" s="5" t="s">
        <v>39</v>
      </c>
      <c r="W215" s="5">
        <v>0.0</v>
      </c>
      <c r="X215" s="5">
        <v>97.0</v>
      </c>
      <c r="Y215" s="1">
        <v>97.0</v>
      </c>
      <c r="Z215" s="1" t="s">
        <v>92</v>
      </c>
      <c r="AA215" s="1"/>
      <c r="AB215" s="5" t="s">
        <v>41</v>
      </c>
      <c r="AC215" s="5">
        <v>0.0</v>
      </c>
      <c r="AD215" s="5" t="s">
        <v>36</v>
      </c>
      <c r="AE215" s="5" t="s">
        <v>36</v>
      </c>
      <c r="AF215" s="1" t="s">
        <v>223</v>
      </c>
      <c r="AG215" s="1" t="s">
        <v>43</v>
      </c>
    </row>
    <row r="216">
      <c r="A216" s="2"/>
      <c r="B216" s="3">
        <v>46206.0</v>
      </c>
      <c r="C216" s="4">
        <v>0.3958333333333333</v>
      </c>
      <c r="D216" s="4">
        <v>0.4166666666666667</v>
      </c>
      <c r="E216" s="4">
        <v>0.3902777777777778</v>
      </c>
      <c r="F216" s="4">
        <v>0.5638888888888889</v>
      </c>
      <c r="G216" s="9">
        <v>2.23758687326216E22</v>
      </c>
      <c r="H216" s="1" t="s">
        <v>433</v>
      </c>
      <c r="I216" s="2"/>
      <c r="J216" s="1" t="s">
        <v>33</v>
      </c>
      <c r="K216" s="11">
        <f>+524432211923</f>
        <v>524432211923</v>
      </c>
      <c r="L216" s="1" t="s">
        <v>103</v>
      </c>
      <c r="M216" s="1" t="s">
        <v>46</v>
      </c>
      <c r="N216" s="1"/>
      <c r="O216" s="2"/>
      <c r="P216" s="6" t="s">
        <v>434</v>
      </c>
      <c r="Q216" s="5" t="s">
        <v>36</v>
      </c>
      <c r="R216" s="1" t="s">
        <v>57</v>
      </c>
      <c r="S216" s="1" t="s">
        <v>57</v>
      </c>
      <c r="T216" s="2"/>
      <c r="U216" s="2"/>
      <c r="V216" s="5" t="s">
        <v>39</v>
      </c>
      <c r="W216" s="5">
        <v>226.0</v>
      </c>
      <c r="X216" s="5">
        <v>24.0</v>
      </c>
      <c r="Y216" s="1">
        <v>250.0</v>
      </c>
      <c r="Z216" s="1" t="s">
        <v>118</v>
      </c>
      <c r="AA216" s="2"/>
      <c r="AB216" s="5" t="s">
        <v>41</v>
      </c>
      <c r="AC216" s="5">
        <v>0.0</v>
      </c>
      <c r="AD216" s="5" t="s">
        <v>36</v>
      </c>
      <c r="AE216" s="5" t="s">
        <v>36</v>
      </c>
      <c r="AF216" s="1" t="s">
        <v>337</v>
      </c>
      <c r="AG216" s="1" t="s">
        <v>43</v>
      </c>
    </row>
    <row r="217">
      <c r="A217" s="2"/>
      <c r="B217" s="3">
        <v>46206.0</v>
      </c>
      <c r="C217" s="4">
        <v>0.3333333333333333</v>
      </c>
      <c r="D217" s="4">
        <v>0.375</v>
      </c>
      <c r="E217" s="4">
        <v>0.33541666666666664</v>
      </c>
      <c r="F217" s="4">
        <v>0.36736111111111114</v>
      </c>
      <c r="G217" s="5">
        <v>1.60783573921E11</v>
      </c>
      <c r="H217" s="1" t="s">
        <v>596</v>
      </c>
      <c r="I217" s="2"/>
      <c r="J217" s="1" t="s">
        <v>33</v>
      </c>
      <c r="K217" s="5">
        <v>5.25514266873E11</v>
      </c>
      <c r="L217" s="1" t="s">
        <v>45</v>
      </c>
      <c r="M217" s="1" t="s">
        <v>46</v>
      </c>
      <c r="N217" s="1" t="s">
        <v>130</v>
      </c>
      <c r="O217" s="2"/>
      <c r="P217" s="6" t="s">
        <v>36</v>
      </c>
      <c r="Q217" s="1" t="s">
        <v>36</v>
      </c>
      <c r="R217" s="1" t="s">
        <v>65</v>
      </c>
      <c r="S217" s="1" t="s">
        <v>65</v>
      </c>
      <c r="T217" s="2"/>
      <c r="U217" s="2"/>
      <c r="V217" s="5" t="s">
        <v>39</v>
      </c>
      <c r="W217" s="5">
        <v>0.0</v>
      </c>
      <c r="X217" s="5">
        <v>46.0</v>
      </c>
      <c r="Y217" s="1">
        <v>46.0</v>
      </c>
      <c r="Z217" s="1" t="s">
        <v>92</v>
      </c>
      <c r="AA217" s="1"/>
      <c r="AB217" s="5" t="s">
        <v>41</v>
      </c>
      <c r="AC217" s="5">
        <v>0.0</v>
      </c>
      <c r="AD217" s="5" t="s">
        <v>36</v>
      </c>
      <c r="AE217" s="5" t="s">
        <v>36</v>
      </c>
      <c r="AF217" s="1" t="s">
        <v>428</v>
      </c>
      <c r="AG217" s="1" t="s">
        <v>43</v>
      </c>
    </row>
    <row r="218">
      <c r="A218" s="2"/>
      <c r="B218" s="3">
        <v>46206.0</v>
      </c>
      <c r="C218" s="4">
        <v>0.3541666666666667</v>
      </c>
      <c r="D218" s="4">
        <v>0.375</v>
      </c>
      <c r="E218" s="4">
        <v>0.36944444444444446</v>
      </c>
      <c r="F218" s="4">
        <v>0.47638888888888886</v>
      </c>
      <c r="G218" s="7">
        <v>2.09025806701E11</v>
      </c>
      <c r="H218" s="1" t="s">
        <v>490</v>
      </c>
      <c r="I218" s="2"/>
      <c r="J218" s="1" t="s">
        <v>33</v>
      </c>
      <c r="K218" s="5">
        <v>5.548195073E9</v>
      </c>
      <c r="L218" s="1" t="s">
        <v>103</v>
      </c>
      <c r="M218" s="1" t="s">
        <v>46</v>
      </c>
      <c r="N218" s="1"/>
      <c r="O218" s="2"/>
      <c r="P218" s="6" t="s">
        <v>491</v>
      </c>
      <c r="Q218" s="11"/>
      <c r="R218" s="1" t="s">
        <v>57</v>
      </c>
      <c r="S218" s="1" t="s">
        <v>57</v>
      </c>
      <c r="T218" s="2"/>
      <c r="U218" s="2"/>
      <c r="V218" s="5" t="s">
        <v>39</v>
      </c>
      <c r="W218" s="5">
        <v>0.0</v>
      </c>
      <c r="X218" s="5">
        <v>154.0</v>
      </c>
      <c r="Y218" s="1">
        <v>154.0</v>
      </c>
      <c r="Z218" s="1" t="s">
        <v>118</v>
      </c>
      <c r="AA218" s="1"/>
      <c r="AB218" s="5"/>
      <c r="AC218" s="5">
        <v>0.0</v>
      </c>
      <c r="AD218" s="5" t="s">
        <v>36</v>
      </c>
      <c r="AE218" s="5" t="s">
        <v>36</v>
      </c>
      <c r="AF218" s="1" t="s">
        <v>178</v>
      </c>
      <c r="AG218" s="1" t="s">
        <v>43</v>
      </c>
    </row>
    <row r="219">
      <c r="A219" s="2"/>
      <c r="B219" s="3">
        <v>46206.0</v>
      </c>
      <c r="C219" s="4">
        <v>0.5416666666666666</v>
      </c>
      <c r="D219" s="4">
        <v>0.5555555555555556</v>
      </c>
      <c r="E219" s="4">
        <v>0.5298611111111111</v>
      </c>
      <c r="F219" s="4">
        <v>0.7708333333333334</v>
      </c>
      <c r="G219" s="1">
        <v>2.10409565447E11</v>
      </c>
      <c r="H219" s="1" t="s">
        <v>597</v>
      </c>
      <c r="I219" s="2"/>
      <c r="J219" s="1" t="s">
        <v>33</v>
      </c>
      <c r="K219" s="5">
        <f>+5217979774120</f>
        <v>5217979774120</v>
      </c>
      <c r="L219" s="1" t="s">
        <v>129</v>
      </c>
      <c r="M219" s="1" t="s">
        <v>46</v>
      </c>
      <c r="N219" s="1"/>
      <c r="O219" s="2"/>
      <c r="P219" s="6" t="s">
        <v>598</v>
      </c>
      <c r="Q219" s="1" t="s">
        <v>36</v>
      </c>
      <c r="R219" s="1" t="s">
        <v>58</v>
      </c>
      <c r="S219" s="1" t="s">
        <v>58</v>
      </c>
      <c r="T219" s="2"/>
      <c r="U219" s="2"/>
      <c r="V219" s="5" t="s">
        <v>39</v>
      </c>
      <c r="W219" s="5">
        <v>48.0</v>
      </c>
      <c r="X219" s="5">
        <v>299.0</v>
      </c>
      <c r="Y219" s="1">
        <v>347.0</v>
      </c>
      <c r="Z219" s="1" t="s">
        <v>59</v>
      </c>
      <c r="AA219" s="1"/>
      <c r="AB219" s="5" t="s">
        <v>41</v>
      </c>
      <c r="AC219" s="5">
        <v>0.0</v>
      </c>
      <c r="AD219" s="5" t="s">
        <v>36</v>
      </c>
      <c r="AE219" s="5" t="s">
        <v>36</v>
      </c>
      <c r="AF219" s="1" t="s">
        <v>574</v>
      </c>
      <c r="AG219" s="1" t="s">
        <v>43</v>
      </c>
    </row>
    <row r="220">
      <c r="A220" s="2"/>
      <c r="B220" s="3">
        <v>46206.0</v>
      </c>
      <c r="C220" s="4">
        <v>0.3958333333333333</v>
      </c>
      <c r="D220" s="4">
        <v>0.40625</v>
      </c>
      <c r="E220" s="4">
        <v>0.40208333333333335</v>
      </c>
      <c r="F220" s="4">
        <v>0.44375</v>
      </c>
      <c r="G220" s="9">
        <v>850551.0</v>
      </c>
      <c r="H220" s="1" t="s">
        <v>599</v>
      </c>
      <c r="I220" s="2"/>
      <c r="J220" s="1" t="s">
        <v>33</v>
      </c>
      <c r="K220" s="5">
        <f>+525522036662</f>
        <v>525522036662</v>
      </c>
      <c r="L220" s="1" t="s">
        <v>183</v>
      </c>
      <c r="M220" s="1" t="s">
        <v>46</v>
      </c>
      <c r="N220" s="1"/>
      <c r="O220" s="2"/>
      <c r="P220" s="6" t="s">
        <v>600</v>
      </c>
      <c r="Q220" s="1"/>
      <c r="R220" s="1" t="s">
        <v>58</v>
      </c>
      <c r="S220" s="1" t="s">
        <v>58</v>
      </c>
      <c r="T220" s="2"/>
      <c r="U220" s="2"/>
      <c r="V220" s="5" t="s">
        <v>39</v>
      </c>
      <c r="W220" s="5">
        <v>0.0</v>
      </c>
      <c r="X220" s="5">
        <v>60.0</v>
      </c>
      <c r="Y220" s="1">
        <v>60.0</v>
      </c>
      <c r="Z220" s="1" t="s">
        <v>59</v>
      </c>
      <c r="AA220" s="2"/>
      <c r="AB220" s="5" t="s">
        <v>41</v>
      </c>
      <c r="AC220" s="5">
        <v>0.0</v>
      </c>
      <c r="AD220" s="5" t="s">
        <v>36</v>
      </c>
      <c r="AE220" s="5" t="s">
        <v>36</v>
      </c>
      <c r="AF220" s="1" t="s">
        <v>363</v>
      </c>
      <c r="AG220" s="1" t="s">
        <v>43</v>
      </c>
    </row>
    <row r="221">
      <c r="A221" s="2"/>
      <c r="B221" s="3">
        <v>46206.0</v>
      </c>
      <c r="C221" s="4">
        <v>0.375</v>
      </c>
      <c r="D221" s="4">
        <v>0.3958333333333333</v>
      </c>
      <c r="E221" s="4">
        <v>0.37916666666666665</v>
      </c>
      <c r="F221" s="4">
        <v>0.44375</v>
      </c>
      <c r="G221" s="1">
        <v>2.17253243252E11</v>
      </c>
      <c r="H221" s="1" t="s">
        <v>601</v>
      </c>
      <c r="I221" s="1"/>
      <c r="J221" s="1" t="s">
        <v>33</v>
      </c>
      <c r="K221" s="5">
        <f>+525564339488</f>
        <v>525564339488</v>
      </c>
      <c r="L221" s="1" t="s">
        <v>103</v>
      </c>
      <c r="M221" s="1" t="s">
        <v>46</v>
      </c>
      <c r="N221" s="2"/>
      <c r="O221" s="2"/>
      <c r="P221" s="5" t="s">
        <v>36</v>
      </c>
      <c r="Q221" s="5"/>
      <c r="R221" s="1" t="s">
        <v>58</v>
      </c>
      <c r="S221" s="1" t="s">
        <v>58</v>
      </c>
      <c r="T221" s="2"/>
      <c r="U221" s="2"/>
      <c r="V221" s="5" t="s">
        <v>39</v>
      </c>
      <c r="W221" s="5">
        <v>0.0</v>
      </c>
      <c r="X221" s="5">
        <v>93.0</v>
      </c>
      <c r="Y221" s="1">
        <v>93.0</v>
      </c>
      <c r="Z221" s="1" t="s">
        <v>59</v>
      </c>
      <c r="AA221" s="2"/>
      <c r="AB221" s="5" t="s">
        <v>602</v>
      </c>
      <c r="AC221" s="5">
        <v>0.0</v>
      </c>
      <c r="AD221" s="5" t="s">
        <v>36</v>
      </c>
      <c r="AE221" s="5" t="s">
        <v>36</v>
      </c>
      <c r="AF221" s="1" t="s">
        <v>603</v>
      </c>
      <c r="AG221" s="1" t="s">
        <v>43</v>
      </c>
    </row>
    <row r="222">
      <c r="A222" s="2"/>
      <c r="B222" s="3">
        <v>46206.0</v>
      </c>
      <c r="C222" s="4">
        <v>0.3541666666666667</v>
      </c>
      <c r="D222" s="4">
        <v>0.375</v>
      </c>
      <c r="E222" s="4">
        <v>0.36666666666666664</v>
      </c>
      <c r="F222" s="4">
        <v>0.4125</v>
      </c>
      <c r="G222" s="7">
        <v>1.44603981719E11</v>
      </c>
      <c r="H222" s="1" t="s">
        <v>442</v>
      </c>
      <c r="I222" s="2"/>
      <c r="J222" s="1" t="s">
        <v>33</v>
      </c>
      <c r="K222" s="5">
        <f>+525566286769</f>
        <v>525566286769</v>
      </c>
      <c r="L222" s="1" t="s">
        <v>103</v>
      </c>
      <c r="M222" s="1" t="s">
        <v>46</v>
      </c>
      <c r="N222" s="1"/>
      <c r="O222" s="2"/>
      <c r="P222" s="6" t="s">
        <v>443</v>
      </c>
      <c r="Q222" s="1" t="s">
        <v>36</v>
      </c>
      <c r="R222" s="1" t="s">
        <v>71</v>
      </c>
      <c r="S222" s="1" t="s">
        <v>99</v>
      </c>
      <c r="T222" s="2"/>
      <c r="U222" s="2"/>
      <c r="V222" s="5" t="s">
        <v>39</v>
      </c>
      <c r="W222" s="5">
        <v>0.0</v>
      </c>
      <c r="X222" s="5">
        <v>66.0</v>
      </c>
      <c r="Y222" s="1">
        <v>66.0</v>
      </c>
      <c r="Z222" s="1" t="s">
        <v>73</v>
      </c>
      <c r="AA222" s="2"/>
      <c r="AB222" s="5"/>
      <c r="AC222" s="5">
        <v>0.0</v>
      </c>
      <c r="AD222" s="5" t="s">
        <v>36</v>
      </c>
      <c r="AE222" s="5" t="s">
        <v>36</v>
      </c>
      <c r="AF222" s="1" t="s">
        <v>604</v>
      </c>
      <c r="AG222" s="1" t="s">
        <v>43</v>
      </c>
    </row>
    <row r="223">
      <c r="A223" s="2"/>
      <c r="B223" s="3">
        <v>46206.0</v>
      </c>
      <c r="C223" s="4">
        <v>0.4583333333333333</v>
      </c>
      <c r="D223" s="4">
        <v>0.4791666666666667</v>
      </c>
      <c r="E223" s="4">
        <v>0.4840277777777778</v>
      </c>
      <c r="F223" s="4">
        <v>0.5</v>
      </c>
      <c r="G223" s="5">
        <v>6.8017301E7</v>
      </c>
      <c r="H223" s="1" t="s">
        <v>31</v>
      </c>
      <c r="I223" s="2"/>
      <c r="J223" s="1" t="s">
        <v>33</v>
      </c>
      <c r="K223" s="5">
        <v>5.215528556181E12</v>
      </c>
      <c r="L223" s="1" t="s">
        <v>103</v>
      </c>
      <c r="M223" s="1" t="s">
        <v>46</v>
      </c>
      <c r="N223" s="1"/>
      <c r="O223" s="2"/>
      <c r="P223" s="6" t="s">
        <v>36</v>
      </c>
      <c r="Q223" s="5" t="s">
        <v>36</v>
      </c>
      <c r="R223" s="1" t="s">
        <v>38</v>
      </c>
      <c r="S223" s="1" t="s">
        <v>38</v>
      </c>
      <c r="T223" s="2"/>
      <c r="U223" s="2"/>
      <c r="V223" s="5" t="s">
        <v>39</v>
      </c>
      <c r="W223" s="5">
        <v>0.0</v>
      </c>
      <c r="X223" s="5">
        <v>23.0</v>
      </c>
      <c r="Y223" s="1">
        <v>23.0</v>
      </c>
      <c r="Z223" s="1" t="s">
        <v>50</v>
      </c>
      <c r="AA223" s="2"/>
      <c r="AB223" s="5" t="s">
        <v>41</v>
      </c>
      <c r="AC223" s="5">
        <v>0.0</v>
      </c>
      <c r="AD223" s="5" t="s">
        <v>36</v>
      </c>
      <c r="AE223" s="5" t="s">
        <v>36</v>
      </c>
      <c r="AF223" s="1" t="s">
        <v>605</v>
      </c>
      <c r="AG223" s="1" t="s">
        <v>43</v>
      </c>
    </row>
    <row r="224">
      <c r="A224" s="2"/>
      <c r="B224" s="3">
        <v>46206.0</v>
      </c>
      <c r="C224" s="4">
        <v>0.6041666666666666</v>
      </c>
      <c r="D224" s="4">
        <v>0.625</v>
      </c>
      <c r="E224" s="4">
        <v>0.6236111111111111</v>
      </c>
      <c r="F224" s="4">
        <v>0.6479166666666667</v>
      </c>
      <c r="G224" s="5">
        <v>1.63600285708E11</v>
      </c>
      <c r="H224" s="1" t="s">
        <v>606</v>
      </c>
      <c r="I224" s="2"/>
      <c r="J224" s="1" t="s">
        <v>33</v>
      </c>
      <c r="K224" s="5">
        <f>+527717026374</f>
        <v>527717026374</v>
      </c>
      <c r="L224" s="1" t="s">
        <v>69</v>
      </c>
      <c r="M224" s="1" t="s">
        <v>54</v>
      </c>
      <c r="N224" s="1"/>
      <c r="O224" s="2"/>
      <c r="P224" s="6" t="s">
        <v>36</v>
      </c>
      <c r="Q224" s="1" t="s">
        <v>36</v>
      </c>
      <c r="R224" s="1" t="s">
        <v>38</v>
      </c>
      <c r="S224" s="1" t="s">
        <v>38</v>
      </c>
      <c r="T224" s="2"/>
      <c r="U224" s="2"/>
      <c r="V224" s="5" t="s">
        <v>39</v>
      </c>
      <c r="W224" s="5">
        <v>0.0</v>
      </c>
      <c r="X224" s="5">
        <v>35.0</v>
      </c>
      <c r="Y224" s="1">
        <v>35.0</v>
      </c>
      <c r="Z224" s="1" t="s">
        <v>50</v>
      </c>
      <c r="AA224" s="2"/>
      <c r="AB224" s="5" t="s">
        <v>41</v>
      </c>
      <c r="AC224" s="5">
        <v>0.0</v>
      </c>
      <c r="AD224" s="5" t="s">
        <v>36</v>
      </c>
      <c r="AE224" s="5" t="s">
        <v>36</v>
      </c>
      <c r="AF224" s="1" t="s">
        <v>426</v>
      </c>
      <c r="AG224" s="1" t="s">
        <v>43</v>
      </c>
    </row>
    <row r="225">
      <c r="A225" s="2"/>
      <c r="B225" s="3">
        <v>46206.0</v>
      </c>
      <c r="C225" s="4">
        <v>0.375</v>
      </c>
      <c r="D225" s="4">
        <v>0.3958333333333333</v>
      </c>
      <c r="E225" s="4">
        <v>0.3729166666666667</v>
      </c>
      <c r="F225" s="4">
        <v>0.4125</v>
      </c>
      <c r="G225" s="1">
        <v>2.14034776119E11</v>
      </c>
      <c r="H225" s="1" t="s">
        <v>68</v>
      </c>
      <c r="I225" s="2"/>
      <c r="J225" s="1" t="s">
        <v>33</v>
      </c>
      <c r="K225" s="5" t="str">
        <f>+52 33 1133 0478</f>
        <v>#ERROR!</v>
      </c>
      <c r="L225" s="1" t="s">
        <v>69</v>
      </c>
      <c r="M225" s="1" t="s">
        <v>54</v>
      </c>
      <c r="N225" s="1"/>
      <c r="O225" s="2"/>
      <c r="P225" s="6" t="s">
        <v>70</v>
      </c>
      <c r="Q225" s="1"/>
      <c r="R225" s="1" t="s">
        <v>71</v>
      </c>
      <c r="S225" s="1" t="s">
        <v>72</v>
      </c>
      <c r="T225" s="2"/>
      <c r="U225" s="2"/>
      <c r="V225" s="5" t="s">
        <v>39</v>
      </c>
      <c r="W225" s="5">
        <v>22.0</v>
      </c>
      <c r="X225" s="5">
        <v>35.0</v>
      </c>
      <c r="Y225" s="1">
        <v>57.0</v>
      </c>
      <c r="Z225" s="1" t="s">
        <v>118</v>
      </c>
      <c r="AA225" s="2"/>
      <c r="AB225" s="5" t="s">
        <v>41</v>
      </c>
      <c r="AC225" s="5">
        <v>0.0</v>
      </c>
      <c r="AD225" s="5" t="s">
        <v>36</v>
      </c>
      <c r="AE225" s="5" t="s">
        <v>36</v>
      </c>
      <c r="AF225" s="1" t="s">
        <v>607</v>
      </c>
      <c r="AG225" s="1" t="s">
        <v>43</v>
      </c>
    </row>
    <row r="226">
      <c r="A226" s="2"/>
      <c r="B226" s="3">
        <v>46206.0</v>
      </c>
      <c r="C226" s="4">
        <v>0.4583333333333333</v>
      </c>
      <c r="D226" s="4">
        <v>0.4791666666666667</v>
      </c>
      <c r="E226" s="4">
        <v>0.4583333333333333</v>
      </c>
      <c r="F226" s="4">
        <v>0.76875</v>
      </c>
      <c r="G226" s="9"/>
      <c r="H226" s="1" t="s">
        <v>608</v>
      </c>
      <c r="I226" s="2"/>
      <c r="J226" s="1" t="s">
        <v>33</v>
      </c>
      <c r="K226" s="5">
        <v>3456789.0</v>
      </c>
      <c r="L226" s="1" t="s">
        <v>117</v>
      </c>
      <c r="M226" s="1" t="s">
        <v>35</v>
      </c>
      <c r="N226" s="1"/>
      <c r="O226" s="2"/>
      <c r="P226" s="6" t="s">
        <v>36</v>
      </c>
      <c r="Q226" s="1"/>
      <c r="R226" s="1" t="s">
        <v>98</v>
      </c>
      <c r="S226" s="1" t="s">
        <v>609</v>
      </c>
      <c r="T226" s="2"/>
      <c r="U226" s="2"/>
      <c r="V226" s="5" t="s">
        <v>39</v>
      </c>
      <c r="W226" s="5">
        <v>0.0</v>
      </c>
      <c r="X226" s="5">
        <v>447.0</v>
      </c>
      <c r="Y226" s="1">
        <v>447.0</v>
      </c>
      <c r="Z226" s="1" t="s">
        <v>73</v>
      </c>
      <c r="AA226" s="2"/>
      <c r="AB226" s="5" t="s">
        <v>41</v>
      </c>
      <c r="AC226" s="5">
        <v>0.0</v>
      </c>
      <c r="AD226" s="5" t="s">
        <v>36</v>
      </c>
      <c r="AE226" s="5" t="s">
        <v>36</v>
      </c>
      <c r="AF226" s="1" t="s">
        <v>81</v>
      </c>
      <c r="AG226" s="1" t="s">
        <v>43</v>
      </c>
    </row>
    <row r="227">
      <c r="A227" s="2"/>
      <c r="B227" s="3">
        <v>46206.0</v>
      </c>
      <c r="C227" s="4">
        <v>0.4166666666666667</v>
      </c>
      <c r="D227" s="4">
        <v>0.4375</v>
      </c>
      <c r="E227" s="4">
        <v>0.4131944444444444</v>
      </c>
      <c r="F227" s="4">
        <v>0.48194444444444445</v>
      </c>
      <c r="G227" s="9">
        <v>4.0957552E7</v>
      </c>
      <c r="H227" s="1" t="s">
        <v>305</v>
      </c>
      <c r="I227" s="2"/>
      <c r="J227" s="1" t="s">
        <v>33</v>
      </c>
      <c r="K227" s="5" t="str">
        <f>+52 81 1606 0766</f>
        <v>#ERROR!</v>
      </c>
      <c r="L227" s="1" t="s">
        <v>103</v>
      </c>
      <c r="M227" s="1" t="s">
        <v>46</v>
      </c>
      <c r="N227" s="2"/>
      <c r="O227" s="2"/>
      <c r="P227" s="6" t="s">
        <v>36</v>
      </c>
      <c r="Q227" s="11"/>
      <c r="R227" s="1" t="s">
        <v>58</v>
      </c>
      <c r="S227" s="1" t="s">
        <v>58</v>
      </c>
      <c r="T227" s="2"/>
      <c r="U227" s="2"/>
      <c r="V227" s="5" t="s">
        <v>39</v>
      </c>
      <c r="W227" s="5">
        <v>44.0</v>
      </c>
      <c r="X227" s="5">
        <v>55.0</v>
      </c>
      <c r="Y227" s="1">
        <v>99.0</v>
      </c>
      <c r="Z227" s="1" t="s">
        <v>79</v>
      </c>
      <c r="AA227" s="1"/>
      <c r="AB227" s="5" t="s">
        <v>41</v>
      </c>
      <c r="AC227" s="5">
        <v>0.0</v>
      </c>
      <c r="AD227" s="5" t="s">
        <v>36</v>
      </c>
      <c r="AE227" s="5" t="s">
        <v>36</v>
      </c>
      <c r="AF227" s="1" t="s">
        <v>610</v>
      </c>
      <c r="AG227" s="1" t="s">
        <v>43</v>
      </c>
    </row>
    <row r="228">
      <c r="A228" s="2"/>
      <c r="B228" s="3">
        <v>46206.0</v>
      </c>
      <c r="C228" s="4">
        <v>0.5</v>
      </c>
      <c r="D228" s="4">
        <v>0.5208333333333334</v>
      </c>
      <c r="E228" s="4">
        <v>0.5097222222222222</v>
      </c>
      <c r="F228" s="4">
        <v>0.7694444444444445</v>
      </c>
      <c r="G228" s="5">
        <v>4003001.0</v>
      </c>
      <c r="H228" s="1" t="s">
        <v>611</v>
      </c>
      <c r="I228" s="2"/>
      <c r="J228" s="1" t="s">
        <v>33</v>
      </c>
      <c r="K228" s="5">
        <v>5.25543700045E11</v>
      </c>
      <c r="L228" s="1" t="s">
        <v>103</v>
      </c>
      <c r="M228" s="1" t="s">
        <v>46</v>
      </c>
      <c r="N228" s="1"/>
      <c r="O228" s="2"/>
      <c r="P228" s="6" t="s">
        <v>36</v>
      </c>
      <c r="Q228" s="5" t="s">
        <v>36</v>
      </c>
      <c r="R228" s="1" t="s">
        <v>257</v>
      </c>
      <c r="S228" s="1" t="s">
        <v>257</v>
      </c>
      <c r="T228" s="2"/>
      <c r="U228" s="2"/>
      <c r="V228" s="5" t="s">
        <v>39</v>
      </c>
      <c r="W228" s="5">
        <v>0.0</v>
      </c>
      <c r="X228" s="5">
        <v>374.0</v>
      </c>
      <c r="Y228" s="1">
        <v>374.0</v>
      </c>
      <c r="Z228" s="1" t="s">
        <v>59</v>
      </c>
      <c r="AA228" s="2"/>
      <c r="AB228" s="5" t="s">
        <v>41</v>
      </c>
      <c r="AC228" s="5">
        <v>0.0</v>
      </c>
      <c r="AD228" s="5" t="s">
        <v>36</v>
      </c>
      <c r="AE228" s="5" t="s">
        <v>36</v>
      </c>
      <c r="AF228" s="1" t="s">
        <v>233</v>
      </c>
      <c r="AG228" s="1" t="s">
        <v>43</v>
      </c>
    </row>
    <row r="229">
      <c r="A229" s="2"/>
      <c r="B229" s="3">
        <v>46206.0</v>
      </c>
      <c r="C229" s="4">
        <v>0.6041666666666666</v>
      </c>
      <c r="D229" s="4">
        <v>0.625</v>
      </c>
      <c r="E229" s="4">
        <v>0.6041666666666666</v>
      </c>
      <c r="F229" s="4">
        <v>0.6472222222222223</v>
      </c>
      <c r="G229" s="5"/>
      <c r="H229" s="1" t="s">
        <v>612</v>
      </c>
      <c r="I229" s="2"/>
      <c r="J229" s="1" t="s">
        <v>33</v>
      </c>
      <c r="K229" s="5">
        <v>5.26221224746E11</v>
      </c>
      <c r="L229" s="1" t="s">
        <v>260</v>
      </c>
      <c r="M229" s="1" t="s">
        <v>54</v>
      </c>
      <c r="N229" s="1"/>
      <c r="O229" s="2"/>
      <c r="P229" s="6" t="s">
        <v>36</v>
      </c>
      <c r="Q229" s="1" t="s">
        <v>36</v>
      </c>
      <c r="R229" s="1" t="s">
        <v>38</v>
      </c>
      <c r="S229" s="1" t="s">
        <v>38</v>
      </c>
      <c r="T229" s="2"/>
      <c r="U229" s="2"/>
      <c r="V229" s="5" t="s">
        <v>39</v>
      </c>
      <c r="W229" s="5">
        <v>-22.0</v>
      </c>
      <c r="X229" s="5">
        <v>84.0</v>
      </c>
      <c r="Y229" s="1">
        <v>62.0</v>
      </c>
      <c r="Z229" s="1" t="s">
        <v>50</v>
      </c>
      <c r="AA229" s="2"/>
      <c r="AB229" s="5" t="s">
        <v>41</v>
      </c>
      <c r="AC229" s="5">
        <v>0.0</v>
      </c>
      <c r="AD229" s="5" t="s">
        <v>36</v>
      </c>
      <c r="AE229" s="5" t="s">
        <v>36</v>
      </c>
      <c r="AF229" s="1" t="s">
        <v>613</v>
      </c>
      <c r="AG229" s="1" t="s">
        <v>43</v>
      </c>
    </row>
    <row r="230">
      <c r="A230" s="2"/>
      <c r="B230" s="3">
        <v>46206.0</v>
      </c>
      <c r="C230" s="4">
        <v>0.75</v>
      </c>
      <c r="D230" s="4">
        <v>0.7916666666666666</v>
      </c>
      <c r="E230" s="4">
        <v>0.7513888888888889</v>
      </c>
      <c r="F230" s="4">
        <v>0.7694444444444445</v>
      </c>
      <c r="G230" s="7">
        <v>2.30684667232E11</v>
      </c>
      <c r="H230" s="1" t="s">
        <v>614</v>
      </c>
      <c r="I230" s="2"/>
      <c r="J230" s="1" t="s">
        <v>33</v>
      </c>
      <c r="K230" s="5">
        <f>+12069546610</f>
        <v>12069546610</v>
      </c>
      <c r="L230" s="1" t="s">
        <v>189</v>
      </c>
      <c r="M230" s="1" t="s">
        <v>90</v>
      </c>
      <c r="N230" s="1" t="s">
        <v>615</v>
      </c>
      <c r="O230" s="2"/>
      <c r="P230" s="6" t="s">
        <v>36</v>
      </c>
      <c r="Q230" s="11"/>
      <c r="R230" s="1" t="s">
        <v>37</v>
      </c>
      <c r="S230" s="1" t="s">
        <v>37</v>
      </c>
      <c r="T230" s="2"/>
      <c r="U230" s="2"/>
      <c r="V230" s="5" t="s">
        <v>39</v>
      </c>
      <c r="W230" s="5">
        <v>0.0</v>
      </c>
      <c r="X230" s="5">
        <v>26.0</v>
      </c>
      <c r="Y230" s="1">
        <v>26.0</v>
      </c>
      <c r="Z230" s="1" t="s">
        <v>92</v>
      </c>
      <c r="AA230" s="2"/>
      <c r="AB230" s="5" t="s">
        <v>41</v>
      </c>
      <c r="AC230" s="5">
        <v>0.0</v>
      </c>
      <c r="AD230" s="5" t="s">
        <v>36</v>
      </c>
      <c r="AE230" s="5" t="s">
        <v>36</v>
      </c>
      <c r="AF230" s="1" t="s">
        <v>616</v>
      </c>
      <c r="AG230" s="1" t="s">
        <v>43</v>
      </c>
    </row>
    <row r="231">
      <c r="A231" s="2"/>
      <c r="B231" s="3">
        <v>46206.0</v>
      </c>
      <c r="C231" s="4">
        <v>0.3333333333333333</v>
      </c>
      <c r="D231" s="4">
        <v>0.3541666666666667</v>
      </c>
      <c r="E231" s="4">
        <v>0.33541666666666664</v>
      </c>
      <c r="F231" s="4">
        <v>0.45625</v>
      </c>
      <c r="G231" s="7"/>
      <c r="H231" s="1" t="s">
        <v>331</v>
      </c>
      <c r="I231" s="2"/>
      <c r="J231" s="1" t="s">
        <v>33</v>
      </c>
      <c r="K231" s="5">
        <f>+525525301276</f>
        <v>525525301276</v>
      </c>
      <c r="L231" s="1" t="s">
        <v>103</v>
      </c>
      <c r="M231" s="1" t="s">
        <v>46</v>
      </c>
      <c r="N231" s="2"/>
      <c r="O231" s="2"/>
      <c r="P231" s="6" t="s">
        <v>332</v>
      </c>
      <c r="Q231" s="1"/>
      <c r="R231" s="1" t="s">
        <v>38</v>
      </c>
      <c r="S231" s="1" t="s">
        <v>38</v>
      </c>
      <c r="T231" s="2"/>
      <c r="U231" s="2"/>
      <c r="V231" s="5" t="s">
        <v>39</v>
      </c>
      <c r="W231" s="5">
        <v>0.0</v>
      </c>
      <c r="X231" s="5">
        <v>174.0</v>
      </c>
      <c r="Y231" s="1">
        <v>174.0</v>
      </c>
      <c r="Z231" s="1" t="s">
        <v>79</v>
      </c>
      <c r="AA231" s="1" t="s">
        <v>273</v>
      </c>
      <c r="AB231" s="5" t="s">
        <v>41</v>
      </c>
      <c r="AC231" s="5">
        <v>0.0</v>
      </c>
      <c r="AD231" s="5" t="s">
        <v>36</v>
      </c>
      <c r="AE231" s="5" t="s">
        <v>36</v>
      </c>
      <c r="AF231" s="1" t="s">
        <v>428</v>
      </c>
      <c r="AG231" s="1" t="s">
        <v>43</v>
      </c>
    </row>
    <row r="232">
      <c r="A232" s="2"/>
      <c r="B232" s="3">
        <v>46206.0</v>
      </c>
      <c r="C232" s="4">
        <v>0.3958333333333333</v>
      </c>
      <c r="D232" s="4">
        <v>0.4027777777777778</v>
      </c>
      <c r="E232" s="4">
        <v>0.4027777777777778</v>
      </c>
      <c r="F232" s="4">
        <v>0.5125</v>
      </c>
      <c r="G232" s="9"/>
      <c r="H232" s="1" t="s">
        <v>520</v>
      </c>
      <c r="I232" s="2"/>
      <c r="J232" s="1" t="s">
        <v>33</v>
      </c>
      <c r="K232" s="5">
        <v>5.641438168E9</v>
      </c>
      <c r="L232" s="1" t="s">
        <v>106</v>
      </c>
      <c r="M232" s="1" t="s">
        <v>77</v>
      </c>
      <c r="N232" s="1" t="s">
        <v>617</v>
      </c>
      <c r="O232" s="2"/>
      <c r="P232" s="6" t="s">
        <v>521</v>
      </c>
      <c r="Q232" s="5"/>
      <c r="R232" s="1" t="s">
        <v>78</v>
      </c>
      <c r="S232" s="1" t="s">
        <v>38</v>
      </c>
      <c r="T232" s="2"/>
      <c r="U232" s="2"/>
      <c r="V232" s="5" t="s">
        <v>39</v>
      </c>
      <c r="W232" s="5">
        <v>0.0</v>
      </c>
      <c r="X232" s="5">
        <v>158.0</v>
      </c>
      <c r="Y232" s="1">
        <v>158.0</v>
      </c>
      <c r="Z232" s="1" t="s">
        <v>100</v>
      </c>
      <c r="AA232" s="1" t="s">
        <v>273</v>
      </c>
      <c r="AB232" s="5" t="s">
        <v>41</v>
      </c>
      <c r="AC232" s="5">
        <v>0.0</v>
      </c>
      <c r="AD232" s="5" t="s">
        <v>36</v>
      </c>
      <c r="AE232" s="5" t="s">
        <v>36</v>
      </c>
      <c r="AF232" s="1" t="s">
        <v>407</v>
      </c>
      <c r="AG232" s="1" t="s">
        <v>43</v>
      </c>
    </row>
    <row r="233">
      <c r="A233" s="2"/>
      <c r="B233" s="3">
        <v>46206.0</v>
      </c>
      <c r="C233" s="4">
        <v>0.3958333333333333</v>
      </c>
      <c r="D233" s="4">
        <v>0.4166666666666667</v>
      </c>
      <c r="E233" s="4">
        <v>0.3958333333333333</v>
      </c>
      <c r="F233" s="4">
        <v>0.5472222222222223</v>
      </c>
      <c r="G233" s="5">
        <v>2.28804952084E11</v>
      </c>
      <c r="H233" s="1" t="s">
        <v>310</v>
      </c>
      <c r="I233" s="2"/>
      <c r="J233" s="1" t="s">
        <v>33</v>
      </c>
      <c r="K233" s="11" t="str">
        <f>+4775916155 ELLA</f>
        <v>#ERROR!</v>
      </c>
      <c r="L233" s="1" t="s">
        <v>103</v>
      </c>
      <c r="M233" s="1" t="s">
        <v>46</v>
      </c>
      <c r="N233" s="1"/>
      <c r="O233" s="2"/>
      <c r="P233" s="6" t="s">
        <v>36</v>
      </c>
      <c r="Q233" s="5"/>
      <c r="R233" s="1" t="s">
        <v>57</v>
      </c>
      <c r="S233" s="1" t="s">
        <v>57</v>
      </c>
      <c r="T233" s="2"/>
      <c r="U233" s="2"/>
      <c r="V233" s="5" t="s">
        <v>39</v>
      </c>
      <c r="W233" s="5">
        <v>0.0</v>
      </c>
      <c r="X233" s="5">
        <v>218.0</v>
      </c>
      <c r="Y233" s="1">
        <v>218.0</v>
      </c>
      <c r="Z233" s="1" t="s">
        <v>118</v>
      </c>
      <c r="AA233" s="1"/>
      <c r="AB233" s="5" t="s">
        <v>41</v>
      </c>
      <c r="AC233" s="5">
        <v>0.0</v>
      </c>
      <c r="AD233" s="5" t="s">
        <v>36</v>
      </c>
      <c r="AE233" s="5" t="s">
        <v>36</v>
      </c>
      <c r="AF233" s="1" t="s">
        <v>618</v>
      </c>
      <c r="AG233" s="1" t="s">
        <v>43</v>
      </c>
    </row>
    <row r="234">
      <c r="A234" s="2"/>
      <c r="B234" s="3">
        <v>46206.0</v>
      </c>
      <c r="C234" s="4">
        <v>0.4375</v>
      </c>
      <c r="D234" s="4">
        <v>0.4791666666666667</v>
      </c>
      <c r="E234" s="4">
        <v>0.4375</v>
      </c>
      <c r="F234" s="4">
        <v>0.4652777777777778</v>
      </c>
      <c r="G234" s="5">
        <v>1.53405831727E11</v>
      </c>
      <c r="H234" s="1" t="s">
        <v>75</v>
      </c>
      <c r="I234" s="2"/>
      <c r="J234" s="1" t="s">
        <v>33</v>
      </c>
      <c r="K234" s="5">
        <f>+528181612948</f>
        <v>528181612948</v>
      </c>
      <c r="L234" s="1" t="s">
        <v>45</v>
      </c>
      <c r="M234" s="1" t="s">
        <v>46</v>
      </c>
      <c r="N234" s="1" t="s">
        <v>130</v>
      </c>
      <c r="O234" s="2"/>
      <c r="P234" s="6" t="s">
        <v>36</v>
      </c>
      <c r="Q234" s="11"/>
      <c r="R234" s="1" t="s">
        <v>65</v>
      </c>
      <c r="S234" s="1" t="s">
        <v>65</v>
      </c>
      <c r="T234" s="2"/>
      <c r="U234" s="2"/>
      <c r="V234" s="5" t="s">
        <v>39</v>
      </c>
      <c r="W234" s="5">
        <v>0.0</v>
      </c>
      <c r="X234" s="5">
        <v>40.0</v>
      </c>
      <c r="Y234" s="1">
        <v>40.0</v>
      </c>
      <c r="Z234" s="1" t="s">
        <v>92</v>
      </c>
      <c r="AA234" s="2"/>
      <c r="AB234" s="5" t="s">
        <v>80</v>
      </c>
      <c r="AC234" s="5">
        <v>0.0</v>
      </c>
      <c r="AD234" s="5" t="s">
        <v>36</v>
      </c>
      <c r="AE234" s="5" t="s">
        <v>36</v>
      </c>
      <c r="AF234" s="1" t="s">
        <v>572</v>
      </c>
      <c r="AG234" s="1" t="s">
        <v>43</v>
      </c>
    </row>
    <row r="235">
      <c r="A235" s="2"/>
      <c r="B235" s="3">
        <v>46206.0</v>
      </c>
      <c r="C235" s="4">
        <v>0.4583333333333333</v>
      </c>
      <c r="D235" s="4">
        <v>0.4652777777777778</v>
      </c>
      <c r="E235" s="4">
        <v>0.46319444444444446</v>
      </c>
      <c r="F235" s="4">
        <v>0.4756944444444444</v>
      </c>
      <c r="G235" s="5">
        <v>2.1949409653E11</v>
      </c>
      <c r="H235" s="1" t="s">
        <v>619</v>
      </c>
      <c r="I235" s="2"/>
      <c r="J235" s="1" t="s">
        <v>33</v>
      </c>
      <c r="K235" s="5">
        <f>+525563191625</f>
        <v>525563191625</v>
      </c>
      <c r="L235" s="1" t="s">
        <v>106</v>
      </c>
      <c r="M235" s="1" t="s">
        <v>77</v>
      </c>
      <c r="N235" s="1" t="s">
        <v>620</v>
      </c>
      <c r="O235" s="2"/>
      <c r="P235" s="6" t="s">
        <v>533</v>
      </c>
      <c r="Q235" s="5" t="s">
        <v>36</v>
      </c>
      <c r="R235" s="1" t="s">
        <v>78</v>
      </c>
      <c r="S235" s="1" t="s">
        <v>71</v>
      </c>
      <c r="T235" s="2"/>
      <c r="U235" s="2"/>
      <c r="V235" s="5" t="s">
        <v>39</v>
      </c>
      <c r="W235" s="5">
        <v>0.0</v>
      </c>
      <c r="X235" s="5">
        <v>18.0</v>
      </c>
      <c r="Y235" s="1">
        <v>18.0</v>
      </c>
      <c r="Z235" s="1" t="s">
        <v>92</v>
      </c>
      <c r="AA235" s="2"/>
      <c r="AB235" s="5" t="s">
        <v>41</v>
      </c>
      <c r="AC235" s="5">
        <v>0.0</v>
      </c>
      <c r="AD235" s="5" t="s">
        <v>36</v>
      </c>
      <c r="AE235" s="5" t="s">
        <v>36</v>
      </c>
      <c r="AF235" s="1" t="s">
        <v>308</v>
      </c>
      <c r="AG235" s="1" t="s">
        <v>43</v>
      </c>
    </row>
    <row r="236">
      <c r="A236" s="2"/>
      <c r="B236" s="3">
        <v>46205.0</v>
      </c>
      <c r="C236" s="4">
        <v>0.7083333333333334</v>
      </c>
      <c r="D236" s="4">
        <v>0.7291666666666666</v>
      </c>
      <c r="E236" s="4">
        <v>0.7083333333333334</v>
      </c>
      <c r="F236" s="4">
        <v>0.7520833333333333</v>
      </c>
      <c r="G236" s="5">
        <v>1.45847232113E11</v>
      </c>
      <c r="H236" s="1" t="s">
        <v>621</v>
      </c>
      <c r="I236" s="2"/>
      <c r="J236" s="1" t="s">
        <v>33</v>
      </c>
      <c r="K236" s="5" t="str">
        <f>+9 72509550551</f>
        <v>#ERROR!</v>
      </c>
      <c r="L236" s="1" t="s">
        <v>265</v>
      </c>
      <c r="M236" s="1" t="s">
        <v>46</v>
      </c>
      <c r="N236" s="1"/>
      <c r="O236" s="2"/>
      <c r="P236" s="6" t="s">
        <v>36</v>
      </c>
      <c r="Q236" s="5" t="s">
        <v>36</v>
      </c>
      <c r="R236" s="1" t="s">
        <v>65</v>
      </c>
      <c r="S236" s="1" t="s">
        <v>65</v>
      </c>
      <c r="T236" s="2"/>
      <c r="U236" s="2"/>
      <c r="V236" s="5" t="s">
        <v>39</v>
      </c>
      <c r="W236" s="5">
        <v>20.0</v>
      </c>
      <c r="X236" s="5">
        <v>43.0</v>
      </c>
      <c r="Y236" s="1">
        <v>63.0</v>
      </c>
      <c r="Z236" s="1" t="s">
        <v>79</v>
      </c>
      <c r="AA236" s="2"/>
      <c r="AB236" s="5" t="s">
        <v>41</v>
      </c>
      <c r="AC236" s="5">
        <v>0.0</v>
      </c>
      <c r="AD236" s="5" t="s">
        <v>36</v>
      </c>
      <c r="AE236" s="5" t="s">
        <v>36</v>
      </c>
      <c r="AF236" s="1" t="s">
        <v>622</v>
      </c>
      <c r="AG236" s="1" t="s">
        <v>43</v>
      </c>
    </row>
    <row r="237">
      <c r="A237" s="2"/>
      <c r="B237" s="3">
        <v>46205.0</v>
      </c>
      <c r="C237" s="4">
        <v>0.5416666666666666</v>
      </c>
      <c r="D237" s="4">
        <v>0.5694444444444444</v>
      </c>
      <c r="E237" s="4">
        <v>0.5416666666666666</v>
      </c>
      <c r="F237" s="4">
        <v>0.5416666666666666</v>
      </c>
      <c r="G237" s="1">
        <v>8.9252601E7</v>
      </c>
      <c r="H237" s="1" t="s">
        <v>623</v>
      </c>
      <c r="I237" s="1" t="s">
        <v>624</v>
      </c>
      <c r="J237" s="1" t="s">
        <v>33</v>
      </c>
      <c r="K237" s="5">
        <v>9.671936731E9</v>
      </c>
      <c r="L237" s="1" t="s">
        <v>625</v>
      </c>
      <c r="M237" s="1" t="s">
        <v>54</v>
      </c>
      <c r="N237" s="1"/>
      <c r="O237" s="2"/>
      <c r="P237" s="6" t="s">
        <v>36</v>
      </c>
      <c r="Q237" s="1"/>
      <c r="R237" s="1" t="s">
        <v>38</v>
      </c>
      <c r="S237" s="1" t="s">
        <v>38</v>
      </c>
      <c r="T237" s="2"/>
      <c r="U237" s="2"/>
      <c r="V237" s="5" t="s">
        <v>39</v>
      </c>
      <c r="W237" s="5">
        <v>0.0</v>
      </c>
      <c r="X237" s="5">
        <v>0.0</v>
      </c>
      <c r="Y237" s="1">
        <v>0.0</v>
      </c>
      <c r="Z237" s="1" t="s">
        <v>626</v>
      </c>
      <c r="AA237" s="1"/>
      <c r="AB237" s="5" t="s">
        <v>80</v>
      </c>
      <c r="AC237" s="5">
        <v>0.0</v>
      </c>
      <c r="AD237" s="5" t="s">
        <v>36</v>
      </c>
      <c r="AE237" s="5" t="s">
        <v>36</v>
      </c>
      <c r="AF237" s="1" t="s">
        <v>386</v>
      </c>
      <c r="AG237" s="1" t="s">
        <v>43</v>
      </c>
    </row>
    <row r="238">
      <c r="A238" s="2"/>
      <c r="B238" s="3">
        <v>46205.0</v>
      </c>
      <c r="C238" s="4">
        <v>0.5208333333333334</v>
      </c>
      <c r="D238" s="4">
        <v>0.5416666666666666</v>
      </c>
      <c r="E238" s="4">
        <v>0.4895833333333333</v>
      </c>
      <c r="F238" s="4">
        <v>0.5319444444444444</v>
      </c>
      <c r="G238" s="7"/>
      <c r="H238" s="1" t="s">
        <v>627</v>
      </c>
      <c r="I238" s="1" t="s">
        <v>32</v>
      </c>
      <c r="J238" s="1" t="s">
        <v>33</v>
      </c>
      <c r="K238" s="8">
        <v>5.620927326E9</v>
      </c>
      <c r="L238" s="1" t="s">
        <v>34</v>
      </c>
      <c r="M238" s="1" t="s">
        <v>35</v>
      </c>
      <c r="N238" s="1"/>
      <c r="O238" s="2"/>
      <c r="P238" s="6" t="s">
        <v>628</v>
      </c>
      <c r="Q238" s="5"/>
      <c r="R238" s="1" t="s">
        <v>38</v>
      </c>
      <c r="S238" s="1" t="s">
        <v>38</v>
      </c>
      <c r="T238" s="2"/>
      <c r="U238" s="2"/>
      <c r="V238" s="5" t="s">
        <v>39</v>
      </c>
      <c r="W238" s="5">
        <v>0.0</v>
      </c>
      <c r="X238" s="5">
        <v>61.0</v>
      </c>
      <c r="Y238" s="1">
        <v>61.0</v>
      </c>
      <c r="Z238" s="1" t="s">
        <v>522</v>
      </c>
      <c r="AA238" s="1" t="s">
        <v>273</v>
      </c>
      <c r="AB238" s="5" t="s">
        <v>41</v>
      </c>
      <c r="AC238" s="5">
        <v>0.0</v>
      </c>
      <c r="AD238" s="5" t="s">
        <v>36</v>
      </c>
      <c r="AE238" s="5" t="s">
        <v>36</v>
      </c>
      <c r="AF238" s="1" t="s">
        <v>570</v>
      </c>
      <c r="AG238" s="1" t="s">
        <v>43</v>
      </c>
    </row>
    <row r="239">
      <c r="A239" s="2"/>
      <c r="B239" s="3">
        <v>46205.0</v>
      </c>
      <c r="C239" s="4">
        <v>0.5</v>
      </c>
      <c r="D239" s="4">
        <v>0.5208333333333334</v>
      </c>
      <c r="E239" s="4">
        <v>0.49027777777777776</v>
      </c>
      <c r="F239" s="4">
        <v>0.5319444444444444</v>
      </c>
      <c r="G239" s="1"/>
      <c r="H239" s="1" t="s">
        <v>629</v>
      </c>
      <c r="I239" s="1" t="s">
        <v>32</v>
      </c>
      <c r="J239" s="1" t="s">
        <v>33</v>
      </c>
      <c r="K239" s="5">
        <f>+525632524910</f>
        <v>525632524910</v>
      </c>
      <c r="L239" s="1" t="s">
        <v>34</v>
      </c>
      <c r="M239" s="1" t="s">
        <v>35</v>
      </c>
      <c r="N239" s="1"/>
      <c r="O239" s="2"/>
      <c r="P239" s="6" t="s">
        <v>630</v>
      </c>
      <c r="Q239" s="1"/>
      <c r="R239" s="1" t="s">
        <v>38</v>
      </c>
      <c r="S239" s="1" t="s">
        <v>38</v>
      </c>
      <c r="T239" s="2"/>
      <c r="U239" s="2"/>
      <c r="V239" s="5" t="s">
        <v>39</v>
      </c>
      <c r="W239" s="5">
        <v>0.0</v>
      </c>
      <c r="X239" s="5">
        <v>60.0</v>
      </c>
      <c r="Y239" s="1">
        <v>60.0</v>
      </c>
      <c r="Z239" s="1" t="s">
        <v>522</v>
      </c>
      <c r="AA239" s="1" t="s">
        <v>273</v>
      </c>
      <c r="AB239" s="5" t="s">
        <v>41</v>
      </c>
      <c r="AC239" s="5">
        <v>0.0</v>
      </c>
      <c r="AD239" s="5" t="s">
        <v>36</v>
      </c>
      <c r="AE239" s="5" t="s">
        <v>36</v>
      </c>
      <c r="AF239" s="1" t="s">
        <v>631</v>
      </c>
      <c r="AG239" s="1" t="s">
        <v>43</v>
      </c>
    </row>
    <row r="240">
      <c r="A240" s="2"/>
      <c r="B240" s="3">
        <v>46205.0</v>
      </c>
      <c r="C240" s="4">
        <v>0.3958333333333333</v>
      </c>
      <c r="D240" s="4">
        <v>0.4166666666666667</v>
      </c>
      <c r="E240" s="4">
        <v>0.3958333333333333</v>
      </c>
      <c r="F240" s="4">
        <v>0.4847222222222222</v>
      </c>
      <c r="G240" s="5"/>
      <c r="H240" s="1" t="s">
        <v>327</v>
      </c>
      <c r="I240" s="2"/>
      <c r="J240" s="1" t="s">
        <v>33</v>
      </c>
      <c r="K240" s="5">
        <v>5.510051128E9</v>
      </c>
      <c r="L240" s="1" t="s">
        <v>69</v>
      </c>
      <c r="M240" s="1" t="s">
        <v>54</v>
      </c>
      <c r="N240" s="1"/>
      <c r="O240" s="2"/>
      <c r="P240" s="6" t="s">
        <v>328</v>
      </c>
      <c r="Q240" s="5" t="s">
        <v>36</v>
      </c>
      <c r="R240" s="1" t="s">
        <v>71</v>
      </c>
      <c r="S240" s="1" t="s">
        <v>99</v>
      </c>
      <c r="T240" s="2"/>
      <c r="U240" s="2"/>
      <c r="V240" s="5" t="s">
        <v>39</v>
      </c>
      <c r="W240" s="5">
        <v>17.0</v>
      </c>
      <c r="X240" s="5">
        <v>111.0</v>
      </c>
      <c r="Y240" s="1">
        <v>128.0</v>
      </c>
      <c r="Z240" s="1" t="s">
        <v>100</v>
      </c>
      <c r="AA240" s="2"/>
      <c r="AB240" s="5" t="s">
        <v>41</v>
      </c>
      <c r="AC240" s="5">
        <v>0.0</v>
      </c>
      <c r="AD240" s="5" t="s">
        <v>36</v>
      </c>
      <c r="AE240" s="5" t="s">
        <v>36</v>
      </c>
      <c r="AF240" s="1" t="s">
        <v>632</v>
      </c>
      <c r="AG240" s="1" t="s">
        <v>43</v>
      </c>
    </row>
    <row r="241">
      <c r="A241" s="2"/>
      <c r="B241" s="3">
        <v>46205.0</v>
      </c>
      <c r="C241" s="4">
        <v>0.6041666666666666</v>
      </c>
      <c r="D241" s="4">
        <v>0.625</v>
      </c>
      <c r="E241" s="4">
        <v>0.6034722222222222</v>
      </c>
      <c r="F241" s="4">
        <v>0.6409722222222223</v>
      </c>
      <c r="G241" s="5">
        <v>2.31095982988E11</v>
      </c>
      <c r="H241" s="1" t="s">
        <v>633</v>
      </c>
      <c r="I241" s="2"/>
      <c r="J241" s="1" t="s">
        <v>33</v>
      </c>
      <c r="K241" s="8">
        <f>+4551593998</f>
        <v>4551593998</v>
      </c>
      <c r="L241" s="1" t="s">
        <v>181</v>
      </c>
      <c r="M241" s="1" t="s">
        <v>54</v>
      </c>
      <c r="N241" s="1"/>
      <c r="O241" s="2"/>
      <c r="P241" s="6" t="s">
        <v>36</v>
      </c>
      <c r="Q241" s="11"/>
      <c r="R241" s="1" t="s">
        <v>71</v>
      </c>
      <c r="S241" s="1" t="s">
        <v>71</v>
      </c>
      <c r="T241" s="2"/>
      <c r="U241" s="2"/>
      <c r="V241" s="5" t="s">
        <v>39</v>
      </c>
      <c r="W241" s="5">
        <v>5.0</v>
      </c>
      <c r="X241" s="5">
        <v>49.0</v>
      </c>
      <c r="Y241" s="1">
        <v>54.0</v>
      </c>
      <c r="Z241" s="1" t="s">
        <v>118</v>
      </c>
      <c r="AA241" s="1"/>
      <c r="AB241" s="5" t="s">
        <v>41</v>
      </c>
      <c r="AC241" s="5">
        <v>0.0</v>
      </c>
      <c r="AD241" s="5" t="s">
        <v>36</v>
      </c>
      <c r="AE241" s="5" t="s">
        <v>36</v>
      </c>
      <c r="AF241" s="1" t="s">
        <v>634</v>
      </c>
      <c r="AG241" s="1" t="s">
        <v>43</v>
      </c>
    </row>
    <row r="242">
      <c r="A242" s="2"/>
      <c r="B242" s="3">
        <v>46205.0</v>
      </c>
      <c r="C242" s="4">
        <v>0.5208333333333334</v>
      </c>
      <c r="D242" s="4">
        <v>0.53125</v>
      </c>
      <c r="E242" s="4">
        <v>0.5208333333333334</v>
      </c>
      <c r="F242" s="4">
        <v>0.6944444444444444</v>
      </c>
      <c r="G242" s="5">
        <v>2.29342891666E11</v>
      </c>
      <c r="H242" s="1" t="s">
        <v>389</v>
      </c>
      <c r="I242" s="2"/>
      <c r="J242" s="1" t="s">
        <v>33</v>
      </c>
      <c r="K242" s="11">
        <f>+17133407330</f>
        <v>17133407330</v>
      </c>
      <c r="L242" s="1" t="s">
        <v>183</v>
      </c>
      <c r="M242" s="1" t="s">
        <v>46</v>
      </c>
      <c r="N242" s="1"/>
      <c r="O242" s="2"/>
      <c r="P242" s="6" t="s">
        <v>390</v>
      </c>
      <c r="Q242" s="1"/>
      <c r="R242" s="1" t="s">
        <v>57</v>
      </c>
      <c r="S242" s="1" t="s">
        <v>57</v>
      </c>
      <c r="T242" s="2"/>
      <c r="U242" s="2"/>
      <c r="V242" s="5" t="s">
        <v>39</v>
      </c>
      <c r="W242" s="5">
        <v>41.0</v>
      </c>
      <c r="X242" s="5">
        <v>209.0</v>
      </c>
      <c r="Y242" s="1">
        <v>250.0</v>
      </c>
      <c r="Z242" s="1" t="s">
        <v>118</v>
      </c>
      <c r="AA242" s="2"/>
      <c r="AB242" s="5" t="s">
        <v>80</v>
      </c>
      <c r="AC242" s="5">
        <v>0.0</v>
      </c>
      <c r="AD242" s="5" t="s">
        <v>36</v>
      </c>
      <c r="AE242" s="5" t="s">
        <v>36</v>
      </c>
      <c r="AF242" s="1" t="s">
        <v>340</v>
      </c>
      <c r="AG242" s="1" t="s">
        <v>43</v>
      </c>
    </row>
    <row r="243">
      <c r="A243" s="2"/>
      <c r="B243" s="3">
        <v>46205.0</v>
      </c>
      <c r="C243" s="4">
        <v>0.3333333333333333</v>
      </c>
      <c r="D243" s="4">
        <v>0.3402777777777778</v>
      </c>
      <c r="E243" s="4">
        <v>0.35</v>
      </c>
      <c r="F243" s="4">
        <v>0.5104166666666666</v>
      </c>
      <c r="G243" s="9">
        <v>2.24380682891E11</v>
      </c>
      <c r="H243" s="1" t="s">
        <v>635</v>
      </c>
      <c r="I243" s="2"/>
      <c r="J243" s="1" t="s">
        <v>33</v>
      </c>
      <c r="K243" s="5" t="str">
        <f>+52 81 3138 9982</f>
        <v>#ERROR!</v>
      </c>
      <c r="L243" s="1" t="s">
        <v>106</v>
      </c>
      <c r="M243" s="1" t="s">
        <v>77</v>
      </c>
      <c r="N243" s="1" t="s">
        <v>636</v>
      </c>
      <c r="O243" s="2"/>
      <c r="P243" s="6" t="s">
        <v>36</v>
      </c>
      <c r="Q243" s="1" t="s">
        <v>36</v>
      </c>
      <c r="R243" s="1" t="s">
        <v>78</v>
      </c>
      <c r="S243" s="1" t="s">
        <v>38</v>
      </c>
      <c r="T243" s="2"/>
      <c r="U243" s="2"/>
      <c r="V243" s="5" t="s">
        <v>39</v>
      </c>
      <c r="W243" s="5">
        <v>0.0</v>
      </c>
      <c r="X243" s="5">
        <v>231.0</v>
      </c>
      <c r="Y243" s="1">
        <v>231.0</v>
      </c>
      <c r="Z243" s="1" t="s">
        <v>59</v>
      </c>
      <c r="AA243" s="1"/>
      <c r="AB243" s="5" t="s">
        <v>41</v>
      </c>
      <c r="AC243" s="5">
        <v>0.0</v>
      </c>
      <c r="AD243" s="5" t="s">
        <v>36</v>
      </c>
      <c r="AE243" s="5" t="s">
        <v>36</v>
      </c>
      <c r="AF243" s="1" t="s">
        <v>637</v>
      </c>
      <c r="AG243" s="1" t="s">
        <v>43</v>
      </c>
    </row>
    <row r="244">
      <c r="A244" s="2"/>
      <c r="B244" s="3">
        <v>46205.0</v>
      </c>
      <c r="C244" s="4">
        <v>0.3333333333333333</v>
      </c>
      <c r="D244" s="4">
        <v>0.3541666666666667</v>
      </c>
      <c r="E244" s="4">
        <v>0.31319444444444444</v>
      </c>
      <c r="F244" s="4">
        <v>0.5104166666666666</v>
      </c>
      <c r="G244" s="1"/>
      <c r="H244" s="1" t="s">
        <v>638</v>
      </c>
      <c r="I244" s="2"/>
      <c r="J244" s="1" t="s">
        <v>33</v>
      </c>
      <c r="K244" s="5">
        <v>4.56789098E8</v>
      </c>
      <c r="L244" s="1" t="s">
        <v>117</v>
      </c>
      <c r="M244" s="1" t="s">
        <v>35</v>
      </c>
      <c r="N244" s="1"/>
      <c r="O244" s="2"/>
      <c r="P244" s="6" t="s">
        <v>639</v>
      </c>
      <c r="Q244" s="5" t="s">
        <v>36</v>
      </c>
      <c r="R244" s="1" t="s">
        <v>98</v>
      </c>
      <c r="S244" s="1" t="s">
        <v>640</v>
      </c>
      <c r="T244" s="2"/>
      <c r="U244" s="2"/>
      <c r="V244" s="5" t="s">
        <v>39</v>
      </c>
      <c r="W244" s="5">
        <v>0.0</v>
      </c>
      <c r="X244" s="5">
        <v>284.0</v>
      </c>
      <c r="Y244" s="1">
        <v>284.0</v>
      </c>
      <c r="Z244" s="1" t="s">
        <v>73</v>
      </c>
      <c r="AA244" s="2"/>
      <c r="AB244" s="5" t="s">
        <v>41</v>
      </c>
      <c r="AC244" s="5">
        <v>0.0</v>
      </c>
      <c r="AD244" s="5" t="s">
        <v>36</v>
      </c>
      <c r="AE244" s="5" t="s">
        <v>36</v>
      </c>
      <c r="AF244" s="1" t="s">
        <v>641</v>
      </c>
      <c r="AG244" s="1" t="s">
        <v>43</v>
      </c>
    </row>
    <row r="245">
      <c r="A245" s="2"/>
      <c r="B245" s="3">
        <v>46205.0</v>
      </c>
      <c r="C245" s="4">
        <v>0.3125</v>
      </c>
      <c r="D245" s="4">
        <v>0.34375</v>
      </c>
      <c r="E245" s="4">
        <v>0.31319444444444444</v>
      </c>
      <c r="F245" s="4">
        <v>0.3451388888888889</v>
      </c>
      <c r="G245" s="2"/>
      <c r="H245" s="1" t="s">
        <v>642</v>
      </c>
      <c r="I245" s="2"/>
      <c r="J245" s="1" t="s">
        <v>33</v>
      </c>
      <c r="K245" s="5">
        <v>3.4567890987E10</v>
      </c>
      <c r="L245" s="1" t="s">
        <v>510</v>
      </c>
      <c r="M245" s="1" t="s">
        <v>77</v>
      </c>
      <c r="N245" s="2"/>
      <c r="O245" s="2"/>
      <c r="P245" s="6" t="s">
        <v>36</v>
      </c>
      <c r="Q245" s="1" t="s">
        <v>643</v>
      </c>
      <c r="R245" s="1" t="s">
        <v>98</v>
      </c>
      <c r="S245" s="1" t="s">
        <v>644</v>
      </c>
      <c r="T245" s="2"/>
      <c r="U245" s="2"/>
      <c r="V245" s="5" t="s">
        <v>39</v>
      </c>
      <c r="W245" s="5">
        <v>0.0</v>
      </c>
      <c r="X245" s="5">
        <v>46.0</v>
      </c>
      <c r="Y245" s="1">
        <v>46.0</v>
      </c>
      <c r="Z245" s="1" t="s">
        <v>73</v>
      </c>
      <c r="AA245" s="1"/>
      <c r="AB245" s="5" t="s">
        <v>41</v>
      </c>
      <c r="AC245" s="5">
        <v>0.0</v>
      </c>
      <c r="AD245" s="5" t="s">
        <v>36</v>
      </c>
      <c r="AE245" s="5" t="s">
        <v>36</v>
      </c>
      <c r="AF245" s="1" t="s">
        <v>641</v>
      </c>
      <c r="AG245" s="1" t="s">
        <v>43</v>
      </c>
    </row>
    <row r="246">
      <c r="A246" s="2"/>
      <c r="B246" s="3">
        <v>46205.0</v>
      </c>
      <c r="C246" s="4">
        <v>0.4375</v>
      </c>
      <c r="D246" s="4">
        <v>0.4583333333333333</v>
      </c>
      <c r="E246" s="4">
        <v>0.43680555555555556</v>
      </c>
      <c r="F246" s="4">
        <v>0.4618055555555556</v>
      </c>
      <c r="G246" s="1">
        <v>8.9252601E7</v>
      </c>
      <c r="H246" s="1" t="s">
        <v>623</v>
      </c>
      <c r="I246" s="2"/>
      <c r="J246" s="1" t="s">
        <v>33</v>
      </c>
      <c r="K246" s="5">
        <v>9.671936731E9</v>
      </c>
      <c r="L246" s="1" t="s">
        <v>69</v>
      </c>
      <c r="M246" s="1" t="s">
        <v>54</v>
      </c>
      <c r="N246" s="2"/>
      <c r="O246" s="2"/>
      <c r="P246" s="6" t="s">
        <v>36</v>
      </c>
      <c r="Q246" s="14"/>
      <c r="R246" s="1" t="s">
        <v>38</v>
      </c>
      <c r="S246" s="1" t="s">
        <v>38</v>
      </c>
      <c r="T246" s="2"/>
      <c r="U246" s="2"/>
      <c r="V246" s="5" t="s">
        <v>39</v>
      </c>
      <c r="W246" s="5">
        <v>0.0</v>
      </c>
      <c r="X246" s="5">
        <v>36.0</v>
      </c>
      <c r="Y246" s="1">
        <v>36.0</v>
      </c>
      <c r="Z246" s="1" t="s">
        <v>50</v>
      </c>
      <c r="AA246" s="2"/>
      <c r="AB246" s="5" t="s">
        <v>80</v>
      </c>
      <c r="AC246" s="5">
        <v>0.0</v>
      </c>
      <c r="AD246" s="5" t="s">
        <v>36</v>
      </c>
      <c r="AE246" s="5" t="s">
        <v>36</v>
      </c>
      <c r="AF246" s="1" t="s">
        <v>645</v>
      </c>
      <c r="AG246" s="1" t="s">
        <v>43</v>
      </c>
    </row>
    <row r="247">
      <c r="A247" s="2"/>
      <c r="B247" s="3">
        <v>46205.0</v>
      </c>
      <c r="C247" s="4">
        <v>0.3541666666666667</v>
      </c>
      <c r="D247" s="4">
        <v>0.3958333333333333</v>
      </c>
      <c r="E247" s="4">
        <v>0.3597222222222222</v>
      </c>
      <c r="F247" s="4">
        <v>0.43680555555555556</v>
      </c>
      <c r="G247" s="1"/>
      <c r="H247" s="1" t="s">
        <v>314</v>
      </c>
      <c r="I247" s="2"/>
      <c r="J247" s="1" t="s">
        <v>33</v>
      </c>
      <c r="K247" s="5" t="s">
        <v>315</v>
      </c>
      <c r="L247" s="1" t="s">
        <v>45</v>
      </c>
      <c r="M247" s="1" t="s">
        <v>46</v>
      </c>
      <c r="N247" s="1" t="s">
        <v>316</v>
      </c>
      <c r="O247" s="2"/>
      <c r="P247" s="6" t="s">
        <v>317</v>
      </c>
      <c r="Q247" s="1" t="s">
        <v>36</v>
      </c>
      <c r="R247" s="1" t="s">
        <v>257</v>
      </c>
      <c r="S247" s="1" t="s">
        <v>257</v>
      </c>
      <c r="T247" s="2"/>
      <c r="U247" s="2"/>
      <c r="V247" s="5" t="s">
        <v>39</v>
      </c>
      <c r="W247" s="5">
        <v>0.0</v>
      </c>
      <c r="X247" s="5">
        <v>111.0</v>
      </c>
      <c r="Y247" s="1">
        <v>111.0</v>
      </c>
      <c r="Z247" s="1" t="s">
        <v>92</v>
      </c>
      <c r="AA247" s="1"/>
      <c r="AB247" s="5" t="s">
        <v>41</v>
      </c>
      <c r="AC247" s="5">
        <v>0.0</v>
      </c>
      <c r="AD247" s="5" t="s">
        <v>36</v>
      </c>
      <c r="AE247" s="5" t="s">
        <v>36</v>
      </c>
      <c r="AF247" s="1" t="s">
        <v>646</v>
      </c>
      <c r="AG247" s="1" t="s">
        <v>43</v>
      </c>
    </row>
    <row r="248">
      <c r="A248" s="2"/>
      <c r="B248" s="3">
        <v>46205.0</v>
      </c>
      <c r="C248" s="4">
        <v>0.5208333333333334</v>
      </c>
      <c r="D248" s="4">
        <v>0.53125</v>
      </c>
      <c r="E248" s="4">
        <v>0.5208333333333334</v>
      </c>
      <c r="F248" s="4">
        <v>0.6930555555555555</v>
      </c>
      <c r="G248" s="7"/>
      <c r="H248" s="1" t="s">
        <v>647</v>
      </c>
      <c r="I248" s="2"/>
      <c r="J248" s="1" t="s">
        <v>33</v>
      </c>
      <c r="K248" s="5" t="str">
        <f>+52 5539396087</f>
        <v>#ERROR!</v>
      </c>
      <c r="L248" s="1" t="s">
        <v>648</v>
      </c>
      <c r="M248" s="1" t="s">
        <v>649</v>
      </c>
      <c r="N248" s="1"/>
      <c r="O248" s="2"/>
      <c r="P248" s="5" t="s">
        <v>36</v>
      </c>
      <c r="Q248" s="1"/>
      <c r="R248" s="1" t="s">
        <v>65</v>
      </c>
      <c r="S248" s="1" t="s">
        <v>65</v>
      </c>
      <c r="T248" s="2"/>
      <c r="U248" s="2"/>
      <c r="V248" s="5" t="s">
        <v>39</v>
      </c>
      <c r="W248" s="5">
        <v>0.0</v>
      </c>
      <c r="X248" s="5">
        <v>248.0</v>
      </c>
      <c r="Y248" s="1">
        <v>248.0</v>
      </c>
      <c r="Z248" s="1" t="s">
        <v>79</v>
      </c>
      <c r="AA248" s="1"/>
      <c r="AB248" s="5"/>
      <c r="AC248" s="5">
        <v>0.0</v>
      </c>
      <c r="AD248" s="5" t="s">
        <v>36</v>
      </c>
      <c r="AE248" s="5" t="s">
        <v>36</v>
      </c>
      <c r="AF248" s="1" t="s">
        <v>223</v>
      </c>
      <c r="AG248" s="1" t="s">
        <v>43</v>
      </c>
    </row>
    <row r="249">
      <c r="A249" s="2"/>
      <c r="B249" s="3">
        <v>46205.0</v>
      </c>
      <c r="C249" s="4">
        <v>0.4583333333333333</v>
      </c>
      <c r="D249" s="4">
        <v>0.4722222222222222</v>
      </c>
      <c r="E249" s="4">
        <v>0.4583333333333333</v>
      </c>
      <c r="F249" s="4">
        <v>0.49375</v>
      </c>
      <c r="G249" s="1"/>
      <c r="H249" s="1" t="s">
        <v>650</v>
      </c>
      <c r="I249" s="2"/>
      <c r="J249" s="1" t="s">
        <v>33</v>
      </c>
      <c r="K249" s="8">
        <v>5.620084142E9</v>
      </c>
      <c r="L249" s="1" t="s">
        <v>53</v>
      </c>
      <c r="M249" s="1" t="s">
        <v>54</v>
      </c>
      <c r="N249" s="1" t="s">
        <v>651</v>
      </c>
      <c r="O249" s="2"/>
      <c r="P249" s="6" t="s">
        <v>652</v>
      </c>
      <c r="Q249" s="2"/>
      <c r="R249" s="1" t="s">
        <v>38</v>
      </c>
      <c r="S249" s="1" t="s">
        <v>38</v>
      </c>
      <c r="T249" s="2"/>
      <c r="U249" s="2"/>
      <c r="V249" s="5" t="s">
        <v>39</v>
      </c>
      <c r="W249" s="5">
        <v>0.0</v>
      </c>
      <c r="X249" s="5">
        <v>51.0</v>
      </c>
      <c r="Y249" s="1">
        <v>51.0</v>
      </c>
      <c r="Z249" s="1" t="s">
        <v>50</v>
      </c>
      <c r="AA249" s="1" t="s">
        <v>66</v>
      </c>
      <c r="AB249" s="5" t="s">
        <v>41</v>
      </c>
      <c r="AC249" s="5">
        <v>0.0</v>
      </c>
      <c r="AD249" s="5" t="s">
        <v>36</v>
      </c>
      <c r="AE249" s="5" t="s">
        <v>36</v>
      </c>
      <c r="AF249" s="1" t="s">
        <v>81</v>
      </c>
      <c r="AG249" s="1" t="s">
        <v>43</v>
      </c>
    </row>
    <row r="250">
      <c r="A250" s="2"/>
      <c r="B250" s="3">
        <v>46205.0</v>
      </c>
      <c r="C250" s="4">
        <v>0.5416666666666666</v>
      </c>
      <c r="D250" s="4">
        <v>0.5625</v>
      </c>
      <c r="E250" s="4">
        <v>0.5465277777777777</v>
      </c>
      <c r="F250" s="4">
        <v>0.5784722222222223</v>
      </c>
      <c r="G250" s="1">
        <v>1.12164169374E11</v>
      </c>
      <c r="H250" s="1" t="s">
        <v>102</v>
      </c>
      <c r="I250" s="2"/>
      <c r="J250" s="1" t="s">
        <v>33</v>
      </c>
      <c r="K250" s="11">
        <f>+525545971863</f>
        <v>525545971863</v>
      </c>
      <c r="L250" s="1" t="s">
        <v>63</v>
      </c>
      <c r="M250" s="1" t="s">
        <v>46</v>
      </c>
      <c r="N250" s="1"/>
      <c r="O250" s="2"/>
      <c r="P250" s="6" t="s">
        <v>36</v>
      </c>
      <c r="Q250" s="5" t="s">
        <v>36</v>
      </c>
      <c r="R250" s="1" t="s">
        <v>38</v>
      </c>
      <c r="S250" s="1" t="s">
        <v>38</v>
      </c>
      <c r="T250" s="2"/>
      <c r="U250" s="2"/>
      <c r="V250" s="5" t="s">
        <v>39</v>
      </c>
      <c r="W250" s="5">
        <v>0.0</v>
      </c>
      <c r="X250" s="5">
        <v>46.0</v>
      </c>
      <c r="Y250" s="1">
        <v>46.0</v>
      </c>
      <c r="Z250" s="1" t="s">
        <v>50</v>
      </c>
      <c r="AA250" s="2"/>
      <c r="AB250" s="5" t="s">
        <v>41</v>
      </c>
      <c r="AC250" s="5">
        <v>0.0</v>
      </c>
      <c r="AD250" s="5" t="s">
        <v>36</v>
      </c>
      <c r="AE250" s="5" t="s">
        <v>36</v>
      </c>
      <c r="AF250" s="1" t="s">
        <v>653</v>
      </c>
      <c r="AG250" s="1" t="s">
        <v>43</v>
      </c>
    </row>
    <row r="251">
      <c r="A251" s="2"/>
      <c r="B251" s="3">
        <v>46205.0</v>
      </c>
      <c r="C251" s="4">
        <v>0.4583333333333333</v>
      </c>
      <c r="D251" s="4">
        <v>0.4791666666666667</v>
      </c>
      <c r="E251" s="4">
        <v>0.4583333333333333</v>
      </c>
      <c r="F251" s="4">
        <v>0.49375</v>
      </c>
      <c r="G251" s="1"/>
      <c r="H251" s="1" t="s">
        <v>350</v>
      </c>
      <c r="I251" s="2"/>
      <c r="J251" s="1" t="s">
        <v>33</v>
      </c>
      <c r="K251" s="5">
        <v>9.0582059832E10</v>
      </c>
      <c r="L251" s="1" t="s">
        <v>63</v>
      </c>
      <c r="M251" s="1" t="s">
        <v>46</v>
      </c>
      <c r="N251" s="1" t="s">
        <v>654</v>
      </c>
      <c r="O251" s="2"/>
      <c r="P251" s="6" t="s">
        <v>353</v>
      </c>
      <c r="Q251" s="1"/>
      <c r="R251" s="1" t="s">
        <v>38</v>
      </c>
      <c r="S251" s="1" t="s">
        <v>84</v>
      </c>
      <c r="T251" s="2"/>
      <c r="U251" s="2"/>
      <c r="V251" s="5" t="s">
        <v>39</v>
      </c>
      <c r="W251" s="5">
        <v>0.0</v>
      </c>
      <c r="X251" s="5">
        <v>51.0</v>
      </c>
      <c r="Y251" s="1">
        <v>51.0</v>
      </c>
      <c r="Z251" s="1" t="s">
        <v>655</v>
      </c>
      <c r="AA251" s="1" t="s">
        <v>66</v>
      </c>
      <c r="AB251" s="5" t="s">
        <v>41</v>
      </c>
      <c r="AC251" s="5">
        <v>0.0</v>
      </c>
      <c r="AD251" s="5" t="s">
        <v>36</v>
      </c>
      <c r="AE251" s="5" t="s">
        <v>36</v>
      </c>
      <c r="AF251" s="1" t="s">
        <v>81</v>
      </c>
      <c r="AG251" s="1" t="s">
        <v>43</v>
      </c>
    </row>
    <row r="252">
      <c r="A252" s="2"/>
      <c r="B252" s="3">
        <v>46205.0</v>
      </c>
      <c r="C252" s="4">
        <v>0.3541666666666667</v>
      </c>
      <c r="D252" s="4">
        <v>0.3611111111111111</v>
      </c>
      <c r="E252" s="4">
        <v>0.3590277777777778</v>
      </c>
      <c r="F252" s="4">
        <v>0.5104166666666666</v>
      </c>
      <c r="G252" s="7"/>
      <c r="H252" s="1" t="s">
        <v>656</v>
      </c>
      <c r="I252" s="2"/>
      <c r="J252" s="1" t="s">
        <v>33</v>
      </c>
      <c r="K252" s="5">
        <v>5.2222262188E11</v>
      </c>
      <c r="L252" s="1" t="s">
        <v>106</v>
      </c>
      <c r="M252" s="1" t="s">
        <v>77</v>
      </c>
      <c r="N252" s="1" t="s">
        <v>657</v>
      </c>
      <c r="O252" s="2"/>
      <c r="P252" s="6" t="s">
        <v>36</v>
      </c>
      <c r="Q252" s="1"/>
      <c r="R252" s="1" t="s">
        <v>78</v>
      </c>
      <c r="S252" s="1"/>
      <c r="T252" s="1"/>
      <c r="U252" s="2"/>
      <c r="V252" s="5" t="s">
        <v>39</v>
      </c>
      <c r="W252" s="5">
        <v>0.0</v>
      </c>
      <c r="X252" s="5">
        <v>218.0</v>
      </c>
      <c r="Y252" s="1">
        <v>218.0</v>
      </c>
      <c r="Z252" s="1" t="s">
        <v>92</v>
      </c>
      <c r="AA252" s="2"/>
      <c r="AB252" s="5" t="s">
        <v>41</v>
      </c>
      <c r="AC252" s="5">
        <v>0.0</v>
      </c>
      <c r="AD252" s="5" t="s">
        <v>36</v>
      </c>
      <c r="AE252" s="5" t="s">
        <v>36</v>
      </c>
      <c r="AF252" s="1" t="s">
        <v>658</v>
      </c>
      <c r="AG252" s="1" t="s">
        <v>43</v>
      </c>
    </row>
    <row r="253">
      <c r="A253" s="2"/>
      <c r="B253" s="3">
        <v>46205.0</v>
      </c>
      <c r="C253" s="4">
        <v>0.5208333333333334</v>
      </c>
      <c r="D253" s="4">
        <v>0.5347222222222222</v>
      </c>
      <c r="E253" s="4">
        <v>0.525</v>
      </c>
      <c r="F253" s="4">
        <v>0.5923611111111111</v>
      </c>
      <c r="G253" s="7">
        <v>2.15853288477E11</v>
      </c>
      <c r="H253" s="1" t="s">
        <v>659</v>
      </c>
      <c r="I253" s="2"/>
      <c r="J253" s="1" t="s">
        <v>33</v>
      </c>
      <c r="K253" s="11" t="str">
        <f>+52 5522710420</f>
        <v>#ERROR!</v>
      </c>
      <c r="L253" s="1" t="s">
        <v>53</v>
      </c>
      <c r="M253" s="1" t="s">
        <v>54</v>
      </c>
      <c r="N253" s="1" t="s">
        <v>660</v>
      </c>
      <c r="O253" s="2"/>
      <c r="P253" s="6" t="s">
        <v>36</v>
      </c>
      <c r="Q253" s="11"/>
      <c r="R253" s="1" t="s">
        <v>37</v>
      </c>
      <c r="S253" s="1" t="s">
        <v>37</v>
      </c>
      <c r="T253" s="2"/>
      <c r="U253" s="2"/>
      <c r="V253" s="5" t="s">
        <v>39</v>
      </c>
      <c r="W253" s="5">
        <v>0.0</v>
      </c>
      <c r="X253" s="5">
        <v>97.0</v>
      </c>
      <c r="Y253" s="1">
        <v>97.0</v>
      </c>
      <c r="Z253" s="1" t="s">
        <v>85</v>
      </c>
      <c r="AA253" s="1"/>
      <c r="AB253" s="5" t="s">
        <v>41</v>
      </c>
      <c r="AC253" s="5">
        <v>0.0</v>
      </c>
      <c r="AD253" s="5" t="s">
        <v>36</v>
      </c>
      <c r="AE253" s="5" t="s">
        <v>36</v>
      </c>
      <c r="AF253" s="1" t="s">
        <v>661</v>
      </c>
      <c r="AG253" s="1" t="s">
        <v>43</v>
      </c>
    </row>
    <row r="254">
      <c r="A254" s="2"/>
      <c r="B254" s="3">
        <v>46205.0</v>
      </c>
      <c r="C254" s="4">
        <v>0.5416666666666666</v>
      </c>
      <c r="D254" s="4">
        <v>0.5833333333333334</v>
      </c>
      <c r="E254" s="4">
        <v>0.5430555555555555</v>
      </c>
      <c r="F254" s="4">
        <v>0.5784722222222223</v>
      </c>
      <c r="G254" s="5"/>
      <c r="H254" s="1" t="s">
        <v>662</v>
      </c>
      <c r="I254" s="2"/>
      <c r="J254" s="1" t="s">
        <v>33</v>
      </c>
      <c r="K254" s="11">
        <f>+527751009163</f>
        <v>527751009163</v>
      </c>
      <c r="L254" s="1" t="s">
        <v>111</v>
      </c>
      <c r="M254" s="1" t="s">
        <v>54</v>
      </c>
      <c r="N254" s="1"/>
      <c r="O254" s="2"/>
      <c r="P254" s="6" t="s">
        <v>663</v>
      </c>
      <c r="Q254" s="1"/>
      <c r="R254" s="1" t="s">
        <v>38</v>
      </c>
      <c r="S254" s="1" t="s">
        <v>38</v>
      </c>
      <c r="T254" s="2"/>
      <c r="U254" s="2"/>
      <c r="V254" s="5" t="s">
        <v>39</v>
      </c>
      <c r="W254" s="5">
        <v>0.0</v>
      </c>
      <c r="X254" s="5">
        <v>51.0</v>
      </c>
      <c r="Y254" s="1">
        <v>51.0</v>
      </c>
      <c r="Z254" s="1" t="s">
        <v>50</v>
      </c>
      <c r="AA254" s="1" t="s">
        <v>273</v>
      </c>
      <c r="AB254" s="5" t="s">
        <v>41</v>
      </c>
      <c r="AC254" s="5">
        <v>0.0</v>
      </c>
      <c r="AD254" s="5" t="s">
        <v>36</v>
      </c>
      <c r="AE254" s="5" t="s">
        <v>36</v>
      </c>
      <c r="AF254" s="1" t="s">
        <v>412</v>
      </c>
      <c r="AG254" s="1" t="s">
        <v>43</v>
      </c>
    </row>
    <row r="255">
      <c r="A255" s="2"/>
      <c r="B255" s="3">
        <v>46205.0</v>
      </c>
      <c r="C255" s="4">
        <v>0.4791666666666667</v>
      </c>
      <c r="D255" s="4">
        <v>0.5208333333333334</v>
      </c>
      <c r="E255" s="4">
        <v>0.49236111111111114</v>
      </c>
      <c r="F255" s="4">
        <v>0.5472222222222223</v>
      </c>
      <c r="G255" s="1"/>
      <c r="H255" s="1" t="s">
        <v>664</v>
      </c>
      <c r="I255" s="2"/>
      <c r="J255" s="1" t="s">
        <v>33</v>
      </c>
      <c r="K255" s="5" t="str">
        <f>+52 55 5153 3016</f>
        <v>#ERROR!</v>
      </c>
      <c r="L255" s="1" t="s">
        <v>111</v>
      </c>
      <c r="M255" s="1" t="s">
        <v>54</v>
      </c>
      <c r="N255" s="2"/>
      <c r="O255" s="2"/>
      <c r="P255" s="6" t="s">
        <v>663</v>
      </c>
      <c r="Q255" s="1"/>
      <c r="R255" s="1" t="s">
        <v>38</v>
      </c>
      <c r="S255" s="1" t="s">
        <v>38</v>
      </c>
      <c r="T255" s="2"/>
      <c r="U255" s="2"/>
      <c r="V255" s="5" t="s">
        <v>39</v>
      </c>
      <c r="W255" s="5">
        <v>0.0</v>
      </c>
      <c r="X255" s="5">
        <v>79.0</v>
      </c>
      <c r="Y255" s="1">
        <v>79.0</v>
      </c>
      <c r="Z255" s="1" t="s">
        <v>50</v>
      </c>
      <c r="AA255" s="1" t="s">
        <v>273</v>
      </c>
      <c r="AB255" s="5" t="s">
        <v>41</v>
      </c>
      <c r="AC255" s="5">
        <v>0.0</v>
      </c>
      <c r="AD255" s="5" t="s">
        <v>36</v>
      </c>
      <c r="AE255" s="5" t="s">
        <v>36</v>
      </c>
      <c r="AF255" s="1" t="s">
        <v>497</v>
      </c>
      <c r="AG255" s="1" t="s">
        <v>43</v>
      </c>
    </row>
    <row r="256">
      <c r="A256" s="2"/>
      <c r="B256" s="3">
        <v>46205.0</v>
      </c>
      <c r="C256" s="4">
        <v>0.4166666666666667</v>
      </c>
      <c r="D256" s="4">
        <v>0.4270833333333333</v>
      </c>
      <c r="E256" s="4">
        <v>0.44166666666666665</v>
      </c>
      <c r="F256" s="4">
        <v>0.5111111111111111</v>
      </c>
      <c r="G256" s="2"/>
      <c r="H256" s="1" t="s">
        <v>665</v>
      </c>
      <c r="I256" s="2"/>
      <c r="J256" s="1" t="s">
        <v>33</v>
      </c>
      <c r="K256" s="5">
        <v>5.518943396E9</v>
      </c>
      <c r="L256" s="1" t="s">
        <v>351</v>
      </c>
      <c r="M256" s="1" t="s">
        <v>77</v>
      </c>
      <c r="N256" s="1" t="s">
        <v>666</v>
      </c>
      <c r="O256" s="2"/>
      <c r="P256" s="6" t="s">
        <v>667</v>
      </c>
      <c r="Q256" s="2"/>
      <c r="R256" s="1" t="s">
        <v>78</v>
      </c>
      <c r="S256" s="1" t="s">
        <v>71</v>
      </c>
      <c r="T256" s="2"/>
      <c r="U256" s="2"/>
      <c r="V256" s="5" t="s">
        <v>39</v>
      </c>
      <c r="W256" s="5">
        <v>0.0</v>
      </c>
      <c r="X256" s="5">
        <v>100.0</v>
      </c>
      <c r="Y256" s="1">
        <v>100.0</v>
      </c>
      <c r="Z256" s="1" t="s">
        <v>109</v>
      </c>
      <c r="AA256" s="1" t="s">
        <v>668</v>
      </c>
      <c r="AB256" s="5"/>
      <c r="AC256" s="5">
        <v>0.0</v>
      </c>
      <c r="AD256" s="5" t="s">
        <v>36</v>
      </c>
      <c r="AE256" s="5" t="s">
        <v>36</v>
      </c>
      <c r="AF256" s="1" t="s">
        <v>391</v>
      </c>
      <c r="AG256" s="1" t="s">
        <v>43</v>
      </c>
    </row>
    <row r="257">
      <c r="A257" s="2"/>
      <c r="B257" s="3">
        <v>46205.0</v>
      </c>
      <c r="C257" s="4">
        <v>0.3333333333333333</v>
      </c>
      <c r="D257" s="4">
        <v>0.3541666666666667</v>
      </c>
      <c r="E257" s="4">
        <v>0.33958333333333335</v>
      </c>
      <c r="F257" s="4">
        <v>0.43680555555555556</v>
      </c>
      <c r="G257" s="1">
        <v>1.25205516644E11</v>
      </c>
      <c r="H257" s="1" t="s">
        <v>255</v>
      </c>
      <c r="I257" s="2"/>
      <c r="J257" s="1" t="s">
        <v>33</v>
      </c>
      <c r="K257" s="5" t="str">
        <f>+52 44 22 05 04 02</f>
        <v>#ERROR!</v>
      </c>
      <c r="L257" s="1" t="s">
        <v>103</v>
      </c>
      <c r="M257" s="1" t="s">
        <v>46</v>
      </c>
      <c r="N257" s="1"/>
      <c r="O257" s="2"/>
      <c r="P257" s="6" t="s">
        <v>36</v>
      </c>
      <c r="Q257" s="1"/>
      <c r="R257" s="1" t="s">
        <v>257</v>
      </c>
      <c r="S257" s="1" t="s">
        <v>257</v>
      </c>
      <c r="T257" s="2"/>
      <c r="U257" s="2"/>
      <c r="V257" s="5" t="s">
        <v>39</v>
      </c>
      <c r="W257" s="5">
        <v>15.0</v>
      </c>
      <c r="X257" s="5">
        <v>125.0</v>
      </c>
      <c r="Y257" s="1">
        <v>140.0</v>
      </c>
      <c r="Z257" s="1" t="s">
        <v>59</v>
      </c>
      <c r="AA257" s="2"/>
      <c r="AB257" s="5" t="s">
        <v>41</v>
      </c>
      <c r="AC257" s="5">
        <v>0.0</v>
      </c>
      <c r="AD257" s="5" t="s">
        <v>36</v>
      </c>
      <c r="AE257" s="5" t="s">
        <v>36</v>
      </c>
      <c r="AF257" s="1" t="s">
        <v>637</v>
      </c>
      <c r="AG257" s="1" t="s">
        <v>43</v>
      </c>
    </row>
    <row r="258">
      <c r="A258" s="2"/>
      <c r="B258" s="3">
        <v>46205.0</v>
      </c>
      <c r="C258" s="4">
        <v>0.5</v>
      </c>
      <c r="D258" s="4">
        <v>0.5208333333333334</v>
      </c>
      <c r="E258" s="4">
        <v>0.4986111111111111</v>
      </c>
      <c r="F258" s="4">
        <v>0.5111111111111111</v>
      </c>
      <c r="G258" s="7">
        <v>2.25890282417216E22</v>
      </c>
      <c r="H258" s="1" t="s">
        <v>113</v>
      </c>
      <c r="I258" s="1"/>
      <c r="J258" s="1" t="s">
        <v>33</v>
      </c>
      <c r="K258" s="11">
        <f>+15616186668</f>
        <v>15616186668</v>
      </c>
      <c r="L258" s="1" t="s">
        <v>103</v>
      </c>
      <c r="M258" s="1" t="s">
        <v>46</v>
      </c>
      <c r="N258" s="1"/>
      <c r="O258" s="2"/>
      <c r="P258" s="6" t="s">
        <v>36</v>
      </c>
      <c r="Q258" s="5" t="s">
        <v>36</v>
      </c>
      <c r="R258" s="1" t="s">
        <v>57</v>
      </c>
      <c r="S258" s="1" t="s">
        <v>57</v>
      </c>
      <c r="T258" s="2"/>
      <c r="U258" s="2"/>
      <c r="V258" s="5" t="s">
        <v>39</v>
      </c>
      <c r="W258" s="5">
        <v>0.0</v>
      </c>
      <c r="X258" s="5">
        <v>18.0</v>
      </c>
      <c r="Y258" s="1">
        <v>18.0</v>
      </c>
      <c r="Z258" s="1" t="s">
        <v>118</v>
      </c>
      <c r="AA258" s="2"/>
      <c r="AB258" s="5" t="s">
        <v>41</v>
      </c>
      <c r="AC258" s="5">
        <v>0.0</v>
      </c>
      <c r="AD258" s="5" t="s">
        <v>36</v>
      </c>
      <c r="AE258" s="5" t="s">
        <v>36</v>
      </c>
      <c r="AF258" s="1" t="s">
        <v>669</v>
      </c>
      <c r="AG258" s="1" t="s">
        <v>43</v>
      </c>
    </row>
    <row r="259">
      <c r="A259" s="2"/>
      <c r="B259" s="3">
        <v>46205.0</v>
      </c>
      <c r="C259" s="4">
        <v>0.4166666666666667</v>
      </c>
      <c r="D259" s="4">
        <v>0.4479166666666667</v>
      </c>
      <c r="E259" s="4">
        <v>0.41388888888888886</v>
      </c>
      <c r="F259" s="4">
        <v>0.5111111111111111</v>
      </c>
      <c r="G259" s="1">
        <v>1.76747386743E11</v>
      </c>
      <c r="H259" s="1" t="s">
        <v>670</v>
      </c>
      <c r="I259" s="1"/>
      <c r="J259" s="1" t="s">
        <v>33</v>
      </c>
      <c r="K259" s="5">
        <f>+17145106579</f>
        <v>17145106579</v>
      </c>
      <c r="L259" s="1" t="s">
        <v>143</v>
      </c>
      <c r="M259" s="1" t="s">
        <v>77</v>
      </c>
      <c r="N259" s="1"/>
      <c r="O259" s="2"/>
      <c r="P259" s="6" t="s">
        <v>671</v>
      </c>
      <c r="Q259" s="1"/>
      <c r="R259" s="1" t="s">
        <v>98</v>
      </c>
      <c r="S259" s="1" t="s">
        <v>37</v>
      </c>
      <c r="T259" s="2"/>
      <c r="U259" s="2"/>
      <c r="V259" s="5" t="s">
        <v>39</v>
      </c>
      <c r="W259" s="5">
        <v>0.0</v>
      </c>
      <c r="X259" s="5">
        <v>140.0</v>
      </c>
      <c r="Y259" s="1">
        <v>140.0</v>
      </c>
      <c r="Z259" s="1" t="s">
        <v>85</v>
      </c>
      <c r="AA259" s="1"/>
      <c r="AB259" s="5" t="s">
        <v>41</v>
      </c>
      <c r="AC259" s="5">
        <v>0.0</v>
      </c>
      <c r="AD259" s="5" t="s">
        <v>36</v>
      </c>
      <c r="AE259" s="5" t="s">
        <v>36</v>
      </c>
      <c r="AF259" s="1" t="s">
        <v>672</v>
      </c>
      <c r="AG259" s="1" t="s">
        <v>43</v>
      </c>
    </row>
    <row r="260">
      <c r="A260" s="2"/>
      <c r="B260" s="3">
        <v>46205.0</v>
      </c>
      <c r="C260" s="4">
        <v>0.5</v>
      </c>
      <c r="D260" s="4">
        <v>0.5208333333333334</v>
      </c>
      <c r="E260" s="4">
        <v>0.5</v>
      </c>
      <c r="F260" s="4">
        <v>0.6930555555555555</v>
      </c>
      <c r="G260" s="7"/>
      <c r="H260" s="1" t="s">
        <v>506</v>
      </c>
      <c r="I260" s="2"/>
      <c r="J260" s="1" t="s">
        <v>33</v>
      </c>
      <c r="K260" s="5">
        <v>5.565449793E9</v>
      </c>
      <c r="L260" s="1" t="s">
        <v>103</v>
      </c>
      <c r="M260" s="1" t="s">
        <v>46</v>
      </c>
      <c r="N260" s="1"/>
      <c r="O260" s="2"/>
      <c r="P260" s="6" t="s">
        <v>507</v>
      </c>
      <c r="Q260" s="5"/>
      <c r="R260" s="1" t="s">
        <v>65</v>
      </c>
      <c r="S260" s="1" t="s">
        <v>65</v>
      </c>
      <c r="T260" s="2"/>
      <c r="U260" s="2"/>
      <c r="V260" s="5" t="s">
        <v>39</v>
      </c>
      <c r="W260" s="5">
        <v>0.0</v>
      </c>
      <c r="X260" s="5">
        <v>278.0</v>
      </c>
      <c r="Y260" s="1">
        <v>278.0</v>
      </c>
      <c r="Z260" s="1" t="s">
        <v>100</v>
      </c>
      <c r="AA260" s="2"/>
      <c r="AB260" s="5" t="s">
        <v>41</v>
      </c>
      <c r="AC260" s="5">
        <v>0.0</v>
      </c>
      <c r="AD260" s="5" t="s">
        <v>36</v>
      </c>
      <c r="AE260" s="5" t="s">
        <v>36</v>
      </c>
      <c r="AF260" s="1" t="s">
        <v>304</v>
      </c>
      <c r="AG260" s="1" t="s">
        <v>43</v>
      </c>
    </row>
    <row r="261">
      <c r="A261" s="2"/>
      <c r="B261" s="3">
        <v>46205.0</v>
      </c>
      <c r="C261" s="4">
        <v>0.4166666666666667</v>
      </c>
      <c r="D261" s="4">
        <v>0.4444444444444444</v>
      </c>
      <c r="E261" s="4">
        <v>0.4166666666666667</v>
      </c>
      <c r="F261" s="4">
        <v>0.5027777777777778</v>
      </c>
      <c r="G261" s="1"/>
      <c r="H261" s="1" t="s">
        <v>665</v>
      </c>
      <c r="I261" s="2"/>
      <c r="J261" s="1" t="s">
        <v>33</v>
      </c>
      <c r="K261" s="5">
        <v>5.518943396E9</v>
      </c>
      <c r="L261" s="1" t="s">
        <v>673</v>
      </c>
      <c r="M261" s="1" t="s">
        <v>54</v>
      </c>
      <c r="N261" s="1" t="s">
        <v>674</v>
      </c>
      <c r="O261" s="2"/>
      <c r="P261" s="6" t="s">
        <v>667</v>
      </c>
      <c r="Q261" s="5"/>
      <c r="R261" s="1" t="s">
        <v>71</v>
      </c>
      <c r="S261" s="1" t="s">
        <v>71</v>
      </c>
      <c r="T261" s="2"/>
      <c r="U261" s="2"/>
      <c r="V261" s="5" t="s">
        <v>39</v>
      </c>
      <c r="W261" s="5">
        <v>98.0</v>
      </c>
      <c r="X261" s="5">
        <v>26.0</v>
      </c>
      <c r="Y261" s="1">
        <v>124.0</v>
      </c>
      <c r="Z261" s="1" t="s">
        <v>109</v>
      </c>
      <c r="AA261" s="1" t="s">
        <v>668</v>
      </c>
      <c r="AB261" s="5"/>
      <c r="AC261" s="5">
        <v>0.0</v>
      </c>
      <c r="AD261" s="5" t="s">
        <v>36</v>
      </c>
      <c r="AE261" s="5" t="s">
        <v>36</v>
      </c>
      <c r="AF261" s="1" t="s">
        <v>583</v>
      </c>
      <c r="AG261" s="1" t="s">
        <v>43</v>
      </c>
    </row>
    <row r="262">
      <c r="A262" s="2"/>
      <c r="B262" s="3">
        <v>46205.0</v>
      </c>
      <c r="C262" s="4">
        <v>0.4583333333333333</v>
      </c>
      <c r="D262" s="4">
        <v>0.4791666666666667</v>
      </c>
      <c r="E262" s="4">
        <v>0.4486111111111111</v>
      </c>
      <c r="F262" s="4">
        <v>0.49375</v>
      </c>
      <c r="G262" s="5">
        <v>1.67607916594E11</v>
      </c>
      <c r="H262" s="1" t="s">
        <v>515</v>
      </c>
      <c r="I262" s="2"/>
      <c r="J262" s="1" t="s">
        <v>33</v>
      </c>
      <c r="K262" s="5">
        <f>+16517881231</f>
        <v>16517881231</v>
      </c>
      <c r="L262" s="1" t="s">
        <v>103</v>
      </c>
      <c r="M262" s="1" t="s">
        <v>46</v>
      </c>
      <c r="N262" s="1" t="s">
        <v>316</v>
      </c>
      <c r="O262" s="2"/>
      <c r="P262" s="6" t="s">
        <v>36</v>
      </c>
      <c r="Q262" s="1"/>
      <c r="R262" s="1" t="s">
        <v>38</v>
      </c>
      <c r="S262" s="1" t="s">
        <v>38</v>
      </c>
      <c r="T262" s="1"/>
      <c r="U262" s="2"/>
      <c r="V262" s="5" t="s">
        <v>39</v>
      </c>
      <c r="W262" s="5">
        <v>-1.0</v>
      </c>
      <c r="X262" s="5">
        <v>66.0</v>
      </c>
      <c r="Y262" s="1">
        <v>65.0</v>
      </c>
      <c r="Z262" s="1" t="s">
        <v>92</v>
      </c>
      <c r="AA262" s="2"/>
      <c r="AB262" s="5" t="s">
        <v>80</v>
      </c>
      <c r="AC262" s="5">
        <v>0.0</v>
      </c>
      <c r="AD262" s="5" t="s">
        <v>36</v>
      </c>
      <c r="AE262" s="5" t="s">
        <v>36</v>
      </c>
      <c r="AF262" s="1" t="s">
        <v>194</v>
      </c>
      <c r="AG262" s="1" t="s">
        <v>43</v>
      </c>
    </row>
    <row r="263">
      <c r="A263" s="2"/>
      <c r="B263" s="3">
        <v>46205.0</v>
      </c>
      <c r="C263" s="4">
        <v>0.375</v>
      </c>
      <c r="D263" s="4">
        <v>0.40625</v>
      </c>
      <c r="E263" s="4">
        <v>0.3902777777777778</v>
      </c>
      <c r="F263" s="4">
        <v>0.41388888888888886</v>
      </c>
      <c r="G263" s="1">
        <v>2.28108586285E11</v>
      </c>
      <c r="H263" s="1" t="s">
        <v>675</v>
      </c>
      <c r="I263" s="2"/>
      <c r="J263" s="1" t="s">
        <v>33</v>
      </c>
      <c r="K263" s="1">
        <f>+525530132805</f>
        <v>525530132805</v>
      </c>
      <c r="L263" s="1" t="s">
        <v>143</v>
      </c>
      <c r="M263" s="1" t="s">
        <v>77</v>
      </c>
      <c r="N263" s="1" t="s">
        <v>676</v>
      </c>
      <c r="O263" s="2"/>
      <c r="P263" s="6" t="s">
        <v>36</v>
      </c>
      <c r="Q263" s="6" t="s">
        <v>36</v>
      </c>
      <c r="R263" s="1" t="s">
        <v>98</v>
      </c>
      <c r="S263" s="1" t="s">
        <v>37</v>
      </c>
      <c r="T263" s="2"/>
      <c r="U263" s="2"/>
      <c r="V263" s="5" t="s">
        <v>39</v>
      </c>
      <c r="W263" s="5">
        <v>0.0</v>
      </c>
      <c r="X263" s="5">
        <v>34.0</v>
      </c>
      <c r="Y263" s="1">
        <v>34.0</v>
      </c>
      <c r="Z263" s="1" t="s">
        <v>118</v>
      </c>
      <c r="AA263" s="1"/>
      <c r="AB263" s="5" t="s">
        <v>41</v>
      </c>
      <c r="AC263" s="5">
        <v>0.0</v>
      </c>
      <c r="AD263" s="5" t="s">
        <v>36</v>
      </c>
      <c r="AE263" s="5" t="s">
        <v>36</v>
      </c>
      <c r="AF263" s="1" t="s">
        <v>677</v>
      </c>
      <c r="AG263" s="1" t="s">
        <v>43</v>
      </c>
    </row>
    <row r="264">
      <c r="A264" s="2"/>
      <c r="B264" s="3">
        <v>46205.0</v>
      </c>
      <c r="C264" s="4">
        <v>0.4166666666666667</v>
      </c>
      <c r="D264" s="4">
        <v>0.4236111111111111</v>
      </c>
      <c r="E264" s="4">
        <v>0.4166666666666667</v>
      </c>
      <c r="F264" s="4">
        <v>0.4673611111111111</v>
      </c>
      <c r="G264" s="1"/>
      <c r="H264" s="1" t="s">
        <v>580</v>
      </c>
      <c r="I264" s="2"/>
      <c r="J264" s="1" t="s">
        <v>33</v>
      </c>
      <c r="K264" s="5">
        <v>4.428456082E9</v>
      </c>
      <c r="L264" s="1" t="s">
        <v>106</v>
      </c>
      <c r="M264" s="1" t="s">
        <v>77</v>
      </c>
      <c r="N264" s="1"/>
      <c r="O264" s="2"/>
      <c r="P264" s="6" t="s">
        <v>581</v>
      </c>
      <c r="Q264" s="5"/>
      <c r="R264" s="1" t="s">
        <v>78</v>
      </c>
      <c r="S264" s="1" t="s">
        <v>37</v>
      </c>
      <c r="T264" s="2"/>
      <c r="U264" s="2"/>
      <c r="V264" s="5" t="s">
        <v>39</v>
      </c>
      <c r="W264" s="5">
        <v>0.0</v>
      </c>
      <c r="X264" s="5">
        <v>73.0</v>
      </c>
      <c r="Y264" s="1">
        <v>73.0</v>
      </c>
      <c r="Z264" s="1" t="s">
        <v>79</v>
      </c>
      <c r="AA264" s="1" t="s">
        <v>66</v>
      </c>
      <c r="AB264" s="5" t="s">
        <v>41</v>
      </c>
      <c r="AC264" s="5">
        <v>0.0</v>
      </c>
      <c r="AD264" s="5" t="s">
        <v>36</v>
      </c>
      <c r="AE264" s="5" t="s">
        <v>36</v>
      </c>
      <c r="AF264" s="1" t="s">
        <v>371</v>
      </c>
      <c r="AG264" s="1" t="s">
        <v>43</v>
      </c>
    </row>
    <row r="265">
      <c r="A265" s="2"/>
      <c r="B265" s="3">
        <v>46205.0</v>
      </c>
      <c r="C265" s="4">
        <v>0.5416666666666666</v>
      </c>
      <c r="D265" s="4">
        <v>0.5833333333333334</v>
      </c>
      <c r="E265" s="4">
        <v>0.5444444444444444</v>
      </c>
      <c r="F265" s="4">
        <v>0.6055555555555555</v>
      </c>
      <c r="G265" s="1">
        <v>2.22584375341E11</v>
      </c>
      <c r="H265" s="1" t="s">
        <v>430</v>
      </c>
      <c r="I265" s="2"/>
      <c r="J265" s="1" t="s">
        <v>33</v>
      </c>
      <c r="K265" s="5">
        <f>+5215568709624</f>
        <v>5215568709624</v>
      </c>
      <c r="L265" s="1" t="s">
        <v>334</v>
      </c>
      <c r="M265" s="1" t="s">
        <v>90</v>
      </c>
      <c r="N265" s="1" t="s">
        <v>678</v>
      </c>
      <c r="O265" s="2"/>
      <c r="P265" s="6" t="s">
        <v>36</v>
      </c>
      <c r="Q265" s="5"/>
      <c r="R265" s="1" t="s">
        <v>71</v>
      </c>
      <c r="S265" s="1" t="s">
        <v>71</v>
      </c>
      <c r="T265" s="2"/>
      <c r="U265" s="2"/>
      <c r="V265" s="5" t="s">
        <v>39</v>
      </c>
      <c r="W265" s="5">
        <v>24.0</v>
      </c>
      <c r="X265" s="5">
        <v>64.0</v>
      </c>
      <c r="Y265" s="1">
        <v>88.0</v>
      </c>
      <c r="Z265" s="1" t="s">
        <v>92</v>
      </c>
      <c r="AA265" s="1"/>
      <c r="AB265" s="5" t="s">
        <v>41</v>
      </c>
      <c r="AC265" s="5">
        <v>0.0</v>
      </c>
      <c r="AD265" s="5" t="s">
        <v>36</v>
      </c>
      <c r="AE265" s="5" t="s">
        <v>36</v>
      </c>
      <c r="AF265" s="1" t="s">
        <v>679</v>
      </c>
      <c r="AG265" s="1" t="s">
        <v>43</v>
      </c>
    </row>
    <row r="266">
      <c r="A266" s="2"/>
      <c r="B266" s="3">
        <v>46205.0</v>
      </c>
      <c r="C266" s="4">
        <v>0.4375</v>
      </c>
      <c r="D266" s="4">
        <v>0.4583333333333333</v>
      </c>
      <c r="E266" s="4">
        <v>0.43680555555555556</v>
      </c>
      <c r="F266" s="4">
        <v>0.46875</v>
      </c>
      <c r="G266" s="7">
        <v>1.71811564137E11</v>
      </c>
      <c r="H266" s="1" t="s">
        <v>198</v>
      </c>
      <c r="I266" s="2"/>
      <c r="J266" s="1" t="s">
        <v>33</v>
      </c>
      <c r="K266" s="5">
        <f>+525575111702</f>
        <v>525575111702</v>
      </c>
      <c r="L266" s="1" t="s">
        <v>103</v>
      </c>
      <c r="M266" s="1" t="s">
        <v>46</v>
      </c>
      <c r="N266" s="1" t="s">
        <v>316</v>
      </c>
      <c r="O266" s="2"/>
      <c r="P266" s="6" t="s">
        <v>199</v>
      </c>
      <c r="Q266" s="1"/>
      <c r="R266" s="1" t="s">
        <v>38</v>
      </c>
      <c r="S266" s="1" t="s">
        <v>38</v>
      </c>
      <c r="T266" s="2"/>
      <c r="U266" s="2"/>
      <c r="V266" s="5" t="s">
        <v>39</v>
      </c>
      <c r="W266" s="5">
        <v>0.0</v>
      </c>
      <c r="X266" s="5">
        <v>46.0</v>
      </c>
      <c r="Y266" s="1">
        <v>46.0</v>
      </c>
      <c r="Z266" s="1" t="s">
        <v>92</v>
      </c>
      <c r="AA266" s="1"/>
      <c r="AB266" s="5" t="s">
        <v>41</v>
      </c>
      <c r="AC266" s="5">
        <v>0.0</v>
      </c>
      <c r="AD266" s="5" t="s">
        <v>36</v>
      </c>
      <c r="AE266" s="5" t="s">
        <v>36</v>
      </c>
      <c r="AF266" s="1" t="s">
        <v>645</v>
      </c>
      <c r="AG266" s="1" t="s">
        <v>43</v>
      </c>
    </row>
    <row r="267">
      <c r="A267" s="2"/>
      <c r="B267" s="3">
        <v>46205.0</v>
      </c>
      <c r="C267" s="4">
        <v>0.5</v>
      </c>
      <c r="D267" s="4">
        <v>0.5208333333333334</v>
      </c>
      <c r="E267" s="4">
        <v>0.5277777777777778</v>
      </c>
      <c r="F267" s="4">
        <v>0.5965277777777778</v>
      </c>
      <c r="G267" s="5">
        <v>1.20209903479E11</v>
      </c>
      <c r="H267" s="1" t="s">
        <v>680</v>
      </c>
      <c r="I267" s="2"/>
      <c r="J267" s="1" t="s">
        <v>33</v>
      </c>
      <c r="K267" s="5">
        <f>+5215518425481</f>
        <v>5215518425481</v>
      </c>
      <c r="L267" s="1" t="s">
        <v>103</v>
      </c>
      <c r="M267" s="1" t="s">
        <v>46</v>
      </c>
      <c r="N267" s="1"/>
      <c r="O267" s="2"/>
      <c r="P267" s="5" t="s">
        <v>36</v>
      </c>
      <c r="Q267" s="1"/>
      <c r="R267" s="1" t="s">
        <v>37</v>
      </c>
      <c r="S267" s="1" t="s">
        <v>37</v>
      </c>
      <c r="T267" s="2"/>
      <c r="U267" s="2"/>
      <c r="V267" s="5" t="s">
        <v>39</v>
      </c>
      <c r="W267" s="5">
        <v>0.0</v>
      </c>
      <c r="X267" s="5">
        <v>99.0</v>
      </c>
      <c r="Y267" s="1">
        <v>99.0</v>
      </c>
      <c r="Z267" s="1" t="s">
        <v>85</v>
      </c>
      <c r="AA267" s="1"/>
      <c r="AB267" s="5" t="s">
        <v>41</v>
      </c>
      <c r="AC267" s="5">
        <v>0.0</v>
      </c>
      <c r="AD267" s="5" t="s">
        <v>36</v>
      </c>
      <c r="AE267" s="5" t="s">
        <v>36</v>
      </c>
      <c r="AF267" s="1" t="s">
        <v>681</v>
      </c>
      <c r="AG267" s="1" t="s">
        <v>43</v>
      </c>
    </row>
    <row r="268">
      <c r="A268" s="2"/>
      <c r="B268" s="3">
        <v>46205.0</v>
      </c>
      <c r="C268" s="4">
        <v>0.5416666666666666</v>
      </c>
      <c r="D268" s="4">
        <v>0.5555555555555556</v>
      </c>
      <c r="E268" s="4">
        <v>0.5395833333333333</v>
      </c>
      <c r="F268" s="4">
        <v>0.5923611111111111</v>
      </c>
      <c r="G268" s="5"/>
      <c r="H268" s="1" t="s">
        <v>682</v>
      </c>
      <c r="I268" s="1"/>
      <c r="J268" s="1" t="s">
        <v>33</v>
      </c>
      <c r="K268" s="5">
        <v>1.7349043538E10</v>
      </c>
      <c r="L268" s="1" t="s">
        <v>129</v>
      </c>
      <c r="M268" s="1" t="s">
        <v>46</v>
      </c>
      <c r="N268" s="1"/>
      <c r="O268" s="2"/>
      <c r="P268" s="6" t="s">
        <v>36</v>
      </c>
      <c r="Q268" s="1" t="s">
        <v>36</v>
      </c>
      <c r="R268" s="1" t="s">
        <v>37</v>
      </c>
      <c r="S268" s="1" t="s">
        <v>37</v>
      </c>
      <c r="T268" s="2"/>
      <c r="U268" s="2"/>
      <c r="V268" s="5" t="s">
        <v>39</v>
      </c>
      <c r="W268" s="5">
        <v>0.0</v>
      </c>
      <c r="X268" s="5">
        <v>76.0</v>
      </c>
      <c r="Y268" s="1">
        <v>76.0</v>
      </c>
      <c r="Z268" s="1" t="s">
        <v>85</v>
      </c>
      <c r="AA268" s="2"/>
      <c r="AB268" s="5" t="s">
        <v>80</v>
      </c>
      <c r="AC268" s="5">
        <v>0.0</v>
      </c>
      <c r="AD268" s="5" t="s">
        <v>36</v>
      </c>
      <c r="AE268" s="5" t="s">
        <v>36</v>
      </c>
      <c r="AF268" s="1" t="s">
        <v>683</v>
      </c>
      <c r="AG268" s="1" t="s">
        <v>43</v>
      </c>
    </row>
    <row r="269">
      <c r="A269" s="2"/>
      <c r="B269" s="3">
        <v>46205.0</v>
      </c>
      <c r="C269" s="4">
        <v>0.5833333333333334</v>
      </c>
      <c r="D269" s="4">
        <v>0.6041666666666666</v>
      </c>
      <c r="E269" s="4">
        <v>0.6076388888888888</v>
      </c>
      <c r="F269" s="4">
        <v>0.64375</v>
      </c>
      <c r="G269" s="7">
        <v>1.05646676747E11</v>
      </c>
      <c r="H269" s="1" t="s">
        <v>684</v>
      </c>
      <c r="I269" s="1"/>
      <c r="J269" s="1" t="s">
        <v>33</v>
      </c>
      <c r="K269" s="5">
        <f>+5215585596388</f>
        <v>5215585596388</v>
      </c>
      <c r="L269" s="1" t="s">
        <v>69</v>
      </c>
      <c r="M269" s="1" t="s">
        <v>54</v>
      </c>
      <c r="N269" s="1" t="s">
        <v>685</v>
      </c>
      <c r="O269" s="2"/>
      <c r="P269" s="6" t="s">
        <v>36</v>
      </c>
      <c r="Q269" s="1" t="s">
        <v>36</v>
      </c>
      <c r="R269" s="1" t="s">
        <v>38</v>
      </c>
      <c r="S269" s="1" t="s">
        <v>38</v>
      </c>
      <c r="T269" s="2"/>
      <c r="U269" s="2"/>
      <c r="V269" s="5" t="s">
        <v>39</v>
      </c>
      <c r="W269" s="5">
        <v>15.0</v>
      </c>
      <c r="X269" s="5">
        <v>37.0</v>
      </c>
      <c r="Y269" s="1">
        <v>52.0</v>
      </c>
      <c r="Z269" s="1" t="s">
        <v>50</v>
      </c>
      <c r="AA269" s="1"/>
      <c r="AB269" s="5" t="s">
        <v>41</v>
      </c>
      <c r="AC269" s="5">
        <v>0.0</v>
      </c>
      <c r="AD269" s="5" t="s">
        <v>36</v>
      </c>
      <c r="AE269" s="5" t="s">
        <v>36</v>
      </c>
      <c r="AF269" s="1" t="s">
        <v>686</v>
      </c>
      <c r="AG269" s="1" t="s">
        <v>43</v>
      </c>
    </row>
    <row r="270">
      <c r="A270" s="2"/>
      <c r="B270" s="3">
        <v>46205.0</v>
      </c>
      <c r="C270" s="4">
        <v>0.3958333333333333</v>
      </c>
      <c r="D270" s="4">
        <v>0.4027777777777778</v>
      </c>
      <c r="E270" s="4">
        <v>0.4027777777777778</v>
      </c>
      <c r="F270" s="4">
        <v>0.4875</v>
      </c>
      <c r="G270" s="5"/>
      <c r="H270" s="1" t="s">
        <v>500</v>
      </c>
      <c r="I270" s="2"/>
      <c r="J270" s="1" t="s">
        <v>33</v>
      </c>
      <c r="K270" s="5">
        <v>5.613728509E9</v>
      </c>
      <c r="L270" s="1" t="s">
        <v>106</v>
      </c>
      <c r="M270" s="1" t="s">
        <v>77</v>
      </c>
      <c r="N270" s="1" t="s">
        <v>687</v>
      </c>
      <c r="O270" s="2"/>
      <c r="P270" s="6" t="s">
        <v>501</v>
      </c>
      <c r="Q270" s="1"/>
      <c r="R270" s="1" t="s">
        <v>78</v>
      </c>
      <c r="S270" s="1" t="s">
        <v>38</v>
      </c>
      <c r="T270" s="2"/>
      <c r="U270" s="2"/>
      <c r="V270" s="5" t="s">
        <v>39</v>
      </c>
      <c r="W270" s="5">
        <v>0.0</v>
      </c>
      <c r="X270" s="5">
        <v>122.0</v>
      </c>
      <c r="Y270" s="1">
        <v>122.0</v>
      </c>
      <c r="Z270" s="1" t="s">
        <v>85</v>
      </c>
      <c r="AA270" s="1" t="s">
        <v>66</v>
      </c>
      <c r="AB270" s="5" t="s">
        <v>41</v>
      </c>
      <c r="AC270" s="5">
        <v>0.0</v>
      </c>
      <c r="AD270" s="5" t="s">
        <v>36</v>
      </c>
      <c r="AE270" s="5" t="s">
        <v>36</v>
      </c>
      <c r="AF270" s="1" t="s">
        <v>407</v>
      </c>
      <c r="AG270" s="1" t="s">
        <v>43</v>
      </c>
    </row>
    <row r="271">
      <c r="A271" s="2"/>
      <c r="B271" s="3">
        <v>46205.0</v>
      </c>
      <c r="C271" s="4">
        <v>0.7083333333333334</v>
      </c>
      <c r="D271" s="4">
        <v>0.75</v>
      </c>
      <c r="E271" s="4">
        <v>0.7215277777777778</v>
      </c>
      <c r="F271" s="4">
        <v>0.7756944444444445</v>
      </c>
      <c r="G271" s="5">
        <v>2.29941476903E11</v>
      </c>
      <c r="H271" s="1" t="s">
        <v>688</v>
      </c>
      <c r="I271" s="1"/>
      <c r="J271" s="1" t="s">
        <v>33</v>
      </c>
      <c r="K271" s="8" t="str">
        <f>+52 55 3495 1668</f>
        <v>#ERROR!</v>
      </c>
      <c r="L271" s="1" t="s">
        <v>189</v>
      </c>
      <c r="M271" s="1" t="s">
        <v>90</v>
      </c>
      <c r="N271" s="1" t="s">
        <v>689</v>
      </c>
      <c r="O271" s="2"/>
      <c r="P271" s="5" t="s">
        <v>36</v>
      </c>
      <c r="Q271" s="5" t="s">
        <v>36</v>
      </c>
      <c r="R271" s="1" t="s">
        <v>65</v>
      </c>
      <c r="S271" s="1" t="s">
        <v>65</v>
      </c>
      <c r="T271" s="2"/>
      <c r="U271" s="2"/>
      <c r="V271" s="5" t="s">
        <v>39</v>
      </c>
      <c r="W271" s="5">
        <v>0.0</v>
      </c>
      <c r="X271" s="5">
        <v>78.0</v>
      </c>
      <c r="Y271" s="1">
        <v>78.0</v>
      </c>
      <c r="Z271" s="1" t="s">
        <v>92</v>
      </c>
      <c r="AA271" s="2"/>
      <c r="AB271" s="5" t="s">
        <v>41</v>
      </c>
      <c r="AC271" s="5">
        <v>0.0</v>
      </c>
      <c r="AD271" s="5" t="s">
        <v>36</v>
      </c>
      <c r="AE271" s="5" t="s">
        <v>36</v>
      </c>
      <c r="AF271" s="1" t="s">
        <v>690</v>
      </c>
      <c r="AG271" s="1" t="s">
        <v>43</v>
      </c>
    </row>
    <row r="272">
      <c r="A272" s="2"/>
      <c r="B272" s="3">
        <v>46205.0</v>
      </c>
      <c r="C272" s="4">
        <v>0.4166666666666667</v>
      </c>
      <c r="D272" s="4">
        <v>0.4583333333333333</v>
      </c>
      <c r="E272" s="4">
        <v>0.4166666666666667</v>
      </c>
      <c r="F272" s="4">
        <v>0.6944444444444444</v>
      </c>
      <c r="G272" s="1">
        <v>2.19649246267E11</v>
      </c>
      <c r="H272" s="1" t="s">
        <v>691</v>
      </c>
      <c r="I272" s="2"/>
      <c r="J272" s="1" t="s">
        <v>33</v>
      </c>
      <c r="K272" s="1" t="s">
        <v>692</v>
      </c>
      <c r="L272" s="1" t="s">
        <v>547</v>
      </c>
      <c r="M272" s="1" t="s">
        <v>139</v>
      </c>
      <c r="N272" s="1" t="s">
        <v>693</v>
      </c>
      <c r="O272" s="2"/>
      <c r="P272" s="6" t="s">
        <v>36</v>
      </c>
      <c r="Q272" s="1"/>
      <c r="R272" s="1" t="s">
        <v>549</v>
      </c>
      <c r="S272" s="1" t="s">
        <v>207</v>
      </c>
      <c r="T272" s="2"/>
      <c r="U272" s="2"/>
      <c r="V272" s="5" t="s">
        <v>39</v>
      </c>
      <c r="W272" s="5">
        <v>0.0</v>
      </c>
      <c r="X272" s="5">
        <v>400.0</v>
      </c>
      <c r="Y272" s="1">
        <v>400.0</v>
      </c>
      <c r="Z272" s="1" t="s">
        <v>85</v>
      </c>
      <c r="AA272" s="1"/>
      <c r="AB272" s="5" t="s">
        <v>41</v>
      </c>
      <c r="AC272" s="5">
        <v>0.0</v>
      </c>
      <c r="AD272" s="5" t="s">
        <v>36</v>
      </c>
      <c r="AE272" s="5" t="s">
        <v>36</v>
      </c>
      <c r="AF272" s="1" t="s">
        <v>371</v>
      </c>
      <c r="AG272" s="1" t="s">
        <v>43</v>
      </c>
    </row>
    <row r="273">
      <c r="A273" s="2"/>
      <c r="B273" s="3">
        <v>46204.0</v>
      </c>
      <c r="C273" s="4">
        <v>0.7083333333333334</v>
      </c>
      <c r="D273" s="4">
        <v>0.75</v>
      </c>
      <c r="E273" s="4">
        <v>0.675</v>
      </c>
      <c r="F273" s="4">
        <v>0.8125</v>
      </c>
      <c r="G273" s="5">
        <v>1.79516646176E11</v>
      </c>
      <c r="H273" s="1" t="s">
        <v>269</v>
      </c>
      <c r="I273" s="2"/>
      <c r="J273" s="1" t="s">
        <v>33</v>
      </c>
      <c r="K273" s="8">
        <f>+525527377591</f>
        <v>525527377591</v>
      </c>
      <c r="L273" s="1" t="s">
        <v>45</v>
      </c>
      <c r="M273" s="1" t="s">
        <v>46</v>
      </c>
      <c r="N273" s="1"/>
      <c r="O273" s="2"/>
      <c r="P273" s="6" t="s">
        <v>270</v>
      </c>
      <c r="Q273" s="5" t="s">
        <v>36</v>
      </c>
      <c r="R273" s="1" t="s">
        <v>257</v>
      </c>
      <c r="S273" s="1" t="s">
        <v>257</v>
      </c>
      <c r="T273" s="2"/>
      <c r="U273" s="2"/>
      <c r="V273" s="5" t="s">
        <v>39</v>
      </c>
      <c r="W273" s="5">
        <v>0.0</v>
      </c>
      <c r="X273" s="5">
        <v>198.0</v>
      </c>
      <c r="Y273" s="1">
        <v>198.0</v>
      </c>
      <c r="Z273" s="1" t="s">
        <v>59</v>
      </c>
      <c r="AA273" s="1"/>
      <c r="AB273" s="5" t="s">
        <v>41</v>
      </c>
      <c r="AC273" s="5">
        <v>0.0</v>
      </c>
      <c r="AD273" s="5" t="s">
        <v>36</v>
      </c>
      <c r="AE273" s="5" t="s">
        <v>36</v>
      </c>
      <c r="AF273" s="1" t="s">
        <v>694</v>
      </c>
      <c r="AG273" s="1" t="s">
        <v>43</v>
      </c>
    </row>
    <row r="274">
      <c r="A274" s="2"/>
      <c r="B274" s="3">
        <v>46204.0</v>
      </c>
      <c r="C274" s="4">
        <v>0.4166666666666667</v>
      </c>
      <c r="D274" s="4">
        <v>0.4375</v>
      </c>
      <c r="E274" s="4">
        <v>0.4236111111111111</v>
      </c>
      <c r="F274" s="4">
        <v>0.4618055555555556</v>
      </c>
      <c r="G274" s="1"/>
      <c r="H274" s="1" t="s">
        <v>695</v>
      </c>
      <c r="I274" s="2"/>
      <c r="J274" s="1" t="s">
        <v>33</v>
      </c>
      <c r="K274" s="5" t="s">
        <v>696</v>
      </c>
      <c r="L274" s="1" t="s">
        <v>69</v>
      </c>
      <c r="M274" s="1" t="s">
        <v>54</v>
      </c>
      <c r="N274" s="1" t="s">
        <v>697</v>
      </c>
      <c r="O274" s="2"/>
      <c r="P274" s="6" t="s">
        <v>36</v>
      </c>
      <c r="Q274" s="1"/>
      <c r="R274" s="1" t="s">
        <v>38</v>
      </c>
      <c r="S274" s="1" t="s">
        <v>38</v>
      </c>
      <c r="T274" s="2"/>
      <c r="U274" s="2"/>
      <c r="V274" s="5"/>
      <c r="W274" s="5">
        <v>0.0</v>
      </c>
      <c r="X274" s="5">
        <v>55.0</v>
      </c>
      <c r="Y274" s="1">
        <v>55.0</v>
      </c>
      <c r="Z274" s="1" t="s">
        <v>79</v>
      </c>
      <c r="AA274" s="1" t="s">
        <v>668</v>
      </c>
      <c r="AB274" s="5" t="s">
        <v>41</v>
      </c>
      <c r="AC274" s="5">
        <v>0.0</v>
      </c>
      <c r="AD274" s="5" t="s">
        <v>36</v>
      </c>
      <c r="AE274" s="5" t="s">
        <v>36</v>
      </c>
      <c r="AF274" s="1" t="s">
        <v>473</v>
      </c>
      <c r="AG274" s="1" t="s">
        <v>43</v>
      </c>
    </row>
    <row r="275">
      <c r="A275" s="2"/>
      <c r="B275" s="3">
        <v>46204.0</v>
      </c>
      <c r="C275" s="4">
        <v>0.75</v>
      </c>
      <c r="D275" s="4">
        <v>0.7604166666666666</v>
      </c>
      <c r="E275" s="4">
        <v>0.75</v>
      </c>
      <c r="F275" s="4">
        <v>0.6944444444444444</v>
      </c>
      <c r="G275" s="1">
        <v>8.9521151E7</v>
      </c>
      <c r="H275" s="1" t="s">
        <v>52</v>
      </c>
      <c r="I275" s="2"/>
      <c r="J275" s="1" t="s">
        <v>33</v>
      </c>
      <c r="K275" s="1">
        <f>+525565280380</f>
        <v>525565280380</v>
      </c>
      <c r="L275" s="1" t="s">
        <v>183</v>
      </c>
      <c r="M275" s="1" t="s">
        <v>46</v>
      </c>
      <c r="N275" s="2"/>
      <c r="O275" s="2"/>
      <c r="P275" s="6" t="s">
        <v>56</v>
      </c>
      <c r="Q275" s="5" t="s">
        <v>36</v>
      </c>
      <c r="R275" s="1" t="s">
        <v>58</v>
      </c>
      <c r="S275" s="1" t="s">
        <v>58</v>
      </c>
      <c r="T275" s="2"/>
      <c r="U275" s="2"/>
      <c r="V275" s="5" t="s">
        <v>39</v>
      </c>
      <c r="W275" s="5">
        <v>0.0</v>
      </c>
      <c r="X275" s="5">
        <v>-80.0</v>
      </c>
      <c r="Y275" s="1">
        <v>-80.0</v>
      </c>
      <c r="Z275" s="1" t="s">
        <v>59</v>
      </c>
      <c r="AA275" s="1" t="s">
        <v>60</v>
      </c>
      <c r="AB275" s="5" t="s">
        <v>41</v>
      </c>
      <c r="AC275" s="5">
        <v>0.0</v>
      </c>
      <c r="AD275" s="5" t="s">
        <v>36</v>
      </c>
      <c r="AE275" s="5" t="s">
        <v>36</v>
      </c>
      <c r="AF275" s="1" t="s">
        <v>258</v>
      </c>
      <c r="AG275" s="1" t="s">
        <v>43</v>
      </c>
    </row>
    <row r="276">
      <c r="A276" s="2"/>
      <c r="B276" s="3">
        <v>46204.0</v>
      </c>
      <c r="C276" s="4">
        <v>0.4583333333333333</v>
      </c>
      <c r="D276" s="4">
        <v>0.4722222222222222</v>
      </c>
      <c r="E276" s="4">
        <v>0.45694444444444443</v>
      </c>
      <c r="F276" s="4">
        <v>0.5159722222222223</v>
      </c>
      <c r="G276" s="9">
        <v>4198951.0</v>
      </c>
      <c r="H276" s="1" t="s">
        <v>698</v>
      </c>
      <c r="I276" s="2"/>
      <c r="J276" s="1" t="s">
        <v>33</v>
      </c>
      <c r="K276" s="5">
        <v>1.402301916E10</v>
      </c>
      <c r="L276" s="1" t="s">
        <v>129</v>
      </c>
      <c r="M276" s="1" t="s">
        <v>46</v>
      </c>
      <c r="N276" s="1"/>
      <c r="O276" s="2"/>
      <c r="P276" s="6" t="s">
        <v>699</v>
      </c>
      <c r="Q276" s="1" t="s">
        <v>36</v>
      </c>
      <c r="R276" s="1" t="s">
        <v>58</v>
      </c>
      <c r="S276" s="1" t="s">
        <v>58</v>
      </c>
      <c r="T276" s="2"/>
      <c r="U276" s="2"/>
      <c r="V276" s="5" t="s">
        <v>39</v>
      </c>
      <c r="W276" s="5">
        <v>0.0</v>
      </c>
      <c r="X276" s="5">
        <v>85.0</v>
      </c>
      <c r="Y276" s="1">
        <v>85.0</v>
      </c>
      <c r="Z276" s="1" t="s">
        <v>59</v>
      </c>
      <c r="AA276" s="1"/>
      <c r="AB276" s="5" t="s">
        <v>80</v>
      </c>
      <c r="AC276" s="5">
        <v>0.0</v>
      </c>
      <c r="AD276" s="5" t="s">
        <v>36</v>
      </c>
      <c r="AE276" s="5" t="s">
        <v>36</v>
      </c>
      <c r="AF276" s="1" t="s">
        <v>700</v>
      </c>
      <c r="AG276" s="1" t="s">
        <v>43</v>
      </c>
    </row>
    <row r="277">
      <c r="A277" s="2"/>
      <c r="B277" s="3">
        <v>46204.0</v>
      </c>
      <c r="C277" s="4">
        <v>0.3958333333333333</v>
      </c>
      <c r="D277" s="4">
        <v>0.4097222222222222</v>
      </c>
      <c r="E277" s="4">
        <v>0.3958333333333333</v>
      </c>
      <c r="F277" s="4">
        <v>0.5152777777777777</v>
      </c>
      <c r="G277" s="1"/>
      <c r="H277" s="1" t="s">
        <v>701</v>
      </c>
      <c r="I277" s="2"/>
      <c r="J277" s="1" t="s">
        <v>33</v>
      </c>
      <c r="K277" s="1" t="s">
        <v>702</v>
      </c>
      <c r="L277" s="1" t="s">
        <v>129</v>
      </c>
      <c r="M277" s="1" t="s">
        <v>46</v>
      </c>
      <c r="N277" s="1"/>
      <c r="O277" s="2"/>
      <c r="P277" s="6" t="s">
        <v>36</v>
      </c>
      <c r="Q277" s="1" t="s">
        <v>36</v>
      </c>
      <c r="R277" s="1" t="s">
        <v>58</v>
      </c>
      <c r="S277" s="1" t="s">
        <v>58</v>
      </c>
      <c r="T277" s="2"/>
      <c r="U277" s="2"/>
      <c r="V277" s="5" t="s">
        <v>39</v>
      </c>
      <c r="W277" s="5">
        <v>0.0</v>
      </c>
      <c r="X277" s="5">
        <v>172.0</v>
      </c>
      <c r="Y277" s="1">
        <v>172.0</v>
      </c>
      <c r="Z277" s="1" t="s">
        <v>59</v>
      </c>
      <c r="AA277" s="1"/>
      <c r="AB277" s="5" t="s">
        <v>41</v>
      </c>
      <c r="AC277" s="5">
        <v>0.0</v>
      </c>
      <c r="AD277" s="5" t="s">
        <v>36</v>
      </c>
      <c r="AE277" s="5" t="s">
        <v>36</v>
      </c>
      <c r="AF277" s="1" t="s">
        <v>618</v>
      </c>
      <c r="AG277" s="1" t="s">
        <v>43</v>
      </c>
    </row>
    <row r="278">
      <c r="A278" s="2"/>
      <c r="B278" s="3">
        <v>46204.0</v>
      </c>
      <c r="C278" s="4">
        <v>0.5416666666666666</v>
      </c>
      <c r="D278" s="4">
        <v>0.625</v>
      </c>
      <c r="E278" s="4">
        <v>0.5416666666666666</v>
      </c>
      <c r="F278" s="4">
        <v>0.5326388888888889</v>
      </c>
      <c r="G278" s="5">
        <v>4.9026676812E10</v>
      </c>
      <c r="H278" s="1" t="s">
        <v>703</v>
      </c>
      <c r="I278" s="2"/>
      <c r="J278" s="1" t="s">
        <v>33</v>
      </c>
      <c r="K278" s="8">
        <f>+5233333</f>
        <v>5233333</v>
      </c>
      <c r="L278" s="1" t="s">
        <v>704</v>
      </c>
      <c r="M278" s="1" t="s">
        <v>705</v>
      </c>
      <c r="N278" s="1"/>
      <c r="O278" s="2"/>
      <c r="P278" s="5" t="s">
        <v>36</v>
      </c>
      <c r="Q278" s="1" t="s">
        <v>36</v>
      </c>
      <c r="R278" s="1" t="s">
        <v>71</v>
      </c>
      <c r="S278" s="1" t="s">
        <v>49</v>
      </c>
      <c r="T278" s="2"/>
      <c r="U278" s="2"/>
      <c r="V278" s="5" t="s">
        <v>39</v>
      </c>
      <c r="W278" s="5">
        <v>-13.0</v>
      </c>
      <c r="X278" s="5">
        <v>0.0</v>
      </c>
      <c r="Y278" s="1">
        <v>-13.0</v>
      </c>
      <c r="Z278" s="1" t="s">
        <v>79</v>
      </c>
      <c r="AA278" s="2"/>
      <c r="AB278" s="5"/>
      <c r="AC278" s="5">
        <v>0.0</v>
      </c>
      <c r="AD278" s="5" t="s">
        <v>36</v>
      </c>
      <c r="AE278" s="5" t="s">
        <v>36</v>
      </c>
      <c r="AF278" s="1" t="s">
        <v>706</v>
      </c>
      <c r="AG278" s="1" t="s">
        <v>43</v>
      </c>
    </row>
    <row r="279">
      <c r="A279" s="2"/>
      <c r="B279" s="3">
        <v>46204.0</v>
      </c>
      <c r="C279" s="4">
        <v>0.4583333333333333</v>
      </c>
      <c r="D279" s="4">
        <v>0.5</v>
      </c>
      <c r="E279" s="4">
        <v>0.4583333333333333</v>
      </c>
      <c r="F279" s="4">
        <v>0.5173611111111112</v>
      </c>
      <c r="G279" s="5"/>
      <c r="H279" s="1" t="s">
        <v>707</v>
      </c>
      <c r="I279" s="2"/>
      <c r="J279" s="1" t="s">
        <v>33</v>
      </c>
      <c r="K279" s="5">
        <v>4.47726470544E11</v>
      </c>
      <c r="L279" s="1" t="s">
        <v>708</v>
      </c>
      <c r="M279" s="1" t="s">
        <v>90</v>
      </c>
      <c r="N279" s="1" t="s">
        <v>709</v>
      </c>
      <c r="O279" s="2"/>
      <c r="P279" s="6" t="s">
        <v>36</v>
      </c>
      <c r="Q279" s="5" t="s">
        <v>36</v>
      </c>
      <c r="R279" s="1" t="s">
        <v>38</v>
      </c>
      <c r="S279" s="1" t="s">
        <v>38</v>
      </c>
      <c r="T279" s="2"/>
      <c r="U279" s="2"/>
      <c r="V279" s="5" t="s">
        <v>39</v>
      </c>
      <c r="W279" s="5">
        <v>5.0</v>
      </c>
      <c r="X279" s="5">
        <v>80.0</v>
      </c>
      <c r="Y279" s="1">
        <v>85.0</v>
      </c>
      <c r="Z279" s="1" t="s">
        <v>50</v>
      </c>
      <c r="AA279" s="1"/>
      <c r="AB279" s="5"/>
      <c r="AC279" s="5">
        <v>0.0</v>
      </c>
      <c r="AD279" s="5" t="s">
        <v>36</v>
      </c>
      <c r="AE279" s="5" t="s">
        <v>36</v>
      </c>
      <c r="AF279" s="1" t="s">
        <v>710</v>
      </c>
      <c r="AG279" s="1" t="s">
        <v>43</v>
      </c>
    </row>
    <row r="280">
      <c r="A280" s="2"/>
      <c r="B280" s="3">
        <v>46204.0</v>
      </c>
      <c r="C280" s="4">
        <v>0.6875</v>
      </c>
      <c r="D280" s="4">
        <v>0.6979166666666666</v>
      </c>
      <c r="E280" s="4">
        <v>0.6875</v>
      </c>
      <c r="F280" s="4">
        <v>0.69375</v>
      </c>
      <c r="G280" s="7">
        <v>2.27861116718E11</v>
      </c>
      <c r="H280" s="1" t="s">
        <v>711</v>
      </c>
      <c r="I280" s="2"/>
      <c r="J280" s="1" t="s">
        <v>33</v>
      </c>
      <c r="K280" s="11">
        <f>+12062099897</f>
        <v>12062099897</v>
      </c>
      <c r="L280" s="1" t="s">
        <v>183</v>
      </c>
      <c r="M280" s="1" t="s">
        <v>46</v>
      </c>
      <c r="N280" s="1"/>
      <c r="O280" s="2"/>
      <c r="P280" s="6" t="s">
        <v>36</v>
      </c>
      <c r="Q280" s="1"/>
      <c r="R280" s="1" t="s">
        <v>257</v>
      </c>
      <c r="S280" s="1" t="s">
        <v>257</v>
      </c>
      <c r="T280" s="2"/>
      <c r="U280" s="2"/>
      <c r="V280" s="5" t="s">
        <v>39</v>
      </c>
      <c r="W280" s="5">
        <v>0.0</v>
      </c>
      <c r="X280" s="5">
        <v>9.0</v>
      </c>
      <c r="Y280" s="1">
        <v>9.0</v>
      </c>
      <c r="Z280" s="1" t="s">
        <v>79</v>
      </c>
      <c r="AA280" s="1"/>
      <c r="AB280" s="5" t="s">
        <v>80</v>
      </c>
      <c r="AC280" s="5">
        <v>0.0</v>
      </c>
      <c r="AD280" s="5" t="s">
        <v>36</v>
      </c>
      <c r="AE280" s="5" t="s">
        <v>36</v>
      </c>
      <c r="AF280" s="1" t="s">
        <v>712</v>
      </c>
      <c r="AG280" s="1" t="s">
        <v>43</v>
      </c>
    </row>
    <row r="281">
      <c r="A281" s="2"/>
      <c r="B281" s="3">
        <v>46204.0</v>
      </c>
      <c r="C281" s="4">
        <v>0.5208333333333334</v>
      </c>
      <c r="D281" s="4">
        <v>0.53125</v>
      </c>
      <c r="E281" s="4">
        <v>0.5208333333333334</v>
      </c>
      <c r="F281" s="4">
        <v>0.5333333333333333</v>
      </c>
      <c r="G281" s="1">
        <v>2.31095982988E11</v>
      </c>
      <c r="H281" s="1" t="s">
        <v>633</v>
      </c>
      <c r="I281" s="2"/>
      <c r="J281" s="1" t="s">
        <v>33</v>
      </c>
      <c r="K281" s="5">
        <f>+4551593998</f>
        <v>4551593998</v>
      </c>
      <c r="L281" s="1" t="s">
        <v>183</v>
      </c>
      <c r="M281" s="1" t="s">
        <v>46</v>
      </c>
      <c r="N281" s="1"/>
      <c r="O281" s="2"/>
      <c r="P281" s="6" t="s">
        <v>36</v>
      </c>
      <c r="Q281" s="2"/>
      <c r="R281" s="1" t="s">
        <v>71</v>
      </c>
      <c r="S281" s="1" t="s">
        <v>71</v>
      </c>
      <c r="T281" s="1"/>
      <c r="U281" s="2"/>
      <c r="V281" s="5" t="s">
        <v>39</v>
      </c>
      <c r="W281" s="5">
        <v>17.0</v>
      </c>
      <c r="X281" s="5">
        <v>1.0</v>
      </c>
      <c r="Y281" s="1">
        <v>18.0</v>
      </c>
      <c r="Z281" s="1" t="s">
        <v>118</v>
      </c>
      <c r="AA281" s="2"/>
      <c r="AB281" s="5" t="s">
        <v>41</v>
      </c>
      <c r="AC281" s="5">
        <v>0.0</v>
      </c>
      <c r="AD281" s="5" t="s">
        <v>36</v>
      </c>
      <c r="AE281" s="5" t="s">
        <v>36</v>
      </c>
      <c r="AF281" s="1" t="s">
        <v>706</v>
      </c>
      <c r="AG281" s="1" t="s">
        <v>43</v>
      </c>
    </row>
    <row r="282">
      <c r="A282" s="2"/>
      <c r="B282" s="3">
        <v>46204.0</v>
      </c>
      <c r="C282" s="4">
        <v>0.375</v>
      </c>
      <c r="D282" s="4">
        <v>0.3958333333333333</v>
      </c>
      <c r="E282" s="4">
        <v>0.3902777777777778</v>
      </c>
      <c r="F282" s="4">
        <v>0.4361111111111111</v>
      </c>
      <c r="G282" s="5">
        <v>8.9252601E7</v>
      </c>
      <c r="H282" s="1" t="s">
        <v>623</v>
      </c>
      <c r="I282" s="2"/>
      <c r="J282" s="1" t="s">
        <v>33</v>
      </c>
      <c r="K282" s="5">
        <v>9.671936731E9</v>
      </c>
      <c r="L282" s="1" t="s">
        <v>69</v>
      </c>
      <c r="M282" s="1" t="s">
        <v>54</v>
      </c>
      <c r="N282" s="1"/>
      <c r="O282" s="2"/>
      <c r="P282" s="6" t="s">
        <v>36</v>
      </c>
      <c r="Q282" s="5"/>
      <c r="R282" s="1" t="s">
        <v>38</v>
      </c>
      <c r="S282" s="1" t="s">
        <v>38</v>
      </c>
      <c r="T282" s="2"/>
      <c r="U282" s="2"/>
      <c r="V282" s="5" t="s">
        <v>39</v>
      </c>
      <c r="W282" s="5">
        <v>0.0</v>
      </c>
      <c r="X282" s="5">
        <v>66.0</v>
      </c>
      <c r="Y282" s="1">
        <v>66.0</v>
      </c>
      <c r="Z282" s="1" t="s">
        <v>50</v>
      </c>
      <c r="AA282" s="1"/>
      <c r="AB282" s="5" t="s">
        <v>80</v>
      </c>
      <c r="AC282" s="5">
        <v>0.0</v>
      </c>
      <c r="AD282" s="5" t="s">
        <v>36</v>
      </c>
      <c r="AE282" s="5" t="s">
        <v>36</v>
      </c>
      <c r="AF282" s="1" t="s">
        <v>677</v>
      </c>
      <c r="AG282" s="1" t="s">
        <v>43</v>
      </c>
    </row>
    <row r="283">
      <c r="A283" s="2"/>
      <c r="B283" s="3">
        <v>46204.0</v>
      </c>
      <c r="C283" s="4">
        <v>0.3333333333333333</v>
      </c>
      <c r="D283" s="4">
        <v>0.3402777777777778</v>
      </c>
      <c r="E283" s="4">
        <v>0.3333333333333333</v>
      </c>
      <c r="F283" s="4">
        <v>0.34305555555555556</v>
      </c>
      <c r="G283" s="7">
        <v>1.79516646176E11</v>
      </c>
      <c r="H283" s="1" t="s">
        <v>269</v>
      </c>
      <c r="I283" s="1"/>
      <c r="J283" s="1" t="s">
        <v>33</v>
      </c>
      <c r="K283" s="8">
        <f>+525527377591</f>
        <v>525527377591</v>
      </c>
      <c r="L283" s="1" t="s">
        <v>106</v>
      </c>
      <c r="M283" s="1" t="s">
        <v>77</v>
      </c>
      <c r="N283" s="1" t="s">
        <v>713</v>
      </c>
      <c r="O283" s="2"/>
      <c r="P283" s="6" t="s">
        <v>270</v>
      </c>
      <c r="Q283" s="5" t="s">
        <v>36</v>
      </c>
      <c r="R283" s="1" t="s">
        <v>78</v>
      </c>
      <c r="S283" s="1" t="s">
        <v>257</v>
      </c>
      <c r="T283" s="2"/>
      <c r="U283" s="2"/>
      <c r="V283" s="5" t="s">
        <v>39</v>
      </c>
      <c r="W283" s="5">
        <v>0.0</v>
      </c>
      <c r="X283" s="5">
        <v>14.0</v>
      </c>
      <c r="Y283" s="1">
        <v>14.0</v>
      </c>
      <c r="Z283" s="1" t="s">
        <v>92</v>
      </c>
      <c r="AA283" s="2"/>
      <c r="AB283" s="5" t="s">
        <v>41</v>
      </c>
      <c r="AC283" s="5">
        <v>0.0</v>
      </c>
      <c r="AD283" s="5" t="s">
        <v>36</v>
      </c>
      <c r="AE283" s="5" t="s">
        <v>36</v>
      </c>
      <c r="AF283" s="1" t="s">
        <v>248</v>
      </c>
      <c r="AG283" s="1" t="s">
        <v>43</v>
      </c>
    </row>
    <row r="284">
      <c r="A284" s="2"/>
      <c r="B284" s="3">
        <v>46204.0</v>
      </c>
      <c r="C284" s="4">
        <v>0.5416666666666666</v>
      </c>
      <c r="D284" s="4">
        <v>0.5833333333333334</v>
      </c>
      <c r="E284" s="4">
        <v>0.53125</v>
      </c>
      <c r="F284" s="4">
        <v>0.6826388888888889</v>
      </c>
      <c r="G284" s="9">
        <v>1.07668189484E11</v>
      </c>
      <c r="H284" s="1" t="s">
        <v>714</v>
      </c>
      <c r="I284" s="2"/>
      <c r="J284" s="1" t="s">
        <v>33</v>
      </c>
      <c r="K284" s="11">
        <f>+5217223944716</f>
        <v>5217223944716</v>
      </c>
      <c r="L284" s="1" t="s">
        <v>45</v>
      </c>
      <c r="M284" s="1" t="s">
        <v>46</v>
      </c>
      <c r="N284" s="2"/>
      <c r="O284" s="2"/>
      <c r="P284" s="6" t="s">
        <v>36</v>
      </c>
      <c r="Q284" s="5"/>
      <c r="R284" s="1" t="s">
        <v>57</v>
      </c>
      <c r="S284" s="1" t="s">
        <v>57</v>
      </c>
      <c r="T284" s="2"/>
      <c r="U284" s="2"/>
      <c r="V284" s="5" t="s">
        <v>39</v>
      </c>
      <c r="W284" s="5">
        <v>0.0</v>
      </c>
      <c r="X284" s="5">
        <v>218.0</v>
      </c>
      <c r="Y284" s="1">
        <v>218.0</v>
      </c>
      <c r="Z284" s="1" t="s">
        <v>118</v>
      </c>
      <c r="AA284" s="2"/>
      <c r="AB284" s="5" t="s">
        <v>41</v>
      </c>
      <c r="AC284" s="5">
        <v>0.0</v>
      </c>
      <c r="AD284" s="5" t="s">
        <v>36</v>
      </c>
      <c r="AE284" s="5" t="s">
        <v>36</v>
      </c>
      <c r="AF284" s="1" t="s">
        <v>715</v>
      </c>
      <c r="AG284" s="1" t="s">
        <v>43</v>
      </c>
    </row>
    <row r="285">
      <c r="A285" s="2"/>
      <c r="B285" s="3">
        <v>46204.0</v>
      </c>
      <c r="C285" s="4">
        <v>0.5</v>
      </c>
      <c r="D285" s="4">
        <v>0.5208333333333334</v>
      </c>
      <c r="E285" s="4">
        <v>0.4930555555555556</v>
      </c>
      <c r="F285" s="4">
        <v>0.5166666666666667</v>
      </c>
      <c r="G285" s="9">
        <v>2.23758687326216E22</v>
      </c>
      <c r="H285" s="1" t="s">
        <v>433</v>
      </c>
      <c r="I285" s="2"/>
      <c r="J285" s="1" t="s">
        <v>33</v>
      </c>
      <c r="K285" s="11">
        <f>+524432211923</f>
        <v>524432211923</v>
      </c>
      <c r="L285" s="1" t="s">
        <v>103</v>
      </c>
      <c r="M285" s="1" t="s">
        <v>46</v>
      </c>
      <c r="N285" s="1"/>
      <c r="O285" s="2"/>
      <c r="P285" s="6" t="s">
        <v>434</v>
      </c>
      <c r="Q285" s="1" t="s">
        <v>36</v>
      </c>
      <c r="R285" s="1" t="s">
        <v>57</v>
      </c>
      <c r="S285" s="1" t="s">
        <v>57</v>
      </c>
      <c r="T285" s="2"/>
      <c r="U285" s="2"/>
      <c r="V285" s="5" t="s">
        <v>39</v>
      </c>
      <c r="W285" s="5">
        <v>0.0</v>
      </c>
      <c r="X285" s="5">
        <v>34.0</v>
      </c>
      <c r="Y285" s="1">
        <v>34.0</v>
      </c>
      <c r="Z285" s="1" t="s">
        <v>118</v>
      </c>
      <c r="AA285" s="2"/>
      <c r="AB285" s="5" t="s">
        <v>41</v>
      </c>
      <c r="AC285" s="5">
        <v>0.0</v>
      </c>
      <c r="AD285" s="5" t="s">
        <v>36</v>
      </c>
      <c r="AE285" s="5" t="s">
        <v>36</v>
      </c>
      <c r="AF285" s="1" t="s">
        <v>369</v>
      </c>
      <c r="AG285" s="1" t="s">
        <v>43</v>
      </c>
    </row>
    <row r="286">
      <c r="A286" s="2"/>
      <c r="B286" s="3">
        <v>46204.0</v>
      </c>
      <c r="C286" s="4">
        <v>0.5833333333333334</v>
      </c>
      <c r="D286" s="4">
        <v>0.5972222222222222</v>
      </c>
      <c r="E286" s="4">
        <v>0.5833333333333334</v>
      </c>
      <c r="F286" s="4">
        <v>0.6041666666666666</v>
      </c>
      <c r="G286" s="5">
        <v>2.11057440333E11</v>
      </c>
      <c r="H286" s="1" t="s">
        <v>716</v>
      </c>
      <c r="I286" s="2"/>
      <c r="J286" s="1" t="s">
        <v>33</v>
      </c>
      <c r="K286" s="5">
        <f>+525520788176</f>
        <v>525520788176</v>
      </c>
      <c r="L286" s="1" t="s">
        <v>129</v>
      </c>
      <c r="M286" s="1" t="s">
        <v>46</v>
      </c>
      <c r="N286" s="1"/>
      <c r="O286" s="2"/>
      <c r="P286" s="6" t="s">
        <v>36</v>
      </c>
      <c r="Q286" s="1"/>
      <c r="R286" s="1" t="s">
        <v>37</v>
      </c>
      <c r="S286" s="1" t="s">
        <v>37</v>
      </c>
      <c r="T286" s="2"/>
      <c r="U286" s="2"/>
      <c r="V286" s="5" t="s">
        <v>39</v>
      </c>
      <c r="W286" s="5">
        <v>0.0</v>
      </c>
      <c r="X286" s="5">
        <v>30.0</v>
      </c>
      <c r="Y286" s="1">
        <v>30.0</v>
      </c>
      <c r="Z286" s="1" t="s">
        <v>85</v>
      </c>
      <c r="AA286" s="1"/>
      <c r="AB286" s="5" t="s">
        <v>41</v>
      </c>
      <c r="AC286" s="5">
        <v>0.0</v>
      </c>
      <c r="AD286" s="5" t="s">
        <v>36</v>
      </c>
      <c r="AE286" s="5" t="s">
        <v>36</v>
      </c>
      <c r="AF286" s="1" t="s">
        <v>717</v>
      </c>
      <c r="AG286" s="1" t="s">
        <v>43</v>
      </c>
    </row>
    <row r="287">
      <c r="A287" s="2"/>
      <c r="B287" s="3">
        <v>46204.0</v>
      </c>
      <c r="C287" s="4">
        <v>0.5</v>
      </c>
      <c r="D287" s="4">
        <v>0.5208333333333334</v>
      </c>
      <c r="E287" s="4">
        <v>0.5</v>
      </c>
      <c r="F287" s="4">
        <v>0.5277777777777778</v>
      </c>
      <c r="G287" s="5"/>
      <c r="H287" s="1" t="s">
        <v>718</v>
      </c>
      <c r="I287" s="2"/>
      <c r="J287" s="1" t="s">
        <v>33</v>
      </c>
      <c r="K287" s="5">
        <v>5.528861723E9</v>
      </c>
      <c r="L287" s="1" t="s">
        <v>181</v>
      </c>
      <c r="M287" s="1" t="s">
        <v>54</v>
      </c>
      <c r="N287" s="1"/>
      <c r="O287" s="2"/>
      <c r="P287" s="6" t="s">
        <v>36</v>
      </c>
      <c r="Q287" s="1"/>
      <c r="R287" s="1" t="s">
        <v>65</v>
      </c>
      <c r="S287" s="1" t="s">
        <v>65</v>
      </c>
      <c r="T287" s="2"/>
      <c r="U287" s="2"/>
      <c r="V287" s="5" t="s">
        <v>39</v>
      </c>
      <c r="W287" s="5">
        <v>0.0</v>
      </c>
      <c r="X287" s="5">
        <v>40.0</v>
      </c>
      <c r="Y287" s="1">
        <v>40.0</v>
      </c>
      <c r="Z287" s="1" t="s">
        <v>79</v>
      </c>
      <c r="AA287" s="1"/>
      <c r="AB287" s="5" t="s">
        <v>41</v>
      </c>
      <c r="AC287" s="5">
        <v>0.0</v>
      </c>
      <c r="AD287" s="5" t="s">
        <v>36</v>
      </c>
      <c r="AE287" s="5" t="s">
        <v>36</v>
      </c>
      <c r="AF287" s="1" t="s">
        <v>304</v>
      </c>
      <c r="AG287" s="1" t="s">
        <v>43</v>
      </c>
    </row>
    <row r="288">
      <c r="A288" s="2"/>
      <c r="B288" s="3">
        <v>46204.0</v>
      </c>
      <c r="C288" s="4">
        <v>0.4166666666666667</v>
      </c>
      <c r="D288" s="4">
        <v>0.4375</v>
      </c>
      <c r="E288" s="4">
        <v>0.3902777777777778</v>
      </c>
      <c r="F288" s="4">
        <v>0.44375</v>
      </c>
      <c r="G288" s="5">
        <v>2.6900930912E10</v>
      </c>
      <c r="H288" s="1" t="s">
        <v>719</v>
      </c>
      <c r="I288" s="2"/>
      <c r="J288" s="1" t="s">
        <v>33</v>
      </c>
      <c r="K288" s="8">
        <v>7.331331173E9</v>
      </c>
      <c r="L288" s="1" t="s">
        <v>69</v>
      </c>
      <c r="M288" s="1" t="s">
        <v>54</v>
      </c>
      <c r="N288" s="1"/>
      <c r="O288" s="2"/>
      <c r="P288" s="6" t="s">
        <v>720</v>
      </c>
      <c r="Q288" s="5"/>
      <c r="R288" s="1" t="s">
        <v>38</v>
      </c>
      <c r="S288" s="1" t="s">
        <v>38</v>
      </c>
      <c r="T288" s="1"/>
      <c r="U288" s="2"/>
      <c r="V288" s="5" t="s">
        <v>39</v>
      </c>
      <c r="W288" s="5">
        <v>31.0</v>
      </c>
      <c r="X288" s="5">
        <v>46.0</v>
      </c>
      <c r="Y288" s="1">
        <v>77.0</v>
      </c>
      <c r="Z288" s="1" t="s">
        <v>721</v>
      </c>
      <c r="AA288" s="2"/>
      <c r="AB288" s="5" t="s">
        <v>41</v>
      </c>
      <c r="AC288" s="5">
        <v>0.0</v>
      </c>
      <c r="AD288" s="5" t="s">
        <v>36</v>
      </c>
      <c r="AE288" s="5" t="s">
        <v>36</v>
      </c>
      <c r="AF288" s="1" t="s">
        <v>722</v>
      </c>
      <c r="AG288" s="1" t="s">
        <v>43</v>
      </c>
    </row>
    <row r="289">
      <c r="A289" s="2"/>
      <c r="B289" s="3">
        <v>46204.0</v>
      </c>
      <c r="C289" s="4">
        <v>0.5</v>
      </c>
      <c r="D289" s="4">
        <v>0.5208333333333334</v>
      </c>
      <c r="E289" s="4">
        <v>0.49236111111111114</v>
      </c>
      <c r="F289" s="4">
        <v>0.5166666666666667</v>
      </c>
      <c r="G289" s="5">
        <v>2.09025806701E11</v>
      </c>
      <c r="H289" s="1" t="s">
        <v>490</v>
      </c>
      <c r="I289" s="2"/>
      <c r="J289" s="1" t="s">
        <v>33</v>
      </c>
      <c r="K289" s="5">
        <v>5.548195073E9</v>
      </c>
      <c r="L289" s="1" t="s">
        <v>103</v>
      </c>
      <c r="M289" s="1" t="s">
        <v>46</v>
      </c>
      <c r="N289" s="1"/>
      <c r="O289" s="2"/>
      <c r="P289" s="6" t="s">
        <v>491</v>
      </c>
      <c r="Q289" s="5"/>
      <c r="R289" s="1" t="s">
        <v>57</v>
      </c>
      <c r="S289" s="1" t="s">
        <v>57</v>
      </c>
      <c r="T289" s="2"/>
      <c r="U289" s="2"/>
      <c r="V289" s="5" t="s">
        <v>39</v>
      </c>
      <c r="W289" s="5">
        <v>0.0</v>
      </c>
      <c r="X289" s="5">
        <v>35.0</v>
      </c>
      <c r="Y289" s="1">
        <v>35.0</v>
      </c>
      <c r="Z289" s="1" t="s">
        <v>118</v>
      </c>
      <c r="AA289" s="1"/>
      <c r="AB289" s="5"/>
      <c r="AC289" s="5">
        <v>0.0</v>
      </c>
      <c r="AD289" s="5" t="s">
        <v>36</v>
      </c>
      <c r="AE289" s="5" t="s">
        <v>36</v>
      </c>
      <c r="AF289" s="1" t="s">
        <v>497</v>
      </c>
      <c r="AG289" s="1" t="s">
        <v>43</v>
      </c>
    </row>
    <row r="290">
      <c r="A290" s="2"/>
      <c r="B290" s="3">
        <v>46204.0</v>
      </c>
      <c r="C290" s="4">
        <v>0.375</v>
      </c>
      <c r="D290" s="4">
        <v>0.3958333333333333</v>
      </c>
      <c r="E290" s="4">
        <v>0.3798611111111111</v>
      </c>
      <c r="F290" s="4">
        <v>0.4027777777777778</v>
      </c>
      <c r="G290" s="5">
        <v>4.0957552E7</v>
      </c>
      <c r="H290" s="1" t="s">
        <v>305</v>
      </c>
      <c r="I290" s="2"/>
      <c r="J290" s="1" t="s">
        <v>33</v>
      </c>
      <c r="K290" s="11" t="str">
        <f>+52 81 1606 0766</f>
        <v>#ERROR!</v>
      </c>
      <c r="L290" s="1" t="s">
        <v>103</v>
      </c>
      <c r="M290" s="1" t="s">
        <v>46</v>
      </c>
      <c r="N290" s="1"/>
      <c r="O290" s="2"/>
      <c r="P290" s="6" t="s">
        <v>36</v>
      </c>
      <c r="Q290" s="5"/>
      <c r="R290" s="1" t="s">
        <v>58</v>
      </c>
      <c r="S290" s="1" t="s">
        <v>58</v>
      </c>
      <c r="T290" s="2"/>
      <c r="U290" s="2"/>
      <c r="V290" s="5" t="s">
        <v>39</v>
      </c>
      <c r="W290" s="5">
        <v>0.0</v>
      </c>
      <c r="X290" s="5">
        <v>33.0</v>
      </c>
      <c r="Y290" s="1">
        <v>33.0</v>
      </c>
      <c r="Z290" s="1" t="s">
        <v>79</v>
      </c>
      <c r="AA290" s="2"/>
      <c r="AB290" s="5" t="s">
        <v>41</v>
      </c>
      <c r="AC290" s="5">
        <v>0.0</v>
      </c>
      <c r="AD290" s="5" t="s">
        <v>36</v>
      </c>
      <c r="AE290" s="5" t="s">
        <v>36</v>
      </c>
      <c r="AF290" s="1" t="s">
        <v>723</v>
      </c>
      <c r="AG290" s="1" t="s">
        <v>43</v>
      </c>
    </row>
    <row r="291">
      <c r="A291" s="2"/>
      <c r="B291" s="3">
        <v>46204.0</v>
      </c>
      <c r="C291" s="4">
        <v>0.4166666666666667</v>
      </c>
      <c r="D291" s="4">
        <v>0.4305555555555556</v>
      </c>
      <c r="E291" s="4">
        <v>0.41875</v>
      </c>
      <c r="F291" s="4">
        <v>0.4673611111111111</v>
      </c>
      <c r="G291" s="5">
        <v>15251.0</v>
      </c>
      <c r="H291" s="1" t="s">
        <v>724</v>
      </c>
      <c r="I291" s="2"/>
      <c r="J291" s="1" t="s">
        <v>33</v>
      </c>
      <c r="K291" s="5">
        <v>5.215586871693E12</v>
      </c>
      <c r="L291" s="1" t="s">
        <v>129</v>
      </c>
      <c r="M291" s="1" t="s">
        <v>46</v>
      </c>
      <c r="N291" s="1"/>
      <c r="O291" s="2"/>
      <c r="P291" s="6" t="s">
        <v>36</v>
      </c>
      <c r="Q291" s="5"/>
      <c r="R291" s="1" t="s">
        <v>65</v>
      </c>
      <c r="S291" s="1" t="s">
        <v>65</v>
      </c>
      <c r="T291" s="1"/>
      <c r="U291" s="2"/>
      <c r="V291" s="5" t="s">
        <v>39</v>
      </c>
      <c r="W291" s="5">
        <v>0.0</v>
      </c>
      <c r="X291" s="5">
        <v>70.0</v>
      </c>
      <c r="Y291" s="1">
        <v>70.0</v>
      </c>
      <c r="Z291" s="1" t="s">
        <v>92</v>
      </c>
      <c r="AA291" s="2"/>
      <c r="AB291" s="5" t="s">
        <v>41</v>
      </c>
      <c r="AC291" s="5">
        <v>0.0</v>
      </c>
      <c r="AD291" s="5" t="s">
        <v>36</v>
      </c>
      <c r="AE291" s="5" t="s">
        <v>36</v>
      </c>
      <c r="AF291" s="1" t="s">
        <v>725</v>
      </c>
      <c r="AG291" s="1" t="s">
        <v>43</v>
      </c>
    </row>
    <row r="292">
      <c r="A292" s="2"/>
      <c r="B292" s="3">
        <v>46204.0</v>
      </c>
      <c r="C292" s="4">
        <v>0.4166666666666667</v>
      </c>
      <c r="D292" s="4">
        <v>0.4583333333333333</v>
      </c>
      <c r="E292" s="4">
        <v>0.42083333333333334</v>
      </c>
      <c r="F292" s="4">
        <v>0.5152777777777777</v>
      </c>
      <c r="G292" s="5"/>
      <c r="H292" s="1" t="s">
        <v>726</v>
      </c>
      <c r="I292" s="2"/>
      <c r="J292" s="1" t="s">
        <v>33</v>
      </c>
      <c r="K292" s="5" t="s">
        <v>565</v>
      </c>
      <c r="L292" s="1" t="s">
        <v>189</v>
      </c>
      <c r="M292" s="1" t="s">
        <v>90</v>
      </c>
      <c r="N292" s="1" t="s">
        <v>727</v>
      </c>
      <c r="O292" s="2"/>
      <c r="P292" s="6" t="s">
        <v>36</v>
      </c>
      <c r="Q292" s="6" t="s">
        <v>36</v>
      </c>
      <c r="R292" s="1" t="s">
        <v>58</v>
      </c>
      <c r="S292" s="1" t="s">
        <v>58</v>
      </c>
      <c r="T292" s="2"/>
      <c r="U292" s="2"/>
      <c r="V292" s="5" t="s">
        <v>39</v>
      </c>
      <c r="W292" s="5">
        <v>0.0</v>
      </c>
      <c r="X292" s="5">
        <v>136.0</v>
      </c>
      <c r="Y292" s="1">
        <v>136.0</v>
      </c>
      <c r="Z292" s="1" t="s">
        <v>92</v>
      </c>
      <c r="AA292" s="2"/>
      <c r="AB292" s="5" t="s">
        <v>41</v>
      </c>
      <c r="AC292" s="5">
        <v>0.0</v>
      </c>
      <c r="AD292" s="5" t="s">
        <v>36</v>
      </c>
      <c r="AE292" s="5" t="s">
        <v>36</v>
      </c>
      <c r="AF292" s="1" t="s">
        <v>728</v>
      </c>
      <c r="AG292" s="1" t="s">
        <v>43</v>
      </c>
    </row>
    <row r="293">
      <c r="A293" s="2"/>
      <c r="B293" s="3">
        <v>46204.0</v>
      </c>
      <c r="C293" s="4">
        <v>0.3333333333333333</v>
      </c>
      <c r="D293" s="4">
        <v>0.3402777777777778</v>
      </c>
      <c r="E293" s="4">
        <v>0.3597222222222222</v>
      </c>
      <c r="F293" s="4">
        <v>0.4097222222222222</v>
      </c>
      <c r="G293" s="5"/>
      <c r="H293" s="1" t="s">
        <v>436</v>
      </c>
      <c r="I293" s="2"/>
      <c r="J293" s="1" t="s">
        <v>33</v>
      </c>
      <c r="K293" s="5">
        <v>3.43234334343E11</v>
      </c>
      <c r="L293" s="1" t="s">
        <v>106</v>
      </c>
      <c r="M293" s="1" t="s">
        <v>77</v>
      </c>
      <c r="N293" s="1" t="s">
        <v>729</v>
      </c>
      <c r="O293" s="2"/>
      <c r="P293" s="6" t="s">
        <v>437</v>
      </c>
      <c r="Q293" s="5"/>
      <c r="R293" s="1" t="s">
        <v>78</v>
      </c>
      <c r="S293" s="1" t="s">
        <v>65</v>
      </c>
      <c r="T293" s="2"/>
      <c r="U293" s="2"/>
      <c r="V293" s="5" t="s">
        <v>39</v>
      </c>
      <c r="W293" s="5">
        <v>0.0</v>
      </c>
      <c r="X293" s="5">
        <v>72.0</v>
      </c>
      <c r="Y293" s="1">
        <v>72.0</v>
      </c>
      <c r="Z293" s="1" t="s">
        <v>79</v>
      </c>
      <c r="AA293" s="1" t="s">
        <v>66</v>
      </c>
      <c r="AB293" s="5"/>
      <c r="AC293" s="5">
        <v>0.0</v>
      </c>
      <c r="AD293" s="5" t="s">
        <v>36</v>
      </c>
      <c r="AE293" s="5" t="s">
        <v>36</v>
      </c>
      <c r="AF293" s="1" t="s">
        <v>646</v>
      </c>
      <c r="AG293" s="1" t="s">
        <v>43</v>
      </c>
    </row>
    <row r="294">
      <c r="A294" s="2"/>
      <c r="B294" s="3">
        <v>46204.0</v>
      </c>
      <c r="C294" s="4">
        <v>0.7083333333333334</v>
      </c>
      <c r="D294" s="4">
        <v>0.75</v>
      </c>
      <c r="E294" s="4">
        <v>0.71875</v>
      </c>
      <c r="F294" s="4">
        <v>0.8125</v>
      </c>
      <c r="G294" s="5">
        <v>1.7163628813E11</v>
      </c>
      <c r="H294" s="1" t="s">
        <v>730</v>
      </c>
      <c r="I294" s="2"/>
      <c r="J294" s="1" t="s">
        <v>33</v>
      </c>
      <c r="K294" s="11">
        <f>+525540842275</f>
        <v>525540842275</v>
      </c>
      <c r="L294" s="1" t="s">
        <v>189</v>
      </c>
      <c r="M294" s="1" t="s">
        <v>90</v>
      </c>
      <c r="N294" s="1" t="s">
        <v>731</v>
      </c>
      <c r="O294" s="2"/>
      <c r="P294" s="6" t="s">
        <v>206</v>
      </c>
      <c r="Q294" s="1" t="s">
        <v>36</v>
      </c>
      <c r="R294" s="1" t="s">
        <v>58</v>
      </c>
      <c r="S294" s="1" t="s">
        <v>49</v>
      </c>
      <c r="T294" s="2"/>
      <c r="U294" s="2"/>
      <c r="V294" s="5" t="s">
        <v>39</v>
      </c>
      <c r="W294" s="5">
        <v>0.0</v>
      </c>
      <c r="X294" s="5">
        <v>135.0</v>
      </c>
      <c r="Y294" s="1">
        <v>135.0</v>
      </c>
      <c r="Z294" s="1" t="s">
        <v>92</v>
      </c>
      <c r="AA294" s="2"/>
      <c r="AB294" s="5" t="s">
        <v>41</v>
      </c>
      <c r="AC294" s="5">
        <v>0.0</v>
      </c>
      <c r="AD294" s="5" t="s">
        <v>36</v>
      </c>
      <c r="AE294" s="5" t="s">
        <v>36</v>
      </c>
      <c r="AF294" s="1" t="s">
        <v>732</v>
      </c>
      <c r="AG294" s="1" t="s">
        <v>43</v>
      </c>
    </row>
    <row r="295">
      <c r="A295" s="2"/>
      <c r="B295" s="3">
        <v>46204.0</v>
      </c>
      <c r="C295" s="4">
        <v>0.4583333333333333</v>
      </c>
      <c r="D295" s="4">
        <v>0.5</v>
      </c>
      <c r="E295" s="4">
        <v>0.4777777777777778</v>
      </c>
      <c r="F295" s="4">
        <v>0.5166666666666667</v>
      </c>
      <c r="G295" s="1"/>
      <c r="H295" s="1" t="s">
        <v>733</v>
      </c>
      <c r="I295" s="2"/>
      <c r="J295" s="1" t="s">
        <v>33</v>
      </c>
      <c r="K295" s="5">
        <v>5.215628393786E12</v>
      </c>
      <c r="L295" s="1" t="s">
        <v>544</v>
      </c>
      <c r="M295" s="1" t="s">
        <v>90</v>
      </c>
      <c r="N295" s="1" t="s">
        <v>734</v>
      </c>
      <c r="O295" s="2"/>
      <c r="P295" s="6" t="s">
        <v>36</v>
      </c>
      <c r="Q295" s="5" t="s">
        <v>36</v>
      </c>
      <c r="R295" s="1" t="s">
        <v>71</v>
      </c>
      <c r="S295" s="1" t="s">
        <v>71</v>
      </c>
      <c r="T295" s="2"/>
      <c r="U295" s="2"/>
      <c r="V295" s="5" t="s">
        <v>39</v>
      </c>
      <c r="W295" s="5">
        <v>2.0</v>
      </c>
      <c r="X295" s="5">
        <v>54.0</v>
      </c>
      <c r="Y295" s="1">
        <v>56.0</v>
      </c>
      <c r="Z295" s="1" t="s">
        <v>735</v>
      </c>
      <c r="AA295" s="2"/>
      <c r="AB295" s="5" t="s">
        <v>41</v>
      </c>
      <c r="AC295" s="5">
        <v>0.0</v>
      </c>
      <c r="AD295" s="5" t="s">
        <v>36</v>
      </c>
      <c r="AE295" s="5" t="s">
        <v>36</v>
      </c>
      <c r="AF295" s="1" t="s">
        <v>438</v>
      </c>
      <c r="AG295" s="1" t="s">
        <v>43</v>
      </c>
    </row>
    <row r="296">
      <c r="A296" s="2"/>
      <c r="B296" s="3">
        <v>46204.0</v>
      </c>
      <c r="C296" s="4">
        <v>0.7083333333333334</v>
      </c>
      <c r="D296" s="4">
        <v>0.7291666666666666</v>
      </c>
      <c r="E296" s="4">
        <v>0.7069444444444445</v>
      </c>
      <c r="F296" s="4">
        <v>0.7395833333333334</v>
      </c>
      <c r="G296" s="5"/>
      <c r="H296" s="1" t="s">
        <v>272</v>
      </c>
      <c r="I296" s="2"/>
      <c r="J296" s="1" t="s">
        <v>33</v>
      </c>
      <c r="K296" s="5">
        <f>+525523442459</f>
        <v>525523442459</v>
      </c>
      <c r="L296" s="1" t="s">
        <v>181</v>
      </c>
      <c r="M296" s="1" t="s">
        <v>54</v>
      </c>
      <c r="N296" s="1"/>
      <c r="O296" s="2"/>
      <c r="P296" s="6" t="s">
        <v>36</v>
      </c>
      <c r="Q296" s="5"/>
      <c r="R296" s="1" t="s">
        <v>37</v>
      </c>
      <c r="S296" s="1" t="s">
        <v>37</v>
      </c>
      <c r="T296" s="2"/>
      <c r="U296" s="2"/>
      <c r="V296" s="5" t="s">
        <v>39</v>
      </c>
      <c r="W296" s="5">
        <v>0.0</v>
      </c>
      <c r="X296" s="5">
        <v>47.0</v>
      </c>
      <c r="Y296" s="1">
        <v>47.0</v>
      </c>
      <c r="Z296" s="1" t="s">
        <v>118</v>
      </c>
      <c r="AA296" s="1" t="s">
        <v>273</v>
      </c>
      <c r="AB296" s="5" t="s">
        <v>41</v>
      </c>
      <c r="AC296" s="5">
        <v>0.0</v>
      </c>
      <c r="AD296" s="5" t="s">
        <v>36</v>
      </c>
      <c r="AE296" s="5" t="s">
        <v>36</v>
      </c>
      <c r="AF296" s="1" t="s">
        <v>736</v>
      </c>
      <c r="AG296" s="1" t="s">
        <v>43</v>
      </c>
    </row>
    <row r="297">
      <c r="A297" s="2"/>
      <c r="B297" s="3">
        <v>46204.0</v>
      </c>
      <c r="C297" s="4">
        <v>0.40625</v>
      </c>
      <c r="D297" s="4">
        <v>0.4131944444444444</v>
      </c>
      <c r="E297" s="4">
        <v>0.38125</v>
      </c>
      <c r="F297" s="4">
        <v>0.5173611111111112</v>
      </c>
      <c r="G297" s="5"/>
      <c r="H297" s="1" t="s">
        <v>627</v>
      </c>
      <c r="I297" s="1"/>
      <c r="J297" s="1" t="s">
        <v>33</v>
      </c>
      <c r="K297" s="5">
        <v>5.620927326E9</v>
      </c>
      <c r="L297" s="1" t="s">
        <v>106</v>
      </c>
      <c r="M297" s="1" t="s">
        <v>77</v>
      </c>
      <c r="N297" s="1" t="s">
        <v>617</v>
      </c>
      <c r="O297" s="2"/>
      <c r="P297" s="6" t="s">
        <v>628</v>
      </c>
      <c r="Q297" s="5"/>
      <c r="R297" s="1" t="s">
        <v>78</v>
      </c>
      <c r="S297" s="1" t="s">
        <v>38</v>
      </c>
      <c r="T297" s="2"/>
      <c r="U297" s="2"/>
      <c r="V297" s="5" t="s">
        <v>39</v>
      </c>
      <c r="W297" s="5">
        <v>0.0</v>
      </c>
      <c r="X297" s="5">
        <v>196.0</v>
      </c>
      <c r="Y297" s="1">
        <v>196.0</v>
      </c>
      <c r="Z297" s="1" t="s">
        <v>100</v>
      </c>
      <c r="AA297" s="1" t="s">
        <v>273</v>
      </c>
      <c r="AB297" s="5" t="s">
        <v>41</v>
      </c>
      <c r="AC297" s="5">
        <v>0.0</v>
      </c>
      <c r="AD297" s="5" t="s">
        <v>36</v>
      </c>
      <c r="AE297" s="5" t="s">
        <v>36</v>
      </c>
      <c r="AF297" s="1" t="s">
        <v>737</v>
      </c>
      <c r="AG297" s="1" t="s">
        <v>43</v>
      </c>
    </row>
    <row r="298">
      <c r="A298" s="2"/>
      <c r="B298" s="3">
        <v>46204.0</v>
      </c>
      <c r="C298" s="4">
        <v>0.5069444444444444</v>
      </c>
      <c r="D298" s="4">
        <v>0.5277777777777778</v>
      </c>
      <c r="E298" s="4">
        <v>0.4986111111111111</v>
      </c>
      <c r="F298" s="4">
        <v>0.5180555555555556</v>
      </c>
      <c r="G298" s="5"/>
      <c r="H298" s="1" t="s">
        <v>403</v>
      </c>
      <c r="I298" s="2"/>
      <c r="J298" s="1" t="s">
        <v>33</v>
      </c>
      <c r="K298" s="5">
        <v>5.639299161E9</v>
      </c>
      <c r="L298" s="1" t="s">
        <v>103</v>
      </c>
      <c r="M298" s="1" t="s">
        <v>46</v>
      </c>
      <c r="N298" s="1" t="s">
        <v>738</v>
      </c>
      <c r="O298" s="2"/>
      <c r="P298" s="6" t="s">
        <v>404</v>
      </c>
      <c r="Q298" s="1"/>
      <c r="R298" s="1" t="s">
        <v>37</v>
      </c>
      <c r="S298" s="1" t="s">
        <v>37</v>
      </c>
      <c r="T298" s="2"/>
      <c r="U298" s="2"/>
      <c r="V298" s="5" t="s">
        <v>39</v>
      </c>
      <c r="W298" s="5">
        <v>0.0</v>
      </c>
      <c r="X298" s="5">
        <v>28.0</v>
      </c>
      <c r="Y298" s="1">
        <v>28.0</v>
      </c>
      <c r="Z298" s="1" t="s">
        <v>329</v>
      </c>
      <c r="AA298" s="1" t="s">
        <v>66</v>
      </c>
      <c r="AB298" s="5" t="s">
        <v>41</v>
      </c>
      <c r="AC298" s="5">
        <v>0.0</v>
      </c>
      <c r="AD298" s="5" t="s">
        <v>36</v>
      </c>
      <c r="AE298" s="5" t="s">
        <v>36</v>
      </c>
      <c r="AF298" s="1" t="s">
        <v>669</v>
      </c>
      <c r="AG298" s="1" t="s">
        <v>43</v>
      </c>
    </row>
    <row r="299">
      <c r="A299" s="2"/>
      <c r="B299" s="3">
        <v>46204.0</v>
      </c>
      <c r="C299" s="4">
        <v>0.3958333333333333</v>
      </c>
      <c r="D299" s="4">
        <v>0.4027777777777778</v>
      </c>
      <c r="E299" s="4">
        <v>0.42083333333333334</v>
      </c>
      <c r="F299" s="4">
        <v>0.5388888888888889</v>
      </c>
      <c r="G299" s="5"/>
      <c r="H299" s="1" t="s">
        <v>629</v>
      </c>
      <c r="I299" s="2"/>
      <c r="J299" s="1" t="s">
        <v>33</v>
      </c>
      <c r="K299" s="5">
        <f>+525632524910</f>
        <v>525632524910</v>
      </c>
      <c r="L299" s="1" t="s">
        <v>106</v>
      </c>
      <c r="M299" s="1" t="s">
        <v>77</v>
      </c>
      <c r="N299" s="1" t="s">
        <v>739</v>
      </c>
      <c r="O299" s="2"/>
      <c r="P299" s="6" t="s">
        <v>630</v>
      </c>
      <c r="Q299" s="5"/>
      <c r="R299" s="1" t="s">
        <v>78</v>
      </c>
      <c r="S299" s="1" t="s">
        <v>38</v>
      </c>
      <c r="T299" s="2"/>
      <c r="U299" s="2"/>
      <c r="V299" s="5" t="s">
        <v>39</v>
      </c>
      <c r="W299" s="5">
        <v>0.0</v>
      </c>
      <c r="X299" s="5">
        <v>170.0</v>
      </c>
      <c r="Y299" s="1">
        <v>170.0</v>
      </c>
      <c r="Z299" s="1" t="s">
        <v>118</v>
      </c>
      <c r="AA299" s="1" t="s">
        <v>273</v>
      </c>
      <c r="AB299" s="5" t="s">
        <v>41</v>
      </c>
      <c r="AC299" s="5">
        <v>0.0</v>
      </c>
      <c r="AD299" s="5" t="s">
        <v>36</v>
      </c>
      <c r="AE299" s="5" t="s">
        <v>36</v>
      </c>
      <c r="AF299" s="1" t="s">
        <v>728</v>
      </c>
      <c r="AG299" s="1" t="s">
        <v>43</v>
      </c>
    </row>
    <row r="300">
      <c r="A300" s="2"/>
      <c r="B300" s="3">
        <v>46204.0</v>
      </c>
      <c r="C300" s="4">
        <v>0.4791666666666667</v>
      </c>
      <c r="D300" s="4">
        <v>0.5</v>
      </c>
      <c r="E300" s="4">
        <v>0.44722222222222224</v>
      </c>
      <c r="F300" s="4">
        <v>0.51875</v>
      </c>
      <c r="G300" s="1"/>
      <c r="H300" s="1" t="s">
        <v>740</v>
      </c>
      <c r="I300" s="2"/>
      <c r="J300" s="1" t="s">
        <v>33</v>
      </c>
      <c r="K300" s="8" t="str">
        <f>+52 55 3084 4215</f>
        <v>#ERROR!</v>
      </c>
      <c r="L300" s="1" t="s">
        <v>34</v>
      </c>
      <c r="M300" s="1" t="s">
        <v>35</v>
      </c>
      <c r="N300" s="1" t="s">
        <v>741</v>
      </c>
      <c r="O300" s="2"/>
      <c r="P300" s="6" t="s">
        <v>742</v>
      </c>
      <c r="Q300" s="1" t="s">
        <v>36</v>
      </c>
      <c r="R300" s="1" t="s">
        <v>98</v>
      </c>
      <c r="S300" s="1" t="s">
        <v>743</v>
      </c>
      <c r="T300" s="2"/>
      <c r="U300" s="2"/>
      <c r="V300" s="5" t="s">
        <v>39</v>
      </c>
      <c r="W300" s="5">
        <v>0.0</v>
      </c>
      <c r="X300" s="5">
        <v>103.0</v>
      </c>
      <c r="Y300" s="1">
        <v>103.0</v>
      </c>
      <c r="Z300" s="1" t="s">
        <v>100</v>
      </c>
      <c r="AA300" s="1"/>
      <c r="AB300" s="5" t="s">
        <v>41</v>
      </c>
      <c r="AC300" s="5">
        <v>0.0</v>
      </c>
      <c r="AD300" s="5" t="s">
        <v>36</v>
      </c>
      <c r="AE300" s="5" t="s">
        <v>36</v>
      </c>
      <c r="AF300" s="1" t="s">
        <v>122</v>
      </c>
      <c r="AG300" s="1" t="s">
        <v>43</v>
      </c>
    </row>
    <row r="301">
      <c r="A301" s="2"/>
      <c r="B301" s="3">
        <v>46204.0</v>
      </c>
      <c r="C301" s="4">
        <v>0.5208333333333334</v>
      </c>
      <c r="D301" s="4">
        <v>0.5416666666666666</v>
      </c>
      <c r="E301" s="4">
        <v>0.5222222222222223</v>
      </c>
      <c r="F301" s="4">
        <v>0.5416666666666666</v>
      </c>
      <c r="G301" s="9"/>
      <c r="H301" s="1" t="s">
        <v>744</v>
      </c>
      <c r="I301" s="2"/>
      <c r="J301" s="1" t="s">
        <v>33</v>
      </c>
      <c r="K301" s="5" t="s">
        <v>745</v>
      </c>
      <c r="L301" s="1" t="s">
        <v>69</v>
      </c>
      <c r="M301" s="1" t="s">
        <v>54</v>
      </c>
      <c r="N301" s="1"/>
      <c r="O301" s="2"/>
      <c r="P301" s="6" t="s">
        <v>746</v>
      </c>
      <c r="Q301" s="1"/>
      <c r="R301" s="1" t="s">
        <v>37</v>
      </c>
      <c r="S301" s="1" t="s">
        <v>37</v>
      </c>
      <c r="T301" s="2"/>
      <c r="U301" s="2"/>
      <c r="V301" s="5" t="s">
        <v>39</v>
      </c>
      <c r="W301" s="5">
        <v>0.0</v>
      </c>
      <c r="X301" s="5">
        <v>28.0</v>
      </c>
      <c r="Y301" s="1">
        <v>28.0</v>
      </c>
      <c r="Z301" s="1" t="s">
        <v>177</v>
      </c>
      <c r="AA301" s="1" t="s">
        <v>66</v>
      </c>
      <c r="AB301" s="5" t="s">
        <v>41</v>
      </c>
      <c r="AC301" s="5">
        <v>0.0</v>
      </c>
      <c r="AD301" s="5" t="s">
        <v>36</v>
      </c>
      <c r="AE301" s="5" t="s">
        <v>36</v>
      </c>
      <c r="AF301" s="1" t="s">
        <v>238</v>
      </c>
      <c r="AG301" s="1" t="s">
        <v>43</v>
      </c>
    </row>
    <row r="302">
      <c r="A302" s="2"/>
      <c r="B302" s="3"/>
      <c r="C302" s="4"/>
      <c r="D302" s="4"/>
      <c r="E302" s="4"/>
      <c r="F302" s="4"/>
      <c r="G302" s="1"/>
      <c r="H302" s="1"/>
      <c r="I302" s="2"/>
      <c r="J302" s="1"/>
      <c r="K302" s="5"/>
      <c r="L302" s="1"/>
      <c r="M302" s="1"/>
      <c r="N302" s="1"/>
      <c r="O302" s="2"/>
      <c r="P302" s="5"/>
      <c r="Q302" s="2"/>
      <c r="R302" s="1"/>
      <c r="S302" s="1"/>
      <c r="T302" s="2"/>
      <c r="U302" s="2"/>
      <c r="V302" s="5"/>
      <c r="W302" s="5"/>
      <c r="X302" s="5"/>
      <c r="Y302" s="1"/>
      <c r="Z302" s="1"/>
      <c r="AA302" s="2"/>
      <c r="AB302" s="5"/>
      <c r="AC302" s="5"/>
      <c r="AD302" s="5"/>
      <c r="AE302" s="5"/>
      <c r="AF302" s="15"/>
      <c r="AG302" s="1"/>
    </row>
    <row r="303">
      <c r="A303" s="2"/>
      <c r="B303" s="3"/>
      <c r="C303" s="4"/>
      <c r="D303" s="4"/>
      <c r="E303" s="4"/>
      <c r="F303" s="4"/>
      <c r="G303" s="5"/>
      <c r="H303" s="1"/>
      <c r="I303" s="2"/>
      <c r="J303" s="1"/>
      <c r="K303" s="11"/>
      <c r="L303" s="1"/>
      <c r="M303" s="1"/>
      <c r="N303" s="1"/>
      <c r="O303" s="2"/>
      <c r="P303" s="5"/>
      <c r="Q303" s="5"/>
      <c r="R303" s="1"/>
      <c r="S303" s="1"/>
      <c r="T303" s="2"/>
      <c r="U303" s="2"/>
      <c r="V303" s="5"/>
      <c r="W303" s="5"/>
      <c r="X303" s="5"/>
      <c r="Y303" s="1"/>
      <c r="Z303" s="1"/>
      <c r="AA303" s="2"/>
      <c r="AB303" s="5"/>
      <c r="AC303" s="5"/>
      <c r="AD303" s="5"/>
      <c r="AE303" s="5"/>
      <c r="AF303" s="15"/>
      <c r="AG303" s="1"/>
    </row>
    <row r="304">
      <c r="A304" s="2"/>
      <c r="B304" s="3"/>
      <c r="C304" s="4"/>
      <c r="D304" s="4"/>
      <c r="E304" s="4"/>
      <c r="F304" s="4"/>
      <c r="G304" s="5"/>
      <c r="H304" s="1"/>
      <c r="I304" s="2"/>
      <c r="J304" s="1"/>
      <c r="K304" s="2"/>
      <c r="L304" s="1"/>
      <c r="M304" s="1"/>
      <c r="N304" s="1"/>
      <c r="O304" s="2"/>
      <c r="P304" s="6"/>
      <c r="Q304" s="1"/>
      <c r="R304" s="1"/>
      <c r="S304" s="1"/>
      <c r="T304" s="2"/>
      <c r="U304" s="2"/>
      <c r="V304" s="5"/>
      <c r="W304" s="5"/>
      <c r="X304" s="5"/>
      <c r="Y304" s="1"/>
      <c r="Z304" s="1"/>
      <c r="AA304" s="2"/>
      <c r="AB304" s="5"/>
      <c r="AC304" s="5"/>
      <c r="AD304" s="5"/>
      <c r="AE304" s="5"/>
      <c r="AF304" s="15"/>
      <c r="AG304" s="1"/>
    </row>
    <row r="305">
      <c r="A305" s="2"/>
      <c r="B305" s="3"/>
      <c r="C305" s="4"/>
      <c r="D305" s="4"/>
      <c r="E305" s="4"/>
      <c r="F305" s="4"/>
      <c r="G305" s="9"/>
      <c r="H305" s="1"/>
      <c r="I305" s="2"/>
      <c r="J305" s="1"/>
      <c r="K305" s="11"/>
      <c r="L305" s="1"/>
      <c r="M305" s="1"/>
      <c r="N305" s="2"/>
      <c r="O305" s="2"/>
      <c r="P305" s="6"/>
      <c r="Q305" s="1"/>
      <c r="R305" s="1"/>
      <c r="S305" s="1"/>
      <c r="T305" s="2"/>
      <c r="U305" s="2"/>
      <c r="V305" s="5"/>
      <c r="W305" s="5"/>
      <c r="X305" s="5"/>
      <c r="Y305" s="1"/>
      <c r="Z305" s="1"/>
      <c r="AA305" s="2"/>
      <c r="AB305" s="5"/>
      <c r="AC305" s="5"/>
      <c r="AD305" s="5"/>
      <c r="AE305" s="5"/>
      <c r="AF305" s="15"/>
      <c r="AG305" s="1"/>
    </row>
    <row r="306">
      <c r="A306" s="2"/>
      <c r="B306" s="3"/>
      <c r="C306" s="4"/>
      <c r="D306" s="4"/>
      <c r="E306" s="4"/>
      <c r="F306" s="4"/>
      <c r="G306" s="1"/>
      <c r="H306" s="1"/>
      <c r="I306" s="2"/>
      <c r="J306" s="1"/>
      <c r="K306" s="11"/>
      <c r="L306" s="1"/>
      <c r="M306" s="1"/>
      <c r="N306" s="1"/>
      <c r="O306" s="2"/>
      <c r="P306" s="6"/>
      <c r="Q306" s="1"/>
      <c r="R306" s="1"/>
      <c r="S306" s="1"/>
      <c r="T306" s="2"/>
      <c r="U306" s="2"/>
      <c r="V306" s="5"/>
      <c r="W306" s="5"/>
      <c r="X306" s="5"/>
      <c r="Y306" s="1"/>
      <c r="Z306" s="1"/>
      <c r="AA306" s="2"/>
      <c r="AB306" s="5"/>
      <c r="AC306" s="5"/>
      <c r="AD306" s="5"/>
      <c r="AE306" s="5"/>
      <c r="AF306" s="15"/>
      <c r="AG306" s="1"/>
    </row>
    <row r="307">
      <c r="A307" s="2"/>
      <c r="B307" s="3"/>
      <c r="C307" s="4"/>
      <c r="D307" s="4"/>
      <c r="E307" s="4"/>
      <c r="F307" s="4"/>
      <c r="G307" s="5"/>
      <c r="H307" s="1"/>
      <c r="I307" s="1"/>
      <c r="J307" s="1"/>
      <c r="K307" s="11"/>
      <c r="L307" s="1"/>
      <c r="M307" s="1"/>
      <c r="N307" s="1"/>
      <c r="O307" s="2"/>
      <c r="P307" s="6"/>
      <c r="Q307" s="2"/>
      <c r="R307" s="1"/>
      <c r="S307" s="1"/>
      <c r="T307" s="2"/>
      <c r="U307" s="2"/>
      <c r="V307" s="5"/>
      <c r="W307" s="5"/>
      <c r="X307" s="5"/>
      <c r="Y307" s="1"/>
      <c r="Z307" s="1"/>
      <c r="AA307" s="2"/>
      <c r="AB307" s="5"/>
      <c r="AC307" s="5"/>
      <c r="AD307" s="5"/>
      <c r="AE307" s="5"/>
      <c r="AF307" s="15"/>
      <c r="AG307" s="1"/>
    </row>
    <row r="308">
      <c r="A308" s="2"/>
      <c r="B308" s="3"/>
      <c r="C308" s="4"/>
      <c r="D308" s="4"/>
      <c r="E308" s="4"/>
      <c r="F308" s="4"/>
      <c r="G308" s="5"/>
      <c r="H308" s="1"/>
      <c r="I308" s="2"/>
      <c r="J308" s="1"/>
      <c r="K308" s="5"/>
      <c r="L308" s="1"/>
      <c r="M308" s="1"/>
      <c r="N308" s="1"/>
      <c r="O308" s="2"/>
      <c r="P308" s="6"/>
      <c r="Q308" s="5"/>
      <c r="R308" s="1"/>
      <c r="S308" s="1"/>
      <c r="T308" s="2"/>
      <c r="U308" s="2"/>
      <c r="V308" s="5"/>
      <c r="W308" s="5"/>
      <c r="X308" s="5"/>
      <c r="Y308" s="1"/>
      <c r="Z308" s="1"/>
      <c r="AA308" s="2"/>
      <c r="AB308" s="5"/>
      <c r="AC308" s="5"/>
      <c r="AD308" s="5"/>
      <c r="AE308" s="5"/>
      <c r="AF308" s="15"/>
      <c r="AG308" s="1"/>
    </row>
    <row r="309">
      <c r="A309" s="2"/>
      <c r="B309" s="3"/>
      <c r="C309" s="4"/>
      <c r="D309" s="4"/>
      <c r="E309" s="4"/>
      <c r="F309" s="4"/>
      <c r="G309" s="1"/>
      <c r="H309" s="1"/>
      <c r="I309" s="2"/>
      <c r="J309" s="1"/>
      <c r="K309" s="11"/>
      <c r="L309" s="1"/>
      <c r="M309" s="1"/>
      <c r="N309" s="1"/>
      <c r="O309" s="2"/>
      <c r="P309" s="5"/>
      <c r="Q309" s="11"/>
      <c r="R309" s="1"/>
      <c r="S309" s="1"/>
      <c r="T309" s="2"/>
      <c r="U309" s="2"/>
      <c r="V309" s="5"/>
      <c r="W309" s="5"/>
      <c r="X309" s="5"/>
      <c r="Y309" s="1"/>
      <c r="Z309" s="1"/>
      <c r="AA309" s="2"/>
      <c r="AB309" s="5"/>
      <c r="AC309" s="5"/>
      <c r="AD309" s="5"/>
      <c r="AE309" s="5"/>
      <c r="AF309" s="15"/>
      <c r="AG309" s="1"/>
    </row>
    <row r="310">
      <c r="A310" s="2"/>
      <c r="B310" s="3"/>
      <c r="C310" s="4"/>
      <c r="D310" s="4"/>
      <c r="E310" s="4"/>
      <c r="F310" s="4"/>
      <c r="G310" s="5"/>
      <c r="H310" s="1"/>
      <c r="I310" s="2"/>
      <c r="J310" s="1"/>
      <c r="K310" s="5"/>
      <c r="L310" s="1"/>
      <c r="M310" s="1"/>
      <c r="N310" s="1"/>
      <c r="O310" s="2"/>
      <c r="P310" s="6"/>
      <c r="Q310" s="5"/>
      <c r="R310" s="1"/>
      <c r="S310" s="1"/>
      <c r="T310" s="2"/>
      <c r="U310" s="2"/>
      <c r="V310" s="5"/>
      <c r="W310" s="5"/>
      <c r="X310" s="5"/>
      <c r="Y310" s="1"/>
      <c r="Z310" s="1"/>
      <c r="AA310" s="1"/>
      <c r="AB310" s="5"/>
      <c r="AC310" s="5"/>
      <c r="AD310" s="5"/>
      <c r="AE310" s="5"/>
      <c r="AF310" s="15"/>
      <c r="AG310" s="1"/>
    </row>
    <row r="311">
      <c r="A311" s="2"/>
      <c r="B311" s="3"/>
      <c r="C311" s="4"/>
      <c r="D311" s="4"/>
      <c r="E311" s="4"/>
      <c r="F311" s="4"/>
      <c r="G311" s="11"/>
      <c r="H311" s="1"/>
      <c r="I311" s="1"/>
      <c r="J311" s="1"/>
      <c r="K311" s="5"/>
      <c r="L311" s="1"/>
      <c r="M311" s="1"/>
      <c r="N311" s="1"/>
      <c r="O311" s="2"/>
      <c r="P311" s="6"/>
      <c r="Q311" s="11"/>
      <c r="R311" s="1"/>
      <c r="S311" s="1"/>
      <c r="T311" s="2"/>
      <c r="U311" s="2"/>
      <c r="V311" s="5"/>
      <c r="W311" s="5"/>
      <c r="X311" s="5"/>
      <c r="Y311" s="1"/>
      <c r="Z311" s="1"/>
      <c r="AA311" s="1"/>
      <c r="AB311" s="5"/>
      <c r="AC311" s="5"/>
      <c r="AD311" s="5"/>
      <c r="AE311" s="5"/>
      <c r="AF311" s="15"/>
      <c r="AG311" s="1"/>
    </row>
    <row r="312">
      <c r="A312" s="2"/>
      <c r="B312" s="3"/>
      <c r="C312" s="4"/>
      <c r="D312" s="4"/>
      <c r="E312" s="4"/>
      <c r="F312" s="4"/>
      <c r="G312" s="11"/>
      <c r="H312" s="1"/>
      <c r="I312" s="2"/>
      <c r="J312" s="1"/>
      <c r="K312" s="5"/>
      <c r="L312" s="1"/>
      <c r="M312" s="1"/>
      <c r="N312" s="1"/>
      <c r="O312" s="2"/>
      <c r="P312" s="6"/>
      <c r="Q312" s="2"/>
      <c r="R312" s="1"/>
      <c r="S312" s="1"/>
      <c r="T312" s="2"/>
      <c r="U312" s="2"/>
      <c r="V312" s="5"/>
      <c r="W312" s="5"/>
      <c r="X312" s="5"/>
      <c r="Y312" s="1"/>
      <c r="Z312" s="1"/>
      <c r="AA312" s="1"/>
      <c r="AB312" s="5"/>
      <c r="AC312" s="5"/>
      <c r="AD312" s="5"/>
      <c r="AE312" s="5"/>
      <c r="AF312" s="15"/>
      <c r="AG312" s="1"/>
    </row>
    <row r="313">
      <c r="A313" s="2"/>
      <c r="B313" s="3"/>
      <c r="C313" s="4"/>
      <c r="D313" s="4"/>
      <c r="E313" s="4"/>
      <c r="F313" s="4"/>
      <c r="G313" s="1"/>
      <c r="H313" s="1"/>
      <c r="I313" s="2"/>
      <c r="J313" s="1"/>
      <c r="K313" s="5"/>
      <c r="L313" s="1"/>
      <c r="M313" s="1"/>
      <c r="N313" s="1"/>
      <c r="O313" s="2"/>
      <c r="P313" s="5"/>
      <c r="Q313" s="5"/>
      <c r="R313" s="1"/>
      <c r="S313" s="1"/>
      <c r="T313" s="2"/>
      <c r="U313" s="2"/>
      <c r="V313" s="5"/>
      <c r="W313" s="5"/>
      <c r="X313" s="5"/>
      <c r="Y313" s="1"/>
      <c r="Z313" s="1"/>
      <c r="AA313" s="2"/>
      <c r="AB313" s="5"/>
      <c r="AC313" s="5"/>
      <c r="AD313" s="5"/>
      <c r="AE313" s="5"/>
      <c r="AF313" s="15"/>
      <c r="AG313" s="1"/>
    </row>
    <row r="314">
      <c r="A314" s="2"/>
      <c r="B314" s="3"/>
      <c r="C314" s="4"/>
      <c r="D314" s="4"/>
      <c r="E314" s="4"/>
      <c r="F314" s="4"/>
      <c r="G314" s="1"/>
      <c r="H314" s="1"/>
      <c r="I314" s="2"/>
      <c r="J314" s="1"/>
      <c r="K314" s="2"/>
      <c r="L314" s="1"/>
      <c r="M314" s="1"/>
      <c r="N314" s="1"/>
      <c r="O314" s="2"/>
      <c r="P314" s="6"/>
      <c r="Q314" s="5"/>
      <c r="R314" s="1"/>
      <c r="S314" s="1"/>
      <c r="T314" s="2"/>
      <c r="U314" s="2"/>
      <c r="V314" s="5"/>
      <c r="W314" s="5"/>
      <c r="X314" s="5"/>
      <c r="Y314" s="1"/>
      <c r="Z314" s="1"/>
      <c r="AA314" s="2"/>
      <c r="AB314" s="5"/>
      <c r="AC314" s="5"/>
      <c r="AD314" s="5"/>
      <c r="AE314" s="5"/>
      <c r="AF314" s="15"/>
      <c r="AG314" s="1"/>
    </row>
    <row r="315">
      <c r="A315" s="2"/>
      <c r="B315" s="3"/>
      <c r="C315" s="4"/>
      <c r="D315" s="4"/>
      <c r="E315" s="4"/>
      <c r="F315" s="4"/>
      <c r="G315" s="5"/>
      <c r="H315" s="1"/>
      <c r="I315" s="2"/>
      <c r="J315" s="1"/>
      <c r="K315" s="11"/>
      <c r="L315" s="1"/>
      <c r="M315" s="1"/>
      <c r="N315" s="2"/>
      <c r="O315" s="2"/>
      <c r="P315" s="6"/>
      <c r="Q315" s="1"/>
      <c r="R315" s="1"/>
      <c r="S315" s="1"/>
      <c r="T315" s="2"/>
      <c r="U315" s="2"/>
      <c r="V315" s="5"/>
      <c r="W315" s="5"/>
      <c r="X315" s="5"/>
      <c r="Y315" s="1"/>
      <c r="Z315" s="1"/>
      <c r="AA315" s="2"/>
      <c r="AB315" s="5"/>
      <c r="AC315" s="5"/>
      <c r="AD315" s="5"/>
      <c r="AE315" s="5"/>
      <c r="AF315" s="15"/>
      <c r="AG315" s="1"/>
    </row>
    <row r="316">
      <c r="A316" s="2"/>
      <c r="B316" s="3"/>
      <c r="C316" s="4"/>
      <c r="D316" s="4"/>
      <c r="E316" s="4"/>
      <c r="F316" s="4"/>
      <c r="G316" s="5"/>
      <c r="H316" s="1"/>
      <c r="I316" s="2"/>
      <c r="J316" s="1"/>
      <c r="K316" s="11"/>
      <c r="L316" s="1"/>
      <c r="M316" s="1"/>
      <c r="N316" s="1"/>
      <c r="O316" s="2"/>
      <c r="P316" s="6"/>
      <c r="Q316" s="1"/>
      <c r="R316" s="1"/>
      <c r="S316" s="1"/>
      <c r="T316" s="2"/>
      <c r="U316" s="2"/>
      <c r="V316" s="5"/>
      <c r="W316" s="5"/>
      <c r="X316" s="5"/>
      <c r="Y316" s="1"/>
      <c r="Z316" s="1"/>
      <c r="AA316" s="2"/>
      <c r="AB316" s="5"/>
      <c r="AC316" s="5"/>
      <c r="AD316" s="5"/>
      <c r="AE316" s="5"/>
      <c r="AF316" s="15"/>
      <c r="AG316" s="1"/>
    </row>
    <row r="317">
      <c r="A317" s="2"/>
      <c r="B317" s="3"/>
      <c r="C317" s="4"/>
      <c r="D317" s="4"/>
      <c r="E317" s="4"/>
      <c r="F317" s="4"/>
      <c r="G317" s="1"/>
      <c r="H317" s="1"/>
      <c r="I317" s="2"/>
      <c r="J317" s="1"/>
      <c r="K317" s="5"/>
      <c r="L317" s="1"/>
      <c r="M317" s="1"/>
      <c r="N317" s="1"/>
      <c r="O317" s="2"/>
      <c r="P317" s="6"/>
      <c r="Q317" s="2"/>
      <c r="R317" s="1"/>
      <c r="S317" s="1"/>
      <c r="T317" s="2"/>
      <c r="U317" s="2"/>
      <c r="V317" s="5"/>
      <c r="W317" s="5"/>
      <c r="X317" s="5"/>
      <c r="Y317" s="1"/>
      <c r="Z317" s="1"/>
      <c r="AA317" s="1"/>
      <c r="AB317" s="5"/>
      <c r="AC317" s="5"/>
      <c r="AD317" s="5"/>
      <c r="AE317" s="5"/>
      <c r="AF317" s="15"/>
      <c r="AG317" s="1"/>
    </row>
    <row r="318">
      <c r="A318" s="2"/>
      <c r="B318" s="3"/>
      <c r="C318" s="4"/>
      <c r="D318" s="4"/>
      <c r="E318" s="4"/>
      <c r="F318" s="4"/>
      <c r="G318" s="16"/>
      <c r="H318" s="1"/>
      <c r="I318" s="2"/>
      <c r="J318" s="1"/>
      <c r="K318" s="5"/>
      <c r="L318" s="1"/>
      <c r="M318" s="1"/>
      <c r="N318" s="1"/>
      <c r="O318" s="2"/>
      <c r="P318" s="6"/>
      <c r="Q318" s="1"/>
      <c r="R318" s="1"/>
      <c r="S318" s="1"/>
      <c r="T318" s="2"/>
      <c r="U318" s="2"/>
      <c r="V318" s="5"/>
      <c r="W318" s="5"/>
      <c r="X318" s="5"/>
      <c r="Y318" s="1"/>
      <c r="Z318" s="1"/>
      <c r="AA318" s="1"/>
      <c r="AB318" s="5"/>
      <c r="AC318" s="5"/>
      <c r="AD318" s="5"/>
      <c r="AE318" s="5"/>
      <c r="AF318" s="15"/>
      <c r="AG318" s="1"/>
    </row>
    <row r="319">
      <c r="A319" s="2"/>
      <c r="B319" s="3"/>
      <c r="C319" s="4"/>
      <c r="D319" s="4"/>
      <c r="E319" s="4"/>
      <c r="F319" s="4"/>
      <c r="G319" s="1"/>
      <c r="H319" s="1"/>
      <c r="I319" s="2"/>
      <c r="J319" s="1"/>
      <c r="K319" s="5"/>
      <c r="L319" s="1"/>
      <c r="M319" s="1"/>
      <c r="N319" s="1"/>
      <c r="O319" s="2"/>
      <c r="P319" s="6"/>
      <c r="Q319" s="5"/>
      <c r="R319" s="1"/>
      <c r="S319" s="1"/>
      <c r="T319" s="2"/>
      <c r="U319" s="2"/>
      <c r="V319" s="5"/>
      <c r="W319" s="5"/>
      <c r="X319" s="5"/>
      <c r="Y319" s="1"/>
      <c r="Z319" s="1"/>
      <c r="AA319" s="2"/>
      <c r="AB319" s="5"/>
      <c r="AC319" s="5"/>
      <c r="AD319" s="5"/>
      <c r="AE319" s="5"/>
      <c r="AF319" s="15"/>
      <c r="AG319" s="1"/>
    </row>
    <row r="320">
      <c r="A320" s="2"/>
      <c r="B320" s="3"/>
      <c r="C320" s="4"/>
      <c r="D320" s="4"/>
      <c r="E320" s="4"/>
      <c r="F320" s="4"/>
      <c r="G320" s="5"/>
      <c r="H320" s="1"/>
      <c r="I320" s="2"/>
      <c r="J320" s="1"/>
      <c r="K320" s="13"/>
      <c r="L320" s="1"/>
      <c r="M320" s="1"/>
      <c r="N320" s="1"/>
      <c r="O320" s="2"/>
      <c r="P320" s="5"/>
      <c r="Q320" s="5"/>
      <c r="R320" s="1"/>
      <c r="S320" s="1"/>
      <c r="T320" s="2"/>
      <c r="U320" s="2"/>
      <c r="V320" s="5"/>
      <c r="W320" s="5"/>
      <c r="X320" s="5"/>
      <c r="Y320" s="1"/>
      <c r="Z320" s="1"/>
      <c r="AA320" s="2"/>
      <c r="AB320" s="5"/>
      <c r="AC320" s="5"/>
      <c r="AD320" s="5"/>
      <c r="AE320" s="5"/>
      <c r="AF320" s="15"/>
      <c r="AG320" s="1"/>
    </row>
    <row r="321">
      <c r="A321" s="2"/>
      <c r="B321" s="3"/>
      <c r="C321" s="4"/>
      <c r="D321" s="4"/>
      <c r="E321" s="4"/>
      <c r="F321" s="4"/>
      <c r="G321" s="5"/>
      <c r="H321" s="1"/>
      <c r="I321" s="1"/>
      <c r="J321" s="1"/>
      <c r="K321" s="8"/>
      <c r="L321" s="1"/>
      <c r="M321" s="1"/>
      <c r="N321" s="1"/>
      <c r="O321" s="2"/>
      <c r="P321" s="6"/>
      <c r="Q321" s="2"/>
      <c r="R321" s="1"/>
      <c r="S321" s="1"/>
      <c r="T321" s="2"/>
      <c r="U321" s="2"/>
      <c r="V321" s="5"/>
      <c r="W321" s="5"/>
      <c r="X321" s="5"/>
      <c r="Y321" s="1"/>
      <c r="Z321" s="1"/>
      <c r="AA321" s="1"/>
      <c r="AB321" s="5"/>
      <c r="AC321" s="5"/>
      <c r="AD321" s="5"/>
      <c r="AE321" s="5"/>
      <c r="AF321" s="15"/>
      <c r="AG321" s="1"/>
    </row>
    <row r="322">
      <c r="A322" s="2"/>
      <c r="B322" s="3"/>
      <c r="C322" s="4"/>
      <c r="D322" s="4"/>
      <c r="E322" s="4"/>
      <c r="F322" s="4"/>
      <c r="G322" s="7"/>
      <c r="H322" s="1"/>
      <c r="I322" s="2"/>
      <c r="J322" s="1"/>
      <c r="K322" s="5"/>
      <c r="L322" s="1"/>
      <c r="M322" s="1"/>
      <c r="N322" s="1"/>
      <c r="O322" s="2"/>
      <c r="P322" s="6"/>
      <c r="Q322" s="5"/>
      <c r="R322" s="1"/>
      <c r="S322" s="1"/>
      <c r="T322" s="2"/>
      <c r="U322" s="2"/>
      <c r="V322" s="5"/>
      <c r="W322" s="5"/>
      <c r="X322" s="5"/>
      <c r="Y322" s="1"/>
      <c r="Z322" s="1"/>
      <c r="AA322" s="1"/>
      <c r="AB322" s="5"/>
      <c r="AC322" s="5"/>
      <c r="AD322" s="5"/>
      <c r="AE322" s="5"/>
      <c r="AF322" s="15"/>
      <c r="AG322" s="1"/>
    </row>
    <row r="323">
      <c r="A323" s="2"/>
      <c r="B323" s="3"/>
      <c r="C323" s="4"/>
      <c r="D323" s="4"/>
      <c r="E323" s="4"/>
      <c r="F323" s="4"/>
      <c r="G323" s="5"/>
      <c r="H323" s="1"/>
      <c r="I323" s="2"/>
      <c r="J323" s="1"/>
      <c r="K323" s="5"/>
      <c r="L323" s="1"/>
      <c r="M323" s="1"/>
      <c r="N323" s="1"/>
      <c r="O323" s="2"/>
      <c r="P323" s="6"/>
      <c r="Q323" s="1"/>
      <c r="R323" s="1"/>
      <c r="S323" s="1"/>
      <c r="T323" s="2"/>
      <c r="U323" s="2"/>
      <c r="V323" s="5"/>
      <c r="W323" s="5"/>
      <c r="X323" s="5"/>
      <c r="Y323" s="1"/>
      <c r="Z323" s="1"/>
      <c r="AA323" s="2"/>
      <c r="AB323" s="5"/>
      <c r="AC323" s="5"/>
      <c r="AD323" s="5"/>
      <c r="AE323" s="5"/>
      <c r="AF323" s="15"/>
      <c r="AG323" s="1"/>
    </row>
    <row r="324">
      <c r="A324" s="2"/>
      <c r="B324" s="3"/>
      <c r="C324" s="4"/>
      <c r="D324" s="4"/>
      <c r="E324" s="4"/>
      <c r="F324" s="4"/>
      <c r="G324" s="1"/>
      <c r="H324" s="1"/>
      <c r="I324" s="2"/>
      <c r="J324" s="1"/>
      <c r="K324" s="11"/>
      <c r="L324" s="1"/>
      <c r="M324" s="1"/>
      <c r="N324" s="1"/>
      <c r="O324" s="2"/>
      <c r="P324" s="6"/>
      <c r="Q324" s="1"/>
      <c r="R324" s="1"/>
      <c r="S324" s="1"/>
      <c r="T324" s="2"/>
      <c r="U324" s="2"/>
      <c r="V324" s="5"/>
      <c r="W324" s="5"/>
      <c r="X324" s="5"/>
      <c r="Y324" s="1"/>
      <c r="Z324" s="1"/>
      <c r="AA324" s="2"/>
      <c r="AB324" s="5"/>
      <c r="AC324" s="5"/>
      <c r="AD324" s="5"/>
      <c r="AE324" s="5"/>
      <c r="AF324" s="15"/>
      <c r="AG324" s="1"/>
    </row>
    <row r="325">
      <c r="A325" s="2"/>
      <c r="B325" s="3"/>
      <c r="C325" s="4"/>
      <c r="D325" s="4"/>
      <c r="E325" s="4"/>
      <c r="F325" s="4"/>
      <c r="G325" s="1"/>
      <c r="H325" s="1"/>
      <c r="I325" s="2"/>
      <c r="J325" s="1"/>
      <c r="K325" s="13"/>
      <c r="L325" s="1"/>
      <c r="M325" s="1"/>
      <c r="N325" s="1"/>
      <c r="O325" s="2"/>
      <c r="P325" s="6"/>
      <c r="Q325" s="1"/>
      <c r="R325" s="1"/>
      <c r="S325" s="1"/>
      <c r="T325" s="2"/>
      <c r="U325" s="2"/>
      <c r="V325" s="5"/>
      <c r="W325" s="5"/>
      <c r="X325" s="5"/>
      <c r="Y325" s="1"/>
      <c r="Z325" s="1"/>
      <c r="AA325" s="2"/>
      <c r="AB325" s="5"/>
      <c r="AC325" s="5"/>
      <c r="AD325" s="5"/>
      <c r="AE325" s="5"/>
      <c r="AF325" s="15"/>
      <c r="AG325" s="1"/>
    </row>
    <row r="326">
      <c r="A326" s="2"/>
      <c r="B326" s="3"/>
      <c r="C326" s="4"/>
      <c r="D326" s="4"/>
      <c r="E326" s="4"/>
      <c r="F326" s="4"/>
      <c r="G326" s="5"/>
      <c r="H326" s="1"/>
      <c r="I326" s="2"/>
      <c r="J326" s="1"/>
      <c r="K326" s="11"/>
      <c r="L326" s="1"/>
      <c r="M326" s="1"/>
      <c r="N326" s="1"/>
      <c r="O326" s="2"/>
      <c r="P326" s="6"/>
      <c r="Q326" s="1"/>
      <c r="R326" s="1"/>
      <c r="S326" s="1"/>
      <c r="T326" s="2"/>
      <c r="U326" s="2"/>
      <c r="V326" s="5"/>
      <c r="W326" s="5"/>
      <c r="X326" s="5"/>
      <c r="Y326" s="1"/>
      <c r="Z326" s="1"/>
      <c r="AA326" s="2"/>
      <c r="AB326" s="11"/>
      <c r="AC326" s="5"/>
      <c r="AD326" s="5"/>
      <c r="AE326" s="5"/>
      <c r="AF326" s="15"/>
      <c r="AG326" s="1"/>
    </row>
    <row r="327">
      <c r="A327" s="2"/>
      <c r="B327" s="3"/>
      <c r="C327" s="4"/>
      <c r="D327" s="4"/>
      <c r="E327" s="4"/>
      <c r="F327" s="4"/>
      <c r="G327" s="5"/>
      <c r="H327" s="1"/>
      <c r="I327" s="2"/>
      <c r="J327" s="1"/>
      <c r="K327" s="8"/>
      <c r="L327" s="1"/>
      <c r="M327" s="1"/>
      <c r="N327" s="1"/>
      <c r="O327" s="2"/>
      <c r="P327" s="6"/>
      <c r="Q327" s="1"/>
      <c r="R327" s="1"/>
      <c r="S327" s="1"/>
      <c r="T327" s="2"/>
      <c r="U327" s="2"/>
      <c r="V327" s="5"/>
      <c r="W327" s="5"/>
      <c r="X327" s="5"/>
      <c r="Y327" s="1"/>
      <c r="Z327" s="1"/>
      <c r="AA327" s="1"/>
      <c r="AB327" s="5"/>
      <c r="AC327" s="5"/>
      <c r="AD327" s="5"/>
      <c r="AE327" s="5"/>
      <c r="AF327" s="15"/>
      <c r="AG327" s="1"/>
    </row>
    <row r="328">
      <c r="A328" s="2"/>
      <c r="B328" s="3"/>
      <c r="C328" s="4"/>
      <c r="D328" s="4"/>
      <c r="E328" s="4"/>
      <c r="F328" s="4"/>
      <c r="G328" s="1"/>
      <c r="H328" s="1"/>
      <c r="I328" s="2"/>
      <c r="J328" s="1"/>
      <c r="K328" s="5"/>
      <c r="L328" s="1"/>
      <c r="M328" s="1"/>
      <c r="N328" s="1"/>
      <c r="O328" s="2"/>
      <c r="P328" s="6"/>
      <c r="Q328" s="5"/>
      <c r="R328" s="1"/>
      <c r="S328" s="1"/>
      <c r="T328" s="2"/>
      <c r="U328" s="2"/>
      <c r="V328" s="5"/>
      <c r="W328" s="5"/>
      <c r="X328" s="5"/>
      <c r="Y328" s="1"/>
      <c r="Z328" s="1"/>
      <c r="AA328" s="1"/>
      <c r="AB328" s="5"/>
      <c r="AC328" s="5"/>
      <c r="AD328" s="5"/>
      <c r="AE328" s="5"/>
      <c r="AF328" s="15"/>
      <c r="AG328" s="1"/>
    </row>
    <row r="329">
      <c r="A329" s="2"/>
      <c r="B329" s="3"/>
      <c r="C329" s="4"/>
      <c r="D329" s="4"/>
      <c r="E329" s="4"/>
      <c r="F329" s="4"/>
      <c r="G329" s="11"/>
      <c r="H329" s="1"/>
      <c r="I329" s="2"/>
      <c r="J329" s="1"/>
      <c r="K329" s="5"/>
      <c r="L329" s="1"/>
      <c r="M329" s="1"/>
      <c r="N329" s="1"/>
      <c r="O329" s="2"/>
      <c r="P329" s="5"/>
      <c r="Q329" s="5"/>
      <c r="R329" s="1"/>
      <c r="S329" s="1"/>
      <c r="T329" s="2"/>
      <c r="U329" s="2"/>
      <c r="V329" s="5"/>
      <c r="W329" s="5"/>
      <c r="X329" s="5"/>
      <c r="Y329" s="1"/>
      <c r="Z329" s="1"/>
      <c r="AA329" s="2"/>
      <c r="AB329" s="5"/>
      <c r="AC329" s="5"/>
      <c r="AD329" s="5"/>
      <c r="AE329" s="5"/>
      <c r="AF329" s="15"/>
      <c r="AG329" s="1"/>
    </row>
    <row r="330">
      <c r="A330" s="2"/>
      <c r="B330" s="3"/>
      <c r="C330" s="4"/>
      <c r="D330" s="4"/>
      <c r="E330" s="4"/>
      <c r="F330" s="4"/>
      <c r="G330" s="5"/>
      <c r="H330" s="1"/>
      <c r="I330" s="2"/>
      <c r="J330" s="1"/>
      <c r="K330" s="11"/>
      <c r="L330" s="1"/>
      <c r="M330" s="1"/>
      <c r="N330" s="1"/>
      <c r="O330" s="2"/>
      <c r="P330" s="6"/>
      <c r="Q330" s="1"/>
      <c r="R330" s="1"/>
      <c r="S330" s="1"/>
      <c r="T330" s="2"/>
      <c r="U330" s="2"/>
      <c r="V330" s="5"/>
      <c r="W330" s="5"/>
      <c r="X330" s="5"/>
      <c r="Y330" s="1"/>
      <c r="Z330" s="1"/>
      <c r="AA330" s="2"/>
      <c r="AB330" s="5"/>
      <c r="AC330" s="5"/>
      <c r="AD330" s="5"/>
      <c r="AE330" s="5"/>
      <c r="AF330" s="15"/>
      <c r="AG330" s="1"/>
    </row>
    <row r="331">
      <c r="A331" s="2"/>
      <c r="B331" s="3"/>
      <c r="C331" s="4"/>
      <c r="D331" s="4"/>
      <c r="E331" s="4"/>
      <c r="F331" s="4"/>
      <c r="G331" s="5"/>
      <c r="H331" s="1"/>
      <c r="I331" s="2"/>
      <c r="J331" s="1"/>
      <c r="K331" s="5"/>
      <c r="L331" s="1"/>
      <c r="M331" s="1"/>
      <c r="N331" s="1"/>
      <c r="O331" s="2"/>
      <c r="P331" s="6"/>
      <c r="Q331" s="2"/>
      <c r="R331" s="1"/>
      <c r="S331" s="1"/>
      <c r="T331" s="2"/>
      <c r="U331" s="2"/>
      <c r="V331" s="5"/>
      <c r="W331" s="5"/>
      <c r="X331" s="5"/>
      <c r="Y331" s="1"/>
      <c r="Z331" s="1"/>
      <c r="AA331" s="1"/>
      <c r="AB331" s="5"/>
      <c r="AC331" s="5"/>
      <c r="AD331" s="5"/>
      <c r="AE331" s="5"/>
      <c r="AF331" s="15"/>
      <c r="AG331" s="1"/>
    </row>
    <row r="332">
      <c r="A332" s="2"/>
      <c r="B332" s="3"/>
      <c r="C332" s="4"/>
      <c r="D332" s="4"/>
      <c r="E332" s="4"/>
      <c r="F332" s="4"/>
      <c r="G332" s="5"/>
      <c r="H332" s="1"/>
      <c r="I332" s="2"/>
      <c r="J332" s="1"/>
      <c r="K332" s="13"/>
      <c r="L332" s="1"/>
      <c r="M332" s="1"/>
      <c r="N332" s="1"/>
      <c r="O332" s="2"/>
      <c r="P332" s="6"/>
      <c r="Q332" s="5"/>
      <c r="R332" s="1"/>
      <c r="S332" s="1"/>
      <c r="T332" s="2"/>
      <c r="U332" s="2"/>
      <c r="V332" s="5"/>
      <c r="W332" s="5"/>
      <c r="X332" s="5"/>
      <c r="Y332" s="1"/>
      <c r="Z332" s="1"/>
      <c r="AA332" s="2"/>
      <c r="AB332" s="5"/>
      <c r="AC332" s="5"/>
      <c r="AD332" s="5"/>
      <c r="AE332" s="5"/>
      <c r="AF332" s="15"/>
      <c r="AG332" s="1"/>
    </row>
    <row r="333">
      <c r="A333" s="2"/>
      <c r="B333" s="3"/>
      <c r="C333" s="4"/>
      <c r="D333" s="4"/>
      <c r="E333" s="4"/>
      <c r="F333" s="4"/>
      <c r="G333" s="5"/>
      <c r="H333" s="1"/>
      <c r="I333" s="2"/>
      <c r="J333" s="1"/>
      <c r="K333" s="11"/>
      <c r="L333" s="1"/>
      <c r="M333" s="1"/>
      <c r="N333" s="1"/>
      <c r="O333" s="2"/>
      <c r="P333" s="5"/>
      <c r="Q333" s="1"/>
      <c r="R333" s="1"/>
      <c r="S333" s="1"/>
      <c r="T333" s="2"/>
      <c r="U333" s="2"/>
      <c r="V333" s="5"/>
      <c r="W333" s="5"/>
      <c r="X333" s="5"/>
      <c r="Y333" s="1"/>
      <c r="Z333" s="1"/>
      <c r="AA333" s="2"/>
      <c r="AB333" s="5"/>
      <c r="AC333" s="5"/>
      <c r="AD333" s="5"/>
      <c r="AE333" s="5"/>
      <c r="AF333" s="15"/>
      <c r="AG333" s="1"/>
    </row>
    <row r="334">
      <c r="A334" s="2"/>
      <c r="B334" s="3"/>
      <c r="C334" s="4"/>
      <c r="D334" s="4"/>
      <c r="E334" s="4"/>
      <c r="F334" s="4"/>
      <c r="G334" s="1"/>
      <c r="H334" s="1"/>
      <c r="I334" s="2"/>
      <c r="J334" s="1"/>
      <c r="K334" s="11"/>
      <c r="L334" s="1"/>
      <c r="M334" s="1"/>
      <c r="N334" s="2"/>
      <c r="O334" s="2"/>
      <c r="P334" s="5"/>
      <c r="Q334" s="5"/>
      <c r="R334" s="1"/>
      <c r="S334" s="1"/>
      <c r="T334" s="2"/>
      <c r="U334" s="2"/>
      <c r="V334" s="5"/>
      <c r="W334" s="5"/>
      <c r="X334" s="5"/>
      <c r="Y334" s="1"/>
      <c r="Z334" s="1"/>
      <c r="AA334" s="2"/>
      <c r="AB334" s="5"/>
      <c r="AC334" s="5"/>
      <c r="AD334" s="5"/>
      <c r="AE334" s="5"/>
      <c r="AF334" s="15"/>
      <c r="AG334" s="1"/>
    </row>
    <row r="335">
      <c r="A335" s="2"/>
      <c r="B335" s="3"/>
      <c r="C335" s="4"/>
      <c r="D335" s="4"/>
      <c r="E335" s="4"/>
      <c r="F335" s="4"/>
      <c r="G335" s="1"/>
      <c r="H335" s="1"/>
      <c r="I335" s="2"/>
      <c r="J335" s="1"/>
      <c r="K335" s="5"/>
      <c r="L335" s="1"/>
      <c r="M335" s="1"/>
      <c r="N335" s="1"/>
      <c r="O335" s="2"/>
      <c r="P335" s="6"/>
      <c r="Q335" s="1"/>
      <c r="R335" s="1"/>
      <c r="S335" s="1"/>
      <c r="T335" s="2"/>
      <c r="U335" s="2"/>
      <c r="V335" s="5"/>
      <c r="W335" s="5"/>
      <c r="X335" s="5"/>
      <c r="Y335" s="1"/>
      <c r="Z335" s="1"/>
      <c r="AA335" s="2"/>
      <c r="AB335" s="11"/>
      <c r="AC335" s="5"/>
      <c r="AD335" s="5"/>
      <c r="AE335" s="5"/>
      <c r="AF335" s="15"/>
      <c r="AG335" s="1"/>
    </row>
    <row r="336">
      <c r="A336" s="2"/>
      <c r="B336" s="3"/>
      <c r="C336" s="4"/>
      <c r="D336" s="4"/>
      <c r="E336" s="4"/>
      <c r="F336" s="4"/>
      <c r="G336" s="5"/>
      <c r="H336" s="1"/>
      <c r="I336" s="2"/>
      <c r="J336" s="1"/>
      <c r="K336" s="5"/>
      <c r="L336" s="1"/>
      <c r="M336" s="1"/>
      <c r="N336" s="1"/>
      <c r="O336" s="2"/>
      <c r="P336" s="6"/>
      <c r="Q336" s="1"/>
      <c r="R336" s="1"/>
      <c r="S336" s="1"/>
      <c r="T336" s="2"/>
      <c r="U336" s="2"/>
      <c r="V336" s="5"/>
      <c r="W336" s="5"/>
      <c r="X336" s="5"/>
      <c r="Y336" s="1"/>
      <c r="Z336" s="1"/>
      <c r="AA336" s="2"/>
      <c r="AB336" s="5"/>
      <c r="AC336" s="5"/>
      <c r="AD336" s="5"/>
      <c r="AE336" s="5"/>
      <c r="AF336" s="15"/>
      <c r="AG336" s="1"/>
    </row>
    <row r="337">
      <c r="A337" s="2"/>
      <c r="B337" s="3"/>
      <c r="C337" s="4"/>
      <c r="D337" s="4"/>
      <c r="E337" s="4"/>
      <c r="F337" s="4"/>
      <c r="G337" s="5"/>
      <c r="H337" s="1"/>
      <c r="I337" s="2"/>
      <c r="J337" s="1"/>
      <c r="K337" s="5"/>
      <c r="L337" s="1"/>
      <c r="M337" s="1"/>
      <c r="N337" s="2"/>
      <c r="O337" s="2"/>
      <c r="P337" s="6"/>
      <c r="Q337" s="1"/>
      <c r="R337" s="1"/>
      <c r="S337" s="1"/>
      <c r="T337" s="2"/>
      <c r="U337" s="2"/>
      <c r="V337" s="5"/>
      <c r="W337" s="5"/>
      <c r="X337" s="5"/>
      <c r="Y337" s="1"/>
      <c r="Z337" s="1"/>
      <c r="AA337" s="2"/>
      <c r="AB337" s="5"/>
      <c r="AC337" s="5"/>
      <c r="AD337" s="5"/>
      <c r="AE337" s="5"/>
      <c r="AF337" s="15"/>
      <c r="AG337" s="1"/>
    </row>
    <row r="338">
      <c r="A338" s="2"/>
      <c r="B338" s="3"/>
      <c r="C338" s="4"/>
      <c r="D338" s="4"/>
      <c r="E338" s="4"/>
      <c r="F338" s="4"/>
      <c r="G338" s="1"/>
      <c r="H338" s="1"/>
      <c r="I338" s="2"/>
      <c r="J338" s="1"/>
      <c r="K338" s="5"/>
      <c r="L338" s="1"/>
      <c r="M338" s="1"/>
      <c r="N338" s="1"/>
      <c r="O338" s="2"/>
      <c r="P338" s="6"/>
      <c r="Q338" s="1"/>
      <c r="R338" s="1"/>
      <c r="S338" s="1"/>
      <c r="T338" s="2"/>
      <c r="U338" s="2"/>
      <c r="V338" s="5"/>
      <c r="W338" s="5"/>
      <c r="X338" s="5"/>
      <c r="Y338" s="1"/>
      <c r="Z338" s="1"/>
      <c r="AA338" s="1"/>
      <c r="AB338" s="5"/>
      <c r="AC338" s="5"/>
      <c r="AD338" s="5"/>
      <c r="AE338" s="5"/>
      <c r="AF338" s="15"/>
      <c r="AG338" s="1"/>
    </row>
    <row r="339">
      <c r="A339" s="2"/>
      <c r="B339" s="3"/>
      <c r="C339" s="4"/>
      <c r="D339" s="4"/>
      <c r="E339" s="4"/>
      <c r="F339" s="4"/>
      <c r="G339" s="2"/>
      <c r="H339" s="1"/>
      <c r="I339" s="2"/>
      <c r="J339" s="1"/>
      <c r="K339" s="5"/>
      <c r="L339" s="1"/>
      <c r="M339" s="1"/>
      <c r="N339" s="1"/>
      <c r="O339" s="2"/>
      <c r="P339" s="5"/>
      <c r="Q339" s="11"/>
      <c r="R339" s="1"/>
      <c r="S339" s="1"/>
      <c r="T339" s="2"/>
      <c r="U339" s="2"/>
      <c r="V339" s="5"/>
      <c r="W339" s="5"/>
      <c r="X339" s="5"/>
      <c r="Y339" s="1"/>
      <c r="Z339" s="1"/>
      <c r="AA339" s="2"/>
      <c r="AB339" s="5"/>
      <c r="AC339" s="5"/>
      <c r="AD339" s="5"/>
      <c r="AE339" s="5"/>
      <c r="AF339" s="15"/>
      <c r="AG339" s="1"/>
    </row>
    <row r="340">
      <c r="A340" s="2"/>
      <c r="B340" s="3"/>
      <c r="C340" s="4"/>
      <c r="D340" s="4"/>
      <c r="E340" s="4"/>
      <c r="F340" s="4"/>
      <c r="G340" s="7"/>
      <c r="H340" s="1"/>
      <c r="I340" s="2"/>
      <c r="J340" s="1"/>
      <c r="K340" s="11"/>
      <c r="L340" s="1"/>
      <c r="M340" s="1"/>
      <c r="N340" s="1"/>
      <c r="O340" s="2"/>
      <c r="P340" s="5"/>
      <c r="Q340" s="1"/>
      <c r="R340" s="1"/>
      <c r="S340" s="1"/>
      <c r="T340" s="2"/>
      <c r="U340" s="2"/>
      <c r="V340" s="5"/>
      <c r="W340" s="5"/>
      <c r="X340" s="5"/>
      <c r="Y340" s="1"/>
      <c r="Z340" s="1"/>
      <c r="AA340" s="2"/>
      <c r="AB340" s="5"/>
      <c r="AC340" s="5"/>
      <c r="AD340" s="5"/>
      <c r="AE340" s="5"/>
      <c r="AF340" s="15"/>
      <c r="AG340" s="1"/>
    </row>
    <row r="341">
      <c r="A341" s="2"/>
      <c r="B341" s="3"/>
      <c r="C341" s="4"/>
      <c r="D341" s="4"/>
      <c r="E341" s="4"/>
      <c r="F341" s="4"/>
      <c r="G341" s="2"/>
      <c r="H341" s="1"/>
      <c r="I341" s="2"/>
      <c r="J341" s="1"/>
      <c r="K341" s="5"/>
      <c r="L341" s="1"/>
      <c r="M341" s="1"/>
      <c r="N341" s="1"/>
      <c r="O341" s="2"/>
      <c r="P341" s="6"/>
      <c r="Q341" s="2"/>
      <c r="R341" s="1"/>
      <c r="S341" s="1"/>
      <c r="T341" s="2"/>
      <c r="U341" s="2"/>
      <c r="V341" s="5"/>
      <c r="W341" s="5"/>
      <c r="X341" s="5"/>
      <c r="Y341" s="1"/>
      <c r="Z341" s="1"/>
      <c r="AA341" s="1"/>
      <c r="AB341" s="5"/>
      <c r="AC341" s="5"/>
      <c r="AD341" s="5"/>
      <c r="AE341" s="5"/>
      <c r="AF341" s="15"/>
      <c r="AG341" s="1"/>
    </row>
    <row r="342">
      <c r="A342" s="2"/>
      <c r="B342" s="3"/>
      <c r="C342" s="4"/>
      <c r="D342" s="4"/>
      <c r="E342" s="4"/>
      <c r="F342" s="4"/>
      <c r="G342" s="5"/>
      <c r="H342" s="1"/>
      <c r="I342" s="2"/>
      <c r="J342" s="1"/>
      <c r="K342" s="1"/>
      <c r="L342" s="1"/>
      <c r="M342" s="1"/>
      <c r="N342" s="1"/>
      <c r="O342" s="2"/>
      <c r="P342" s="6"/>
      <c r="Q342" s="5"/>
      <c r="R342" s="1"/>
      <c r="S342" s="1"/>
      <c r="T342" s="2"/>
      <c r="U342" s="2"/>
      <c r="V342" s="5"/>
      <c r="W342" s="5"/>
      <c r="X342" s="5"/>
      <c r="Y342" s="1"/>
      <c r="Z342" s="1"/>
      <c r="AA342" s="2"/>
      <c r="AB342" s="5"/>
      <c r="AC342" s="5"/>
      <c r="AD342" s="5"/>
      <c r="AE342" s="5"/>
      <c r="AF342" s="15"/>
      <c r="AG342" s="1"/>
    </row>
    <row r="343">
      <c r="A343" s="2"/>
      <c r="B343" s="3"/>
      <c r="C343" s="4"/>
      <c r="D343" s="4"/>
      <c r="E343" s="4"/>
      <c r="F343" s="4"/>
      <c r="G343" s="5"/>
      <c r="H343" s="1"/>
      <c r="I343" s="2"/>
      <c r="J343" s="1"/>
      <c r="K343" s="1"/>
      <c r="L343" s="1"/>
      <c r="M343" s="1"/>
      <c r="N343" s="1"/>
      <c r="O343" s="2"/>
      <c r="P343" s="5"/>
      <c r="Q343" s="5"/>
      <c r="R343" s="1"/>
      <c r="S343" s="1"/>
      <c r="T343" s="2"/>
      <c r="U343" s="2"/>
      <c r="V343" s="5"/>
      <c r="W343" s="5"/>
      <c r="X343" s="5"/>
      <c r="Y343" s="1"/>
      <c r="Z343" s="1"/>
      <c r="AA343" s="1"/>
      <c r="AB343" s="5"/>
      <c r="AC343" s="5"/>
      <c r="AD343" s="5"/>
      <c r="AE343" s="5"/>
      <c r="AF343" s="15"/>
      <c r="AG343" s="1"/>
    </row>
    <row r="344">
      <c r="A344" s="2"/>
      <c r="B344" s="3"/>
      <c r="C344" s="4"/>
      <c r="D344" s="4"/>
      <c r="E344" s="4"/>
      <c r="F344" s="4"/>
      <c r="G344" s="5"/>
      <c r="H344" s="1"/>
      <c r="I344" s="2"/>
      <c r="J344" s="1"/>
      <c r="K344" s="11"/>
      <c r="L344" s="1"/>
      <c r="M344" s="1"/>
      <c r="N344" s="1"/>
      <c r="O344" s="2"/>
      <c r="P344" s="6"/>
      <c r="Q344" s="11"/>
      <c r="R344" s="1"/>
      <c r="S344" s="1"/>
      <c r="T344" s="2"/>
      <c r="U344" s="2"/>
      <c r="V344" s="5"/>
      <c r="W344" s="5"/>
      <c r="X344" s="5"/>
      <c r="Y344" s="1"/>
      <c r="Z344" s="1"/>
      <c r="AA344" s="2"/>
      <c r="AB344" s="5"/>
      <c r="AC344" s="5"/>
      <c r="AD344" s="5"/>
      <c r="AE344" s="5"/>
      <c r="AF344" s="15"/>
      <c r="AG344" s="1"/>
    </row>
    <row r="345">
      <c r="A345" s="2"/>
      <c r="B345" s="3"/>
      <c r="C345" s="4"/>
      <c r="D345" s="4"/>
      <c r="E345" s="4"/>
      <c r="F345" s="4"/>
      <c r="G345" s="5"/>
      <c r="H345" s="1"/>
      <c r="I345" s="1"/>
      <c r="J345" s="1"/>
      <c r="K345" s="1"/>
      <c r="L345" s="1"/>
      <c r="M345" s="1"/>
      <c r="N345" s="1"/>
      <c r="O345" s="2"/>
      <c r="P345" s="6"/>
      <c r="Q345" s="5"/>
      <c r="R345" s="1"/>
      <c r="S345" s="1"/>
      <c r="T345" s="1"/>
      <c r="U345" s="2"/>
      <c r="V345" s="5"/>
      <c r="W345" s="5"/>
      <c r="X345" s="5"/>
      <c r="Y345" s="1"/>
      <c r="Z345" s="1"/>
      <c r="AA345" s="2"/>
      <c r="AB345" s="5"/>
      <c r="AC345" s="5"/>
      <c r="AD345" s="5"/>
      <c r="AE345" s="5"/>
      <c r="AF345" s="15"/>
      <c r="AG345" s="1"/>
    </row>
    <row r="346">
      <c r="A346" s="2"/>
      <c r="B346" s="3"/>
      <c r="C346" s="4"/>
      <c r="D346" s="4"/>
      <c r="E346" s="4"/>
      <c r="F346" s="4"/>
      <c r="G346" s="1"/>
      <c r="H346" s="1"/>
      <c r="I346" s="2"/>
      <c r="J346" s="1"/>
      <c r="K346" s="5"/>
      <c r="L346" s="1"/>
      <c r="M346" s="1"/>
      <c r="N346" s="1"/>
      <c r="O346" s="2"/>
      <c r="P346" s="6"/>
      <c r="Q346" s="5"/>
      <c r="R346" s="1"/>
      <c r="S346" s="1"/>
      <c r="T346" s="2"/>
      <c r="U346" s="2"/>
      <c r="V346" s="5"/>
      <c r="W346" s="5"/>
      <c r="X346" s="5"/>
      <c r="Y346" s="1"/>
      <c r="Z346" s="1"/>
      <c r="AA346" s="2"/>
      <c r="AB346" s="5"/>
      <c r="AC346" s="5"/>
      <c r="AD346" s="5"/>
      <c r="AE346" s="5"/>
      <c r="AF346" s="15"/>
      <c r="AG346" s="1"/>
    </row>
    <row r="347">
      <c r="A347" s="2"/>
      <c r="B347" s="3"/>
      <c r="C347" s="4"/>
      <c r="D347" s="4"/>
      <c r="E347" s="4"/>
      <c r="F347" s="4"/>
      <c r="G347" s="2"/>
      <c r="H347" s="1"/>
      <c r="I347" s="2"/>
      <c r="J347" s="1"/>
      <c r="K347" s="1"/>
      <c r="L347" s="1"/>
      <c r="M347" s="1"/>
      <c r="N347" s="1"/>
      <c r="O347" s="2"/>
      <c r="P347" s="6"/>
      <c r="Q347" s="2"/>
      <c r="R347" s="1"/>
      <c r="S347" s="1"/>
      <c r="T347" s="2"/>
      <c r="U347" s="2"/>
      <c r="V347" s="5"/>
      <c r="W347" s="5"/>
      <c r="X347" s="5"/>
      <c r="Y347" s="1"/>
      <c r="Z347" s="1"/>
      <c r="AA347" s="1"/>
      <c r="AB347" s="5"/>
      <c r="AC347" s="5"/>
      <c r="AD347" s="5"/>
      <c r="AE347" s="5"/>
      <c r="AF347" s="15"/>
      <c r="AG347" s="1"/>
    </row>
    <row r="348">
      <c r="A348" s="2"/>
      <c r="B348" s="3"/>
      <c r="C348" s="4"/>
      <c r="D348" s="4"/>
      <c r="E348" s="4"/>
      <c r="F348" s="4"/>
      <c r="G348" s="2"/>
      <c r="H348" s="1"/>
      <c r="I348" s="2"/>
      <c r="J348" s="1"/>
      <c r="K348" s="5"/>
      <c r="L348" s="1"/>
      <c r="M348" s="1"/>
      <c r="N348" s="1"/>
      <c r="O348" s="2"/>
      <c r="P348" s="6"/>
      <c r="Q348" s="2"/>
      <c r="R348" s="1"/>
      <c r="S348" s="1"/>
      <c r="T348" s="2"/>
      <c r="U348" s="2"/>
      <c r="V348" s="5"/>
      <c r="W348" s="5"/>
      <c r="X348" s="5"/>
      <c r="Y348" s="1"/>
      <c r="Z348" s="1"/>
      <c r="AA348" s="1"/>
      <c r="AB348" s="5"/>
      <c r="AC348" s="5"/>
      <c r="AD348" s="5"/>
      <c r="AE348" s="5"/>
      <c r="AF348" s="15"/>
      <c r="AG348" s="1"/>
    </row>
    <row r="349">
      <c r="A349" s="2"/>
      <c r="B349" s="3"/>
      <c r="C349" s="4"/>
      <c r="D349" s="4"/>
      <c r="E349" s="4"/>
      <c r="F349" s="4"/>
      <c r="G349" s="11"/>
      <c r="H349" s="1"/>
      <c r="I349" s="2"/>
      <c r="J349" s="1"/>
      <c r="K349" s="13"/>
      <c r="L349" s="1"/>
      <c r="M349" s="1"/>
      <c r="N349" s="2"/>
      <c r="O349" s="2"/>
      <c r="P349" s="6"/>
      <c r="Q349" s="2"/>
      <c r="R349" s="1"/>
      <c r="S349" s="1"/>
      <c r="T349" s="2"/>
      <c r="U349" s="2"/>
      <c r="V349" s="5"/>
      <c r="W349" s="5"/>
      <c r="X349" s="5"/>
      <c r="Y349" s="1"/>
      <c r="Z349" s="1"/>
      <c r="AA349" s="2"/>
      <c r="AB349" s="5"/>
      <c r="AC349" s="5"/>
      <c r="AD349" s="5"/>
      <c r="AE349" s="5"/>
      <c r="AF349" s="15"/>
      <c r="AG349" s="1"/>
    </row>
    <row r="350">
      <c r="A350" s="2"/>
      <c r="B350" s="3"/>
      <c r="C350" s="4"/>
      <c r="D350" s="4"/>
      <c r="E350" s="4"/>
      <c r="F350" s="4"/>
      <c r="G350" s="7"/>
      <c r="H350" s="1"/>
      <c r="I350" s="2"/>
      <c r="J350" s="1"/>
      <c r="K350" s="11"/>
      <c r="L350" s="1"/>
      <c r="M350" s="1"/>
      <c r="N350" s="1"/>
      <c r="O350" s="2"/>
      <c r="P350" s="5"/>
      <c r="Q350" s="1"/>
      <c r="R350" s="1"/>
      <c r="S350" s="1"/>
      <c r="T350" s="2"/>
      <c r="U350" s="2"/>
      <c r="V350" s="5"/>
      <c r="W350" s="5"/>
      <c r="X350" s="5"/>
      <c r="Y350" s="1"/>
      <c r="Z350" s="1"/>
      <c r="AA350" s="2"/>
      <c r="AB350" s="5"/>
      <c r="AC350" s="5"/>
      <c r="AD350" s="5"/>
      <c r="AE350" s="5"/>
      <c r="AF350" s="15"/>
      <c r="AG350" s="1"/>
    </row>
    <row r="351">
      <c r="A351" s="2"/>
      <c r="B351" s="3"/>
      <c r="C351" s="4"/>
      <c r="D351" s="4"/>
      <c r="E351" s="4"/>
      <c r="F351" s="4"/>
      <c r="G351" s="11"/>
      <c r="H351" s="1"/>
      <c r="I351" s="2"/>
      <c r="J351" s="1"/>
      <c r="K351" s="5"/>
      <c r="L351" s="1"/>
      <c r="M351" s="1"/>
      <c r="N351" s="1"/>
      <c r="O351" s="2"/>
      <c r="P351" s="6"/>
      <c r="Q351" s="2"/>
      <c r="R351" s="1"/>
      <c r="S351" s="1"/>
      <c r="T351" s="2"/>
      <c r="U351" s="2"/>
      <c r="V351" s="5"/>
      <c r="W351" s="5"/>
      <c r="X351" s="5"/>
      <c r="Y351" s="1"/>
      <c r="Z351" s="1"/>
      <c r="AA351" s="2"/>
      <c r="AB351" s="5"/>
      <c r="AC351" s="5"/>
      <c r="AD351" s="5"/>
      <c r="AE351" s="5"/>
      <c r="AF351" s="15"/>
      <c r="AG351" s="1"/>
    </row>
    <row r="352">
      <c r="A352" s="2"/>
      <c r="B352" s="3"/>
      <c r="C352" s="4"/>
      <c r="D352" s="4"/>
      <c r="E352" s="4"/>
      <c r="F352" s="4"/>
      <c r="G352" s="9"/>
      <c r="H352" s="1"/>
      <c r="I352" s="2"/>
      <c r="J352" s="1"/>
      <c r="K352" s="8"/>
      <c r="L352" s="1"/>
      <c r="M352" s="1"/>
      <c r="N352" s="1"/>
      <c r="O352" s="2"/>
      <c r="P352" s="5"/>
      <c r="Q352" s="1"/>
      <c r="R352" s="1"/>
      <c r="S352" s="1"/>
      <c r="T352" s="2"/>
      <c r="U352" s="2"/>
      <c r="V352" s="5"/>
      <c r="W352" s="5"/>
      <c r="X352" s="5"/>
      <c r="Y352" s="1"/>
      <c r="Z352" s="1"/>
      <c r="AA352" s="2"/>
      <c r="AB352" s="5"/>
      <c r="AC352" s="5"/>
      <c r="AD352" s="5"/>
      <c r="AE352" s="5"/>
      <c r="AF352" s="15"/>
      <c r="AG352" s="1"/>
    </row>
    <row r="353">
      <c r="A353" s="2"/>
      <c r="B353" s="3"/>
      <c r="C353" s="4"/>
      <c r="D353" s="4"/>
      <c r="E353" s="4"/>
      <c r="F353" s="4"/>
      <c r="G353" s="11"/>
      <c r="H353" s="1"/>
      <c r="I353" s="2"/>
      <c r="J353" s="1"/>
      <c r="K353" s="8"/>
      <c r="L353" s="1"/>
      <c r="M353" s="1"/>
      <c r="N353" s="1"/>
      <c r="O353" s="2"/>
      <c r="P353" s="5"/>
      <c r="Q353" s="5"/>
      <c r="R353" s="1"/>
      <c r="S353" s="1"/>
      <c r="T353" s="2"/>
      <c r="U353" s="2"/>
      <c r="V353" s="5"/>
      <c r="W353" s="5"/>
      <c r="X353" s="5"/>
      <c r="Y353" s="1"/>
      <c r="Z353" s="1"/>
      <c r="AA353" s="1"/>
      <c r="AB353" s="5"/>
      <c r="AC353" s="5"/>
      <c r="AD353" s="5"/>
      <c r="AE353" s="5"/>
      <c r="AF353" s="15"/>
      <c r="AG353" s="1"/>
    </row>
    <row r="354">
      <c r="A354" s="2"/>
      <c r="B354" s="3"/>
      <c r="C354" s="4"/>
      <c r="D354" s="4"/>
      <c r="E354" s="4"/>
      <c r="F354" s="4"/>
      <c r="G354" s="5"/>
      <c r="H354" s="1"/>
      <c r="I354" s="2"/>
      <c r="J354" s="1"/>
      <c r="K354" s="13"/>
      <c r="L354" s="1"/>
      <c r="M354" s="1"/>
      <c r="N354" s="1"/>
      <c r="O354" s="2"/>
      <c r="P354" s="6"/>
      <c r="Q354" s="11"/>
      <c r="R354" s="1"/>
      <c r="S354" s="1"/>
      <c r="T354" s="2"/>
      <c r="U354" s="2"/>
      <c r="V354" s="5"/>
      <c r="W354" s="5"/>
      <c r="X354" s="5"/>
      <c r="Y354" s="1"/>
      <c r="Z354" s="1"/>
      <c r="AA354" s="2"/>
      <c r="AB354" s="5"/>
      <c r="AC354" s="5"/>
      <c r="AD354" s="5"/>
      <c r="AE354" s="5"/>
      <c r="AF354" s="15"/>
      <c r="AG354" s="1"/>
    </row>
    <row r="355">
      <c r="A355" s="2"/>
      <c r="B355" s="3"/>
      <c r="C355" s="4"/>
      <c r="D355" s="4"/>
      <c r="E355" s="4"/>
      <c r="F355" s="4"/>
      <c r="G355" s="5"/>
      <c r="H355" s="1"/>
      <c r="I355" s="1"/>
      <c r="J355" s="1"/>
      <c r="K355" s="5"/>
      <c r="L355" s="1"/>
      <c r="M355" s="1"/>
      <c r="N355" s="1"/>
      <c r="O355" s="2"/>
      <c r="P355" s="6"/>
      <c r="Q355" s="5"/>
      <c r="R355" s="1"/>
      <c r="S355" s="1"/>
      <c r="T355" s="1"/>
      <c r="U355" s="2"/>
      <c r="V355" s="5"/>
      <c r="W355" s="5"/>
      <c r="X355" s="5"/>
      <c r="Y355" s="1"/>
      <c r="Z355" s="1"/>
      <c r="AA355" s="2"/>
      <c r="AB355" s="5"/>
      <c r="AC355" s="5"/>
      <c r="AD355" s="5"/>
      <c r="AE355" s="5"/>
      <c r="AF355" s="15"/>
      <c r="AG355" s="1"/>
    </row>
    <row r="356">
      <c r="A356" s="2"/>
      <c r="B356" s="3"/>
      <c r="C356" s="4"/>
      <c r="D356" s="4"/>
      <c r="E356" s="4"/>
      <c r="F356" s="4"/>
      <c r="G356" s="1"/>
      <c r="H356" s="1"/>
      <c r="I356" s="2"/>
      <c r="J356" s="1"/>
      <c r="K356" s="5"/>
      <c r="L356" s="1"/>
      <c r="M356" s="1"/>
      <c r="N356" s="1"/>
      <c r="O356" s="2"/>
      <c r="P356" s="6"/>
      <c r="Q356" s="1"/>
      <c r="R356" s="1"/>
      <c r="S356" s="1"/>
      <c r="T356" s="2"/>
      <c r="U356" s="2"/>
      <c r="V356" s="5"/>
      <c r="W356" s="5"/>
      <c r="X356" s="5"/>
      <c r="Y356" s="1"/>
      <c r="Z356" s="1"/>
      <c r="AA356" s="2"/>
      <c r="AB356" s="5"/>
      <c r="AC356" s="5"/>
      <c r="AD356" s="5"/>
      <c r="AE356" s="5"/>
      <c r="AF356" s="15"/>
      <c r="AG356" s="1"/>
    </row>
    <row r="357">
      <c r="A357" s="2"/>
      <c r="B357" s="3"/>
      <c r="C357" s="4"/>
      <c r="D357" s="4"/>
      <c r="E357" s="4"/>
      <c r="F357" s="4"/>
      <c r="G357" s="11"/>
      <c r="H357" s="1"/>
      <c r="I357" s="2"/>
      <c r="J357" s="1"/>
      <c r="K357" s="5"/>
      <c r="L357" s="1"/>
      <c r="M357" s="1"/>
      <c r="N357" s="1"/>
      <c r="O357" s="2"/>
      <c r="P357" s="5"/>
      <c r="Q357" s="1"/>
      <c r="R357" s="1"/>
      <c r="S357" s="1"/>
      <c r="T357" s="2"/>
      <c r="U357" s="2"/>
      <c r="V357" s="5"/>
      <c r="W357" s="5"/>
      <c r="X357" s="5"/>
      <c r="Y357" s="1"/>
      <c r="Z357" s="1"/>
      <c r="AA357" s="1"/>
      <c r="AB357" s="5"/>
      <c r="AC357" s="5"/>
      <c r="AD357" s="5"/>
      <c r="AE357" s="5"/>
      <c r="AF357" s="15"/>
      <c r="AG357" s="1"/>
    </row>
    <row r="358">
      <c r="A358" s="2"/>
      <c r="B358" s="3"/>
      <c r="C358" s="4"/>
      <c r="D358" s="4"/>
      <c r="E358" s="4"/>
      <c r="F358" s="4"/>
      <c r="G358" s="5"/>
      <c r="H358" s="1"/>
      <c r="I358" s="2"/>
      <c r="J358" s="1"/>
      <c r="K358" s="5"/>
      <c r="L358" s="1"/>
      <c r="M358" s="1"/>
      <c r="N358" s="1"/>
      <c r="O358" s="2"/>
      <c r="P358" s="6"/>
      <c r="Q358" s="2"/>
      <c r="R358" s="1"/>
      <c r="S358" s="1"/>
      <c r="T358" s="2"/>
      <c r="U358" s="2"/>
      <c r="V358" s="5"/>
      <c r="W358" s="5"/>
      <c r="X358" s="5"/>
      <c r="Y358" s="1"/>
      <c r="Z358" s="1"/>
      <c r="AA358" s="1"/>
      <c r="AB358" s="5"/>
      <c r="AC358" s="5"/>
      <c r="AD358" s="5"/>
      <c r="AE358" s="5"/>
      <c r="AF358" s="15"/>
      <c r="AG358" s="1"/>
    </row>
    <row r="359">
      <c r="A359" s="2"/>
      <c r="B359" s="3"/>
      <c r="C359" s="4"/>
      <c r="D359" s="4"/>
      <c r="E359" s="4"/>
      <c r="F359" s="4"/>
      <c r="G359" s="5"/>
      <c r="H359" s="1"/>
      <c r="I359" s="2"/>
      <c r="J359" s="1"/>
      <c r="K359" s="11"/>
      <c r="L359" s="1"/>
      <c r="M359" s="1"/>
      <c r="N359" s="1"/>
      <c r="O359" s="2"/>
      <c r="P359" s="6"/>
      <c r="Q359" s="11"/>
      <c r="R359" s="1"/>
      <c r="S359" s="1"/>
      <c r="T359" s="2"/>
      <c r="U359" s="2"/>
      <c r="V359" s="5"/>
      <c r="W359" s="5"/>
      <c r="X359" s="5"/>
      <c r="Y359" s="1"/>
      <c r="Z359" s="1"/>
      <c r="AA359" s="2"/>
      <c r="AB359" s="5"/>
      <c r="AC359" s="5"/>
      <c r="AD359" s="5"/>
      <c r="AE359" s="5"/>
      <c r="AF359" s="15"/>
      <c r="AG359" s="1"/>
    </row>
    <row r="360">
      <c r="A360" s="2"/>
      <c r="B360" s="3"/>
      <c r="C360" s="4"/>
      <c r="D360" s="4"/>
      <c r="E360" s="4"/>
      <c r="F360" s="4"/>
      <c r="G360" s="1"/>
      <c r="H360" s="1"/>
      <c r="I360" s="2"/>
      <c r="J360" s="1"/>
      <c r="K360" s="11"/>
      <c r="L360" s="1"/>
      <c r="M360" s="1"/>
      <c r="N360" s="1"/>
      <c r="O360" s="2"/>
      <c r="P360" s="5"/>
      <c r="Q360" s="1"/>
      <c r="R360" s="1"/>
      <c r="S360" s="1"/>
      <c r="T360" s="2"/>
      <c r="U360" s="2"/>
      <c r="V360" s="5"/>
      <c r="W360" s="5"/>
      <c r="X360" s="5"/>
      <c r="Y360" s="1"/>
      <c r="Z360" s="1"/>
      <c r="AA360" s="2"/>
      <c r="AB360" s="5"/>
      <c r="AC360" s="5"/>
      <c r="AD360" s="5"/>
      <c r="AE360" s="5"/>
      <c r="AF360" s="15"/>
      <c r="AG360" s="1"/>
    </row>
    <row r="361">
      <c r="A361" s="2"/>
      <c r="B361" s="3"/>
      <c r="C361" s="4"/>
      <c r="D361" s="4"/>
      <c r="E361" s="4"/>
      <c r="F361" s="4"/>
      <c r="G361" s="9"/>
      <c r="H361" s="1"/>
      <c r="I361" s="2"/>
      <c r="J361" s="1"/>
      <c r="K361" s="8"/>
      <c r="L361" s="1"/>
      <c r="M361" s="1"/>
      <c r="N361" s="1"/>
      <c r="O361" s="2"/>
      <c r="P361" s="5"/>
      <c r="Q361" s="11"/>
      <c r="R361" s="1"/>
      <c r="S361" s="1"/>
      <c r="T361" s="2"/>
      <c r="U361" s="2"/>
      <c r="V361" s="5"/>
      <c r="W361" s="5"/>
      <c r="X361" s="5"/>
      <c r="Y361" s="1"/>
      <c r="Z361" s="1"/>
      <c r="AA361" s="2"/>
      <c r="AB361" s="5"/>
      <c r="AC361" s="5"/>
      <c r="AD361" s="5"/>
      <c r="AE361" s="5"/>
      <c r="AF361" s="15"/>
      <c r="AG361" s="1"/>
    </row>
    <row r="362">
      <c r="A362" s="2"/>
      <c r="B362" s="3"/>
      <c r="C362" s="4"/>
      <c r="D362" s="4"/>
      <c r="E362" s="4"/>
      <c r="F362" s="4"/>
      <c r="G362" s="7"/>
      <c r="H362" s="1"/>
      <c r="I362" s="2"/>
      <c r="J362" s="1"/>
      <c r="K362" s="11"/>
      <c r="L362" s="1"/>
      <c r="M362" s="1"/>
      <c r="N362" s="1"/>
      <c r="O362" s="2"/>
      <c r="P362" s="6"/>
      <c r="Q362" s="1"/>
      <c r="R362" s="1"/>
      <c r="S362" s="1"/>
      <c r="T362" s="2"/>
      <c r="U362" s="2"/>
      <c r="V362" s="5"/>
      <c r="W362" s="5"/>
      <c r="X362" s="5"/>
      <c r="Y362" s="1"/>
      <c r="Z362" s="1"/>
      <c r="AA362" s="2"/>
      <c r="AB362" s="5"/>
      <c r="AC362" s="5"/>
      <c r="AD362" s="5"/>
      <c r="AE362" s="5"/>
      <c r="AF362" s="15"/>
      <c r="AG362" s="1"/>
    </row>
    <row r="363">
      <c r="A363" s="2"/>
      <c r="B363" s="3"/>
      <c r="C363" s="4"/>
      <c r="D363" s="4"/>
      <c r="E363" s="4"/>
      <c r="F363" s="4"/>
      <c r="G363" s="1"/>
      <c r="H363" s="1"/>
      <c r="I363" s="2"/>
      <c r="J363" s="1"/>
      <c r="K363" s="5"/>
      <c r="L363" s="1"/>
      <c r="M363" s="1"/>
      <c r="N363" s="1"/>
      <c r="O363" s="2"/>
      <c r="P363" s="6"/>
      <c r="Q363" s="1"/>
      <c r="R363" s="1"/>
      <c r="S363" s="1"/>
      <c r="T363" s="2"/>
      <c r="U363" s="2"/>
      <c r="V363" s="5"/>
      <c r="W363" s="5"/>
      <c r="X363" s="5"/>
      <c r="Y363" s="1"/>
      <c r="Z363" s="1"/>
      <c r="AA363" s="2"/>
      <c r="AB363" s="5"/>
      <c r="AC363" s="5"/>
      <c r="AD363" s="5"/>
      <c r="AE363" s="5"/>
      <c r="AF363" s="15"/>
      <c r="AG363" s="1"/>
    </row>
    <row r="364">
      <c r="A364" s="2"/>
      <c r="B364" s="3"/>
      <c r="C364" s="4"/>
      <c r="D364" s="4"/>
      <c r="E364" s="4"/>
      <c r="F364" s="4"/>
      <c r="G364" s="1"/>
      <c r="H364" s="1"/>
      <c r="I364" s="2"/>
      <c r="J364" s="1"/>
      <c r="K364" s="5"/>
      <c r="L364" s="1"/>
      <c r="M364" s="1"/>
      <c r="N364" s="2"/>
      <c r="O364" s="2"/>
      <c r="P364" s="5"/>
      <c r="Q364" s="2"/>
      <c r="R364" s="1"/>
      <c r="S364" s="1"/>
      <c r="T364" s="2"/>
      <c r="U364" s="2"/>
      <c r="V364" s="5"/>
      <c r="W364" s="5"/>
      <c r="X364" s="5"/>
      <c r="Y364" s="1"/>
      <c r="Z364" s="1"/>
      <c r="AA364" s="2"/>
      <c r="AB364" s="5"/>
      <c r="AC364" s="5"/>
      <c r="AD364" s="5"/>
      <c r="AE364" s="5"/>
      <c r="AF364" s="15"/>
      <c r="AG364" s="1"/>
    </row>
    <row r="365">
      <c r="A365" s="2"/>
      <c r="B365" s="3"/>
      <c r="C365" s="4"/>
      <c r="D365" s="4"/>
      <c r="E365" s="4"/>
      <c r="F365" s="4"/>
      <c r="G365" s="1"/>
      <c r="H365" s="1"/>
      <c r="I365" s="2"/>
      <c r="J365" s="1"/>
      <c r="K365" s="5"/>
      <c r="L365" s="1"/>
      <c r="M365" s="1"/>
      <c r="N365" s="1"/>
      <c r="O365" s="2"/>
      <c r="P365" s="6"/>
      <c r="Q365" s="1"/>
      <c r="R365" s="1"/>
      <c r="S365" s="1"/>
      <c r="T365" s="2"/>
      <c r="U365" s="2"/>
      <c r="V365" s="5"/>
      <c r="W365" s="5"/>
      <c r="X365" s="5"/>
      <c r="Y365" s="1"/>
      <c r="Z365" s="1"/>
      <c r="AA365" s="2"/>
      <c r="AB365" s="5"/>
      <c r="AC365" s="5"/>
      <c r="AD365" s="5"/>
      <c r="AE365" s="5"/>
      <c r="AF365" s="15"/>
      <c r="AG365" s="1"/>
    </row>
    <row r="366">
      <c r="A366" s="2"/>
      <c r="B366" s="3"/>
      <c r="C366" s="4"/>
      <c r="D366" s="4"/>
      <c r="E366" s="4"/>
      <c r="F366" s="4"/>
      <c r="G366" s="2"/>
      <c r="H366" s="1"/>
      <c r="I366" s="2"/>
      <c r="J366" s="1"/>
      <c r="K366" s="5"/>
      <c r="L366" s="1"/>
      <c r="M366" s="1"/>
      <c r="N366" s="1"/>
      <c r="O366" s="2"/>
      <c r="P366" s="6"/>
      <c r="Q366" s="1"/>
      <c r="R366" s="1"/>
      <c r="S366" s="1"/>
      <c r="T366" s="2"/>
      <c r="U366" s="2"/>
      <c r="V366" s="5"/>
      <c r="W366" s="5"/>
      <c r="X366" s="5"/>
      <c r="Y366" s="1"/>
      <c r="Z366" s="1"/>
      <c r="AA366" s="1"/>
      <c r="AB366" s="5"/>
      <c r="AC366" s="5"/>
      <c r="AD366" s="5"/>
      <c r="AE366" s="5"/>
      <c r="AF366" s="15"/>
      <c r="AG366" s="1"/>
    </row>
    <row r="367">
      <c r="A367" s="2"/>
      <c r="B367" s="3"/>
      <c r="C367" s="4"/>
      <c r="D367" s="4"/>
      <c r="E367" s="4"/>
      <c r="F367" s="4"/>
      <c r="G367" s="2"/>
      <c r="H367" s="1"/>
      <c r="I367" s="2"/>
      <c r="J367" s="1"/>
      <c r="K367" s="5"/>
      <c r="L367" s="1"/>
      <c r="M367" s="1"/>
      <c r="N367" s="2"/>
      <c r="O367" s="2"/>
      <c r="P367" s="5"/>
      <c r="Q367" s="5"/>
      <c r="R367" s="1"/>
      <c r="S367" s="1"/>
      <c r="T367" s="2"/>
      <c r="U367" s="2"/>
      <c r="V367" s="5"/>
      <c r="W367" s="5"/>
      <c r="X367" s="5"/>
      <c r="Y367" s="1"/>
      <c r="Z367" s="1"/>
      <c r="AA367" s="2"/>
      <c r="AB367" s="5"/>
      <c r="AC367" s="5"/>
      <c r="AD367" s="5"/>
      <c r="AE367" s="5"/>
      <c r="AF367" s="15"/>
      <c r="AG367" s="1"/>
    </row>
    <row r="368">
      <c r="A368" s="2"/>
      <c r="B368" s="3"/>
      <c r="C368" s="4"/>
      <c r="D368" s="4"/>
      <c r="E368" s="4"/>
      <c r="F368" s="4"/>
      <c r="G368" s="1"/>
      <c r="H368" s="1"/>
      <c r="I368" s="2"/>
      <c r="J368" s="1"/>
      <c r="K368" s="5"/>
      <c r="L368" s="1"/>
      <c r="M368" s="1"/>
      <c r="N368" s="1"/>
      <c r="O368" s="2"/>
      <c r="P368" s="6"/>
      <c r="Q368" s="2"/>
      <c r="R368" s="1"/>
      <c r="S368" s="1"/>
      <c r="T368" s="2"/>
      <c r="U368" s="2"/>
      <c r="V368" s="5"/>
      <c r="W368" s="5"/>
      <c r="X368" s="5"/>
      <c r="Y368" s="1"/>
      <c r="Z368" s="1"/>
      <c r="AA368" s="1"/>
      <c r="AB368" s="5"/>
      <c r="AC368" s="5"/>
      <c r="AD368" s="5"/>
      <c r="AE368" s="5"/>
      <c r="AF368" s="15"/>
      <c r="AG368" s="1"/>
    </row>
    <row r="369">
      <c r="A369" s="2"/>
      <c r="B369" s="3"/>
      <c r="C369" s="4"/>
      <c r="D369" s="4"/>
      <c r="E369" s="4"/>
      <c r="F369" s="4"/>
      <c r="G369" s="5"/>
      <c r="H369" s="1"/>
      <c r="I369" s="2"/>
      <c r="J369" s="1"/>
      <c r="K369" s="8"/>
      <c r="L369" s="1"/>
      <c r="M369" s="1"/>
      <c r="N369" s="1"/>
      <c r="O369" s="2"/>
      <c r="P369" s="6"/>
      <c r="Q369" s="11"/>
      <c r="R369" s="1"/>
      <c r="S369" s="1"/>
      <c r="T369" s="2"/>
      <c r="U369" s="2"/>
      <c r="V369" s="5"/>
      <c r="W369" s="5"/>
      <c r="X369" s="5"/>
      <c r="Y369" s="1"/>
      <c r="Z369" s="1"/>
      <c r="AA369" s="1"/>
      <c r="AB369" s="5"/>
      <c r="AC369" s="5"/>
      <c r="AD369" s="5"/>
      <c r="AE369" s="5"/>
      <c r="AF369" s="15"/>
      <c r="AG369" s="1"/>
    </row>
    <row r="370">
      <c r="A370" s="2"/>
      <c r="B370" s="3"/>
      <c r="C370" s="4"/>
      <c r="D370" s="4"/>
      <c r="E370" s="4"/>
      <c r="F370" s="4"/>
      <c r="G370" s="5"/>
      <c r="H370" s="1"/>
      <c r="I370" s="2"/>
      <c r="J370" s="1"/>
      <c r="K370" s="11"/>
      <c r="L370" s="1"/>
      <c r="M370" s="1"/>
      <c r="N370" s="1"/>
      <c r="O370" s="2"/>
      <c r="P370" s="5"/>
      <c r="Q370" s="11"/>
      <c r="R370" s="1"/>
      <c r="S370" s="1"/>
      <c r="T370" s="2"/>
      <c r="U370" s="2"/>
      <c r="V370" s="5"/>
      <c r="W370" s="5"/>
      <c r="X370" s="5"/>
      <c r="Y370" s="1"/>
      <c r="Z370" s="1"/>
      <c r="AA370" s="2"/>
      <c r="AB370" s="5"/>
      <c r="AC370" s="5"/>
      <c r="AD370" s="5"/>
      <c r="AE370" s="5"/>
      <c r="AF370" s="15"/>
      <c r="AG370" s="1"/>
    </row>
    <row r="371">
      <c r="A371" s="2"/>
      <c r="B371" s="3"/>
      <c r="C371" s="4"/>
      <c r="D371" s="4"/>
      <c r="E371" s="4"/>
      <c r="F371" s="4"/>
      <c r="G371" s="7"/>
      <c r="H371" s="1"/>
      <c r="I371" s="2"/>
      <c r="J371" s="1"/>
      <c r="K371" s="11"/>
      <c r="L371" s="1"/>
      <c r="M371" s="1"/>
      <c r="N371" s="1"/>
      <c r="O371" s="2"/>
      <c r="P371" s="6"/>
      <c r="Q371" s="5"/>
      <c r="R371" s="1"/>
      <c r="S371" s="1"/>
      <c r="T371" s="2"/>
      <c r="U371" s="2"/>
      <c r="V371" s="5"/>
      <c r="W371" s="5"/>
      <c r="X371" s="5"/>
      <c r="Y371" s="1"/>
      <c r="Z371" s="1"/>
      <c r="AA371" s="2"/>
      <c r="AB371" s="5"/>
      <c r="AC371" s="5"/>
      <c r="AD371" s="5"/>
      <c r="AE371" s="5"/>
      <c r="AF371" s="15"/>
      <c r="AG371" s="1"/>
    </row>
    <row r="372">
      <c r="A372" s="2"/>
      <c r="B372" s="3"/>
      <c r="C372" s="4"/>
      <c r="D372" s="4"/>
      <c r="E372" s="4"/>
      <c r="F372" s="4"/>
      <c r="G372" s="1"/>
      <c r="H372" s="1"/>
      <c r="I372" s="2"/>
      <c r="J372" s="1"/>
      <c r="K372" s="13"/>
      <c r="L372" s="1"/>
      <c r="M372" s="1"/>
      <c r="N372" s="1"/>
      <c r="O372" s="2"/>
      <c r="P372" s="6"/>
      <c r="Q372" s="2"/>
      <c r="R372" s="1"/>
      <c r="S372" s="1"/>
      <c r="T372" s="2"/>
      <c r="U372" s="2"/>
      <c r="V372" s="5"/>
      <c r="W372" s="5"/>
      <c r="X372" s="5"/>
      <c r="Y372" s="1"/>
      <c r="Z372" s="1"/>
      <c r="AA372" s="2"/>
      <c r="AB372" s="5"/>
      <c r="AC372" s="5"/>
      <c r="AD372" s="5"/>
      <c r="AE372" s="5"/>
      <c r="AF372" s="15"/>
      <c r="AG372" s="1"/>
    </row>
    <row r="373">
      <c r="A373" s="2"/>
      <c r="B373" s="3"/>
      <c r="C373" s="4"/>
      <c r="D373" s="4"/>
      <c r="E373" s="4"/>
      <c r="F373" s="4"/>
      <c r="G373" s="5"/>
      <c r="H373" s="1"/>
      <c r="I373" s="2"/>
      <c r="J373" s="1"/>
      <c r="K373" s="5"/>
      <c r="L373" s="1"/>
      <c r="M373" s="1"/>
      <c r="N373" s="1"/>
      <c r="O373" s="2"/>
      <c r="P373" s="6"/>
      <c r="Q373" s="5"/>
      <c r="R373" s="1"/>
      <c r="S373" s="1"/>
      <c r="T373" s="2"/>
      <c r="U373" s="2"/>
      <c r="V373" s="5"/>
      <c r="W373" s="5"/>
      <c r="X373" s="5"/>
      <c r="Y373" s="1"/>
      <c r="Z373" s="1"/>
      <c r="AA373" s="1"/>
      <c r="AB373" s="5"/>
      <c r="AC373" s="5"/>
      <c r="AD373" s="5"/>
      <c r="AE373" s="5"/>
      <c r="AF373" s="15"/>
      <c r="AG373" s="1"/>
    </row>
    <row r="374">
      <c r="A374" s="2"/>
      <c r="B374" s="3"/>
      <c r="C374" s="4"/>
      <c r="D374" s="4"/>
      <c r="E374" s="4"/>
      <c r="F374" s="4"/>
      <c r="G374" s="1"/>
      <c r="H374" s="1"/>
      <c r="I374" s="2"/>
      <c r="J374" s="1"/>
      <c r="K374" s="5"/>
      <c r="L374" s="1"/>
      <c r="M374" s="1"/>
      <c r="N374" s="1"/>
      <c r="O374" s="2"/>
      <c r="P374" s="5"/>
      <c r="Q374" s="1"/>
      <c r="R374" s="1"/>
      <c r="S374" s="1"/>
      <c r="T374" s="2"/>
      <c r="U374" s="2"/>
      <c r="V374" s="5"/>
      <c r="W374" s="5"/>
      <c r="X374" s="5"/>
      <c r="Y374" s="1"/>
      <c r="Z374" s="1"/>
      <c r="AA374" s="2"/>
      <c r="AB374" s="5"/>
      <c r="AC374" s="5"/>
      <c r="AD374" s="5"/>
      <c r="AE374" s="5"/>
      <c r="AF374" s="15"/>
      <c r="AG374" s="1"/>
    </row>
    <row r="375">
      <c r="A375" s="2"/>
      <c r="B375" s="3"/>
      <c r="C375" s="4"/>
      <c r="D375" s="4"/>
      <c r="E375" s="4"/>
      <c r="F375" s="4"/>
      <c r="G375" s="1"/>
      <c r="H375" s="1"/>
      <c r="I375" s="2"/>
      <c r="J375" s="1"/>
      <c r="K375" s="11"/>
      <c r="L375" s="1"/>
      <c r="M375" s="1"/>
      <c r="N375" s="1"/>
      <c r="O375" s="2"/>
      <c r="P375" s="6"/>
      <c r="Q375" s="5"/>
      <c r="R375" s="1"/>
      <c r="S375" s="1"/>
      <c r="T375" s="2"/>
      <c r="U375" s="2"/>
      <c r="V375" s="5"/>
      <c r="W375" s="5"/>
      <c r="X375" s="5"/>
      <c r="Y375" s="1"/>
      <c r="Z375" s="1"/>
      <c r="AA375" s="2"/>
      <c r="AB375" s="5"/>
      <c r="AC375" s="5"/>
      <c r="AD375" s="5"/>
      <c r="AE375" s="5"/>
      <c r="AF375" s="15"/>
      <c r="AG375" s="1"/>
    </row>
    <row r="376">
      <c r="A376" s="2"/>
      <c r="B376" s="3"/>
      <c r="C376" s="4"/>
      <c r="D376" s="4"/>
      <c r="E376" s="4"/>
      <c r="F376" s="4"/>
      <c r="G376" s="11"/>
      <c r="H376" s="1"/>
      <c r="I376" s="2"/>
      <c r="J376" s="1"/>
      <c r="K376" s="1"/>
      <c r="L376" s="1"/>
      <c r="M376" s="1"/>
      <c r="N376" s="1"/>
      <c r="O376" s="2"/>
      <c r="P376" s="6"/>
      <c r="Q376" s="5"/>
      <c r="R376" s="1"/>
      <c r="S376" s="1"/>
      <c r="T376" s="2"/>
      <c r="U376" s="2"/>
      <c r="V376" s="5"/>
      <c r="W376" s="5"/>
      <c r="X376" s="5"/>
      <c r="Y376" s="1"/>
      <c r="Z376" s="1"/>
      <c r="AA376" s="1"/>
      <c r="AB376" s="5"/>
      <c r="AC376" s="5"/>
      <c r="AD376" s="5"/>
      <c r="AE376" s="5"/>
      <c r="AF376" s="15"/>
      <c r="AG376" s="1"/>
    </row>
    <row r="377">
      <c r="A377" s="2"/>
      <c r="B377" s="3"/>
      <c r="C377" s="4"/>
      <c r="D377" s="4"/>
      <c r="E377" s="4"/>
      <c r="F377" s="4"/>
      <c r="G377" s="11"/>
      <c r="H377" s="1"/>
      <c r="I377" s="2"/>
      <c r="J377" s="1"/>
      <c r="K377" s="5"/>
      <c r="L377" s="1"/>
      <c r="M377" s="1"/>
      <c r="N377" s="1"/>
      <c r="O377" s="2"/>
      <c r="P377" s="6"/>
      <c r="Q377" s="5"/>
      <c r="R377" s="1"/>
      <c r="S377" s="1"/>
      <c r="T377" s="2"/>
      <c r="U377" s="2"/>
      <c r="V377" s="5"/>
      <c r="W377" s="5"/>
      <c r="X377" s="5"/>
      <c r="Y377" s="1"/>
      <c r="Z377" s="1"/>
      <c r="AA377" s="1"/>
      <c r="AB377" s="5"/>
      <c r="AC377" s="5"/>
      <c r="AD377" s="5"/>
      <c r="AE377" s="5"/>
      <c r="AF377" s="15"/>
      <c r="AG377" s="1"/>
    </row>
    <row r="378">
      <c r="A378" s="2"/>
      <c r="B378" s="3"/>
      <c r="C378" s="4"/>
      <c r="D378" s="4"/>
      <c r="E378" s="4"/>
      <c r="F378" s="4"/>
      <c r="G378" s="5"/>
      <c r="H378" s="1"/>
      <c r="I378" s="2"/>
      <c r="J378" s="1"/>
      <c r="K378" s="8"/>
      <c r="L378" s="1"/>
      <c r="M378" s="1"/>
      <c r="N378" s="1"/>
      <c r="O378" s="2"/>
      <c r="P378" s="6"/>
      <c r="Q378" s="2"/>
      <c r="R378" s="1"/>
      <c r="S378" s="1"/>
      <c r="T378" s="2"/>
      <c r="U378" s="2"/>
      <c r="V378" s="5"/>
      <c r="W378" s="5"/>
      <c r="X378" s="5"/>
      <c r="Y378" s="1"/>
      <c r="Z378" s="1"/>
      <c r="AA378" s="1"/>
      <c r="AB378" s="5"/>
      <c r="AC378" s="5"/>
      <c r="AD378" s="5"/>
      <c r="AE378" s="5"/>
      <c r="AF378" s="15"/>
      <c r="AG378" s="1"/>
    </row>
    <row r="379">
      <c r="A379" s="2"/>
      <c r="B379" s="3"/>
      <c r="C379" s="4"/>
      <c r="D379" s="4"/>
      <c r="E379" s="4"/>
      <c r="F379" s="4"/>
      <c r="G379" s="1"/>
      <c r="H379" s="1"/>
      <c r="I379" s="2"/>
      <c r="J379" s="1"/>
      <c r="K379" s="5"/>
      <c r="L379" s="1"/>
      <c r="M379" s="1"/>
      <c r="N379" s="1"/>
      <c r="O379" s="2"/>
      <c r="P379" s="6"/>
      <c r="Q379" s="17"/>
      <c r="R379" s="1"/>
      <c r="S379" s="1"/>
      <c r="T379" s="2"/>
      <c r="U379" s="2"/>
      <c r="V379" s="5"/>
      <c r="W379" s="5"/>
      <c r="X379" s="5"/>
      <c r="Y379" s="1"/>
      <c r="Z379" s="1"/>
      <c r="AA379" s="1"/>
      <c r="AB379" s="5"/>
      <c r="AC379" s="5"/>
      <c r="AD379" s="5"/>
      <c r="AE379" s="5"/>
      <c r="AF379" s="15"/>
      <c r="AG379" s="1"/>
    </row>
    <row r="380">
      <c r="A380" s="2"/>
      <c r="B380" s="3"/>
      <c r="C380" s="4"/>
      <c r="D380" s="4"/>
      <c r="E380" s="4"/>
      <c r="F380" s="4"/>
      <c r="G380" s="1"/>
      <c r="H380" s="1"/>
      <c r="I380" s="2"/>
      <c r="J380" s="1"/>
      <c r="K380" s="13"/>
      <c r="L380" s="1"/>
      <c r="M380" s="1"/>
      <c r="N380" s="1"/>
      <c r="O380" s="2"/>
      <c r="P380" s="5"/>
      <c r="Q380" s="5"/>
      <c r="R380" s="1"/>
      <c r="S380" s="1"/>
      <c r="T380" s="2"/>
      <c r="U380" s="2"/>
      <c r="V380" s="5"/>
      <c r="W380" s="5"/>
      <c r="X380" s="5"/>
      <c r="Y380" s="1"/>
      <c r="Z380" s="1"/>
      <c r="AA380" s="2"/>
      <c r="AB380" s="5"/>
      <c r="AC380" s="5"/>
      <c r="AD380" s="5"/>
      <c r="AE380" s="5"/>
      <c r="AF380" s="15"/>
      <c r="AG380" s="1"/>
    </row>
    <row r="381">
      <c r="A381" s="2"/>
      <c r="B381" s="3"/>
      <c r="C381" s="4"/>
      <c r="D381" s="4"/>
      <c r="E381" s="4"/>
      <c r="F381" s="4"/>
      <c r="G381" s="1"/>
      <c r="H381" s="1"/>
      <c r="I381" s="1"/>
      <c r="J381" s="1"/>
      <c r="K381" s="11"/>
      <c r="L381" s="1"/>
      <c r="M381" s="1"/>
      <c r="N381" s="2"/>
      <c r="O381" s="2"/>
      <c r="P381" s="6"/>
      <c r="Q381" s="5"/>
      <c r="R381" s="1"/>
      <c r="S381" s="1"/>
      <c r="T381" s="2"/>
      <c r="U381" s="2"/>
      <c r="V381" s="5"/>
      <c r="W381" s="5"/>
      <c r="X381" s="5"/>
      <c r="Y381" s="1"/>
      <c r="Z381" s="1"/>
      <c r="AA381" s="2"/>
      <c r="AB381" s="5"/>
      <c r="AC381" s="5"/>
      <c r="AD381" s="5"/>
      <c r="AE381" s="5"/>
      <c r="AF381" s="15"/>
      <c r="AG381" s="1"/>
    </row>
    <row r="382">
      <c r="A382" s="2"/>
      <c r="B382" s="3"/>
      <c r="C382" s="4"/>
      <c r="D382" s="4"/>
      <c r="E382" s="4"/>
      <c r="F382" s="4"/>
      <c r="G382" s="5"/>
      <c r="H382" s="1"/>
      <c r="I382" s="2"/>
      <c r="J382" s="1"/>
      <c r="K382" s="2"/>
      <c r="L382" s="1"/>
      <c r="M382" s="1"/>
      <c r="N382" s="1"/>
      <c r="O382" s="2"/>
      <c r="P382" s="5"/>
      <c r="Q382" s="1"/>
      <c r="R382" s="1"/>
      <c r="S382" s="1"/>
      <c r="T382" s="2"/>
      <c r="U382" s="2"/>
      <c r="V382" s="5"/>
      <c r="W382" s="5"/>
      <c r="X382" s="5"/>
      <c r="Y382" s="1"/>
      <c r="Z382" s="1"/>
      <c r="AA382" s="2"/>
      <c r="AB382" s="5"/>
      <c r="AC382" s="5"/>
      <c r="AD382" s="5"/>
      <c r="AE382" s="5"/>
      <c r="AF382" s="15"/>
      <c r="AG382" s="1"/>
    </row>
    <row r="383">
      <c r="A383" s="2"/>
      <c r="B383" s="3"/>
      <c r="C383" s="4"/>
      <c r="D383" s="4"/>
      <c r="E383" s="4"/>
      <c r="F383" s="4"/>
      <c r="G383" s="5"/>
      <c r="H383" s="1"/>
      <c r="I383" s="2"/>
      <c r="J383" s="1"/>
      <c r="K383" s="5"/>
      <c r="L383" s="1"/>
      <c r="M383" s="1"/>
      <c r="N383" s="1"/>
      <c r="O383" s="2"/>
      <c r="P383" s="6"/>
      <c r="Q383" s="1"/>
      <c r="R383" s="1"/>
      <c r="S383" s="1"/>
      <c r="T383" s="2"/>
      <c r="U383" s="2"/>
      <c r="V383" s="5"/>
      <c r="W383" s="5"/>
      <c r="X383" s="5"/>
      <c r="Y383" s="1"/>
      <c r="Z383" s="1"/>
      <c r="AA383" s="1"/>
      <c r="AB383" s="5"/>
      <c r="AC383" s="5"/>
      <c r="AD383" s="5"/>
      <c r="AE383" s="5"/>
      <c r="AF383" s="15"/>
      <c r="AG383" s="1"/>
    </row>
    <row r="384">
      <c r="A384" s="2"/>
      <c r="B384" s="3"/>
      <c r="C384" s="4"/>
      <c r="D384" s="4"/>
      <c r="E384" s="4"/>
      <c r="F384" s="4"/>
      <c r="G384" s="5"/>
      <c r="H384" s="1"/>
      <c r="I384" s="2"/>
      <c r="J384" s="1"/>
      <c r="K384" s="11"/>
      <c r="L384" s="1"/>
      <c r="M384" s="1"/>
      <c r="N384" s="1"/>
      <c r="O384" s="2"/>
      <c r="P384" s="6"/>
      <c r="Q384" s="5"/>
      <c r="R384" s="1"/>
      <c r="S384" s="1"/>
      <c r="T384" s="1"/>
      <c r="U384" s="2"/>
      <c r="V384" s="5"/>
      <c r="W384" s="5"/>
      <c r="X384" s="5"/>
      <c r="Y384" s="1"/>
      <c r="Z384" s="1"/>
      <c r="AA384" s="2"/>
      <c r="AB384" s="5"/>
      <c r="AC384" s="5"/>
      <c r="AD384" s="5"/>
      <c r="AE384" s="5"/>
      <c r="AF384" s="15"/>
      <c r="AG384" s="1"/>
    </row>
    <row r="385">
      <c r="A385" s="2"/>
      <c r="B385" s="3"/>
      <c r="C385" s="4"/>
      <c r="D385" s="4"/>
      <c r="E385" s="4"/>
      <c r="F385" s="4"/>
      <c r="G385" s="7"/>
      <c r="H385" s="1"/>
      <c r="I385" s="2"/>
      <c r="J385" s="1"/>
      <c r="K385" s="11"/>
      <c r="L385" s="1"/>
      <c r="M385" s="1"/>
      <c r="N385" s="1"/>
      <c r="O385" s="2"/>
      <c r="P385" s="6"/>
      <c r="Q385" s="5"/>
      <c r="R385" s="1"/>
      <c r="S385" s="1"/>
      <c r="T385" s="1"/>
      <c r="U385" s="2"/>
      <c r="V385" s="5"/>
      <c r="W385" s="5"/>
      <c r="X385" s="5"/>
      <c r="Y385" s="1"/>
      <c r="Z385" s="1"/>
      <c r="AA385" s="2"/>
      <c r="AB385" s="5"/>
      <c r="AC385" s="5"/>
      <c r="AD385" s="5"/>
      <c r="AE385" s="5"/>
      <c r="AF385" s="15"/>
      <c r="AG385" s="1"/>
    </row>
    <row r="386">
      <c r="A386" s="2"/>
      <c r="B386" s="3"/>
      <c r="C386" s="4"/>
      <c r="D386" s="4"/>
      <c r="E386" s="4"/>
      <c r="F386" s="4"/>
      <c r="G386" s="1"/>
      <c r="H386" s="1"/>
      <c r="I386" s="2"/>
      <c r="J386" s="1"/>
      <c r="K386" s="5"/>
      <c r="L386" s="1"/>
      <c r="M386" s="1"/>
      <c r="N386" s="1"/>
      <c r="O386" s="2"/>
      <c r="P386" s="6"/>
      <c r="Q386" s="1"/>
      <c r="R386" s="1"/>
      <c r="S386" s="1"/>
      <c r="T386" s="2"/>
      <c r="U386" s="2"/>
      <c r="V386" s="5"/>
      <c r="W386" s="5"/>
      <c r="X386" s="5"/>
      <c r="Y386" s="1"/>
      <c r="Z386" s="1"/>
      <c r="AA386" s="2"/>
      <c r="AB386" s="5"/>
      <c r="AC386" s="5"/>
      <c r="AD386" s="5"/>
      <c r="AE386" s="5"/>
      <c r="AF386" s="15"/>
      <c r="AG386" s="1"/>
    </row>
    <row r="387">
      <c r="A387" s="2"/>
      <c r="B387" s="3"/>
      <c r="C387" s="4"/>
      <c r="D387" s="4"/>
      <c r="E387" s="4"/>
      <c r="F387" s="4"/>
      <c r="G387" s="2"/>
      <c r="H387" s="1"/>
      <c r="I387" s="2"/>
      <c r="J387" s="1"/>
      <c r="K387" s="11"/>
      <c r="L387" s="1"/>
      <c r="M387" s="1"/>
      <c r="N387" s="1"/>
      <c r="O387" s="2"/>
      <c r="P387" s="6"/>
      <c r="Q387" s="1"/>
      <c r="R387" s="1"/>
      <c r="S387" s="1"/>
      <c r="T387" s="2"/>
      <c r="U387" s="2"/>
      <c r="V387" s="5"/>
      <c r="W387" s="5"/>
      <c r="X387" s="5"/>
      <c r="Y387" s="1"/>
      <c r="Z387" s="1"/>
      <c r="AA387" s="1"/>
      <c r="AB387" s="5"/>
      <c r="AC387" s="5"/>
      <c r="AD387" s="5"/>
      <c r="AE387" s="5"/>
      <c r="AF387" s="15"/>
      <c r="AG387" s="1"/>
    </row>
    <row r="388">
      <c r="A388" s="2"/>
      <c r="B388" s="3"/>
      <c r="C388" s="4"/>
      <c r="D388" s="4"/>
      <c r="E388" s="4"/>
      <c r="F388" s="4"/>
      <c r="G388" s="1"/>
      <c r="H388" s="1"/>
      <c r="I388" s="2"/>
      <c r="J388" s="1"/>
      <c r="K388" s="11"/>
      <c r="L388" s="1"/>
      <c r="M388" s="1"/>
      <c r="N388" s="2"/>
      <c r="O388" s="2"/>
      <c r="P388" s="5"/>
      <c r="Q388" s="5"/>
      <c r="R388" s="1"/>
      <c r="S388" s="1"/>
      <c r="T388" s="2"/>
      <c r="U388" s="2"/>
      <c r="V388" s="5"/>
      <c r="W388" s="5"/>
      <c r="X388" s="5"/>
      <c r="Y388" s="1"/>
      <c r="Z388" s="1"/>
      <c r="AA388" s="2"/>
      <c r="AB388" s="5"/>
      <c r="AC388" s="5"/>
      <c r="AD388" s="5"/>
      <c r="AE388" s="5"/>
      <c r="AF388" s="15"/>
      <c r="AG388" s="1"/>
    </row>
    <row r="389">
      <c r="A389" s="2"/>
      <c r="B389" s="3"/>
      <c r="C389" s="4"/>
      <c r="D389" s="4"/>
      <c r="E389" s="4"/>
      <c r="F389" s="4"/>
      <c r="G389" s="5"/>
      <c r="H389" s="1"/>
      <c r="I389" s="2"/>
      <c r="J389" s="1"/>
      <c r="K389" s="13"/>
      <c r="L389" s="1"/>
      <c r="M389" s="1"/>
      <c r="N389" s="1"/>
      <c r="O389" s="2"/>
      <c r="P389" s="6"/>
      <c r="Q389" s="1"/>
      <c r="R389" s="1"/>
      <c r="S389" s="1"/>
      <c r="T389" s="2"/>
      <c r="U389" s="2"/>
      <c r="V389" s="5"/>
      <c r="W389" s="5"/>
      <c r="X389" s="5"/>
      <c r="Y389" s="1"/>
      <c r="Z389" s="1"/>
      <c r="AA389" s="2"/>
      <c r="AB389" s="11"/>
      <c r="AC389" s="5"/>
      <c r="AD389" s="5"/>
      <c r="AE389" s="5"/>
      <c r="AF389" s="15"/>
      <c r="AG389" s="1"/>
    </row>
    <row r="390">
      <c r="A390" s="2"/>
      <c r="B390" s="3"/>
      <c r="C390" s="4"/>
      <c r="D390" s="4"/>
      <c r="E390" s="4"/>
      <c r="F390" s="4"/>
      <c r="G390" s="1"/>
      <c r="H390" s="1"/>
      <c r="I390" s="2"/>
      <c r="J390" s="1"/>
      <c r="K390" s="11"/>
      <c r="L390" s="1"/>
      <c r="M390" s="1"/>
      <c r="N390" s="1"/>
      <c r="O390" s="2"/>
      <c r="P390" s="6"/>
      <c r="Q390" s="1"/>
      <c r="R390" s="1"/>
      <c r="S390" s="1"/>
      <c r="T390" s="2"/>
      <c r="U390" s="2"/>
      <c r="V390" s="5"/>
      <c r="W390" s="5"/>
      <c r="X390" s="5"/>
      <c r="Y390" s="1"/>
      <c r="Z390" s="1"/>
      <c r="AA390" s="2"/>
      <c r="AB390" s="5"/>
      <c r="AC390" s="5"/>
      <c r="AD390" s="5"/>
      <c r="AE390" s="5"/>
      <c r="AF390" s="15"/>
      <c r="AG390" s="1"/>
    </row>
    <row r="391">
      <c r="A391" s="2"/>
      <c r="B391" s="3"/>
      <c r="C391" s="4"/>
      <c r="D391" s="4"/>
      <c r="E391" s="4"/>
      <c r="F391" s="4"/>
      <c r="G391" s="5"/>
      <c r="H391" s="1"/>
      <c r="I391" s="1"/>
      <c r="J391" s="1"/>
      <c r="K391" s="5"/>
      <c r="L391" s="1"/>
      <c r="M391" s="1"/>
      <c r="N391" s="2"/>
      <c r="O391" s="2"/>
      <c r="P391" s="6"/>
      <c r="Q391" s="5"/>
      <c r="R391" s="1"/>
      <c r="S391" s="1"/>
      <c r="T391" s="2"/>
      <c r="U391" s="2"/>
      <c r="V391" s="5"/>
      <c r="W391" s="5"/>
      <c r="X391" s="5"/>
      <c r="Y391" s="1"/>
      <c r="Z391" s="1"/>
      <c r="AA391" s="2"/>
      <c r="AB391" s="5"/>
      <c r="AC391" s="5"/>
      <c r="AD391" s="5"/>
      <c r="AE391" s="5"/>
      <c r="AF391" s="15"/>
      <c r="AG391" s="1"/>
    </row>
    <row r="392">
      <c r="A392" s="2"/>
      <c r="B392" s="3"/>
      <c r="C392" s="4"/>
      <c r="D392" s="4"/>
      <c r="E392" s="4"/>
      <c r="F392" s="4"/>
      <c r="G392" s="5"/>
      <c r="H392" s="1"/>
      <c r="I392" s="2"/>
      <c r="J392" s="1"/>
      <c r="K392" s="11"/>
      <c r="L392" s="1"/>
      <c r="M392" s="1"/>
      <c r="N392" s="1"/>
      <c r="O392" s="2"/>
      <c r="P392" s="5"/>
      <c r="Q392" s="1"/>
      <c r="R392" s="1"/>
      <c r="S392" s="1"/>
      <c r="T392" s="2"/>
      <c r="U392" s="2"/>
      <c r="V392" s="5"/>
      <c r="W392" s="5"/>
      <c r="X392" s="5"/>
      <c r="Y392" s="1"/>
      <c r="Z392" s="1"/>
      <c r="AA392" s="2"/>
      <c r="AB392" s="5"/>
      <c r="AC392" s="5"/>
      <c r="AD392" s="5"/>
      <c r="AE392" s="5"/>
      <c r="AF392" s="15"/>
      <c r="AG392" s="1"/>
    </row>
    <row r="393">
      <c r="A393" s="2"/>
      <c r="B393" s="3"/>
      <c r="C393" s="4"/>
      <c r="D393" s="4"/>
      <c r="E393" s="4"/>
      <c r="F393" s="4"/>
      <c r="G393" s="1"/>
      <c r="H393" s="1"/>
      <c r="I393" s="2"/>
      <c r="J393" s="1"/>
      <c r="K393" s="11"/>
      <c r="L393" s="1"/>
      <c r="M393" s="1"/>
      <c r="N393" s="1"/>
      <c r="O393" s="2"/>
      <c r="P393" s="6"/>
      <c r="Q393" s="1"/>
      <c r="R393" s="1"/>
      <c r="S393" s="1"/>
      <c r="T393" s="2"/>
      <c r="U393" s="2"/>
      <c r="V393" s="5"/>
      <c r="W393" s="5"/>
      <c r="X393" s="5"/>
      <c r="Y393" s="1"/>
      <c r="Z393" s="1"/>
      <c r="AA393" s="1"/>
      <c r="AB393" s="5"/>
      <c r="AC393" s="5"/>
      <c r="AD393" s="5"/>
      <c r="AE393" s="5"/>
      <c r="AF393" s="15"/>
      <c r="AG393" s="1"/>
    </row>
    <row r="394">
      <c r="A394" s="2"/>
      <c r="B394" s="3"/>
      <c r="C394" s="4"/>
      <c r="D394" s="4"/>
      <c r="E394" s="4"/>
      <c r="F394" s="4"/>
      <c r="G394" s="1"/>
      <c r="H394" s="1"/>
      <c r="I394" s="2"/>
      <c r="J394" s="1"/>
      <c r="K394" s="5"/>
      <c r="L394" s="1"/>
      <c r="M394" s="1"/>
      <c r="N394" s="2"/>
      <c r="O394" s="2"/>
      <c r="P394" s="6"/>
      <c r="Q394" s="5"/>
      <c r="R394" s="1"/>
      <c r="S394" s="1"/>
      <c r="T394" s="1"/>
      <c r="U394" s="2"/>
      <c r="V394" s="5"/>
      <c r="W394" s="5"/>
      <c r="X394" s="5"/>
      <c r="Y394" s="1"/>
      <c r="Z394" s="1"/>
      <c r="AA394" s="2"/>
      <c r="AB394" s="5"/>
      <c r="AC394" s="5"/>
      <c r="AD394" s="5"/>
      <c r="AE394" s="5"/>
      <c r="AF394" s="15"/>
      <c r="AG394" s="1"/>
    </row>
    <row r="395">
      <c r="A395" s="2"/>
      <c r="B395" s="3"/>
      <c r="C395" s="4"/>
      <c r="D395" s="4"/>
      <c r="E395" s="4"/>
      <c r="F395" s="4"/>
      <c r="G395" s="5"/>
      <c r="H395" s="1"/>
      <c r="I395" s="2"/>
      <c r="J395" s="1"/>
      <c r="K395" s="11"/>
      <c r="L395" s="1"/>
      <c r="M395" s="1"/>
      <c r="N395" s="1"/>
      <c r="O395" s="2"/>
      <c r="P395" s="6"/>
      <c r="Q395" s="5"/>
      <c r="R395" s="1"/>
      <c r="S395" s="1"/>
      <c r="T395" s="1"/>
      <c r="U395" s="2"/>
      <c r="V395" s="5"/>
      <c r="W395" s="5"/>
      <c r="X395" s="5"/>
      <c r="Y395" s="1"/>
      <c r="Z395" s="1"/>
      <c r="AA395" s="2"/>
      <c r="AB395" s="5"/>
      <c r="AC395" s="5"/>
      <c r="AD395" s="5"/>
      <c r="AE395" s="5"/>
      <c r="AF395" s="15"/>
      <c r="AG395" s="1"/>
    </row>
    <row r="396">
      <c r="A396" s="2"/>
      <c r="B396" s="3"/>
      <c r="C396" s="4"/>
      <c r="D396" s="4"/>
      <c r="E396" s="4"/>
      <c r="F396" s="4"/>
      <c r="G396" s="1"/>
      <c r="H396" s="1"/>
      <c r="I396" s="2"/>
      <c r="J396" s="1"/>
      <c r="K396" s="5"/>
      <c r="L396" s="1"/>
      <c r="M396" s="1"/>
      <c r="N396" s="1"/>
      <c r="O396" s="2"/>
      <c r="P396" s="5"/>
      <c r="Q396" s="11"/>
      <c r="R396" s="1"/>
      <c r="S396" s="1"/>
      <c r="T396" s="2"/>
      <c r="U396" s="2"/>
      <c r="V396" s="5"/>
      <c r="W396" s="5"/>
      <c r="X396" s="5"/>
      <c r="Y396" s="1"/>
      <c r="Z396" s="1"/>
      <c r="AA396" s="2"/>
      <c r="AB396" s="5"/>
      <c r="AC396" s="5"/>
      <c r="AD396" s="5"/>
      <c r="AE396" s="5"/>
      <c r="AF396" s="15"/>
      <c r="AG396" s="1"/>
    </row>
    <row r="397">
      <c r="A397" s="2"/>
      <c r="B397" s="3"/>
      <c r="C397" s="4"/>
      <c r="D397" s="4"/>
      <c r="E397" s="4"/>
      <c r="F397" s="4"/>
      <c r="G397" s="2"/>
      <c r="H397" s="1"/>
      <c r="I397" s="2"/>
      <c r="J397" s="1"/>
      <c r="K397" s="5"/>
      <c r="L397" s="1"/>
      <c r="M397" s="1"/>
      <c r="N397" s="2"/>
      <c r="O397" s="2"/>
      <c r="P397" s="6"/>
      <c r="Q397" s="1"/>
      <c r="R397" s="1"/>
      <c r="S397" s="1"/>
      <c r="T397" s="2"/>
      <c r="U397" s="2"/>
      <c r="V397" s="5"/>
      <c r="W397" s="5"/>
      <c r="X397" s="5"/>
      <c r="Y397" s="1"/>
      <c r="Z397" s="1"/>
      <c r="AA397" s="1"/>
      <c r="AB397" s="5"/>
      <c r="AC397" s="5"/>
      <c r="AD397" s="5"/>
      <c r="AE397" s="5"/>
      <c r="AF397" s="15"/>
      <c r="AG397" s="1"/>
    </row>
    <row r="398">
      <c r="A398" s="2"/>
      <c r="B398" s="3"/>
      <c r="C398" s="4"/>
      <c r="D398" s="4"/>
      <c r="E398" s="4"/>
      <c r="F398" s="4"/>
      <c r="G398" s="1"/>
      <c r="H398" s="1"/>
      <c r="I398" s="2"/>
      <c r="J398" s="1"/>
      <c r="K398" s="1"/>
      <c r="L398" s="1"/>
      <c r="M398" s="1"/>
      <c r="N398" s="2"/>
      <c r="O398" s="2"/>
      <c r="P398" s="6"/>
      <c r="Q398" s="5"/>
      <c r="R398" s="1"/>
      <c r="S398" s="1"/>
      <c r="T398" s="2"/>
      <c r="U398" s="2"/>
      <c r="V398" s="5"/>
      <c r="W398" s="5"/>
      <c r="X398" s="5"/>
      <c r="Y398" s="1"/>
      <c r="Z398" s="1"/>
      <c r="AA398" s="1"/>
      <c r="AB398" s="11"/>
      <c r="AC398" s="5"/>
      <c r="AD398" s="5"/>
      <c r="AE398" s="5"/>
      <c r="AF398" s="15"/>
      <c r="AG398" s="1"/>
    </row>
    <row r="399">
      <c r="A399" s="2"/>
      <c r="B399" s="3"/>
      <c r="C399" s="4"/>
      <c r="D399" s="4"/>
      <c r="E399" s="4"/>
      <c r="F399" s="4"/>
      <c r="G399" s="5"/>
      <c r="H399" s="1"/>
      <c r="I399" s="2"/>
      <c r="J399" s="1"/>
      <c r="K399" s="2"/>
      <c r="L399" s="1"/>
      <c r="M399" s="1"/>
      <c r="N399" s="1"/>
      <c r="O399" s="2"/>
      <c r="P399" s="6"/>
      <c r="Q399" s="5"/>
      <c r="R399" s="1"/>
      <c r="S399" s="1"/>
      <c r="T399" s="2"/>
      <c r="U399" s="2"/>
      <c r="V399" s="5"/>
      <c r="W399" s="5"/>
      <c r="X399" s="5"/>
      <c r="Y399" s="1"/>
      <c r="Z399" s="1"/>
      <c r="AA399" s="2"/>
      <c r="AB399" s="5"/>
      <c r="AC399" s="5"/>
      <c r="AD399" s="5"/>
      <c r="AE399" s="5"/>
      <c r="AF399" s="15"/>
      <c r="AG399" s="1"/>
    </row>
    <row r="400">
      <c r="A400" s="2"/>
      <c r="B400" s="3"/>
      <c r="C400" s="4"/>
      <c r="D400" s="4"/>
      <c r="E400" s="4"/>
      <c r="F400" s="4"/>
      <c r="G400" s="1"/>
      <c r="H400" s="1"/>
      <c r="I400" s="2"/>
      <c r="J400" s="1"/>
      <c r="K400" s="11"/>
      <c r="L400" s="1"/>
      <c r="M400" s="1"/>
      <c r="N400" s="1"/>
      <c r="O400" s="2"/>
      <c r="P400" s="6"/>
      <c r="Q400" s="1"/>
      <c r="R400" s="1"/>
      <c r="S400" s="1"/>
      <c r="T400" s="2"/>
      <c r="U400" s="2"/>
      <c r="V400" s="5"/>
      <c r="W400" s="5"/>
      <c r="X400" s="5"/>
      <c r="Y400" s="1"/>
      <c r="Z400" s="1"/>
      <c r="AA400" s="2"/>
      <c r="AB400" s="5"/>
      <c r="AC400" s="5"/>
      <c r="AD400" s="5"/>
      <c r="AE400" s="5"/>
      <c r="AF400" s="15"/>
      <c r="AG400" s="1"/>
    </row>
    <row r="401">
      <c r="A401" s="2"/>
      <c r="B401" s="3"/>
      <c r="C401" s="4"/>
      <c r="D401" s="4"/>
      <c r="E401" s="4"/>
      <c r="F401" s="4"/>
      <c r="G401" s="5"/>
      <c r="H401" s="1"/>
      <c r="I401" s="2"/>
      <c r="J401" s="1"/>
      <c r="K401" s="5"/>
      <c r="L401" s="1"/>
      <c r="M401" s="1"/>
      <c r="N401" s="1"/>
      <c r="O401" s="2"/>
      <c r="P401" s="6"/>
      <c r="Q401" s="1"/>
      <c r="R401" s="1"/>
      <c r="S401" s="1"/>
      <c r="T401" s="2"/>
      <c r="U401" s="2"/>
      <c r="V401" s="5"/>
      <c r="W401" s="5"/>
      <c r="X401" s="5"/>
      <c r="Y401" s="1"/>
      <c r="Z401" s="1"/>
      <c r="AA401" s="1"/>
      <c r="AB401" s="5"/>
      <c r="AC401" s="5"/>
      <c r="AD401" s="5"/>
      <c r="AE401" s="5"/>
      <c r="AF401" s="15"/>
      <c r="AG401" s="1"/>
    </row>
    <row r="402">
      <c r="A402" s="2"/>
      <c r="B402" s="3"/>
      <c r="C402" s="4"/>
      <c r="D402" s="4"/>
      <c r="E402" s="4"/>
      <c r="F402" s="4"/>
      <c r="G402" s="5"/>
      <c r="H402" s="1"/>
      <c r="I402" s="2"/>
      <c r="J402" s="1"/>
      <c r="K402" s="11"/>
      <c r="L402" s="1"/>
      <c r="M402" s="1"/>
      <c r="N402" s="1"/>
      <c r="O402" s="2"/>
      <c r="P402" s="6"/>
      <c r="Q402" s="5"/>
      <c r="R402" s="1"/>
      <c r="S402" s="1"/>
      <c r="T402" s="2"/>
      <c r="U402" s="2"/>
      <c r="V402" s="5"/>
      <c r="W402" s="5"/>
      <c r="X402" s="5"/>
      <c r="Y402" s="1"/>
      <c r="Z402" s="1"/>
      <c r="AA402" s="2"/>
      <c r="AB402" s="5"/>
      <c r="AC402" s="5"/>
      <c r="AD402" s="5"/>
      <c r="AE402" s="5"/>
      <c r="AF402" s="15"/>
      <c r="AG402" s="1"/>
    </row>
    <row r="403">
      <c r="A403" s="2"/>
      <c r="B403" s="3"/>
      <c r="C403" s="4"/>
      <c r="D403" s="4"/>
      <c r="E403" s="4"/>
      <c r="F403" s="4"/>
      <c r="G403" s="1"/>
      <c r="H403" s="1"/>
      <c r="I403" s="2"/>
      <c r="J403" s="1"/>
      <c r="K403" s="11"/>
      <c r="L403" s="1"/>
      <c r="M403" s="1"/>
      <c r="N403" s="1"/>
      <c r="O403" s="2"/>
      <c r="P403" s="6"/>
      <c r="Q403" s="5"/>
      <c r="R403" s="1"/>
      <c r="S403" s="1"/>
      <c r="T403" s="2"/>
      <c r="U403" s="2"/>
      <c r="V403" s="5"/>
      <c r="W403" s="5"/>
      <c r="X403" s="5"/>
      <c r="Y403" s="1"/>
      <c r="Z403" s="1"/>
      <c r="AA403" s="1"/>
      <c r="AB403" s="5"/>
      <c r="AC403" s="5"/>
      <c r="AD403" s="5"/>
      <c r="AE403" s="5"/>
      <c r="AF403" s="15"/>
      <c r="AG403" s="1"/>
    </row>
    <row r="404">
      <c r="A404" s="2"/>
      <c r="B404" s="3"/>
      <c r="C404" s="4"/>
      <c r="D404" s="4"/>
      <c r="E404" s="4"/>
      <c r="F404" s="4"/>
      <c r="G404" s="1"/>
      <c r="H404" s="1"/>
      <c r="I404" s="2"/>
      <c r="J404" s="1"/>
      <c r="K404" s="8"/>
      <c r="L404" s="1"/>
      <c r="M404" s="1"/>
      <c r="N404" s="2"/>
      <c r="O404" s="2"/>
      <c r="P404" s="6"/>
      <c r="Q404" s="2"/>
      <c r="R404" s="1"/>
      <c r="S404" s="1"/>
      <c r="T404" s="2"/>
      <c r="U404" s="2"/>
      <c r="V404" s="5"/>
      <c r="W404" s="5"/>
      <c r="X404" s="5"/>
      <c r="Y404" s="1"/>
      <c r="Z404" s="1"/>
      <c r="AA404" s="2"/>
      <c r="AB404" s="5"/>
      <c r="AC404" s="5"/>
      <c r="AD404" s="5"/>
      <c r="AE404" s="5"/>
      <c r="AF404" s="15"/>
      <c r="AG404" s="1"/>
    </row>
    <row r="405">
      <c r="A405" s="2"/>
      <c r="B405" s="3"/>
      <c r="C405" s="4"/>
      <c r="D405" s="4"/>
      <c r="E405" s="4"/>
      <c r="F405" s="4"/>
      <c r="G405" s="1"/>
      <c r="H405" s="1"/>
      <c r="I405" s="2"/>
      <c r="J405" s="1"/>
      <c r="K405" s="11"/>
      <c r="L405" s="1"/>
      <c r="M405" s="1"/>
      <c r="N405" s="2"/>
      <c r="O405" s="2"/>
      <c r="P405" s="5"/>
      <c r="Q405" s="5"/>
      <c r="R405" s="1"/>
      <c r="S405" s="1"/>
      <c r="T405" s="2"/>
      <c r="U405" s="2"/>
      <c r="V405" s="5"/>
      <c r="W405" s="5"/>
      <c r="X405" s="5"/>
      <c r="Y405" s="1"/>
      <c r="Z405" s="1"/>
      <c r="AA405" s="2"/>
      <c r="AB405" s="5"/>
      <c r="AC405" s="5"/>
      <c r="AD405" s="5"/>
      <c r="AE405" s="5"/>
      <c r="AF405" s="15"/>
      <c r="AG405" s="1"/>
    </row>
    <row r="406">
      <c r="A406" s="2"/>
      <c r="B406" s="3"/>
      <c r="C406" s="4"/>
      <c r="D406" s="4"/>
      <c r="E406" s="4"/>
      <c r="F406" s="4"/>
      <c r="G406" s="5"/>
      <c r="H406" s="1"/>
      <c r="I406" s="2"/>
      <c r="J406" s="1"/>
      <c r="K406" s="5"/>
      <c r="L406" s="1"/>
      <c r="M406" s="1"/>
      <c r="N406" s="1"/>
      <c r="O406" s="2"/>
      <c r="P406" s="6"/>
      <c r="Q406" s="5"/>
      <c r="R406" s="1"/>
      <c r="S406" s="1"/>
      <c r="T406" s="2"/>
      <c r="U406" s="2"/>
      <c r="V406" s="5"/>
      <c r="W406" s="5"/>
      <c r="X406" s="5"/>
      <c r="Y406" s="1"/>
      <c r="Z406" s="1"/>
      <c r="AA406" s="2"/>
      <c r="AB406" s="5"/>
      <c r="AC406" s="5"/>
      <c r="AD406" s="5"/>
      <c r="AE406" s="5"/>
      <c r="AF406" s="15"/>
      <c r="AG406" s="1"/>
    </row>
    <row r="407">
      <c r="A407" s="2"/>
      <c r="B407" s="3"/>
      <c r="C407" s="4"/>
      <c r="D407" s="4"/>
      <c r="E407" s="4"/>
      <c r="F407" s="4"/>
      <c r="G407" s="5"/>
      <c r="H407" s="1"/>
      <c r="I407" s="2"/>
      <c r="J407" s="1"/>
      <c r="K407" s="8"/>
      <c r="L407" s="1"/>
      <c r="M407" s="1"/>
      <c r="N407" s="1"/>
      <c r="O407" s="2"/>
      <c r="P407" s="6"/>
      <c r="Q407" s="11"/>
      <c r="R407" s="1"/>
      <c r="S407" s="1"/>
      <c r="T407" s="2"/>
      <c r="U407" s="2"/>
      <c r="V407" s="5"/>
      <c r="W407" s="5"/>
      <c r="X407" s="5"/>
      <c r="Y407" s="1"/>
      <c r="Z407" s="1"/>
      <c r="AA407" s="1"/>
      <c r="AB407" s="5"/>
      <c r="AC407" s="5"/>
      <c r="AD407" s="5"/>
      <c r="AE407" s="5"/>
      <c r="AF407" s="15"/>
      <c r="AG407" s="1"/>
    </row>
    <row r="408">
      <c r="A408" s="2"/>
      <c r="B408" s="3"/>
      <c r="C408" s="4"/>
      <c r="D408" s="4"/>
      <c r="E408" s="4"/>
      <c r="F408" s="4"/>
      <c r="G408" s="1"/>
      <c r="H408" s="1"/>
      <c r="I408" s="2"/>
      <c r="J408" s="1"/>
      <c r="K408" s="5"/>
      <c r="L408" s="1"/>
      <c r="M408" s="1"/>
      <c r="N408" s="2"/>
      <c r="O408" s="2"/>
      <c r="P408" s="6"/>
      <c r="Q408" s="11"/>
      <c r="R408" s="1"/>
      <c r="S408" s="1"/>
      <c r="T408" s="2"/>
      <c r="U408" s="2"/>
      <c r="V408" s="5"/>
      <c r="W408" s="5"/>
      <c r="X408" s="5"/>
      <c r="Y408" s="1"/>
      <c r="Z408" s="1"/>
      <c r="AA408" s="1"/>
      <c r="AB408" s="5"/>
      <c r="AC408" s="5"/>
      <c r="AD408" s="5"/>
      <c r="AE408" s="5"/>
      <c r="AF408" s="15"/>
      <c r="AG408" s="1"/>
    </row>
    <row r="409">
      <c r="A409" s="2"/>
      <c r="B409" s="3"/>
      <c r="C409" s="4"/>
      <c r="D409" s="4"/>
      <c r="E409" s="4"/>
      <c r="F409" s="4"/>
      <c r="G409" s="5"/>
      <c r="H409" s="1"/>
      <c r="I409" s="2"/>
      <c r="J409" s="1"/>
      <c r="K409" s="5"/>
      <c r="L409" s="1"/>
      <c r="M409" s="1"/>
      <c r="N409" s="1"/>
      <c r="O409" s="2"/>
      <c r="P409" s="6"/>
      <c r="Q409" s="2"/>
      <c r="R409" s="1"/>
      <c r="S409" s="1"/>
      <c r="T409" s="2"/>
      <c r="U409" s="2"/>
      <c r="V409" s="5"/>
      <c r="W409" s="5"/>
      <c r="X409" s="5"/>
      <c r="Y409" s="1"/>
      <c r="Z409" s="1"/>
      <c r="AA409" s="1"/>
      <c r="AB409" s="5"/>
      <c r="AC409" s="5"/>
      <c r="AD409" s="5"/>
      <c r="AE409" s="5"/>
      <c r="AF409" s="15"/>
      <c r="AG409" s="1"/>
    </row>
    <row r="410">
      <c r="A410" s="2"/>
      <c r="B410" s="3"/>
      <c r="C410" s="4"/>
      <c r="D410" s="4"/>
      <c r="E410" s="4"/>
      <c r="F410" s="4"/>
      <c r="G410" s="9"/>
      <c r="H410" s="1"/>
      <c r="I410" s="2"/>
      <c r="J410" s="1"/>
      <c r="K410" s="11"/>
      <c r="L410" s="1"/>
      <c r="M410" s="1"/>
      <c r="N410" s="1"/>
      <c r="O410" s="2"/>
      <c r="P410" s="6"/>
      <c r="Q410" s="1"/>
      <c r="R410" s="1"/>
      <c r="S410" s="1"/>
      <c r="T410" s="2"/>
      <c r="U410" s="2"/>
      <c r="V410" s="5"/>
      <c r="W410" s="5"/>
      <c r="X410" s="5"/>
      <c r="Y410" s="1"/>
      <c r="Z410" s="1"/>
      <c r="AA410" s="2"/>
      <c r="AB410" s="5"/>
      <c r="AC410" s="5"/>
      <c r="AD410" s="5"/>
      <c r="AE410" s="5"/>
      <c r="AF410" s="15"/>
      <c r="AG410" s="1"/>
    </row>
    <row r="411">
      <c r="A411" s="2"/>
      <c r="B411" s="3"/>
      <c r="C411" s="4"/>
      <c r="D411" s="4"/>
      <c r="E411" s="4"/>
      <c r="F411" s="4"/>
      <c r="G411" s="2"/>
      <c r="H411" s="1"/>
      <c r="I411" s="2"/>
      <c r="J411" s="1"/>
      <c r="K411" s="8"/>
      <c r="L411" s="1"/>
      <c r="M411" s="1"/>
      <c r="N411" s="1"/>
      <c r="O411" s="2"/>
      <c r="P411" s="5"/>
      <c r="Q411" s="5"/>
      <c r="R411" s="1"/>
      <c r="S411" s="1"/>
      <c r="T411" s="2"/>
      <c r="U411" s="2"/>
      <c r="V411" s="5"/>
      <c r="W411" s="5"/>
      <c r="X411" s="5"/>
      <c r="Y411" s="1"/>
      <c r="Z411" s="1"/>
      <c r="AA411" s="1"/>
      <c r="AB411" s="5"/>
      <c r="AC411" s="5"/>
      <c r="AD411" s="5"/>
      <c r="AE411" s="5"/>
      <c r="AF411" s="15"/>
      <c r="AG411" s="1"/>
    </row>
    <row r="412">
      <c r="A412" s="2"/>
      <c r="B412" s="3"/>
      <c r="C412" s="4"/>
      <c r="D412" s="4"/>
      <c r="E412" s="4"/>
      <c r="F412" s="4"/>
      <c r="G412" s="5"/>
      <c r="H412" s="1"/>
      <c r="I412" s="2"/>
      <c r="J412" s="1"/>
      <c r="K412" s="13"/>
      <c r="L412" s="1"/>
      <c r="M412" s="1"/>
      <c r="N412" s="1"/>
      <c r="O412" s="2"/>
      <c r="P412" s="6"/>
      <c r="Q412" s="1"/>
      <c r="R412" s="1"/>
      <c r="S412" s="1"/>
      <c r="T412" s="2"/>
      <c r="U412" s="2"/>
      <c r="V412" s="5"/>
      <c r="W412" s="5"/>
      <c r="X412" s="5"/>
      <c r="Y412" s="1"/>
      <c r="Z412" s="1"/>
      <c r="AA412" s="2"/>
      <c r="AB412" s="5"/>
      <c r="AC412" s="5"/>
      <c r="AD412" s="5"/>
      <c r="AE412" s="5"/>
      <c r="AF412" s="15"/>
      <c r="AG412" s="1"/>
    </row>
    <row r="413">
      <c r="A413" s="2"/>
      <c r="B413" s="3"/>
      <c r="C413" s="4"/>
      <c r="D413" s="4"/>
      <c r="E413" s="4"/>
      <c r="F413" s="4"/>
      <c r="G413" s="1"/>
      <c r="H413" s="1"/>
      <c r="I413" s="2"/>
      <c r="J413" s="1"/>
      <c r="K413" s="11"/>
      <c r="L413" s="1"/>
      <c r="M413" s="1"/>
      <c r="N413" s="1"/>
      <c r="O413" s="2"/>
      <c r="P413" s="6"/>
      <c r="Q413" s="5"/>
      <c r="R413" s="1"/>
      <c r="S413" s="1"/>
      <c r="T413" s="2"/>
      <c r="U413" s="2"/>
      <c r="V413" s="5"/>
      <c r="W413" s="5"/>
      <c r="X413" s="5"/>
      <c r="Y413" s="1"/>
      <c r="Z413" s="1"/>
      <c r="AA413" s="2"/>
      <c r="AB413" s="5"/>
      <c r="AC413" s="5"/>
      <c r="AD413" s="5"/>
      <c r="AE413" s="5"/>
      <c r="AF413" s="15"/>
      <c r="AG413" s="1"/>
    </row>
    <row r="414">
      <c r="A414" s="2"/>
      <c r="B414" s="3"/>
      <c r="C414" s="4"/>
      <c r="D414" s="4"/>
      <c r="E414" s="4"/>
      <c r="F414" s="4"/>
      <c r="G414" s="7"/>
      <c r="H414" s="1"/>
      <c r="I414" s="2"/>
      <c r="J414" s="1"/>
      <c r="K414" s="11"/>
      <c r="L414" s="1"/>
      <c r="M414" s="1"/>
      <c r="N414" s="2"/>
      <c r="O414" s="2"/>
      <c r="P414" s="5"/>
      <c r="Q414" s="5"/>
      <c r="R414" s="1"/>
      <c r="S414" s="1"/>
      <c r="T414" s="2"/>
      <c r="U414" s="2"/>
      <c r="V414" s="5"/>
      <c r="W414" s="5"/>
      <c r="X414" s="5"/>
      <c r="Y414" s="1"/>
      <c r="Z414" s="1"/>
      <c r="AA414" s="2"/>
      <c r="AB414" s="5"/>
      <c r="AC414" s="5"/>
      <c r="AD414" s="5"/>
      <c r="AE414" s="5"/>
      <c r="AF414" s="15"/>
      <c r="AG414" s="1"/>
    </row>
    <row r="415">
      <c r="A415" s="2"/>
      <c r="B415" s="3"/>
      <c r="C415" s="4"/>
      <c r="D415" s="4"/>
      <c r="E415" s="4"/>
      <c r="F415" s="4"/>
      <c r="G415" s="1"/>
      <c r="H415" s="1"/>
      <c r="I415" s="2"/>
      <c r="J415" s="1"/>
      <c r="K415" s="2"/>
      <c r="L415" s="1"/>
      <c r="M415" s="1"/>
      <c r="N415" s="1"/>
      <c r="O415" s="2"/>
      <c r="P415" s="5"/>
      <c r="Q415" s="1"/>
      <c r="R415" s="1"/>
      <c r="S415" s="1"/>
      <c r="T415" s="2"/>
      <c r="U415" s="2"/>
      <c r="V415" s="5"/>
      <c r="W415" s="5"/>
      <c r="X415" s="5"/>
      <c r="Y415" s="1"/>
      <c r="Z415" s="1"/>
      <c r="AA415" s="2"/>
      <c r="AB415" s="5"/>
      <c r="AC415" s="5"/>
      <c r="AD415" s="5"/>
      <c r="AE415" s="5"/>
      <c r="AF415" s="15"/>
      <c r="AG415" s="1"/>
    </row>
    <row r="416">
      <c r="A416" s="2"/>
      <c r="B416" s="3"/>
      <c r="C416" s="4"/>
      <c r="D416" s="4"/>
      <c r="E416" s="4"/>
      <c r="F416" s="4"/>
      <c r="G416" s="2"/>
      <c r="H416" s="1"/>
      <c r="I416" s="2"/>
      <c r="J416" s="1"/>
      <c r="K416" s="5"/>
      <c r="L416" s="1"/>
      <c r="M416" s="1"/>
      <c r="N416" s="1"/>
      <c r="O416" s="2"/>
      <c r="P416" s="6"/>
      <c r="Q416" s="1"/>
      <c r="R416" s="1"/>
      <c r="S416" s="1"/>
      <c r="T416" s="2"/>
      <c r="U416" s="2"/>
      <c r="V416" s="5"/>
      <c r="W416" s="5"/>
      <c r="X416" s="5"/>
      <c r="Y416" s="1"/>
      <c r="Z416" s="1"/>
      <c r="AA416" s="1"/>
      <c r="AB416" s="5"/>
      <c r="AC416" s="5"/>
      <c r="AD416" s="5"/>
      <c r="AE416" s="5"/>
      <c r="AF416" s="15"/>
      <c r="AG416" s="1"/>
    </row>
    <row r="417">
      <c r="A417" s="2"/>
      <c r="B417" s="3"/>
      <c r="C417" s="4"/>
      <c r="D417" s="4"/>
      <c r="E417" s="4"/>
      <c r="F417" s="4"/>
      <c r="G417" s="5"/>
      <c r="H417" s="1"/>
      <c r="I417" s="2"/>
      <c r="J417" s="1"/>
      <c r="K417" s="11"/>
      <c r="L417" s="1"/>
      <c r="M417" s="1"/>
      <c r="N417" s="1"/>
      <c r="O417" s="2"/>
      <c r="P417" s="6"/>
      <c r="Q417" s="11"/>
      <c r="R417" s="1"/>
      <c r="S417" s="1"/>
      <c r="T417" s="2"/>
      <c r="U417" s="2"/>
      <c r="V417" s="5"/>
      <c r="W417" s="5"/>
      <c r="X417" s="5"/>
      <c r="Y417" s="1"/>
      <c r="Z417" s="1"/>
      <c r="AA417" s="2"/>
      <c r="AB417" s="5"/>
      <c r="AC417" s="5"/>
      <c r="AD417" s="5"/>
      <c r="AE417" s="5"/>
      <c r="AF417" s="15"/>
      <c r="AG417" s="1"/>
    </row>
    <row r="418">
      <c r="A418" s="2"/>
      <c r="B418" s="3"/>
      <c r="C418" s="4"/>
      <c r="D418" s="4"/>
      <c r="E418" s="4"/>
      <c r="F418" s="4"/>
      <c r="G418" s="5"/>
      <c r="H418" s="1"/>
      <c r="I418" s="2"/>
      <c r="J418" s="1"/>
      <c r="K418" s="5"/>
      <c r="L418" s="1"/>
      <c r="M418" s="1"/>
      <c r="N418" s="1"/>
      <c r="O418" s="2"/>
      <c r="P418" s="5"/>
      <c r="Q418" s="11"/>
      <c r="R418" s="1"/>
      <c r="S418" s="1"/>
      <c r="T418" s="2"/>
      <c r="U418" s="2"/>
      <c r="V418" s="5"/>
      <c r="W418" s="5"/>
      <c r="X418" s="5"/>
      <c r="Y418" s="1"/>
      <c r="Z418" s="1"/>
      <c r="AA418" s="2"/>
      <c r="AB418" s="5"/>
      <c r="AC418" s="5"/>
      <c r="AD418" s="5"/>
      <c r="AE418" s="5"/>
      <c r="AF418" s="15"/>
      <c r="AG418" s="1"/>
    </row>
    <row r="419">
      <c r="A419" s="2"/>
      <c r="B419" s="3"/>
      <c r="C419" s="4"/>
      <c r="D419" s="4"/>
      <c r="E419" s="4"/>
      <c r="F419" s="4"/>
      <c r="G419" s="5"/>
      <c r="H419" s="1"/>
      <c r="I419" s="2"/>
      <c r="J419" s="1"/>
      <c r="K419" s="5"/>
      <c r="L419" s="1"/>
      <c r="M419" s="1"/>
      <c r="N419" s="1"/>
      <c r="O419" s="2"/>
      <c r="P419" s="5"/>
      <c r="Q419" s="11"/>
      <c r="R419" s="1"/>
      <c r="S419" s="1"/>
      <c r="T419" s="2"/>
      <c r="U419" s="2"/>
      <c r="V419" s="5"/>
      <c r="W419" s="5"/>
      <c r="X419" s="5"/>
      <c r="Y419" s="1"/>
      <c r="Z419" s="1"/>
      <c r="AA419" s="1"/>
      <c r="AB419" s="5"/>
      <c r="AC419" s="5"/>
      <c r="AD419" s="5"/>
      <c r="AE419" s="5"/>
      <c r="AF419" s="15"/>
      <c r="AG419" s="1"/>
    </row>
    <row r="420">
      <c r="A420" s="2"/>
      <c r="B420" s="3"/>
      <c r="C420" s="4"/>
      <c r="D420" s="4"/>
      <c r="E420" s="4"/>
      <c r="F420" s="4"/>
      <c r="G420" s="9"/>
      <c r="H420" s="1"/>
      <c r="I420" s="2"/>
      <c r="J420" s="1"/>
      <c r="K420" s="13"/>
      <c r="L420" s="1"/>
      <c r="M420" s="1"/>
      <c r="N420" s="1"/>
      <c r="O420" s="2"/>
      <c r="P420" s="5"/>
      <c r="Q420" s="1"/>
      <c r="R420" s="1"/>
      <c r="S420" s="1"/>
      <c r="T420" s="2"/>
      <c r="U420" s="2"/>
      <c r="V420" s="5"/>
      <c r="W420" s="5"/>
      <c r="X420" s="5"/>
      <c r="Y420" s="1"/>
      <c r="Z420" s="1"/>
      <c r="AA420" s="2"/>
      <c r="AB420" s="5"/>
      <c r="AC420" s="5"/>
      <c r="AD420" s="5"/>
      <c r="AE420" s="5"/>
      <c r="AF420" s="15"/>
      <c r="AG420" s="1"/>
    </row>
    <row r="421">
      <c r="A421" s="2"/>
      <c r="B421" s="3"/>
      <c r="C421" s="4"/>
      <c r="D421" s="4"/>
      <c r="E421" s="4"/>
      <c r="F421" s="4"/>
      <c r="G421" s="1"/>
      <c r="H421" s="1"/>
      <c r="I421" s="2"/>
      <c r="J421" s="1"/>
      <c r="K421" s="5"/>
      <c r="L421" s="1"/>
      <c r="M421" s="1"/>
      <c r="N421" s="2"/>
      <c r="O421" s="2"/>
      <c r="P421" s="5"/>
      <c r="Q421" s="5"/>
      <c r="R421" s="1"/>
      <c r="S421" s="1"/>
      <c r="T421" s="2"/>
      <c r="U421" s="2"/>
      <c r="V421" s="5"/>
      <c r="W421" s="5"/>
      <c r="X421" s="5"/>
      <c r="Y421" s="1"/>
      <c r="Z421" s="1"/>
      <c r="AA421" s="2"/>
      <c r="AB421" s="5"/>
      <c r="AC421" s="5"/>
      <c r="AD421" s="5"/>
      <c r="AE421" s="5"/>
      <c r="AF421" s="15"/>
      <c r="AG421" s="1"/>
    </row>
    <row r="422">
      <c r="A422" s="2"/>
      <c r="B422" s="3"/>
      <c r="C422" s="4"/>
      <c r="D422" s="4"/>
      <c r="E422" s="4"/>
      <c r="F422" s="4"/>
      <c r="G422" s="1"/>
      <c r="H422" s="1"/>
      <c r="I422" s="2"/>
      <c r="J422" s="1"/>
      <c r="K422" s="11"/>
      <c r="L422" s="1"/>
      <c r="M422" s="1"/>
      <c r="N422" s="1"/>
      <c r="O422" s="2"/>
      <c r="P422" s="6"/>
      <c r="Q422" s="1"/>
      <c r="R422" s="1"/>
      <c r="S422" s="1"/>
      <c r="T422" s="2"/>
      <c r="U422" s="2"/>
      <c r="V422" s="5"/>
      <c r="W422" s="5"/>
      <c r="X422" s="5"/>
      <c r="Y422" s="1"/>
      <c r="Z422" s="1"/>
      <c r="AA422" s="2"/>
      <c r="AB422" s="5"/>
      <c r="AC422" s="5"/>
      <c r="AD422" s="5"/>
      <c r="AE422" s="5"/>
      <c r="AF422" s="15"/>
      <c r="AG422" s="1"/>
    </row>
    <row r="423">
      <c r="A423" s="2"/>
      <c r="B423" s="3"/>
      <c r="C423" s="4"/>
      <c r="D423" s="4"/>
      <c r="E423" s="4"/>
      <c r="F423" s="4"/>
      <c r="G423" s="1"/>
      <c r="H423" s="1"/>
      <c r="I423" s="2"/>
      <c r="J423" s="1"/>
      <c r="K423" s="11"/>
      <c r="L423" s="1"/>
      <c r="M423" s="1"/>
      <c r="N423" s="1"/>
      <c r="O423" s="2"/>
      <c r="P423" s="6"/>
      <c r="Q423" s="2"/>
      <c r="R423" s="1"/>
      <c r="S423" s="1"/>
      <c r="T423" s="2"/>
      <c r="U423" s="2"/>
      <c r="V423" s="5"/>
      <c r="W423" s="5"/>
      <c r="X423" s="5"/>
      <c r="Y423" s="1"/>
      <c r="Z423" s="1"/>
      <c r="AA423" s="2"/>
      <c r="AB423" s="5"/>
      <c r="AC423" s="5"/>
      <c r="AD423" s="5"/>
      <c r="AE423" s="5"/>
      <c r="AF423" s="15"/>
      <c r="AG423" s="1"/>
    </row>
    <row r="424">
      <c r="A424" s="2"/>
      <c r="B424" s="3"/>
      <c r="C424" s="4"/>
      <c r="D424" s="4"/>
      <c r="E424" s="4"/>
      <c r="F424" s="4"/>
      <c r="G424" s="7"/>
      <c r="H424" s="1"/>
      <c r="I424" s="2"/>
      <c r="J424" s="1"/>
      <c r="K424" s="13"/>
      <c r="L424" s="1"/>
      <c r="M424" s="1"/>
      <c r="N424" s="1"/>
      <c r="O424" s="2"/>
      <c r="P424" s="5"/>
      <c r="Q424" s="5"/>
      <c r="R424" s="1"/>
      <c r="S424" s="1"/>
      <c r="T424" s="2"/>
      <c r="U424" s="2"/>
      <c r="V424" s="5"/>
      <c r="W424" s="5"/>
      <c r="X424" s="5"/>
      <c r="Y424" s="1"/>
      <c r="Z424" s="1"/>
      <c r="AA424" s="2"/>
      <c r="AB424" s="5"/>
      <c r="AC424" s="5"/>
      <c r="AD424" s="5"/>
      <c r="AE424" s="5"/>
      <c r="AF424" s="15"/>
      <c r="AG424" s="1"/>
    </row>
    <row r="425">
      <c r="A425" s="2"/>
      <c r="B425" s="3"/>
      <c r="C425" s="4"/>
      <c r="D425" s="4"/>
      <c r="E425" s="4"/>
      <c r="F425" s="4"/>
      <c r="G425" s="5"/>
      <c r="H425" s="1"/>
      <c r="I425" s="2"/>
      <c r="J425" s="1"/>
      <c r="K425" s="11"/>
      <c r="L425" s="1"/>
      <c r="M425" s="1"/>
      <c r="N425" s="1"/>
      <c r="O425" s="2"/>
      <c r="P425" s="5"/>
      <c r="Q425" s="2"/>
      <c r="R425" s="1"/>
      <c r="S425" s="1"/>
      <c r="T425" s="2"/>
      <c r="U425" s="2"/>
      <c r="V425" s="5"/>
      <c r="W425" s="5"/>
      <c r="X425" s="5"/>
      <c r="Y425" s="1"/>
      <c r="Z425" s="1"/>
      <c r="AA425" s="2"/>
      <c r="AB425" s="5"/>
      <c r="AC425" s="5"/>
      <c r="AD425" s="5"/>
      <c r="AE425" s="5"/>
      <c r="AF425" s="15"/>
      <c r="AG425" s="1"/>
    </row>
    <row r="426">
      <c r="A426" s="2"/>
      <c r="B426" s="3"/>
      <c r="C426" s="4"/>
      <c r="D426" s="4"/>
      <c r="E426" s="4"/>
      <c r="F426" s="4"/>
      <c r="G426" s="2"/>
      <c r="H426" s="1"/>
      <c r="I426" s="2"/>
      <c r="J426" s="1"/>
      <c r="K426" s="5"/>
      <c r="L426" s="1"/>
      <c r="M426" s="1"/>
      <c r="N426" s="2"/>
      <c r="O426" s="2"/>
      <c r="P426" s="6"/>
      <c r="Q426" s="5"/>
      <c r="R426" s="1"/>
      <c r="S426" s="1"/>
      <c r="T426" s="2"/>
      <c r="U426" s="2"/>
      <c r="V426" s="5"/>
      <c r="W426" s="5"/>
      <c r="X426" s="5"/>
      <c r="Y426" s="1"/>
      <c r="Z426" s="1"/>
      <c r="AA426" s="1"/>
      <c r="AB426" s="5"/>
      <c r="AC426" s="5"/>
      <c r="AD426" s="5"/>
      <c r="AE426" s="5"/>
      <c r="AF426" s="15"/>
      <c r="AG426" s="1"/>
    </row>
    <row r="427">
      <c r="A427" s="2"/>
      <c r="B427" s="3"/>
      <c r="C427" s="4"/>
      <c r="D427" s="4"/>
      <c r="E427" s="4"/>
      <c r="F427" s="4"/>
      <c r="G427" s="2"/>
      <c r="H427" s="1"/>
      <c r="I427" s="2"/>
      <c r="J427" s="1"/>
      <c r="K427" s="5"/>
      <c r="L427" s="1"/>
      <c r="M427" s="1"/>
      <c r="N427" s="2"/>
      <c r="O427" s="2"/>
      <c r="P427" s="6"/>
      <c r="Q427" s="11"/>
      <c r="R427" s="1"/>
      <c r="S427" s="1"/>
      <c r="T427" s="2"/>
      <c r="U427" s="2"/>
      <c r="V427" s="5"/>
      <c r="W427" s="5"/>
      <c r="X427" s="5"/>
      <c r="Y427" s="1"/>
      <c r="Z427" s="1"/>
      <c r="AA427" s="1"/>
      <c r="AB427" s="5"/>
      <c r="AC427" s="5"/>
      <c r="AD427" s="5"/>
      <c r="AE427" s="5"/>
      <c r="AF427" s="15"/>
      <c r="AG427" s="1"/>
    </row>
    <row r="428">
      <c r="A428" s="2"/>
      <c r="B428" s="3"/>
      <c r="C428" s="4"/>
      <c r="D428" s="4"/>
      <c r="E428" s="4"/>
      <c r="F428" s="4"/>
      <c r="G428" s="5"/>
      <c r="H428" s="1"/>
      <c r="I428" s="2"/>
      <c r="J428" s="1"/>
      <c r="K428" s="11"/>
      <c r="L428" s="1"/>
      <c r="M428" s="1"/>
      <c r="N428" s="1"/>
      <c r="O428" s="2"/>
      <c r="P428" s="5"/>
      <c r="Q428" s="11"/>
      <c r="R428" s="1"/>
      <c r="S428" s="1"/>
      <c r="T428" s="2"/>
      <c r="U428" s="2"/>
      <c r="V428" s="5"/>
      <c r="W428" s="5"/>
      <c r="X428" s="5"/>
      <c r="Y428" s="1"/>
      <c r="Z428" s="1"/>
      <c r="AA428" s="2"/>
      <c r="AB428" s="5"/>
      <c r="AC428" s="5"/>
      <c r="AD428" s="5"/>
      <c r="AE428" s="5"/>
      <c r="AF428" s="15"/>
      <c r="AG428" s="1"/>
    </row>
    <row r="429">
      <c r="A429" s="2"/>
      <c r="B429" s="3"/>
      <c r="C429" s="4"/>
      <c r="D429" s="4"/>
      <c r="E429" s="4"/>
      <c r="F429" s="4"/>
      <c r="G429" s="1"/>
      <c r="H429" s="1"/>
      <c r="I429" s="2"/>
      <c r="J429" s="1"/>
      <c r="K429" s="11"/>
      <c r="L429" s="1"/>
      <c r="M429" s="1"/>
      <c r="N429" s="1"/>
      <c r="O429" s="2"/>
      <c r="P429" s="5"/>
      <c r="Q429" s="11"/>
      <c r="R429" s="1"/>
      <c r="S429" s="1"/>
      <c r="T429" s="2"/>
      <c r="U429" s="2"/>
      <c r="V429" s="5"/>
      <c r="W429" s="5"/>
      <c r="X429" s="5"/>
      <c r="Y429" s="1"/>
      <c r="Z429" s="1"/>
      <c r="AA429" s="2"/>
      <c r="AB429" s="5"/>
      <c r="AC429" s="5"/>
      <c r="AD429" s="5"/>
      <c r="AE429" s="5"/>
      <c r="AF429" s="15"/>
      <c r="AG429" s="1"/>
    </row>
    <row r="430">
      <c r="A430" s="2"/>
      <c r="B430" s="3"/>
      <c r="C430" s="4"/>
      <c r="D430" s="4"/>
      <c r="E430" s="4"/>
      <c r="F430" s="4"/>
      <c r="G430" s="2"/>
      <c r="H430" s="1"/>
      <c r="I430" s="2"/>
      <c r="J430" s="1"/>
      <c r="K430" s="5"/>
      <c r="L430" s="1"/>
      <c r="M430" s="1"/>
      <c r="N430" s="1"/>
      <c r="O430" s="2"/>
      <c r="P430" s="6"/>
      <c r="Q430" s="1"/>
      <c r="R430" s="1"/>
      <c r="S430" s="1"/>
      <c r="T430" s="2"/>
      <c r="U430" s="2"/>
      <c r="V430" s="5"/>
      <c r="W430" s="5"/>
      <c r="X430" s="5"/>
      <c r="Y430" s="1"/>
      <c r="Z430" s="1"/>
      <c r="AA430" s="1"/>
      <c r="AB430" s="5"/>
      <c r="AC430" s="5"/>
      <c r="AD430" s="5"/>
      <c r="AE430" s="5"/>
      <c r="AF430" s="15"/>
      <c r="AG430" s="1"/>
    </row>
    <row r="431">
      <c r="A431" s="2"/>
      <c r="B431" s="3"/>
      <c r="C431" s="4"/>
      <c r="D431" s="4"/>
      <c r="E431" s="4"/>
      <c r="F431" s="4"/>
      <c r="G431" s="1"/>
      <c r="H431" s="1"/>
      <c r="I431" s="2"/>
      <c r="J431" s="1"/>
      <c r="K431" s="5"/>
      <c r="L431" s="1"/>
      <c r="M431" s="1"/>
      <c r="N431" s="1"/>
      <c r="O431" s="2"/>
      <c r="P431" s="5"/>
      <c r="Q431" s="5"/>
      <c r="R431" s="1"/>
      <c r="S431" s="1"/>
      <c r="T431" s="2"/>
      <c r="U431" s="2"/>
      <c r="V431" s="5"/>
      <c r="W431" s="5"/>
      <c r="X431" s="5"/>
      <c r="Y431" s="1"/>
      <c r="Z431" s="1"/>
      <c r="AA431" s="2"/>
      <c r="AB431" s="5"/>
      <c r="AC431" s="5"/>
      <c r="AD431" s="5"/>
      <c r="AE431" s="5"/>
      <c r="AF431" s="15"/>
      <c r="AG431" s="1"/>
    </row>
    <row r="432">
      <c r="A432" s="2"/>
      <c r="B432" s="3"/>
      <c r="C432" s="4"/>
      <c r="D432" s="4"/>
      <c r="E432" s="4"/>
      <c r="F432" s="4"/>
      <c r="G432" s="1"/>
      <c r="H432" s="1"/>
      <c r="I432" s="2"/>
      <c r="J432" s="1"/>
      <c r="K432" s="2"/>
      <c r="L432" s="1"/>
      <c r="M432" s="1"/>
      <c r="N432" s="1"/>
      <c r="O432" s="2"/>
      <c r="P432" s="5"/>
      <c r="Q432" s="2"/>
      <c r="R432" s="1"/>
      <c r="S432" s="1"/>
      <c r="T432" s="2"/>
      <c r="U432" s="2"/>
      <c r="V432" s="5"/>
      <c r="W432" s="5"/>
      <c r="X432" s="5"/>
      <c r="Y432" s="1"/>
      <c r="Z432" s="1"/>
      <c r="AA432" s="2"/>
      <c r="AB432" s="5"/>
      <c r="AC432" s="5"/>
      <c r="AD432" s="5"/>
      <c r="AE432" s="5"/>
      <c r="AF432" s="15"/>
      <c r="AG432" s="1"/>
    </row>
    <row r="433">
      <c r="A433" s="2"/>
      <c r="B433" s="3"/>
      <c r="C433" s="4"/>
      <c r="D433" s="4"/>
      <c r="E433" s="4"/>
      <c r="F433" s="4"/>
      <c r="G433" s="1"/>
      <c r="H433" s="1"/>
      <c r="I433" s="2"/>
      <c r="J433" s="1"/>
      <c r="K433" s="13"/>
      <c r="L433" s="1"/>
      <c r="M433" s="1"/>
      <c r="N433" s="1"/>
      <c r="O433" s="2"/>
      <c r="P433" s="6"/>
      <c r="Q433" s="2"/>
      <c r="R433" s="1"/>
      <c r="S433" s="1"/>
      <c r="T433" s="2"/>
      <c r="U433" s="2"/>
      <c r="V433" s="5"/>
      <c r="W433" s="5"/>
      <c r="X433" s="5"/>
      <c r="Y433" s="1"/>
      <c r="Z433" s="1"/>
      <c r="AA433" s="2"/>
      <c r="AB433" s="5"/>
      <c r="AC433" s="5"/>
      <c r="AD433" s="5"/>
      <c r="AE433" s="5"/>
      <c r="AF433" s="15"/>
      <c r="AG433" s="1"/>
    </row>
    <row r="434">
      <c r="A434" s="2"/>
      <c r="B434" s="3"/>
      <c r="C434" s="4"/>
      <c r="D434" s="4"/>
      <c r="E434" s="4"/>
      <c r="F434" s="4"/>
      <c r="G434" s="5"/>
      <c r="H434" s="1"/>
      <c r="I434" s="1"/>
      <c r="J434" s="1"/>
      <c r="K434" s="5"/>
      <c r="L434" s="1"/>
      <c r="M434" s="1"/>
      <c r="N434" s="1"/>
      <c r="O434" s="2"/>
      <c r="P434" s="5"/>
      <c r="Q434" s="1"/>
      <c r="R434" s="1"/>
      <c r="S434" s="1"/>
      <c r="T434" s="2"/>
      <c r="U434" s="2"/>
      <c r="V434" s="5"/>
      <c r="W434" s="5"/>
      <c r="X434" s="5"/>
      <c r="Y434" s="1"/>
      <c r="Z434" s="1"/>
      <c r="AA434" s="2"/>
      <c r="AB434" s="5"/>
      <c r="AC434" s="5"/>
      <c r="AD434" s="5"/>
      <c r="AE434" s="5"/>
      <c r="AF434" s="15"/>
      <c r="AG434" s="1"/>
    </row>
    <row r="435">
      <c r="A435" s="2"/>
      <c r="B435" s="3"/>
      <c r="C435" s="4"/>
      <c r="D435" s="4"/>
      <c r="E435" s="4"/>
      <c r="F435" s="4"/>
      <c r="G435" s="1"/>
      <c r="H435" s="1"/>
      <c r="I435" s="2"/>
      <c r="J435" s="1"/>
      <c r="K435" s="5"/>
      <c r="L435" s="1"/>
      <c r="M435" s="1"/>
      <c r="N435" s="1"/>
      <c r="O435" s="2"/>
      <c r="P435" s="5"/>
      <c r="Q435" s="5"/>
      <c r="R435" s="1"/>
      <c r="S435" s="1"/>
      <c r="T435" s="2"/>
      <c r="U435" s="2"/>
      <c r="V435" s="5"/>
      <c r="W435" s="5"/>
      <c r="X435" s="5"/>
      <c r="Y435" s="1"/>
      <c r="Z435" s="1"/>
      <c r="AA435" s="2"/>
      <c r="AB435" s="5"/>
      <c r="AC435" s="5"/>
      <c r="AD435" s="5"/>
      <c r="AE435" s="5"/>
      <c r="AF435" s="15"/>
      <c r="AG435" s="1"/>
    </row>
    <row r="436">
      <c r="A436" s="2"/>
      <c r="B436" s="3"/>
      <c r="C436" s="4"/>
      <c r="D436" s="4"/>
      <c r="E436" s="4"/>
      <c r="F436" s="4"/>
      <c r="G436" s="5"/>
      <c r="H436" s="1"/>
      <c r="I436" s="2"/>
      <c r="J436" s="1"/>
      <c r="K436" s="8"/>
      <c r="L436" s="1"/>
      <c r="M436" s="1"/>
      <c r="N436" s="2"/>
      <c r="O436" s="2"/>
      <c r="P436" s="6"/>
      <c r="Q436" s="5"/>
      <c r="R436" s="1"/>
      <c r="S436" s="1"/>
      <c r="T436" s="2"/>
      <c r="U436" s="2"/>
      <c r="V436" s="5"/>
      <c r="W436" s="5"/>
      <c r="X436" s="5"/>
      <c r="Y436" s="1"/>
      <c r="Z436" s="1"/>
      <c r="AA436" s="2"/>
      <c r="AB436" s="5"/>
      <c r="AC436" s="5"/>
      <c r="AD436" s="5"/>
      <c r="AE436" s="5"/>
      <c r="AF436" s="15"/>
      <c r="AG436" s="1"/>
    </row>
    <row r="437">
      <c r="A437" s="2"/>
      <c r="B437" s="3"/>
      <c r="C437" s="4"/>
      <c r="D437" s="4"/>
      <c r="E437" s="4"/>
      <c r="F437" s="4"/>
      <c r="G437" s="5"/>
      <c r="H437" s="1"/>
      <c r="I437" s="2"/>
      <c r="J437" s="1"/>
      <c r="K437" s="1"/>
      <c r="L437" s="1"/>
      <c r="M437" s="1"/>
      <c r="N437" s="2"/>
      <c r="O437" s="2"/>
      <c r="P437" s="6"/>
      <c r="Q437" s="5"/>
      <c r="R437" s="1"/>
      <c r="S437" s="1"/>
      <c r="T437" s="2"/>
      <c r="U437" s="2"/>
      <c r="V437" s="5"/>
      <c r="W437" s="5"/>
      <c r="X437" s="5"/>
      <c r="Y437" s="1"/>
      <c r="Z437" s="1"/>
      <c r="AA437" s="1"/>
      <c r="AB437" s="5"/>
      <c r="AC437" s="5"/>
      <c r="AD437" s="5"/>
      <c r="AE437" s="5"/>
      <c r="AF437" s="15"/>
      <c r="AG437" s="1"/>
    </row>
    <row r="438">
      <c r="A438" s="2"/>
      <c r="B438" s="3"/>
      <c r="C438" s="4"/>
      <c r="D438" s="4"/>
      <c r="E438" s="4"/>
      <c r="F438" s="4"/>
      <c r="G438" s="1"/>
      <c r="H438" s="1"/>
      <c r="I438" s="2"/>
      <c r="J438" s="1"/>
      <c r="K438" s="8"/>
      <c r="L438" s="1"/>
      <c r="M438" s="1"/>
      <c r="N438" s="1"/>
      <c r="O438" s="2"/>
      <c r="P438" s="5"/>
      <c r="Q438" s="1"/>
      <c r="R438" s="1"/>
      <c r="S438" s="1"/>
      <c r="T438" s="2"/>
      <c r="U438" s="2"/>
      <c r="V438" s="5"/>
      <c r="W438" s="5"/>
      <c r="X438" s="5"/>
      <c r="Y438" s="1"/>
      <c r="Z438" s="1"/>
      <c r="AA438" s="2"/>
      <c r="AB438" s="5"/>
      <c r="AC438" s="5"/>
      <c r="AD438" s="5"/>
      <c r="AE438" s="5"/>
      <c r="AF438" s="15"/>
      <c r="AG438" s="1"/>
    </row>
    <row r="439">
      <c r="A439" s="2"/>
      <c r="B439" s="3"/>
      <c r="C439" s="4"/>
      <c r="D439" s="4"/>
      <c r="E439" s="4"/>
      <c r="F439" s="4"/>
      <c r="G439" s="1"/>
      <c r="H439" s="1"/>
      <c r="I439" s="2"/>
      <c r="J439" s="1"/>
      <c r="K439" s="5"/>
      <c r="L439" s="1"/>
      <c r="M439" s="1"/>
      <c r="N439" s="1"/>
      <c r="O439" s="2"/>
      <c r="P439" s="6"/>
      <c r="Q439" s="11"/>
      <c r="R439" s="1"/>
      <c r="S439" s="1"/>
      <c r="T439" s="2"/>
      <c r="U439" s="2"/>
      <c r="V439" s="5"/>
      <c r="W439" s="5"/>
      <c r="X439" s="5"/>
      <c r="Y439" s="1"/>
      <c r="Z439" s="1"/>
      <c r="AA439" s="1"/>
      <c r="AB439" s="5"/>
      <c r="AC439" s="5"/>
      <c r="AD439" s="5"/>
      <c r="AE439" s="5"/>
      <c r="AF439" s="15"/>
      <c r="AG439" s="1"/>
    </row>
    <row r="440">
      <c r="A440" s="2"/>
      <c r="B440" s="3"/>
      <c r="C440" s="4"/>
      <c r="D440" s="4"/>
      <c r="E440" s="4"/>
      <c r="F440" s="4"/>
      <c r="G440" s="11"/>
      <c r="H440" s="1"/>
      <c r="I440" s="2"/>
      <c r="J440" s="1"/>
      <c r="K440" s="5"/>
      <c r="L440" s="1"/>
      <c r="M440" s="1"/>
      <c r="N440" s="1"/>
      <c r="O440" s="2"/>
      <c r="P440" s="6"/>
      <c r="Q440" s="11"/>
      <c r="R440" s="1"/>
      <c r="S440" s="1"/>
      <c r="T440" s="2"/>
      <c r="U440" s="2"/>
      <c r="V440" s="5"/>
      <c r="W440" s="5"/>
      <c r="X440" s="5"/>
      <c r="Y440" s="1"/>
      <c r="Z440" s="1"/>
      <c r="AA440" s="1"/>
      <c r="AB440" s="5"/>
      <c r="AC440" s="5"/>
      <c r="AD440" s="5"/>
      <c r="AE440" s="5"/>
      <c r="AF440" s="15"/>
      <c r="AG440" s="1"/>
    </row>
    <row r="441">
      <c r="A441" s="2"/>
      <c r="B441" s="3"/>
      <c r="C441" s="4"/>
      <c r="D441" s="4"/>
      <c r="E441" s="4"/>
      <c r="F441" s="4"/>
      <c r="G441" s="7"/>
      <c r="H441" s="1"/>
      <c r="I441" s="2"/>
      <c r="J441" s="1"/>
      <c r="K441" s="5"/>
      <c r="L441" s="1"/>
      <c r="M441" s="1"/>
      <c r="N441" s="1"/>
      <c r="O441" s="2"/>
      <c r="P441" s="5"/>
      <c r="Q441" s="5"/>
      <c r="R441" s="1"/>
      <c r="S441" s="1"/>
      <c r="T441" s="2"/>
      <c r="U441" s="2"/>
      <c r="V441" s="5"/>
      <c r="W441" s="5"/>
      <c r="X441" s="5"/>
      <c r="Y441" s="1"/>
      <c r="Z441" s="1"/>
      <c r="AA441" s="2"/>
      <c r="AB441" s="5"/>
      <c r="AC441" s="5"/>
      <c r="AD441" s="5"/>
      <c r="AE441" s="5"/>
      <c r="AF441" s="15"/>
      <c r="AG441" s="1"/>
    </row>
    <row r="442">
      <c r="A442" s="2"/>
      <c r="B442" s="3"/>
      <c r="C442" s="4"/>
      <c r="D442" s="4"/>
      <c r="E442" s="4"/>
      <c r="F442" s="4"/>
      <c r="G442" s="5"/>
      <c r="H442" s="1"/>
      <c r="I442" s="2"/>
      <c r="J442" s="1"/>
      <c r="K442" s="13"/>
      <c r="L442" s="1"/>
      <c r="M442" s="1"/>
      <c r="N442" s="1"/>
      <c r="O442" s="2"/>
      <c r="P442" s="5"/>
      <c r="Q442" s="2"/>
      <c r="R442" s="1"/>
      <c r="S442" s="1"/>
      <c r="T442" s="2"/>
      <c r="U442" s="2"/>
      <c r="V442" s="5"/>
      <c r="W442" s="5"/>
      <c r="X442" s="5"/>
      <c r="Y442" s="1"/>
      <c r="Z442" s="1"/>
      <c r="AA442" s="2"/>
      <c r="AB442" s="5"/>
      <c r="AC442" s="5"/>
      <c r="AD442" s="5"/>
      <c r="AE442" s="5"/>
      <c r="AF442" s="15"/>
      <c r="AG442" s="1"/>
    </row>
    <row r="443">
      <c r="A443" s="2"/>
      <c r="B443" s="3"/>
      <c r="C443" s="4"/>
      <c r="D443" s="4"/>
      <c r="E443" s="4"/>
      <c r="F443" s="4"/>
      <c r="G443" s="1"/>
      <c r="H443" s="1"/>
      <c r="I443" s="2"/>
      <c r="J443" s="1"/>
      <c r="K443" s="2"/>
      <c r="L443" s="1"/>
      <c r="M443" s="1"/>
      <c r="N443" s="2"/>
      <c r="O443" s="2"/>
      <c r="P443" s="5"/>
      <c r="Q443" s="11"/>
      <c r="R443" s="1"/>
      <c r="S443" s="1"/>
      <c r="T443" s="2"/>
      <c r="U443" s="2"/>
      <c r="V443" s="5"/>
      <c r="W443" s="5"/>
      <c r="X443" s="5"/>
      <c r="Y443" s="1"/>
      <c r="Z443" s="1"/>
      <c r="AA443" s="2"/>
      <c r="AB443" s="5"/>
      <c r="AC443" s="5"/>
      <c r="AD443" s="5"/>
      <c r="AE443" s="5"/>
      <c r="AF443" s="15"/>
      <c r="AG443" s="1"/>
    </row>
    <row r="444">
      <c r="A444" s="2"/>
      <c r="B444" s="3"/>
      <c r="C444" s="4"/>
      <c r="D444" s="4"/>
      <c r="E444" s="4"/>
      <c r="F444" s="4"/>
      <c r="G444" s="1"/>
      <c r="H444" s="1"/>
      <c r="I444" s="1"/>
      <c r="J444" s="1"/>
      <c r="K444" s="1"/>
      <c r="L444" s="1"/>
      <c r="M444" s="1"/>
      <c r="N444" s="2"/>
      <c r="O444" s="2"/>
      <c r="P444" s="5"/>
      <c r="Q444" s="5"/>
      <c r="R444" s="1"/>
      <c r="S444" s="1"/>
      <c r="T444" s="2"/>
      <c r="U444" s="2"/>
      <c r="V444" s="5"/>
      <c r="W444" s="5"/>
      <c r="X444" s="5"/>
      <c r="Y444" s="1"/>
      <c r="Z444" s="1"/>
      <c r="AA444" s="2"/>
      <c r="AB444" s="5"/>
      <c r="AC444" s="5"/>
      <c r="AD444" s="5"/>
      <c r="AE444" s="5"/>
      <c r="AF444" s="15"/>
      <c r="AG444" s="1"/>
    </row>
    <row r="445">
      <c r="A445" s="2"/>
      <c r="B445" s="3"/>
      <c r="C445" s="4"/>
      <c r="D445" s="4"/>
      <c r="E445" s="4"/>
      <c r="F445" s="4"/>
      <c r="G445" s="5"/>
      <c r="H445" s="1"/>
      <c r="I445" s="2"/>
      <c r="J445" s="1"/>
      <c r="K445" s="5"/>
      <c r="L445" s="1"/>
      <c r="M445" s="1"/>
      <c r="N445" s="1"/>
      <c r="O445" s="2"/>
      <c r="P445" s="5"/>
      <c r="Q445" s="1"/>
      <c r="R445" s="1"/>
      <c r="S445" s="1"/>
      <c r="T445" s="2"/>
      <c r="U445" s="2"/>
      <c r="V445" s="5"/>
      <c r="W445" s="5"/>
      <c r="X445" s="5"/>
      <c r="Y445" s="1"/>
      <c r="Z445" s="1"/>
      <c r="AA445" s="2"/>
      <c r="AB445" s="5"/>
      <c r="AC445" s="5"/>
      <c r="AD445" s="5"/>
      <c r="AE445" s="5"/>
      <c r="AF445" s="15"/>
      <c r="AG445" s="1"/>
    </row>
    <row r="446">
      <c r="A446" s="2"/>
      <c r="B446" s="3"/>
      <c r="C446" s="4"/>
      <c r="D446" s="4"/>
      <c r="E446" s="4"/>
      <c r="F446" s="4"/>
      <c r="G446" s="5"/>
      <c r="H446" s="1"/>
      <c r="I446" s="2"/>
      <c r="J446" s="1"/>
      <c r="K446" s="11"/>
      <c r="L446" s="1"/>
      <c r="M446" s="1"/>
      <c r="N446" s="2"/>
      <c r="O446" s="2"/>
      <c r="P446" s="6"/>
      <c r="Q446" s="5"/>
      <c r="R446" s="1"/>
      <c r="S446" s="1"/>
      <c r="T446" s="2"/>
      <c r="U446" s="2"/>
      <c r="V446" s="5"/>
      <c r="W446" s="5"/>
      <c r="X446" s="5"/>
      <c r="Y446" s="1"/>
      <c r="Z446" s="1"/>
      <c r="AA446" s="2"/>
      <c r="AB446" s="5"/>
      <c r="AC446" s="5"/>
      <c r="AD446" s="5"/>
      <c r="AE446" s="5"/>
      <c r="AF446" s="15"/>
      <c r="AG446" s="1"/>
    </row>
    <row r="447">
      <c r="A447" s="2"/>
      <c r="B447" s="3"/>
      <c r="C447" s="4"/>
      <c r="D447" s="4"/>
      <c r="E447" s="4"/>
      <c r="F447" s="4"/>
      <c r="G447" s="7"/>
      <c r="H447" s="1"/>
      <c r="I447" s="2"/>
      <c r="J447" s="1"/>
      <c r="K447" s="5"/>
      <c r="L447" s="1"/>
      <c r="M447" s="1"/>
      <c r="N447" s="2"/>
      <c r="O447" s="2"/>
      <c r="P447" s="5"/>
      <c r="Q447" s="5"/>
      <c r="R447" s="1"/>
      <c r="S447" s="1"/>
      <c r="T447" s="2"/>
      <c r="U447" s="2"/>
      <c r="V447" s="5"/>
      <c r="W447" s="5"/>
      <c r="X447" s="5"/>
      <c r="Y447" s="1"/>
      <c r="Z447" s="1"/>
      <c r="AA447" s="2"/>
      <c r="AB447" s="5"/>
      <c r="AC447" s="5"/>
      <c r="AD447" s="5"/>
      <c r="AE447" s="5"/>
      <c r="AF447" s="15"/>
      <c r="AG447" s="1"/>
    </row>
    <row r="448">
      <c r="A448" s="2"/>
      <c r="B448" s="3"/>
      <c r="C448" s="4"/>
      <c r="D448" s="4"/>
      <c r="E448" s="4"/>
      <c r="F448" s="4"/>
      <c r="G448" s="5"/>
      <c r="H448" s="1"/>
      <c r="I448" s="2"/>
      <c r="J448" s="1"/>
      <c r="K448" s="5"/>
      <c r="L448" s="1"/>
      <c r="M448" s="1"/>
      <c r="N448" s="1"/>
      <c r="O448" s="2"/>
      <c r="P448" s="6"/>
      <c r="Q448" s="1"/>
      <c r="R448" s="1"/>
      <c r="S448" s="1"/>
      <c r="T448" s="2"/>
      <c r="U448" s="2"/>
      <c r="V448" s="5"/>
      <c r="W448" s="5"/>
      <c r="X448" s="5"/>
      <c r="Y448" s="1"/>
      <c r="Z448" s="1"/>
      <c r="AA448" s="1"/>
      <c r="AB448" s="5"/>
      <c r="AC448" s="5"/>
      <c r="AD448" s="5"/>
      <c r="AE448" s="5"/>
      <c r="AF448" s="15"/>
      <c r="AG448" s="1"/>
    </row>
    <row r="449">
      <c r="A449" s="2"/>
      <c r="B449" s="3"/>
      <c r="C449" s="4"/>
      <c r="D449" s="4"/>
      <c r="E449" s="4"/>
      <c r="F449" s="4"/>
      <c r="G449" s="11"/>
      <c r="H449" s="1"/>
      <c r="I449" s="2"/>
      <c r="J449" s="1"/>
      <c r="K449" s="5"/>
      <c r="L449" s="1"/>
      <c r="M449" s="1"/>
      <c r="N449" s="1"/>
      <c r="O449" s="2"/>
      <c r="P449" s="6"/>
      <c r="Q449" s="11"/>
      <c r="R449" s="1"/>
      <c r="S449" s="1"/>
      <c r="T449" s="2"/>
      <c r="U449" s="2"/>
      <c r="V449" s="5"/>
      <c r="W449" s="5"/>
      <c r="X449" s="5"/>
      <c r="Y449" s="1"/>
      <c r="Z449" s="1"/>
      <c r="AA449" s="1"/>
      <c r="AB449" s="5"/>
      <c r="AC449" s="5"/>
      <c r="AD449" s="5"/>
      <c r="AE449" s="5"/>
      <c r="AF449" s="15"/>
      <c r="AG449" s="1"/>
    </row>
    <row r="450">
      <c r="A450" s="2"/>
      <c r="B450" s="3"/>
      <c r="C450" s="4"/>
      <c r="D450" s="4"/>
      <c r="E450" s="4"/>
      <c r="F450" s="4"/>
      <c r="G450" s="5"/>
      <c r="H450" s="1"/>
      <c r="I450" s="2"/>
      <c r="J450" s="1"/>
      <c r="K450" s="11"/>
      <c r="L450" s="1"/>
      <c r="M450" s="1"/>
      <c r="N450" s="2"/>
      <c r="O450" s="2"/>
      <c r="P450" s="6"/>
      <c r="Q450" s="11"/>
      <c r="R450" s="1"/>
      <c r="S450" s="1"/>
      <c r="T450" s="2"/>
      <c r="U450" s="2"/>
      <c r="V450" s="5"/>
      <c r="W450" s="5"/>
      <c r="X450" s="5"/>
      <c r="Y450" s="1"/>
      <c r="Z450" s="1"/>
      <c r="AA450" s="2"/>
      <c r="AB450" s="5"/>
      <c r="AC450" s="5"/>
      <c r="AD450" s="5"/>
      <c r="AE450" s="5"/>
      <c r="AF450" s="15"/>
      <c r="AG450" s="1"/>
    </row>
    <row r="451">
      <c r="A451" s="2"/>
      <c r="B451" s="3"/>
      <c r="C451" s="4"/>
      <c r="D451" s="4"/>
      <c r="E451" s="4"/>
      <c r="F451" s="4"/>
      <c r="G451" s="5"/>
      <c r="H451" s="1"/>
      <c r="I451" s="2"/>
      <c r="J451" s="1"/>
      <c r="K451" s="11"/>
      <c r="L451" s="1"/>
      <c r="M451" s="1"/>
      <c r="N451" s="1"/>
      <c r="O451" s="2"/>
      <c r="P451" s="5"/>
      <c r="Q451" s="11"/>
      <c r="R451" s="1"/>
      <c r="S451" s="1"/>
      <c r="T451" s="2"/>
      <c r="U451" s="2"/>
      <c r="V451" s="5"/>
      <c r="W451" s="5"/>
      <c r="X451" s="5"/>
      <c r="Y451" s="1"/>
      <c r="Z451" s="1"/>
      <c r="AA451" s="2"/>
      <c r="AB451" s="5"/>
      <c r="AC451" s="5"/>
      <c r="AD451" s="5"/>
      <c r="AE451" s="5"/>
      <c r="AF451" s="15"/>
      <c r="AG451" s="1"/>
    </row>
    <row r="452">
      <c r="A452" s="2"/>
      <c r="B452" s="3"/>
      <c r="C452" s="4"/>
      <c r="D452" s="4"/>
      <c r="E452" s="4"/>
      <c r="F452" s="4"/>
      <c r="G452" s="5"/>
      <c r="H452" s="1"/>
      <c r="I452" s="2"/>
      <c r="J452" s="1"/>
      <c r="K452" s="11"/>
      <c r="L452" s="1"/>
      <c r="M452" s="1"/>
      <c r="N452" s="1"/>
      <c r="O452" s="2"/>
      <c r="P452" s="6"/>
      <c r="Q452" s="5"/>
      <c r="R452" s="1"/>
      <c r="S452" s="1"/>
      <c r="T452" s="2"/>
      <c r="U452" s="2"/>
      <c r="V452" s="5"/>
      <c r="W452" s="5"/>
      <c r="X452" s="5"/>
      <c r="Y452" s="1"/>
      <c r="Z452" s="1"/>
      <c r="AA452" s="2"/>
      <c r="AB452" s="5"/>
      <c r="AC452" s="5"/>
      <c r="AD452" s="5"/>
      <c r="AE452" s="5"/>
      <c r="AF452" s="15"/>
      <c r="AG452" s="1"/>
    </row>
    <row r="453">
      <c r="A453" s="2"/>
      <c r="B453" s="3"/>
      <c r="C453" s="4"/>
      <c r="D453" s="4"/>
      <c r="E453" s="4"/>
      <c r="F453" s="4"/>
      <c r="G453" s="2"/>
      <c r="H453" s="1"/>
      <c r="I453" s="1"/>
      <c r="J453" s="1"/>
      <c r="K453" s="5"/>
      <c r="L453" s="1"/>
      <c r="M453" s="1"/>
      <c r="N453" s="2"/>
      <c r="O453" s="2"/>
      <c r="P453" s="6"/>
      <c r="Q453" s="11"/>
      <c r="R453" s="1"/>
      <c r="S453" s="1"/>
      <c r="T453" s="2"/>
      <c r="U453" s="2"/>
      <c r="V453" s="5"/>
      <c r="W453" s="5"/>
      <c r="X453" s="5"/>
      <c r="Y453" s="1"/>
      <c r="Z453" s="1"/>
      <c r="AA453" s="1"/>
      <c r="AB453" s="5"/>
      <c r="AC453" s="5"/>
      <c r="AD453" s="5"/>
      <c r="AE453" s="5"/>
      <c r="AF453" s="15"/>
      <c r="AG453" s="1"/>
    </row>
    <row r="454">
      <c r="A454" s="2"/>
      <c r="B454" s="3"/>
      <c r="C454" s="4"/>
      <c r="D454" s="4"/>
      <c r="E454" s="4"/>
      <c r="F454" s="4"/>
      <c r="G454" s="1"/>
      <c r="H454" s="1"/>
      <c r="I454" s="2"/>
      <c r="J454" s="1"/>
      <c r="K454" s="11"/>
      <c r="L454" s="1"/>
      <c r="M454" s="1"/>
      <c r="N454" s="1"/>
      <c r="O454" s="2"/>
      <c r="P454" s="6"/>
      <c r="Q454" s="1"/>
      <c r="R454" s="1"/>
      <c r="S454" s="1"/>
      <c r="T454" s="2"/>
      <c r="U454" s="2"/>
      <c r="V454" s="5"/>
      <c r="W454" s="5"/>
      <c r="X454" s="5"/>
      <c r="Y454" s="1"/>
      <c r="Z454" s="1"/>
      <c r="AA454" s="2"/>
      <c r="AB454" s="5"/>
      <c r="AC454" s="5"/>
      <c r="AD454" s="5"/>
      <c r="AE454" s="5"/>
      <c r="AF454" s="15"/>
      <c r="AG454" s="1"/>
    </row>
    <row r="455">
      <c r="A455" s="2"/>
      <c r="B455" s="3"/>
      <c r="C455" s="4"/>
      <c r="D455" s="4"/>
      <c r="E455" s="4"/>
      <c r="F455" s="4"/>
      <c r="G455" s="1"/>
      <c r="H455" s="1"/>
      <c r="I455" s="2"/>
      <c r="J455" s="1"/>
      <c r="K455" s="11"/>
      <c r="L455" s="1"/>
      <c r="M455" s="1"/>
      <c r="N455" s="1"/>
      <c r="O455" s="2"/>
      <c r="P455" s="6"/>
      <c r="Q455" s="1"/>
      <c r="R455" s="1"/>
      <c r="S455" s="1"/>
      <c r="T455" s="2"/>
      <c r="U455" s="2"/>
      <c r="V455" s="5"/>
      <c r="W455" s="5"/>
      <c r="X455" s="5"/>
      <c r="Y455" s="1"/>
      <c r="Z455" s="1"/>
      <c r="AA455" s="2"/>
      <c r="AB455" s="5"/>
      <c r="AC455" s="5"/>
      <c r="AD455" s="5"/>
      <c r="AE455" s="5"/>
      <c r="AF455" s="15"/>
      <c r="AG455" s="1"/>
    </row>
    <row r="456">
      <c r="A456" s="2"/>
      <c r="B456" s="3"/>
      <c r="C456" s="4"/>
      <c r="D456" s="4"/>
      <c r="E456" s="4"/>
      <c r="F456" s="4"/>
      <c r="G456" s="5"/>
      <c r="H456" s="1"/>
      <c r="I456" s="2"/>
      <c r="J456" s="1"/>
      <c r="K456" s="5"/>
      <c r="L456" s="1"/>
      <c r="M456" s="1"/>
      <c r="N456" s="1"/>
      <c r="O456" s="2"/>
      <c r="P456" s="6"/>
      <c r="Q456" s="11"/>
      <c r="R456" s="1"/>
      <c r="S456" s="1"/>
      <c r="T456" s="2"/>
      <c r="U456" s="2"/>
      <c r="V456" s="5"/>
      <c r="W456" s="5"/>
      <c r="X456" s="5"/>
      <c r="Y456" s="1"/>
      <c r="Z456" s="1"/>
      <c r="AA456" s="1"/>
      <c r="AB456" s="5"/>
      <c r="AC456" s="5"/>
      <c r="AD456" s="5"/>
      <c r="AE456" s="5"/>
      <c r="AF456" s="15"/>
      <c r="AG456" s="1"/>
    </row>
    <row r="457">
      <c r="A457" s="2"/>
      <c r="B457" s="3"/>
      <c r="C457" s="4"/>
      <c r="D457" s="4"/>
      <c r="E457" s="4"/>
      <c r="F457" s="4"/>
      <c r="G457" s="5"/>
      <c r="H457" s="1"/>
      <c r="I457" s="2"/>
      <c r="J457" s="1"/>
      <c r="K457" s="5"/>
      <c r="L457" s="1"/>
      <c r="M457" s="1"/>
      <c r="N457" s="1"/>
      <c r="O457" s="2"/>
      <c r="P457" s="5"/>
      <c r="Q457" s="5"/>
      <c r="R457" s="1"/>
      <c r="S457" s="1"/>
      <c r="T457" s="2"/>
      <c r="U457" s="2"/>
      <c r="V457" s="5"/>
      <c r="W457" s="5"/>
      <c r="X457" s="5"/>
      <c r="Y457" s="1"/>
      <c r="Z457" s="1"/>
      <c r="AA457" s="2"/>
      <c r="AB457" s="5"/>
      <c r="AC457" s="5"/>
      <c r="AD457" s="5"/>
      <c r="AE457" s="5"/>
      <c r="AF457" s="15"/>
      <c r="AG457" s="1"/>
    </row>
    <row r="458">
      <c r="A458" s="2"/>
      <c r="B458" s="3"/>
      <c r="C458" s="4"/>
      <c r="D458" s="4"/>
      <c r="E458" s="4"/>
      <c r="F458" s="4"/>
      <c r="G458" s="11"/>
      <c r="H458" s="1"/>
      <c r="I458" s="2"/>
      <c r="J458" s="1"/>
      <c r="K458" s="5"/>
      <c r="L458" s="1"/>
      <c r="M458" s="1"/>
      <c r="N458" s="1"/>
      <c r="O458" s="2"/>
      <c r="P458" s="6"/>
      <c r="Q458" s="2"/>
      <c r="R458" s="1"/>
      <c r="S458" s="1"/>
      <c r="T458" s="2"/>
      <c r="U458" s="2"/>
      <c r="V458" s="5"/>
      <c r="W458" s="5"/>
      <c r="X458" s="5"/>
      <c r="Y458" s="1"/>
      <c r="Z458" s="1"/>
      <c r="AA458" s="1"/>
      <c r="AB458" s="5"/>
      <c r="AC458" s="5"/>
      <c r="AD458" s="5"/>
      <c r="AE458" s="5"/>
      <c r="AF458" s="15"/>
      <c r="AG458" s="1"/>
    </row>
    <row r="459">
      <c r="A459" s="2"/>
      <c r="B459" s="3"/>
      <c r="C459" s="4"/>
      <c r="D459" s="4"/>
      <c r="E459" s="4"/>
      <c r="F459" s="4"/>
      <c r="G459" s="1"/>
      <c r="H459" s="1"/>
      <c r="I459" s="2"/>
      <c r="J459" s="1"/>
      <c r="K459" s="11"/>
      <c r="L459" s="1"/>
      <c r="M459" s="1"/>
      <c r="N459" s="2"/>
      <c r="O459" s="2"/>
      <c r="P459" s="5"/>
      <c r="Q459" s="11"/>
      <c r="R459" s="1"/>
      <c r="S459" s="1"/>
      <c r="T459" s="2"/>
      <c r="U459" s="2"/>
      <c r="V459" s="5"/>
      <c r="W459" s="5"/>
      <c r="X459" s="5"/>
      <c r="Y459" s="1"/>
      <c r="Z459" s="1"/>
      <c r="AA459" s="1"/>
      <c r="AB459" s="5"/>
      <c r="AC459" s="5"/>
      <c r="AD459" s="5"/>
      <c r="AE459" s="5"/>
      <c r="AF459" s="15"/>
      <c r="AG459" s="1"/>
    </row>
    <row r="460">
      <c r="A460" s="2"/>
      <c r="B460" s="3"/>
      <c r="C460" s="4"/>
      <c r="D460" s="4"/>
      <c r="E460" s="4"/>
      <c r="F460" s="4"/>
      <c r="G460" s="1"/>
      <c r="H460" s="1"/>
      <c r="I460" s="2"/>
      <c r="J460" s="1"/>
      <c r="K460" s="2"/>
      <c r="L460" s="1"/>
      <c r="M460" s="1"/>
      <c r="N460" s="1"/>
      <c r="O460" s="2"/>
      <c r="P460" s="5"/>
      <c r="Q460" s="1"/>
      <c r="R460" s="1"/>
      <c r="S460" s="1"/>
      <c r="T460" s="2"/>
      <c r="U460" s="2"/>
      <c r="V460" s="5"/>
      <c r="W460" s="5"/>
      <c r="X460" s="5"/>
      <c r="Y460" s="1"/>
      <c r="Z460" s="1"/>
      <c r="AA460" s="2"/>
      <c r="AB460" s="5"/>
      <c r="AC460" s="5"/>
      <c r="AD460" s="5"/>
      <c r="AE460" s="5"/>
      <c r="AF460" s="15"/>
      <c r="AG460" s="1"/>
    </row>
    <row r="461">
      <c r="A461" s="2"/>
      <c r="B461" s="3"/>
      <c r="C461" s="4"/>
      <c r="D461" s="4"/>
      <c r="E461" s="4"/>
      <c r="F461" s="4"/>
      <c r="G461" s="1"/>
      <c r="H461" s="1"/>
      <c r="I461" s="2"/>
      <c r="J461" s="1"/>
      <c r="K461" s="11"/>
      <c r="L461" s="1"/>
      <c r="M461" s="1"/>
      <c r="N461" s="1"/>
      <c r="O461" s="2"/>
      <c r="P461" s="6"/>
      <c r="Q461" s="5"/>
      <c r="R461" s="1"/>
      <c r="S461" s="1"/>
      <c r="T461" s="2"/>
      <c r="U461" s="2"/>
      <c r="V461" s="5"/>
      <c r="W461" s="5"/>
      <c r="X461" s="5"/>
      <c r="Y461" s="1"/>
      <c r="Z461" s="1"/>
      <c r="AA461" s="2"/>
      <c r="AB461" s="5"/>
      <c r="AC461" s="5"/>
      <c r="AD461" s="5"/>
      <c r="AE461" s="5"/>
      <c r="AF461" s="15"/>
      <c r="AG461" s="1"/>
    </row>
    <row r="462">
      <c r="A462" s="2"/>
      <c r="B462" s="3"/>
      <c r="C462" s="4"/>
      <c r="D462" s="4"/>
      <c r="E462" s="4"/>
      <c r="F462" s="4"/>
      <c r="G462" s="5"/>
      <c r="H462" s="1"/>
      <c r="I462" s="1"/>
      <c r="J462" s="1"/>
      <c r="K462" s="5"/>
      <c r="L462" s="1"/>
      <c r="M462" s="1"/>
      <c r="N462" s="2"/>
      <c r="O462" s="2"/>
      <c r="P462" s="6"/>
      <c r="Q462" s="1"/>
      <c r="R462" s="1"/>
      <c r="S462" s="1"/>
      <c r="T462" s="2"/>
      <c r="U462" s="2"/>
      <c r="V462" s="5"/>
      <c r="W462" s="5"/>
      <c r="X462" s="5"/>
      <c r="Y462" s="1"/>
      <c r="Z462" s="1"/>
      <c r="AA462" s="1"/>
      <c r="AB462" s="5"/>
      <c r="AC462" s="5"/>
      <c r="AD462" s="5"/>
      <c r="AE462" s="5"/>
      <c r="AF462" s="15"/>
      <c r="AG462" s="1"/>
    </row>
    <row r="463">
      <c r="A463" s="2"/>
      <c r="B463" s="3"/>
      <c r="C463" s="4"/>
      <c r="D463" s="4"/>
      <c r="E463" s="4"/>
      <c r="F463" s="4"/>
      <c r="G463" s="1"/>
      <c r="H463" s="1"/>
      <c r="I463" s="2"/>
      <c r="J463" s="1"/>
      <c r="K463" s="11"/>
      <c r="L463" s="1"/>
      <c r="M463" s="1"/>
      <c r="N463" s="1"/>
      <c r="O463" s="2"/>
      <c r="P463" s="5"/>
      <c r="Q463" s="5"/>
      <c r="R463" s="1"/>
      <c r="S463" s="1"/>
      <c r="T463" s="2"/>
      <c r="U463" s="2"/>
      <c r="V463" s="5"/>
      <c r="W463" s="5"/>
      <c r="X463" s="5"/>
      <c r="Y463" s="1"/>
      <c r="Z463" s="1"/>
      <c r="AA463" s="2"/>
      <c r="AB463" s="5"/>
      <c r="AC463" s="5"/>
      <c r="AD463" s="5"/>
      <c r="AE463" s="5"/>
      <c r="AF463" s="15"/>
      <c r="AG463" s="1"/>
    </row>
    <row r="464">
      <c r="A464" s="2"/>
      <c r="B464" s="3"/>
      <c r="C464" s="4"/>
      <c r="D464" s="4"/>
      <c r="E464" s="4"/>
      <c r="F464" s="4"/>
      <c r="G464" s="1"/>
      <c r="H464" s="1"/>
      <c r="I464" s="2"/>
      <c r="J464" s="1"/>
      <c r="K464" s="11"/>
      <c r="L464" s="1"/>
      <c r="M464" s="1"/>
      <c r="N464" s="1"/>
      <c r="O464" s="2"/>
      <c r="P464" s="6"/>
      <c r="Q464" s="1"/>
      <c r="R464" s="1"/>
      <c r="S464" s="1"/>
      <c r="T464" s="2"/>
      <c r="U464" s="2"/>
      <c r="V464" s="5"/>
      <c r="W464" s="5"/>
      <c r="X464" s="5"/>
      <c r="Y464" s="1"/>
      <c r="Z464" s="1"/>
      <c r="AA464" s="2"/>
      <c r="AB464" s="5"/>
      <c r="AC464" s="5"/>
      <c r="AD464" s="5"/>
      <c r="AE464" s="5"/>
      <c r="AF464" s="15"/>
      <c r="AG464" s="1"/>
    </row>
    <row r="465">
      <c r="A465" s="2"/>
      <c r="B465" s="3"/>
      <c r="C465" s="4"/>
      <c r="D465" s="4"/>
      <c r="E465" s="4"/>
      <c r="F465" s="4"/>
      <c r="G465" s="2"/>
      <c r="H465" s="1"/>
      <c r="I465" s="2"/>
      <c r="J465" s="1"/>
      <c r="K465" s="5"/>
      <c r="L465" s="1"/>
      <c r="M465" s="1"/>
      <c r="N465" s="1"/>
      <c r="O465" s="2"/>
      <c r="P465" s="6"/>
      <c r="Q465" s="2"/>
      <c r="R465" s="1"/>
      <c r="S465" s="1"/>
      <c r="T465" s="2"/>
      <c r="U465" s="2"/>
      <c r="V465" s="5"/>
      <c r="W465" s="5"/>
      <c r="X465" s="5"/>
      <c r="Y465" s="1"/>
      <c r="Z465" s="1"/>
      <c r="AA465" s="1"/>
      <c r="AB465" s="5"/>
      <c r="AC465" s="5"/>
      <c r="AD465" s="5"/>
      <c r="AE465" s="5"/>
      <c r="AF465" s="15"/>
      <c r="AG465" s="1"/>
    </row>
    <row r="466">
      <c r="A466" s="2"/>
      <c r="B466" s="3"/>
      <c r="C466" s="4"/>
      <c r="D466" s="4"/>
      <c r="E466" s="4"/>
      <c r="F466" s="4"/>
      <c r="G466" s="1"/>
      <c r="H466" s="1"/>
      <c r="I466" s="2"/>
      <c r="J466" s="1"/>
      <c r="K466" s="8"/>
      <c r="L466" s="1"/>
      <c r="M466" s="1"/>
      <c r="N466" s="1"/>
      <c r="O466" s="2"/>
      <c r="P466" s="6"/>
      <c r="Q466" s="1"/>
      <c r="R466" s="1"/>
      <c r="S466" s="1"/>
      <c r="T466" s="2"/>
      <c r="U466" s="2"/>
      <c r="V466" s="5"/>
      <c r="W466" s="5"/>
      <c r="X466" s="5"/>
      <c r="Y466" s="1"/>
      <c r="Z466" s="1"/>
      <c r="AA466" s="2"/>
      <c r="AB466" s="5"/>
      <c r="AC466" s="5"/>
      <c r="AD466" s="5"/>
      <c r="AE466" s="5"/>
      <c r="AF466" s="15"/>
      <c r="AG466" s="1"/>
    </row>
    <row r="467">
      <c r="A467" s="2"/>
      <c r="B467" s="3"/>
      <c r="C467" s="4"/>
      <c r="D467" s="4"/>
      <c r="E467" s="4"/>
      <c r="F467" s="4"/>
      <c r="G467" s="11"/>
      <c r="H467" s="1"/>
      <c r="I467" s="2"/>
      <c r="J467" s="1"/>
      <c r="K467" s="8"/>
      <c r="L467" s="1"/>
      <c r="M467" s="1"/>
      <c r="N467" s="1"/>
      <c r="O467" s="2"/>
      <c r="P467" s="6"/>
      <c r="Q467" s="11"/>
      <c r="R467" s="1"/>
      <c r="S467" s="1"/>
      <c r="T467" s="2"/>
      <c r="U467" s="2"/>
      <c r="V467" s="5"/>
      <c r="W467" s="5"/>
      <c r="X467" s="5"/>
      <c r="Y467" s="1"/>
      <c r="Z467" s="1"/>
      <c r="AA467" s="1"/>
      <c r="AB467" s="5"/>
      <c r="AC467" s="5"/>
      <c r="AD467" s="5"/>
      <c r="AE467" s="5"/>
      <c r="AF467" s="15"/>
      <c r="AG467" s="1"/>
    </row>
    <row r="468">
      <c r="A468" s="2"/>
      <c r="B468" s="3"/>
      <c r="C468" s="4"/>
      <c r="D468" s="4"/>
      <c r="E468" s="4"/>
      <c r="F468" s="4"/>
      <c r="G468" s="11"/>
      <c r="H468" s="1"/>
      <c r="I468" s="2"/>
      <c r="J468" s="1"/>
      <c r="K468" s="5"/>
      <c r="L468" s="1"/>
      <c r="M468" s="1"/>
      <c r="N468" s="1"/>
      <c r="O468" s="2"/>
      <c r="P468" s="6"/>
      <c r="Q468" s="5"/>
      <c r="R468" s="1"/>
      <c r="S468" s="1"/>
      <c r="T468" s="2"/>
      <c r="U468" s="2"/>
      <c r="V468" s="5"/>
      <c r="W468" s="5"/>
      <c r="X468" s="5"/>
      <c r="Y468" s="1"/>
      <c r="Z468" s="1"/>
      <c r="AA468" s="1"/>
      <c r="AB468" s="5"/>
      <c r="AC468" s="5"/>
      <c r="AD468" s="5"/>
      <c r="AE468" s="5"/>
      <c r="AF468" s="15"/>
      <c r="AG468" s="1"/>
    </row>
    <row r="469">
      <c r="A469" s="2"/>
      <c r="B469" s="3"/>
      <c r="C469" s="4"/>
      <c r="D469" s="4"/>
      <c r="E469" s="4"/>
      <c r="F469" s="4"/>
      <c r="G469" s="1"/>
      <c r="H469" s="1"/>
      <c r="I469" s="2"/>
      <c r="J469" s="1"/>
      <c r="K469" s="5"/>
      <c r="L469" s="1"/>
      <c r="M469" s="1"/>
      <c r="N469" s="2"/>
      <c r="O469" s="2"/>
      <c r="P469" s="5"/>
      <c r="Q469" s="5"/>
      <c r="R469" s="1"/>
      <c r="S469" s="1"/>
      <c r="T469" s="2"/>
      <c r="U469" s="2"/>
      <c r="V469" s="5"/>
      <c r="W469" s="5"/>
      <c r="X469" s="5"/>
      <c r="Y469" s="1"/>
      <c r="Z469" s="1"/>
      <c r="AA469" s="2"/>
      <c r="AB469" s="5"/>
      <c r="AC469" s="5"/>
      <c r="AD469" s="5"/>
      <c r="AE469" s="5"/>
      <c r="AF469" s="15"/>
      <c r="AG469" s="1"/>
    </row>
    <row r="470">
      <c r="A470" s="2"/>
      <c r="B470" s="3"/>
      <c r="C470" s="4"/>
      <c r="D470" s="4"/>
      <c r="E470" s="4"/>
      <c r="F470" s="4"/>
      <c r="G470" s="5"/>
      <c r="H470" s="1"/>
      <c r="I470" s="2"/>
      <c r="J470" s="1"/>
      <c r="K470" s="11"/>
      <c r="L470" s="1"/>
      <c r="M470" s="1"/>
      <c r="N470" s="2"/>
      <c r="O470" s="2"/>
      <c r="P470" s="6"/>
      <c r="Q470" s="5"/>
      <c r="R470" s="1"/>
      <c r="S470" s="1"/>
      <c r="T470" s="2"/>
      <c r="U470" s="2"/>
      <c r="V470" s="5"/>
      <c r="W470" s="5"/>
      <c r="X470" s="5"/>
      <c r="Y470" s="1"/>
      <c r="Z470" s="1"/>
      <c r="AA470" s="2"/>
      <c r="AB470" s="5"/>
      <c r="AC470" s="5"/>
      <c r="AD470" s="5"/>
      <c r="AE470" s="5"/>
      <c r="AF470" s="15"/>
      <c r="AG470" s="1"/>
    </row>
    <row r="471">
      <c r="A471" s="2"/>
      <c r="B471" s="3"/>
      <c r="C471" s="4"/>
      <c r="D471" s="4"/>
      <c r="E471" s="4"/>
      <c r="F471" s="4"/>
      <c r="G471" s="5"/>
      <c r="H471" s="1"/>
      <c r="I471" s="2"/>
      <c r="J471" s="1"/>
      <c r="K471" s="11"/>
      <c r="L471" s="1"/>
      <c r="M471" s="1"/>
      <c r="N471" s="2"/>
      <c r="O471" s="2"/>
      <c r="P471" s="6"/>
      <c r="Q471" s="5"/>
      <c r="R471" s="1"/>
      <c r="S471" s="1"/>
      <c r="T471" s="2"/>
      <c r="U471" s="2"/>
      <c r="V471" s="5"/>
      <c r="W471" s="5"/>
      <c r="X471" s="5"/>
      <c r="Y471" s="1"/>
      <c r="Z471" s="1"/>
      <c r="AA471" s="2"/>
      <c r="AB471" s="5"/>
      <c r="AC471" s="5"/>
      <c r="AD471" s="5"/>
      <c r="AE471" s="5"/>
      <c r="AF471" s="15"/>
      <c r="AG471" s="1"/>
    </row>
    <row r="472">
      <c r="A472" s="2"/>
      <c r="B472" s="3"/>
      <c r="C472" s="4"/>
      <c r="D472" s="4"/>
      <c r="E472" s="4"/>
      <c r="F472" s="4"/>
      <c r="G472" s="5"/>
      <c r="H472" s="1"/>
      <c r="I472" s="2"/>
      <c r="J472" s="1"/>
      <c r="K472" s="5"/>
      <c r="L472" s="1"/>
      <c r="M472" s="1"/>
      <c r="N472" s="2"/>
      <c r="O472" s="2"/>
      <c r="P472" s="5"/>
      <c r="Q472" s="6"/>
      <c r="R472" s="1"/>
      <c r="S472" s="1"/>
      <c r="T472" s="2"/>
      <c r="U472" s="2"/>
      <c r="V472" s="5"/>
      <c r="W472" s="5"/>
      <c r="X472" s="5"/>
      <c r="Y472" s="1"/>
      <c r="Z472" s="1"/>
      <c r="AA472" s="2"/>
      <c r="AB472" s="5"/>
      <c r="AC472" s="5"/>
      <c r="AD472" s="5"/>
      <c r="AE472" s="5"/>
      <c r="AF472" s="15"/>
      <c r="AG472" s="1"/>
    </row>
    <row r="473">
      <c r="A473" s="2"/>
      <c r="B473" s="3"/>
      <c r="C473" s="4"/>
      <c r="D473" s="4"/>
      <c r="E473" s="4"/>
      <c r="F473" s="4"/>
      <c r="G473" s="5"/>
      <c r="H473" s="1"/>
      <c r="I473" s="2"/>
      <c r="J473" s="1"/>
      <c r="K473" s="11"/>
      <c r="L473" s="1"/>
      <c r="M473" s="1"/>
      <c r="N473" s="1"/>
      <c r="O473" s="2"/>
      <c r="P473" s="6"/>
      <c r="Q473" s="1"/>
      <c r="R473" s="1"/>
      <c r="S473" s="1"/>
      <c r="T473" s="2"/>
      <c r="U473" s="2"/>
      <c r="V473" s="5"/>
      <c r="W473" s="5"/>
      <c r="X473" s="5"/>
      <c r="Y473" s="1"/>
      <c r="Z473" s="1"/>
      <c r="AA473" s="2"/>
      <c r="AB473" s="5"/>
      <c r="AC473" s="5"/>
      <c r="AD473" s="5"/>
      <c r="AE473" s="5"/>
      <c r="AF473" s="15"/>
      <c r="AG473" s="1"/>
    </row>
    <row r="474">
      <c r="A474" s="2"/>
      <c r="B474" s="3"/>
      <c r="C474" s="4"/>
      <c r="D474" s="4"/>
      <c r="E474" s="4"/>
      <c r="F474" s="4"/>
      <c r="G474" s="11"/>
      <c r="H474" s="1"/>
      <c r="I474" s="2"/>
      <c r="J474" s="1"/>
      <c r="K474" s="5"/>
      <c r="L474" s="1"/>
      <c r="M474" s="1"/>
      <c r="N474" s="1"/>
      <c r="O474" s="2"/>
      <c r="P474" s="5"/>
      <c r="Q474" s="1"/>
      <c r="R474" s="1"/>
      <c r="S474" s="1"/>
      <c r="T474" s="2"/>
      <c r="U474" s="2"/>
      <c r="V474" s="5"/>
      <c r="W474" s="5"/>
      <c r="X474" s="5"/>
      <c r="Y474" s="1"/>
      <c r="Z474" s="1"/>
      <c r="AA474" s="2"/>
      <c r="AB474" s="5"/>
      <c r="AC474" s="5"/>
      <c r="AD474" s="5"/>
      <c r="AE474" s="5"/>
      <c r="AF474" s="15"/>
      <c r="AG474" s="1"/>
    </row>
    <row r="475">
      <c r="A475" s="2"/>
      <c r="B475" s="3"/>
      <c r="C475" s="4"/>
      <c r="D475" s="4"/>
      <c r="E475" s="4"/>
      <c r="F475" s="4"/>
      <c r="G475" s="1"/>
      <c r="H475" s="1"/>
      <c r="I475" s="1"/>
      <c r="J475" s="1"/>
      <c r="K475" s="8"/>
      <c r="L475" s="1"/>
      <c r="M475" s="1"/>
      <c r="N475" s="1"/>
      <c r="O475" s="2"/>
      <c r="P475" s="5"/>
      <c r="Q475" s="1"/>
      <c r="R475" s="1"/>
      <c r="S475" s="1"/>
      <c r="T475" s="2"/>
      <c r="U475" s="2"/>
      <c r="V475" s="5"/>
      <c r="W475" s="5"/>
      <c r="X475" s="5"/>
      <c r="Y475" s="1"/>
      <c r="Z475" s="1"/>
      <c r="AA475" s="2"/>
      <c r="AB475" s="5"/>
      <c r="AC475" s="5"/>
      <c r="AD475" s="5"/>
      <c r="AE475" s="5"/>
      <c r="AF475" s="15"/>
      <c r="AG475" s="1"/>
    </row>
    <row r="476">
      <c r="A476" s="2"/>
      <c r="B476" s="3"/>
      <c r="C476" s="4"/>
      <c r="D476" s="4"/>
      <c r="E476" s="4"/>
      <c r="F476" s="4"/>
      <c r="G476" s="7"/>
      <c r="H476" s="1"/>
      <c r="I476" s="1"/>
      <c r="J476" s="1"/>
      <c r="K476" s="5"/>
      <c r="L476" s="1"/>
      <c r="M476" s="1"/>
      <c r="N476" s="1"/>
      <c r="O476" s="2"/>
      <c r="P476" s="5"/>
      <c r="Q476" s="11"/>
      <c r="R476" s="1"/>
      <c r="S476" s="1"/>
      <c r="T476" s="2"/>
      <c r="U476" s="2"/>
      <c r="V476" s="5"/>
      <c r="W476" s="5"/>
      <c r="X476" s="5"/>
      <c r="Y476" s="1"/>
      <c r="Z476" s="1"/>
      <c r="AA476" s="2"/>
      <c r="AB476" s="5"/>
      <c r="AC476" s="5"/>
      <c r="AD476" s="5"/>
      <c r="AE476" s="5"/>
      <c r="AF476" s="15"/>
      <c r="AG476" s="1"/>
    </row>
    <row r="477">
      <c r="A477" s="2"/>
      <c r="B477" s="3"/>
      <c r="C477" s="4"/>
      <c r="D477" s="4"/>
      <c r="E477" s="4"/>
      <c r="F477" s="4"/>
      <c r="G477" s="5"/>
      <c r="H477" s="1"/>
      <c r="I477" s="1"/>
      <c r="J477" s="1"/>
      <c r="K477" s="1"/>
      <c r="L477" s="1"/>
      <c r="M477" s="1"/>
      <c r="N477" s="1"/>
      <c r="O477" s="2"/>
      <c r="P477" s="6"/>
      <c r="Q477" s="1"/>
      <c r="R477" s="1"/>
      <c r="S477" s="1"/>
      <c r="T477" s="2"/>
      <c r="U477" s="2"/>
      <c r="V477" s="5"/>
      <c r="W477" s="5"/>
      <c r="X477" s="5"/>
      <c r="Y477" s="1"/>
      <c r="Z477" s="1"/>
      <c r="AA477" s="2"/>
      <c r="AB477" s="5"/>
      <c r="AC477" s="5"/>
      <c r="AD477" s="5"/>
      <c r="AE477" s="5"/>
      <c r="AF477" s="15"/>
      <c r="AG477" s="1"/>
    </row>
    <row r="478">
      <c r="A478" s="2"/>
      <c r="B478" s="3"/>
      <c r="C478" s="4"/>
      <c r="D478" s="4"/>
      <c r="E478" s="4"/>
      <c r="F478" s="4"/>
      <c r="G478" s="7"/>
      <c r="H478" s="1"/>
      <c r="I478" s="2"/>
      <c r="J478" s="1"/>
      <c r="K478" s="5"/>
      <c r="L478" s="1"/>
      <c r="M478" s="1"/>
      <c r="N478" s="1"/>
      <c r="O478" s="2"/>
      <c r="P478" s="6"/>
      <c r="Q478" s="1"/>
      <c r="R478" s="1"/>
      <c r="S478" s="1"/>
      <c r="T478" s="2"/>
      <c r="U478" s="2"/>
      <c r="V478" s="5"/>
      <c r="W478" s="5"/>
      <c r="X478" s="5"/>
      <c r="Y478" s="1"/>
      <c r="Z478" s="1"/>
      <c r="AA478" s="2"/>
      <c r="AB478" s="5"/>
      <c r="AC478" s="5"/>
      <c r="AD478" s="5"/>
      <c r="AE478" s="5"/>
      <c r="AF478" s="15"/>
      <c r="AG478" s="1"/>
    </row>
    <row r="479">
      <c r="A479" s="2"/>
      <c r="B479" s="3"/>
      <c r="C479" s="4"/>
      <c r="D479" s="4"/>
      <c r="E479" s="4"/>
      <c r="F479" s="4"/>
      <c r="G479" s="5"/>
      <c r="H479" s="1"/>
      <c r="I479" s="2"/>
      <c r="J479" s="1"/>
      <c r="K479" s="5"/>
      <c r="L479" s="1"/>
      <c r="M479" s="1"/>
      <c r="N479" s="2"/>
      <c r="O479" s="2"/>
      <c r="P479" s="5"/>
      <c r="Q479" s="1"/>
      <c r="R479" s="1"/>
      <c r="S479" s="1"/>
      <c r="T479" s="2"/>
      <c r="U479" s="2"/>
      <c r="V479" s="5"/>
      <c r="W479" s="5"/>
      <c r="X479" s="5"/>
      <c r="Y479" s="1"/>
      <c r="Z479" s="1"/>
      <c r="AA479" s="1"/>
      <c r="AB479" s="5"/>
      <c r="AC479" s="5"/>
      <c r="AD479" s="5"/>
      <c r="AE479" s="5"/>
      <c r="AF479" s="15"/>
      <c r="AG479" s="1"/>
    </row>
    <row r="480">
      <c r="A480" s="2"/>
      <c r="B480" s="3"/>
      <c r="C480" s="4"/>
      <c r="D480" s="4"/>
      <c r="E480" s="4"/>
      <c r="F480" s="4"/>
      <c r="G480" s="5"/>
      <c r="H480" s="1"/>
      <c r="I480" s="2"/>
      <c r="J480" s="1"/>
      <c r="K480" s="11"/>
      <c r="L480" s="1"/>
      <c r="M480" s="1"/>
      <c r="N480" s="2"/>
      <c r="O480" s="2"/>
      <c r="P480" s="6"/>
      <c r="Q480" s="11"/>
      <c r="R480" s="1"/>
      <c r="S480" s="1"/>
      <c r="T480" s="2"/>
      <c r="U480" s="2"/>
      <c r="V480" s="5"/>
      <c r="W480" s="5"/>
      <c r="X480" s="5"/>
      <c r="Y480" s="1"/>
      <c r="Z480" s="1"/>
      <c r="AA480" s="2"/>
      <c r="AB480" s="5"/>
      <c r="AC480" s="5"/>
      <c r="AD480" s="5"/>
      <c r="AE480" s="5"/>
      <c r="AF480" s="15"/>
      <c r="AG480" s="1"/>
    </row>
    <row r="481">
      <c r="A481" s="2"/>
      <c r="B481" s="3"/>
      <c r="C481" s="4"/>
      <c r="D481" s="4"/>
      <c r="E481" s="4"/>
      <c r="F481" s="4"/>
      <c r="G481" s="11"/>
      <c r="H481" s="1"/>
      <c r="I481" s="2"/>
      <c r="J481" s="1"/>
      <c r="K481" s="5"/>
      <c r="L481" s="1"/>
      <c r="M481" s="1"/>
      <c r="N481" s="1"/>
      <c r="O481" s="2"/>
      <c r="P481" s="5"/>
      <c r="Q481" s="6"/>
      <c r="R481" s="1"/>
      <c r="S481" s="1"/>
      <c r="T481" s="2"/>
      <c r="U481" s="2"/>
      <c r="V481" s="5"/>
      <c r="W481" s="5"/>
      <c r="X481" s="5"/>
      <c r="Y481" s="1"/>
      <c r="Z481" s="1"/>
      <c r="AA481" s="2"/>
      <c r="AB481" s="5"/>
      <c r="AC481" s="5"/>
      <c r="AD481" s="5"/>
      <c r="AE481" s="5"/>
      <c r="AF481" s="15"/>
      <c r="AG481" s="1"/>
    </row>
    <row r="482">
      <c r="A482" s="2"/>
      <c r="B482" s="3"/>
      <c r="C482" s="4"/>
      <c r="D482" s="4"/>
      <c r="E482" s="4"/>
      <c r="F482" s="4"/>
      <c r="G482" s="1"/>
      <c r="H482" s="1"/>
      <c r="I482" s="2"/>
      <c r="J482" s="1"/>
      <c r="K482" s="11"/>
      <c r="L482" s="1"/>
      <c r="M482" s="1"/>
      <c r="N482" s="1"/>
      <c r="O482" s="2"/>
      <c r="P482" s="6"/>
      <c r="Q482" s="5"/>
      <c r="R482" s="1"/>
      <c r="S482" s="1"/>
      <c r="T482" s="2"/>
      <c r="U482" s="2"/>
      <c r="V482" s="5"/>
      <c r="W482" s="5"/>
      <c r="X482" s="5"/>
      <c r="Y482" s="1"/>
      <c r="Z482" s="1"/>
      <c r="AA482" s="2"/>
      <c r="AB482" s="5"/>
      <c r="AC482" s="5"/>
      <c r="AD482" s="5"/>
      <c r="AE482" s="5"/>
      <c r="AF482" s="15"/>
      <c r="AG482" s="1"/>
    </row>
    <row r="483">
      <c r="A483" s="2"/>
      <c r="B483" s="3"/>
      <c r="C483" s="4"/>
      <c r="D483" s="4"/>
      <c r="E483" s="4"/>
      <c r="F483" s="4"/>
      <c r="G483" s="11"/>
      <c r="H483" s="1"/>
      <c r="I483" s="2"/>
      <c r="J483" s="1"/>
      <c r="K483" s="5"/>
      <c r="L483" s="1"/>
      <c r="M483" s="1"/>
      <c r="N483" s="1"/>
      <c r="O483" s="2"/>
      <c r="P483" s="6"/>
      <c r="Q483" s="1"/>
      <c r="R483" s="1"/>
      <c r="S483" s="1"/>
      <c r="T483" s="2"/>
      <c r="U483" s="2"/>
      <c r="V483" s="5"/>
      <c r="W483" s="5"/>
      <c r="X483" s="5"/>
      <c r="Y483" s="1"/>
      <c r="Z483" s="1"/>
      <c r="AA483" s="2"/>
      <c r="AB483" s="5"/>
      <c r="AC483" s="5"/>
      <c r="AD483" s="5"/>
      <c r="AE483" s="5"/>
      <c r="AF483" s="15"/>
      <c r="AG483" s="1"/>
    </row>
    <row r="484">
      <c r="A484" s="2"/>
      <c r="B484" s="3"/>
      <c r="C484" s="4"/>
      <c r="D484" s="4"/>
      <c r="E484" s="4"/>
      <c r="F484" s="4"/>
      <c r="G484" s="5"/>
      <c r="H484" s="1"/>
      <c r="I484" s="1"/>
      <c r="J484" s="1"/>
      <c r="K484" s="5"/>
      <c r="L484" s="1"/>
      <c r="M484" s="1"/>
      <c r="N484" s="1"/>
      <c r="O484" s="2"/>
      <c r="P484" s="6"/>
      <c r="Q484" s="1"/>
      <c r="R484" s="1"/>
      <c r="S484" s="1"/>
      <c r="T484" s="2"/>
      <c r="U484" s="2"/>
      <c r="V484" s="5"/>
      <c r="W484" s="5"/>
      <c r="X484" s="5"/>
      <c r="Y484" s="1"/>
      <c r="Z484" s="1"/>
      <c r="AA484" s="2"/>
      <c r="AB484" s="5"/>
      <c r="AC484" s="5"/>
      <c r="AD484" s="5"/>
      <c r="AE484" s="5"/>
      <c r="AF484" s="15"/>
      <c r="AG484" s="1"/>
    </row>
    <row r="485">
      <c r="A485" s="2"/>
      <c r="B485" s="3"/>
      <c r="C485" s="4"/>
      <c r="D485" s="4"/>
      <c r="E485" s="4"/>
      <c r="F485" s="4"/>
      <c r="G485" s="5"/>
      <c r="H485" s="1"/>
      <c r="I485" s="1"/>
      <c r="J485" s="1"/>
      <c r="K485" s="11"/>
      <c r="L485" s="1"/>
      <c r="M485" s="1"/>
      <c r="N485" s="2"/>
      <c r="O485" s="2"/>
      <c r="P485" s="5"/>
      <c r="Q485" s="2"/>
      <c r="R485" s="1"/>
      <c r="S485" s="1"/>
      <c r="T485" s="2"/>
      <c r="U485" s="2"/>
      <c r="V485" s="5"/>
      <c r="W485" s="5"/>
      <c r="X485" s="5"/>
      <c r="Y485" s="1"/>
      <c r="Z485" s="1"/>
      <c r="AA485" s="2"/>
      <c r="AB485" s="5"/>
      <c r="AC485" s="5"/>
      <c r="AD485" s="5"/>
      <c r="AE485" s="5"/>
      <c r="AF485" s="15"/>
      <c r="AG485" s="1"/>
    </row>
    <row r="486">
      <c r="A486" s="2"/>
      <c r="B486" s="3"/>
      <c r="C486" s="4"/>
      <c r="D486" s="4"/>
      <c r="E486" s="4"/>
      <c r="F486" s="4"/>
      <c r="G486" s="5"/>
      <c r="H486" s="1"/>
      <c r="I486" s="1"/>
      <c r="J486" s="1"/>
      <c r="K486" s="5"/>
      <c r="L486" s="1"/>
      <c r="M486" s="1"/>
      <c r="N486" s="1"/>
      <c r="O486" s="2"/>
      <c r="P486" s="6"/>
      <c r="Q486" s="1"/>
      <c r="R486" s="1"/>
      <c r="S486" s="1"/>
      <c r="T486" s="2"/>
      <c r="U486" s="2"/>
      <c r="V486" s="5"/>
      <c r="W486" s="5"/>
      <c r="X486" s="5"/>
      <c r="Y486" s="1"/>
      <c r="Z486" s="1"/>
      <c r="AA486" s="1"/>
      <c r="AB486" s="5"/>
      <c r="AC486" s="5"/>
      <c r="AD486" s="5"/>
      <c r="AE486" s="5"/>
      <c r="AF486" s="15"/>
      <c r="AG486" s="1"/>
    </row>
    <row r="487">
      <c r="A487" s="2"/>
      <c r="B487" s="3"/>
      <c r="C487" s="4"/>
      <c r="D487" s="4"/>
      <c r="E487" s="4"/>
      <c r="F487" s="4"/>
      <c r="G487" s="7"/>
      <c r="H487" s="1"/>
      <c r="I487" s="2"/>
      <c r="J487" s="1"/>
      <c r="K487" s="5"/>
      <c r="L487" s="1"/>
      <c r="M487" s="1"/>
      <c r="N487" s="1"/>
      <c r="O487" s="2"/>
      <c r="P487" s="6"/>
      <c r="Q487" s="5"/>
      <c r="R487" s="1"/>
      <c r="S487" s="1"/>
      <c r="T487" s="2"/>
      <c r="U487" s="2"/>
      <c r="V487" s="5"/>
      <c r="W487" s="5"/>
      <c r="X487" s="5"/>
      <c r="Y487" s="1"/>
      <c r="Z487" s="1"/>
      <c r="AA487" s="2"/>
      <c r="AB487" s="5"/>
      <c r="AC487" s="5"/>
      <c r="AD487" s="5"/>
      <c r="AE487" s="5"/>
      <c r="AF487" s="15"/>
      <c r="AG487" s="1"/>
    </row>
    <row r="488">
      <c r="A488" s="2"/>
      <c r="B488" s="3"/>
      <c r="C488" s="4"/>
      <c r="D488" s="4"/>
      <c r="E488" s="4"/>
      <c r="F488" s="4"/>
      <c r="G488" s="5"/>
      <c r="H488" s="1"/>
      <c r="I488" s="2"/>
      <c r="J488" s="1"/>
      <c r="K488" s="5"/>
      <c r="L488" s="1"/>
      <c r="M488" s="1"/>
      <c r="N488" s="1"/>
      <c r="O488" s="2"/>
      <c r="P488" s="5"/>
      <c r="Q488" s="5"/>
      <c r="R488" s="1"/>
      <c r="S488" s="1"/>
      <c r="T488" s="2"/>
      <c r="U488" s="2"/>
      <c r="V488" s="5"/>
      <c r="W488" s="5"/>
      <c r="X488" s="5"/>
      <c r="Y488" s="1"/>
      <c r="Z488" s="1"/>
      <c r="AA488" s="1"/>
      <c r="AB488" s="5"/>
      <c r="AC488" s="5"/>
      <c r="AD488" s="5"/>
      <c r="AE488" s="5"/>
      <c r="AF488" s="15"/>
      <c r="AG488" s="1"/>
    </row>
    <row r="489">
      <c r="A489" s="2"/>
      <c r="B489" s="3"/>
      <c r="C489" s="4"/>
      <c r="D489" s="4"/>
      <c r="E489" s="4"/>
      <c r="F489" s="4"/>
      <c r="G489" s="2"/>
      <c r="H489" s="1"/>
      <c r="I489" s="2"/>
      <c r="J489" s="1"/>
      <c r="K489" s="5"/>
      <c r="L489" s="1"/>
      <c r="M489" s="1"/>
      <c r="N489" s="2"/>
      <c r="O489" s="2"/>
      <c r="P489" s="5"/>
      <c r="Q489" s="5"/>
      <c r="R489" s="1"/>
      <c r="S489" s="1"/>
      <c r="T489" s="2"/>
      <c r="U489" s="2"/>
      <c r="V489" s="5"/>
      <c r="W489" s="5"/>
      <c r="X489" s="5"/>
      <c r="Y489" s="1"/>
      <c r="Z489" s="1"/>
      <c r="AA489" s="2"/>
      <c r="AB489" s="5"/>
      <c r="AC489" s="5"/>
      <c r="AD489" s="5"/>
      <c r="AE489" s="5"/>
      <c r="AF489" s="15"/>
      <c r="AG489" s="1"/>
    </row>
    <row r="490">
      <c r="A490" s="2"/>
      <c r="B490" s="3"/>
      <c r="C490" s="4"/>
      <c r="D490" s="4"/>
      <c r="E490" s="4"/>
      <c r="F490" s="4"/>
      <c r="G490" s="2"/>
      <c r="H490" s="1"/>
      <c r="I490" s="2"/>
      <c r="J490" s="1"/>
      <c r="K490" s="5"/>
      <c r="L490" s="1"/>
      <c r="M490" s="1"/>
      <c r="N490" s="1"/>
      <c r="O490" s="2"/>
      <c r="P490" s="6"/>
      <c r="Q490" s="5"/>
      <c r="R490" s="1"/>
      <c r="S490" s="1"/>
      <c r="T490" s="2"/>
      <c r="U490" s="2"/>
      <c r="V490" s="5"/>
      <c r="W490" s="5"/>
      <c r="X490" s="5"/>
      <c r="Y490" s="1"/>
      <c r="Z490" s="1"/>
      <c r="AA490" s="1"/>
      <c r="AB490" s="5"/>
      <c r="AC490" s="5"/>
      <c r="AD490" s="5"/>
      <c r="AE490" s="5"/>
      <c r="AF490" s="15"/>
      <c r="AG490" s="1"/>
    </row>
    <row r="491">
      <c r="A491" s="2"/>
      <c r="B491" s="3"/>
      <c r="C491" s="4"/>
      <c r="D491" s="4"/>
      <c r="E491" s="4"/>
      <c r="F491" s="4"/>
      <c r="G491" s="1"/>
      <c r="H491" s="1"/>
      <c r="I491" s="2"/>
      <c r="J491" s="1"/>
      <c r="K491" s="5"/>
      <c r="L491" s="1"/>
      <c r="M491" s="1"/>
      <c r="N491" s="1"/>
      <c r="O491" s="2"/>
      <c r="P491" s="6"/>
      <c r="Q491" s="1"/>
      <c r="R491" s="1"/>
      <c r="S491" s="1"/>
      <c r="T491" s="2"/>
      <c r="U491" s="2"/>
      <c r="V491" s="5"/>
      <c r="W491" s="5"/>
      <c r="X491" s="5"/>
      <c r="Y491" s="1"/>
      <c r="Z491" s="1"/>
      <c r="AA491" s="2"/>
      <c r="AB491" s="5"/>
      <c r="AC491" s="5"/>
      <c r="AD491" s="5"/>
      <c r="AE491" s="5"/>
      <c r="AF491" s="15"/>
      <c r="AG491" s="1"/>
    </row>
    <row r="492">
      <c r="A492" s="2"/>
      <c r="B492" s="3"/>
      <c r="C492" s="4"/>
      <c r="D492" s="4"/>
      <c r="E492" s="4"/>
      <c r="F492" s="4"/>
      <c r="G492" s="5"/>
      <c r="H492" s="1"/>
      <c r="I492" s="2"/>
      <c r="J492" s="1"/>
      <c r="K492" s="5"/>
      <c r="L492" s="1"/>
      <c r="M492" s="1"/>
      <c r="N492" s="1"/>
      <c r="O492" s="2"/>
      <c r="P492" s="6"/>
      <c r="Q492" s="1"/>
      <c r="R492" s="1"/>
      <c r="S492" s="1"/>
      <c r="T492" s="2"/>
      <c r="U492" s="2"/>
      <c r="V492" s="5"/>
      <c r="W492" s="5"/>
      <c r="X492" s="5"/>
      <c r="Y492" s="1"/>
      <c r="Z492" s="1"/>
      <c r="AA492" s="2"/>
      <c r="AB492" s="5"/>
      <c r="AC492" s="5"/>
      <c r="AD492" s="5"/>
      <c r="AE492" s="5"/>
      <c r="AF492" s="15"/>
      <c r="AG492" s="1"/>
    </row>
    <row r="493">
      <c r="A493" s="2"/>
      <c r="B493" s="3"/>
      <c r="C493" s="4"/>
      <c r="D493" s="4"/>
      <c r="E493" s="4"/>
      <c r="F493" s="4"/>
      <c r="G493" s="1"/>
      <c r="H493" s="1"/>
      <c r="I493" s="2"/>
      <c r="J493" s="1"/>
      <c r="K493" s="11"/>
      <c r="L493" s="1"/>
      <c r="M493" s="1"/>
      <c r="N493" s="1"/>
      <c r="O493" s="2"/>
      <c r="P493" s="6"/>
      <c r="Q493" s="5"/>
      <c r="R493" s="1"/>
      <c r="S493" s="1"/>
      <c r="T493" s="2"/>
      <c r="U493" s="2"/>
      <c r="V493" s="5"/>
      <c r="W493" s="5"/>
      <c r="X493" s="5"/>
      <c r="Y493" s="1"/>
      <c r="Z493" s="1"/>
      <c r="AA493" s="1"/>
      <c r="AB493" s="5"/>
      <c r="AC493" s="5"/>
      <c r="AD493" s="5"/>
      <c r="AE493" s="5"/>
      <c r="AF493" s="15"/>
      <c r="AG493" s="1"/>
    </row>
    <row r="494">
      <c r="A494" s="2"/>
      <c r="B494" s="3"/>
      <c r="C494" s="4"/>
      <c r="D494" s="4"/>
      <c r="E494" s="4"/>
      <c r="F494" s="4"/>
      <c r="G494" s="5"/>
      <c r="H494" s="1"/>
      <c r="I494" s="2"/>
      <c r="J494" s="1"/>
      <c r="K494" s="11"/>
      <c r="L494" s="1"/>
      <c r="M494" s="1"/>
      <c r="N494" s="1"/>
      <c r="O494" s="2"/>
      <c r="P494" s="5"/>
      <c r="Q494" s="11"/>
      <c r="R494" s="1"/>
      <c r="S494" s="1"/>
      <c r="T494" s="2"/>
      <c r="U494" s="2"/>
      <c r="V494" s="5"/>
      <c r="W494" s="5"/>
      <c r="X494" s="5"/>
      <c r="Y494" s="1"/>
      <c r="Z494" s="1"/>
      <c r="AA494" s="2"/>
      <c r="AB494" s="5"/>
      <c r="AC494" s="5"/>
      <c r="AD494" s="5"/>
      <c r="AE494" s="5"/>
      <c r="AF494" s="15"/>
      <c r="AG494" s="1"/>
    </row>
    <row r="495">
      <c r="A495" s="2"/>
      <c r="B495" s="3"/>
      <c r="C495" s="4"/>
      <c r="D495" s="4"/>
      <c r="E495" s="4"/>
      <c r="F495" s="4"/>
      <c r="G495" s="1"/>
      <c r="H495" s="1"/>
      <c r="I495" s="2"/>
      <c r="J495" s="1"/>
      <c r="K495" s="8"/>
      <c r="L495" s="1"/>
      <c r="M495" s="1"/>
      <c r="N495" s="1"/>
      <c r="O495" s="2"/>
      <c r="P495" s="6"/>
      <c r="Q495" s="1"/>
      <c r="R495" s="1"/>
      <c r="S495" s="1"/>
      <c r="T495" s="2"/>
      <c r="U495" s="2"/>
      <c r="V495" s="5"/>
      <c r="W495" s="5"/>
      <c r="X495" s="5"/>
      <c r="Y495" s="1"/>
      <c r="Z495" s="1"/>
      <c r="AA495" s="1"/>
      <c r="AB495" s="5"/>
      <c r="AC495" s="5"/>
      <c r="AD495" s="5"/>
      <c r="AE495" s="5"/>
      <c r="AF495" s="15"/>
      <c r="AG495" s="1"/>
    </row>
    <row r="496">
      <c r="A496" s="2"/>
      <c r="B496" s="3"/>
      <c r="C496" s="4"/>
      <c r="D496" s="4"/>
      <c r="E496" s="4"/>
      <c r="F496" s="4"/>
      <c r="G496" s="2"/>
      <c r="H496" s="1"/>
      <c r="I496" s="2"/>
      <c r="J496" s="1"/>
      <c r="K496" s="5"/>
      <c r="L496" s="1"/>
      <c r="M496" s="1"/>
      <c r="N496" s="1"/>
      <c r="O496" s="2"/>
      <c r="P496" s="6"/>
      <c r="Q496" s="1"/>
      <c r="R496" s="1"/>
      <c r="S496" s="1"/>
      <c r="T496" s="2"/>
      <c r="U496" s="2"/>
      <c r="V496" s="5"/>
      <c r="W496" s="5"/>
      <c r="X496" s="5"/>
      <c r="Y496" s="1"/>
      <c r="Z496" s="1"/>
      <c r="AA496" s="2"/>
      <c r="AB496" s="5"/>
      <c r="AC496" s="5"/>
      <c r="AD496" s="5"/>
      <c r="AE496" s="5"/>
      <c r="AF496" s="15"/>
      <c r="AG496" s="1"/>
    </row>
    <row r="497">
      <c r="A497" s="2"/>
      <c r="B497" s="3"/>
      <c r="C497" s="4"/>
      <c r="D497" s="4"/>
      <c r="E497" s="4"/>
      <c r="F497" s="4"/>
      <c r="G497" s="1"/>
      <c r="H497" s="1"/>
      <c r="I497" s="2"/>
      <c r="J497" s="1"/>
      <c r="K497" s="11"/>
      <c r="L497" s="1"/>
      <c r="M497" s="1"/>
      <c r="N497" s="1"/>
      <c r="O497" s="2"/>
      <c r="P497" s="6"/>
      <c r="Q497" s="1"/>
      <c r="R497" s="1"/>
      <c r="S497" s="1"/>
      <c r="T497" s="2"/>
      <c r="U497" s="2"/>
      <c r="V497" s="5"/>
      <c r="W497" s="5"/>
      <c r="X497" s="5"/>
      <c r="Y497" s="1"/>
      <c r="Z497" s="1"/>
      <c r="AA497" s="2"/>
      <c r="AB497" s="5"/>
      <c r="AC497" s="5"/>
      <c r="AD497" s="5"/>
      <c r="AE497" s="5"/>
      <c r="AF497" s="15"/>
      <c r="AG497" s="1"/>
    </row>
    <row r="498">
      <c r="A498" s="2"/>
      <c r="B498" s="3"/>
      <c r="C498" s="4"/>
      <c r="D498" s="4"/>
      <c r="E498" s="4"/>
      <c r="F498" s="4"/>
      <c r="G498" s="2"/>
      <c r="H498" s="1"/>
      <c r="I498" s="2"/>
      <c r="J498" s="1"/>
      <c r="K498" s="5"/>
      <c r="L498" s="1"/>
      <c r="M498" s="1"/>
      <c r="N498" s="1"/>
      <c r="O498" s="2"/>
      <c r="P498" s="5"/>
      <c r="Q498" s="1"/>
      <c r="R498" s="1"/>
      <c r="S498" s="1"/>
      <c r="T498" s="2"/>
      <c r="U498" s="2"/>
      <c r="V498" s="5"/>
      <c r="W498" s="5"/>
      <c r="X498" s="5"/>
      <c r="Y498" s="1"/>
      <c r="Z498" s="1"/>
      <c r="AA498" s="2"/>
      <c r="AB498" s="5"/>
      <c r="AC498" s="5"/>
      <c r="AD498" s="5"/>
      <c r="AE498" s="5"/>
      <c r="AF498" s="15"/>
      <c r="AG498" s="1"/>
    </row>
    <row r="499">
      <c r="A499" s="2"/>
      <c r="B499" s="3"/>
      <c r="C499" s="4"/>
      <c r="D499" s="4"/>
      <c r="E499" s="4"/>
      <c r="F499" s="4"/>
      <c r="G499" s="1"/>
      <c r="H499" s="1"/>
      <c r="I499" s="2"/>
      <c r="J499" s="1"/>
      <c r="K499" s="1"/>
      <c r="L499" s="1"/>
      <c r="M499" s="1"/>
      <c r="N499" s="1"/>
      <c r="O499" s="2"/>
      <c r="P499" s="6"/>
      <c r="Q499" s="1"/>
      <c r="R499" s="1"/>
      <c r="S499" s="1"/>
      <c r="T499" s="2"/>
      <c r="U499" s="2"/>
      <c r="V499" s="5"/>
      <c r="W499" s="5"/>
      <c r="X499" s="5"/>
      <c r="Y499" s="1"/>
      <c r="Z499" s="1"/>
      <c r="AA499" s="1"/>
      <c r="AB499" s="5"/>
      <c r="AC499" s="5"/>
      <c r="AD499" s="5"/>
      <c r="AE499" s="5"/>
      <c r="AF499" s="15"/>
      <c r="AG499" s="1"/>
    </row>
    <row r="500">
      <c r="A500" s="2"/>
      <c r="B500" s="3"/>
      <c r="C500" s="4"/>
      <c r="D500" s="4"/>
      <c r="E500" s="4"/>
      <c r="F500" s="4"/>
      <c r="G500" s="1"/>
      <c r="H500" s="1"/>
      <c r="I500" s="2"/>
      <c r="J500" s="1"/>
      <c r="K500" s="5"/>
      <c r="L500" s="1"/>
      <c r="M500" s="1"/>
      <c r="N500" s="1"/>
      <c r="O500" s="2"/>
      <c r="P500" s="5"/>
      <c r="Q500" s="5"/>
      <c r="R500" s="1"/>
      <c r="S500" s="1"/>
      <c r="T500" s="2"/>
      <c r="U500" s="2"/>
      <c r="V500" s="5"/>
      <c r="W500" s="5"/>
      <c r="X500" s="5"/>
      <c r="Y500" s="1"/>
      <c r="Z500" s="1"/>
      <c r="AA500" s="2"/>
      <c r="AB500" s="5"/>
      <c r="AC500" s="5"/>
      <c r="AD500" s="5"/>
      <c r="AE500" s="5"/>
      <c r="AF500" s="15"/>
      <c r="AG500" s="1"/>
    </row>
    <row r="501">
      <c r="A501" s="2"/>
      <c r="B501" s="3"/>
      <c r="C501" s="4"/>
      <c r="D501" s="4"/>
      <c r="E501" s="4"/>
      <c r="F501" s="4"/>
      <c r="G501" s="5"/>
      <c r="H501" s="1"/>
      <c r="I501" s="2"/>
      <c r="J501" s="1"/>
      <c r="K501" s="8"/>
      <c r="L501" s="1"/>
      <c r="M501" s="1"/>
      <c r="N501" s="1"/>
      <c r="O501" s="2"/>
      <c r="P501" s="5"/>
      <c r="Q501" s="1"/>
      <c r="R501" s="1"/>
      <c r="S501" s="1"/>
      <c r="T501" s="1"/>
      <c r="U501" s="2"/>
      <c r="V501" s="5"/>
      <c r="W501" s="5"/>
      <c r="X501" s="5"/>
      <c r="Y501" s="1"/>
      <c r="Z501" s="1"/>
      <c r="AA501" s="2"/>
      <c r="AB501" s="5"/>
      <c r="AC501" s="5"/>
      <c r="AD501" s="5"/>
      <c r="AE501" s="5"/>
      <c r="AF501" s="15"/>
      <c r="AG501" s="1"/>
    </row>
    <row r="502">
      <c r="A502" s="2"/>
      <c r="B502" s="3"/>
      <c r="C502" s="4"/>
      <c r="D502" s="4"/>
      <c r="E502" s="4"/>
      <c r="F502" s="4"/>
      <c r="G502" s="5"/>
      <c r="H502" s="1"/>
      <c r="I502" s="2"/>
      <c r="J502" s="1"/>
      <c r="K502" s="13"/>
      <c r="L502" s="1"/>
      <c r="M502" s="1"/>
      <c r="N502" s="1"/>
      <c r="O502" s="2"/>
      <c r="P502" s="6"/>
      <c r="Q502" s="11"/>
      <c r="R502" s="1"/>
      <c r="S502" s="1"/>
      <c r="T502" s="2"/>
      <c r="U502" s="2"/>
      <c r="V502" s="5"/>
      <c r="W502" s="5"/>
      <c r="X502" s="5"/>
      <c r="Y502" s="1"/>
      <c r="Z502" s="1"/>
      <c r="AA502" s="1"/>
      <c r="AB502" s="5"/>
      <c r="AC502" s="5"/>
      <c r="AD502" s="5"/>
      <c r="AE502" s="5"/>
      <c r="AF502" s="15"/>
      <c r="AG502" s="1"/>
    </row>
    <row r="503">
      <c r="A503" s="2"/>
      <c r="B503" s="3"/>
      <c r="C503" s="4"/>
      <c r="D503" s="4"/>
      <c r="E503" s="4"/>
      <c r="F503" s="4"/>
      <c r="G503" s="5"/>
      <c r="H503" s="1"/>
      <c r="I503" s="2"/>
      <c r="J503" s="1"/>
      <c r="K503" s="5"/>
      <c r="L503" s="1"/>
      <c r="M503" s="1"/>
      <c r="N503" s="1"/>
      <c r="O503" s="2"/>
      <c r="P503" s="6"/>
      <c r="Q503" s="2"/>
      <c r="R503" s="1"/>
      <c r="S503" s="1"/>
      <c r="T503" s="2"/>
      <c r="U503" s="2"/>
      <c r="V503" s="5"/>
      <c r="W503" s="5"/>
      <c r="X503" s="5"/>
      <c r="Y503" s="1"/>
      <c r="Z503" s="1"/>
      <c r="AA503" s="1"/>
      <c r="AB503" s="5"/>
      <c r="AC503" s="5"/>
      <c r="AD503" s="5"/>
      <c r="AE503" s="5"/>
      <c r="AF503" s="15"/>
      <c r="AG503" s="1"/>
    </row>
    <row r="504">
      <c r="A504" s="2"/>
      <c r="B504" s="3"/>
      <c r="C504" s="4"/>
      <c r="D504" s="4"/>
      <c r="E504" s="4"/>
      <c r="F504" s="4"/>
      <c r="G504" s="5"/>
      <c r="H504" s="1"/>
      <c r="I504" s="2"/>
      <c r="J504" s="1"/>
      <c r="K504" s="11"/>
      <c r="L504" s="1"/>
      <c r="M504" s="1"/>
      <c r="N504" s="1"/>
      <c r="O504" s="2"/>
      <c r="P504" s="5"/>
      <c r="Q504" s="1"/>
      <c r="R504" s="1"/>
      <c r="S504" s="1"/>
      <c r="T504" s="2"/>
      <c r="U504" s="2"/>
      <c r="V504" s="5"/>
      <c r="W504" s="5"/>
      <c r="X504" s="5"/>
      <c r="Y504" s="1"/>
      <c r="Z504" s="1"/>
      <c r="AA504" s="2"/>
      <c r="AB504" s="5"/>
      <c r="AC504" s="5"/>
      <c r="AD504" s="5"/>
      <c r="AE504" s="5"/>
      <c r="AF504" s="15"/>
      <c r="AG504" s="1"/>
    </row>
    <row r="505">
      <c r="A505" s="2"/>
      <c r="B505" s="3"/>
      <c r="C505" s="4"/>
      <c r="D505" s="4"/>
      <c r="E505" s="4"/>
      <c r="F505" s="4"/>
      <c r="G505" s="5"/>
      <c r="H505" s="1"/>
      <c r="I505" s="2"/>
      <c r="J505" s="1"/>
      <c r="K505" s="5"/>
      <c r="L505" s="1"/>
      <c r="M505" s="1"/>
      <c r="N505" s="1"/>
      <c r="O505" s="2"/>
      <c r="P505" s="5"/>
      <c r="Q505" s="1"/>
      <c r="R505" s="1"/>
      <c r="S505" s="1"/>
      <c r="T505" s="2"/>
      <c r="U505" s="2"/>
      <c r="V505" s="5"/>
      <c r="W505" s="5"/>
      <c r="X505" s="5"/>
      <c r="Y505" s="1"/>
      <c r="Z505" s="1"/>
      <c r="AA505" s="2"/>
      <c r="AB505" s="5"/>
      <c r="AC505" s="5"/>
      <c r="AD505" s="5"/>
      <c r="AE505" s="5"/>
      <c r="AF505" s="15"/>
      <c r="AG505" s="1"/>
    </row>
    <row r="506">
      <c r="A506" s="2"/>
      <c r="B506" s="3"/>
      <c r="C506" s="4"/>
      <c r="D506" s="4"/>
      <c r="E506" s="4"/>
      <c r="F506" s="4"/>
      <c r="G506" s="11"/>
      <c r="H506" s="1"/>
      <c r="I506" s="2"/>
      <c r="J506" s="1"/>
      <c r="K506" s="11"/>
      <c r="L506" s="1"/>
      <c r="M506" s="1"/>
      <c r="N506" s="1"/>
      <c r="O506" s="2"/>
      <c r="P506" s="6"/>
      <c r="Q506" s="5"/>
      <c r="R506" s="1"/>
      <c r="S506" s="1"/>
      <c r="T506" s="2"/>
      <c r="U506" s="2"/>
      <c r="V506" s="5"/>
      <c r="W506" s="5"/>
      <c r="X506" s="5"/>
      <c r="Y506" s="1"/>
      <c r="Z506" s="1"/>
      <c r="AA506" s="1"/>
      <c r="AB506" s="5"/>
      <c r="AC506" s="5"/>
      <c r="AD506" s="5"/>
      <c r="AE506" s="5"/>
      <c r="AF506" s="15"/>
      <c r="AG506" s="1"/>
    </row>
    <row r="507">
      <c r="A507" s="2"/>
      <c r="B507" s="3"/>
      <c r="C507" s="4"/>
      <c r="D507" s="4"/>
      <c r="E507" s="4"/>
      <c r="F507" s="4"/>
      <c r="G507" s="1"/>
      <c r="H507" s="1"/>
      <c r="I507" s="2"/>
      <c r="J507" s="1"/>
      <c r="K507" s="5"/>
      <c r="L507" s="1"/>
      <c r="M507" s="1"/>
      <c r="N507" s="1"/>
      <c r="O507" s="2"/>
      <c r="P507" s="6"/>
      <c r="Q507" s="5"/>
      <c r="R507" s="1"/>
      <c r="S507" s="1"/>
      <c r="T507" s="2"/>
      <c r="U507" s="2"/>
      <c r="V507" s="5"/>
      <c r="W507" s="5"/>
      <c r="X507" s="5"/>
      <c r="Y507" s="1"/>
      <c r="Z507" s="1"/>
      <c r="AA507" s="2"/>
      <c r="AB507" s="5"/>
      <c r="AC507" s="5"/>
      <c r="AD507" s="5"/>
      <c r="AE507" s="5"/>
      <c r="AF507" s="15"/>
      <c r="AG507" s="1"/>
    </row>
    <row r="508">
      <c r="A508" s="2"/>
      <c r="B508" s="3"/>
      <c r="C508" s="4"/>
      <c r="D508" s="4"/>
      <c r="E508" s="4"/>
      <c r="F508" s="4"/>
      <c r="G508" s="1"/>
      <c r="H508" s="1"/>
      <c r="I508" s="2"/>
      <c r="J508" s="1"/>
      <c r="K508" s="5"/>
      <c r="L508" s="1"/>
      <c r="M508" s="1"/>
      <c r="N508" s="1"/>
      <c r="O508" s="2"/>
      <c r="P508" s="5"/>
      <c r="Q508" s="1"/>
      <c r="R508" s="1"/>
      <c r="S508" s="1"/>
      <c r="T508" s="2"/>
      <c r="U508" s="2"/>
      <c r="V508" s="5"/>
      <c r="W508" s="5"/>
      <c r="X508" s="5"/>
      <c r="Y508" s="1"/>
      <c r="Z508" s="1"/>
      <c r="AA508" s="2"/>
      <c r="AB508" s="5"/>
      <c r="AC508" s="5"/>
      <c r="AD508" s="5"/>
      <c r="AE508" s="5"/>
      <c r="AF508" s="15"/>
      <c r="AG508" s="1"/>
    </row>
    <row r="509">
      <c r="A509" s="2"/>
      <c r="B509" s="3"/>
      <c r="C509" s="4"/>
      <c r="D509" s="4"/>
      <c r="E509" s="4"/>
      <c r="F509" s="4"/>
      <c r="G509" s="5"/>
      <c r="H509" s="1"/>
      <c r="I509" s="2"/>
      <c r="J509" s="1"/>
      <c r="K509" s="8"/>
      <c r="L509" s="1"/>
      <c r="M509" s="1"/>
      <c r="N509" s="2"/>
      <c r="O509" s="2"/>
      <c r="P509" s="5"/>
      <c r="Q509" s="5"/>
      <c r="R509" s="1"/>
      <c r="S509" s="1"/>
      <c r="T509" s="2"/>
      <c r="U509" s="2"/>
      <c r="V509" s="5"/>
      <c r="W509" s="5"/>
      <c r="X509" s="5"/>
      <c r="Y509" s="1"/>
      <c r="Z509" s="1"/>
      <c r="AA509" s="2"/>
      <c r="AB509" s="5"/>
      <c r="AC509" s="5"/>
      <c r="AD509" s="5"/>
      <c r="AE509" s="5"/>
      <c r="AF509" s="15"/>
      <c r="AG509" s="1"/>
    </row>
    <row r="510">
      <c r="A510" s="2"/>
      <c r="B510" s="3"/>
      <c r="C510" s="4"/>
      <c r="D510" s="4"/>
      <c r="E510" s="4"/>
      <c r="F510" s="4"/>
      <c r="G510" s="5"/>
      <c r="H510" s="1"/>
      <c r="I510" s="2"/>
      <c r="J510" s="1"/>
      <c r="K510" s="11"/>
      <c r="L510" s="1"/>
      <c r="M510" s="1"/>
      <c r="N510" s="2"/>
      <c r="O510" s="2"/>
      <c r="P510" s="6"/>
      <c r="Q510" s="1"/>
      <c r="R510" s="1"/>
      <c r="S510" s="1"/>
      <c r="T510" s="1"/>
      <c r="U510" s="2"/>
      <c r="V510" s="5"/>
      <c r="W510" s="5"/>
      <c r="X510" s="5"/>
      <c r="Y510" s="1"/>
      <c r="Z510" s="1"/>
      <c r="AA510" s="1"/>
      <c r="AB510" s="5"/>
      <c r="AC510" s="5"/>
      <c r="AD510" s="5"/>
      <c r="AE510" s="5"/>
      <c r="AF510" s="15"/>
      <c r="AG510" s="1"/>
    </row>
    <row r="511">
      <c r="A511" s="2"/>
      <c r="B511" s="3"/>
      <c r="C511" s="4"/>
      <c r="D511" s="4"/>
      <c r="E511" s="4"/>
      <c r="F511" s="4"/>
      <c r="G511" s="1"/>
      <c r="H511" s="1"/>
      <c r="I511" s="2"/>
      <c r="J511" s="1"/>
      <c r="K511" s="5"/>
      <c r="L511" s="1"/>
      <c r="M511" s="1"/>
      <c r="N511" s="1"/>
      <c r="O511" s="2"/>
      <c r="P511" s="5"/>
      <c r="Q511" s="1"/>
      <c r="R511" s="1"/>
      <c r="S511" s="1"/>
      <c r="T511" s="2"/>
      <c r="U511" s="2"/>
      <c r="V511" s="5"/>
      <c r="W511" s="5"/>
      <c r="X511" s="5"/>
      <c r="Y511" s="1"/>
      <c r="Z511" s="1"/>
      <c r="AA511" s="2"/>
      <c r="AB511" s="5"/>
      <c r="AC511" s="5"/>
      <c r="AD511" s="5"/>
      <c r="AE511" s="5"/>
      <c r="AF511" s="15"/>
      <c r="AG511" s="1"/>
    </row>
    <row r="512">
      <c r="A512" s="2"/>
      <c r="B512" s="3"/>
      <c r="C512" s="4"/>
      <c r="D512" s="4"/>
      <c r="E512" s="4"/>
      <c r="F512" s="4"/>
      <c r="G512" s="5"/>
      <c r="H512" s="1"/>
      <c r="I512" s="2"/>
      <c r="J512" s="1"/>
      <c r="K512" s="8"/>
      <c r="L512" s="1"/>
      <c r="M512" s="1"/>
      <c r="N512" s="1"/>
      <c r="O512" s="2"/>
      <c r="P512" s="5"/>
      <c r="Q512" s="1"/>
      <c r="R512" s="1"/>
      <c r="S512" s="1"/>
      <c r="T512" s="2"/>
      <c r="U512" s="2"/>
      <c r="V512" s="5"/>
      <c r="W512" s="5"/>
      <c r="X512" s="5"/>
      <c r="Y512" s="1"/>
      <c r="Z512" s="1"/>
      <c r="AA512" s="1"/>
      <c r="AB512" s="5"/>
      <c r="AC512" s="5"/>
      <c r="AD512" s="5"/>
      <c r="AE512" s="5"/>
      <c r="AF512" s="15"/>
      <c r="AG512" s="1"/>
    </row>
    <row r="513">
      <c r="A513" s="2"/>
      <c r="B513" s="3"/>
      <c r="C513" s="4"/>
      <c r="D513" s="4"/>
      <c r="E513" s="4"/>
      <c r="F513" s="4"/>
      <c r="G513" s="11"/>
      <c r="H513" s="1"/>
      <c r="I513" s="1"/>
      <c r="J513" s="1"/>
      <c r="K513" s="13"/>
      <c r="L513" s="1"/>
      <c r="M513" s="1"/>
      <c r="N513" s="2"/>
      <c r="O513" s="2"/>
      <c r="P513" s="5"/>
      <c r="Q513" s="1"/>
      <c r="R513" s="1"/>
      <c r="S513" s="1"/>
      <c r="T513" s="2"/>
      <c r="U513" s="2"/>
      <c r="V513" s="5"/>
      <c r="W513" s="5"/>
      <c r="X513" s="5"/>
      <c r="Y513" s="1"/>
      <c r="Z513" s="1"/>
      <c r="AA513" s="2"/>
      <c r="AB513" s="5"/>
      <c r="AC513" s="5"/>
      <c r="AD513" s="5"/>
      <c r="AE513" s="5"/>
      <c r="AF513" s="15"/>
      <c r="AG513" s="1"/>
    </row>
    <row r="514">
      <c r="A514" s="2"/>
      <c r="B514" s="3"/>
      <c r="C514" s="4"/>
      <c r="D514" s="4"/>
      <c r="E514" s="4"/>
      <c r="F514" s="4"/>
      <c r="G514" s="7"/>
      <c r="H514" s="1"/>
      <c r="I514" s="2"/>
      <c r="J514" s="1"/>
      <c r="K514" s="5"/>
      <c r="L514" s="1"/>
      <c r="M514" s="1"/>
      <c r="N514" s="1"/>
      <c r="O514" s="2"/>
      <c r="P514" s="6"/>
      <c r="Q514" s="5"/>
      <c r="R514" s="1"/>
      <c r="S514" s="1"/>
      <c r="T514" s="1"/>
      <c r="U514" s="2"/>
      <c r="V514" s="5"/>
      <c r="W514" s="5"/>
      <c r="X514" s="5"/>
      <c r="Y514" s="1"/>
      <c r="Z514" s="1"/>
      <c r="AA514" s="2"/>
      <c r="AB514" s="5"/>
      <c r="AC514" s="5"/>
      <c r="AD514" s="5"/>
      <c r="AE514" s="5"/>
      <c r="AF514" s="15"/>
      <c r="AG514" s="1"/>
    </row>
    <row r="515">
      <c r="A515" s="2"/>
      <c r="B515" s="3"/>
      <c r="C515" s="4"/>
      <c r="D515" s="4"/>
      <c r="E515" s="4"/>
      <c r="F515" s="4"/>
      <c r="G515" s="11"/>
      <c r="H515" s="1"/>
      <c r="I515" s="2"/>
      <c r="J515" s="1"/>
      <c r="K515" s="5"/>
      <c r="L515" s="1"/>
      <c r="M515" s="1"/>
      <c r="N515" s="1"/>
      <c r="O515" s="2"/>
      <c r="P515" s="6"/>
      <c r="Q515" s="5"/>
      <c r="R515" s="1"/>
      <c r="S515" s="1"/>
      <c r="T515" s="2"/>
      <c r="U515" s="2"/>
      <c r="V515" s="5"/>
      <c r="W515" s="5"/>
      <c r="X515" s="5"/>
      <c r="Y515" s="1"/>
      <c r="Z515" s="1"/>
      <c r="AA515" s="1"/>
      <c r="AB515" s="5"/>
      <c r="AC515" s="5"/>
      <c r="AD515" s="5"/>
      <c r="AE515" s="5"/>
      <c r="AF515" s="15"/>
      <c r="AG515" s="1"/>
    </row>
    <row r="516">
      <c r="A516" s="2"/>
      <c r="B516" s="3"/>
      <c r="C516" s="4"/>
      <c r="D516" s="4"/>
      <c r="E516" s="4"/>
      <c r="F516" s="4"/>
      <c r="G516" s="5"/>
      <c r="H516" s="1"/>
      <c r="I516" s="2"/>
      <c r="J516" s="1"/>
      <c r="K516" s="1"/>
      <c r="L516" s="1"/>
      <c r="M516" s="1"/>
      <c r="N516" s="2"/>
      <c r="O516" s="2"/>
      <c r="P516" s="6"/>
      <c r="Q516" s="5"/>
      <c r="R516" s="1"/>
      <c r="S516" s="1"/>
      <c r="T516" s="2"/>
      <c r="U516" s="2"/>
      <c r="V516" s="5"/>
      <c r="W516" s="5"/>
      <c r="X516" s="5"/>
      <c r="Y516" s="1"/>
      <c r="Z516" s="1"/>
      <c r="AA516" s="1"/>
      <c r="AB516" s="5"/>
      <c r="AC516" s="5"/>
      <c r="AD516" s="5"/>
      <c r="AE516" s="5"/>
      <c r="AF516" s="15"/>
      <c r="AG516" s="1"/>
    </row>
    <row r="517">
      <c r="A517" s="2"/>
      <c r="B517" s="3"/>
      <c r="C517" s="4"/>
      <c r="D517" s="4"/>
      <c r="E517" s="4"/>
      <c r="F517" s="4"/>
      <c r="G517" s="5"/>
      <c r="H517" s="1"/>
      <c r="I517" s="2"/>
      <c r="J517" s="1"/>
      <c r="K517" s="1"/>
      <c r="L517" s="1"/>
      <c r="M517" s="1"/>
      <c r="N517" s="1"/>
      <c r="O517" s="2"/>
      <c r="P517" s="5"/>
      <c r="Q517" s="5"/>
      <c r="R517" s="1"/>
      <c r="S517" s="1"/>
      <c r="T517" s="2"/>
      <c r="U517" s="2"/>
      <c r="V517" s="5"/>
      <c r="W517" s="5"/>
      <c r="X517" s="5"/>
      <c r="Y517" s="1"/>
      <c r="Z517" s="1"/>
      <c r="AA517" s="1"/>
      <c r="AB517" s="5"/>
      <c r="AC517" s="5"/>
      <c r="AD517" s="5"/>
      <c r="AE517" s="5"/>
      <c r="AF517" s="15"/>
      <c r="AG517" s="1"/>
    </row>
    <row r="518">
      <c r="A518" s="2"/>
      <c r="B518" s="3"/>
      <c r="C518" s="4"/>
      <c r="D518" s="4"/>
      <c r="E518" s="4"/>
      <c r="F518" s="4"/>
      <c r="G518" s="1"/>
      <c r="H518" s="1"/>
      <c r="I518" s="2"/>
      <c r="J518" s="1"/>
      <c r="K518" s="5"/>
      <c r="L518" s="1"/>
      <c r="M518" s="1"/>
      <c r="N518" s="2"/>
      <c r="O518" s="2"/>
      <c r="P518" s="6"/>
      <c r="Q518" s="2"/>
      <c r="R518" s="1"/>
      <c r="S518" s="1"/>
      <c r="T518" s="2"/>
      <c r="U518" s="2"/>
      <c r="V518" s="5"/>
      <c r="W518" s="5"/>
      <c r="X518" s="5"/>
      <c r="Y518" s="1"/>
      <c r="Z518" s="1"/>
      <c r="AA518" s="2"/>
      <c r="AB518" s="5"/>
      <c r="AC518" s="5"/>
      <c r="AD518" s="5"/>
      <c r="AE518" s="5"/>
      <c r="AF518" s="15"/>
      <c r="AG518" s="1"/>
    </row>
    <row r="519">
      <c r="A519" s="2"/>
      <c r="B519" s="3"/>
      <c r="C519" s="4"/>
      <c r="D519" s="4"/>
      <c r="E519" s="4"/>
      <c r="F519" s="4"/>
      <c r="G519" s="5"/>
      <c r="H519" s="1"/>
      <c r="I519" s="2"/>
      <c r="J519" s="1"/>
      <c r="K519" s="8"/>
      <c r="L519" s="1"/>
      <c r="M519" s="1"/>
      <c r="N519" s="2"/>
      <c r="O519" s="2"/>
      <c r="P519" s="6"/>
      <c r="Q519" s="1"/>
      <c r="R519" s="1"/>
      <c r="S519" s="1"/>
      <c r="T519" s="2"/>
      <c r="U519" s="2"/>
      <c r="V519" s="5"/>
      <c r="W519" s="5"/>
      <c r="X519" s="5"/>
      <c r="Y519" s="1"/>
      <c r="Z519" s="1"/>
      <c r="AA519" s="1"/>
      <c r="AB519" s="5"/>
      <c r="AC519" s="5"/>
      <c r="AD519" s="5"/>
      <c r="AE519" s="5"/>
      <c r="AF519" s="15"/>
      <c r="AG519" s="1"/>
    </row>
    <row r="520">
      <c r="A520" s="2"/>
      <c r="B520" s="3"/>
      <c r="C520" s="4"/>
      <c r="D520" s="4"/>
      <c r="E520" s="4"/>
      <c r="F520" s="4"/>
      <c r="G520" s="1"/>
      <c r="H520" s="1"/>
      <c r="I520" s="2"/>
      <c r="J520" s="1"/>
      <c r="K520" s="5"/>
      <c r="L520" s="1"/>
      <c r="M520" s="1"/>
      <c r="N520" s="1"/>
      <c r="O520" s="2"/>
      <c r="P520" s="5"/>
      <c r="Q520" s="5"/>
      <c r="R520" s="1"/>
      <c r="S520" s="1"/>
      <c r="T520" s="2"/>
      <c r="U520" s="2"/>
      <c r="V520" s="5"/>
      <c r="W520" s="5"/>
      <c r="X520" s="5"/>
      <c r="Y520" s="1"/>
      <c r="Z520" s="1"/>
      <c r="AA520" s="2"/>
      <c r="AB520" s="5"/>
      <c r="AC520" s="5"/>
      <c r="AD520" s="5"/>
      <c r="AE520" s="5"/>
      <c r="AF520" s="15"/>
      <c r="AG520" s="1"/>
    </row>
    <row r="521">
      <c r="A521" s="2"/>
      <c r="B521" s="3"/>
      <c r="C521" s="4"/>
      <c r="D521" s="4"/>
      <c r="E521" s="4"/>
      <c r="F521" s="4"/>
      <c r="G521" s="5"/>
      <c r="H521" s="1"/>
      <c r="I521" s="2"/>
      <c r="J521" s="1"/>
      <c r="K521" s="11"/>
      <c r="L521" s="1"/>
      <c r="M521" s="1"/>
      <c r="N521" s="1"/>
      <c r="O521" s="2"/>
      <c r="P521" s="5"/>
      <c r="Q521" s="5"/>
      <c r="R521" s="1"/>
      <c r="S521" s="1"/>
      <c r="T521" s="2"/>
      <c r="U521" s="2"/>
      <c r="V521" s="5"/>
      <c r="W521" s="5"/>
      <c r="X521" s="5"/>
      <c r="Y521" s="1"/>
      <c r="Z521" s="1"/>
      <c r="AA521" s="2"/>
      <c r="AB521" s="5"/>
      <c r="AC521" s="5"/>
      <c r="AD521" s="5"/>
      <c r="AE521" s="5"/>
      <c r="AF521" s="15"/>
      <c r="AG521" s="1"/>
    </row>
    <row r="522">
      <c r="A522" s="2"/>
      <c r="B522" s="3"/>
      <c r="C522" s="4"/>
      <c r="D522" s="4"/>
      <c r="E522" s="4"/>
      <c r="F522" s="4"/>
      <c r="G522" s="11"/>
      <c r="H522" s="1"/>
      <c r="I522" s="1"/>
      <c r="J522" s="1"/>
      <c r="K522" s="11"/>
      <c r="L522" s="1"/>
      <c r="M522" s="1"/>
      <c r="N522" s="1"/>
      <c r="O522" s="2"/>
      <c r="P522" s="5"/>
      <c r="Q522" s="1"/>
      <c r="R522" s="1"/>
      <c r="S522" s="1"/>
      <c r="T522" s="2"/>
      <c r="U522" s="2"/>
      <c r="V522" s="5"/>
      <c r="W522" s="5"/>
      <c r="X522" s="5"/>
      <c r="Y522" s="1"/>
      <c r="Z522" s="1"/>
      <c r="AA522" s="1"/>
      <c r="AB522" s="5"/>
      <c r="AC522" s="5"/>
      <c r="AD522" s="5"/>
      <c r="AE522" s="5"/>
      <c r="AF522" s="15"/>
      <c r="AG522" s="1"/>
    </row>
    <row r="523">
      <c r="A523" s="2"/>
      <c r="B523" s="3"/>
      <c r="C523" s="4"/>
      <c r="D523" s="4"/>
      <c r="E523" s="4"/>
      <c r="F523" s="4"/>
      <c r="G523" s="2"/>
      <c r="H523" s="1"/>
      <c r="I523" s="2"/>
      <c r="J523" s="1"/>
      <c r="K523" s="5"/>
      <c r="L523" s="1"/>
      <c r="M523" s="1"/>
      <c r="N523" s="1"/>
      <c r="O523" s="2"/>
      <c r="P523" s="6"/>
      <c r="Q523" s="1"/>
      <c r="R523" s="1"/>
      <c r="S523" s="1"/>
      <c r="T523" s="1"/>
      <c r="U523" s="2"/>
      <c r="V523" s="5"/>
      <c r="W523" s="5"/>
      <c r="X523" s="5"/>
      <c r="Y523" s="1"/>
      <c r="Z523" s="1"/>
      <c r="AA523" s="1"/>
      <c r="AB523" s="5"/>
      <c r="AC523" s="5"/>
      <c r="AD523" s="5"/>
      <c r="AE523" s="5"/>
      <c r="AF523" s="15"/>
      <c r="AG523" s="1"/>
    </row>
    <row r="524">
      <c r="A524" s="2"/>
      <c r="B524" s="3"/>
      <c r="C524" s="4"/>
      <c r="D524" s="4"/>
      <c r="E524" s="4"/>
      <c r="F524" s="4"/>
      <c r="G524" s="11"/>
      <c r="H524" s="1"/>
      <c r="I524" s="2"/>
      <c r="J524" s="1"/>
      <c r="K524" s="8"/>
      <c r="L524" s="1"/>
      <c r="M524" s="1"/>
      <c r="N524" s="2"/>
      <c r="O524" s="2"/>
      <c r="P524" s="5"/>
      <c r="Q524" s="1"/>
      <c r="R524" s="1"/>
      <c r="S524" s="1"/>
      <c r="T524" s="2"/>
      <c r="U524" s="2"/>
      <c r="V524" s="5"/>
      <c r="W524" s="5"/>
      <c r="X524" s="5"/>
      <c r="Y524" s="1"/>
      <c r="Z524" s="1"/>
      <c r="AA524" s="1"/>
      <c r="AB524" s="5"/>
      <c r="AC524" s="5"/>
      <c r="AD524" s="5"/>
      <c r="AE524" s="5"/>
      <c r="AF524" s="15"/>
      <c r="AG524" s="1"/>
    </row>
    <row r="525">
      <c r="A525" s="2"/>
      <c r="B525" s="3"/>
      <c r="C525" s="4"/>
      <c r="D525" s="4"/>
      <c r="E525" s="4"/>
      <c r="F525" s="4"/>
      <c r="G525" s="2"/>
      <c r="H525" s="1"/>
      <c r="I525" s="2"/>
      <c r="J525" s="1"/>
      <c r="K525" s="5"/>
      <c r="L525" s="1"/>
      <c r="M525" s="1"/>
      <c r="N525" s="2"/>
      <c r="O525" s="2"/>
      <c r="P525" s="6"/>
      <c r="Q525" s="2"/>
      <c r="R525" s="1"/>
      <c r="S525" s="1"/>
      <c r="T525" s="2"/>
      <c r="U525" s="2"/>
      <c r="V525" s="5"/>
      <c r="W525" s="5"/>
      <c r="X525" s="5"/>
      <c r="Y525" s="1"/>
      <c r="Z525" s="1"/>
      <c r="AA525" s="1"/>
      <c r="AB525" s="5"/>
      <c r="AC525" s="5"/>
      <c r="AD525" s="5"/>
      <c r="AE525" s="5"/>
      <c r="AF525" s="15"/>
      <c r="AG525" s="1"/>
    </row>
    <row r="526">
      <c r="A526" s="2"/>
      <c r="B526" s="3"/>
      <c r="C526" s="4"/>
      <c r="D526" s="4"/>
      <c r="E526" s="4"/>
      <c r="F526" s="4"/>
      <c r="G526" s="7"/>
      <c r="H526" s="1"/>
      <c r="I526" s="2"/>
      <c r="J526" s="1"/>
      <c r="K526" s="11"/>
      <c r="L526" s="1"/>
      <c r="M526" s="1"/>
      <c r="N526" s="1"/>
      <c r="O526" s="2"/>
      <c r="P526" s="6"/>
      <c r="Q526" s="1"/>
      <c r="R526" s="1"/>
      <c r="S526" s="1"/>
      <c r="T526" s="2"/>
      <c r="U526" s="2"/>
      <c r="V526" s="5"/>
      <c r="W526" s="5"/>
      <c r="X526" s="5"/>
      <c r="Y526" s="1"/>
      <c r="Z526" s="1"/>
      <c r="AA526" s="1"/>
      <c r="AB526" s="5"/>
      <c r="AC526" s="5"/>
      <c r="AD526" s="5"/>
      <c r="AE526" s="5"/>
      <c r="AF526" s="15"/>
      <c r="AG526" s="1"/>
    </row>
    <row r="527">
      <c r="A527" s="2"/>
      <c r="B527" s="3"/>
      <c r="C527" s="4"/>
      <c r="D527" s="4"/>
      <c r="E527" s="4"/>
      <c r="F527" s="4"/>
      <c r="G527" s="1"/>
      <c r="H527" s="1"/>
      <c r="I527" s="2"/>
      <c r="J527" s="1"/>
      <c r="K527" s="11"/>
      <c r="L527" s="1"/>
      <c r="M527" s="1"/>
      <c r="N527" s="1"/>
      <c r="O527" s="2"/>
      <c r="P527" s="6"/>
      <c r="Q527" s="2"/>
      <c r="R527" s="1"/>
      <c r="S527" s="1"/>
      <c r="T527" s="2"/>
      <c r="U527" s="2"/>
      <c r="V527" s="5"/>
      <c r="W527" s="5"/>
      <c r="X527" s="5"/>
      <c r="Y527" s="1"/>
      <c r="Z527" s="1"/>
      <c r="AA527" s="2"/>
      <c r="AB527" s="5"/>
      <c r="AC527" s="5"/>
      <c r="AD527" s="5"/>
      <c r="AE527" s="5"/>
      <c r="AF527" s="15"/>
      <c r="AG527" s="1"/>
    </row>
    <row r="528">
      <c r="A528" s="2"/>
      <c r="B528" s="3"/>
      <c r="C528" s="4"/>
      <c r="D528" s="4"/>
      <c r="E528" s="4"/>
      <c r="F528" s="4"/>
      <c r="G528" s="11"/>
      <c r="H528" s="1"/>
      <c r="I528" s="1"/>
      <c r="J528" s="1"/>
      <c r="K528" s="5"/>
      <c r="L528" s="1"/>
      <c r="M528" s="1"/>
      <c r="N528" s="2"/>
      <c r="O528" s="2"/>
      <c r="P528" s="5"/>
      <c r="Q528" s="5"/>
      <c r="R528" s="1"/>
      <c r="S528" s="1"/>
      <c r="T528" s="2"/>
      <c r="U528" s="2"/>
      <c r="V528" s="5"/>
      <c r="W528" s="5"/>
      <c r="X528" s="5"/>
      <c r="Y528" s="1"/>
      <c r="Z528" s="1"/>
      <c r="AA528" s="2"/>
      <c r="AB528" s="5"/>
      <c r="AC528" s="5"/>
      <c r="AD528" s="5"/>
      <c r="AE528" s="5"/>
      <c r="AF528" s="15"/>
      <c r="AG528" s="1"/>
    </row>
    <row r="529">
      <c r="A529" s="2"/>
      <c r="B529" s="3"/>
      <c r="C529" s="4"/>
      <c r="D529" s="4"/>
      <c r="E529" s="4"/>
      <c r="F529" s="4"/>
      <c r="G529" s="1"/>
      <c r="H529" s="1"/>
      <c r="I529" s="2"/>
      <c r="J529" s="1"/>
      <c r="K529" s="5"/>
      <c r="L529" s="1"/>
      <c r="M529" s="1"/>
      <c r="N529" s="1"/>
      <c r="O529" s="2"/>
      <c r="P529" s="5"/>
      <c r="Q529" s="1"/>
      <c r="R529" s="1"/>
      <c r="S529" s="1"/>
      <c r="T529" s="2"/>
      <c r="U529" s="2"/>
      <c r="V529" s="5"/>
      <c r="W529" s="5"/>
      <c r="X529" s="5"/>
      <c r="Y529" s="1"/>
      <c r="Z529" s="1"/>
      <c r="AA529" s="2"/>
      <c r="AB529" s="5"/>
      <c r="AC529" s="5"/>
      <c r="AD529" s="5"/>
      <c r="AE529" s="5"/>
      <c r="AF529" s="15"/>
      <c r="AG529" s="1"/>
    </row>
    <row r="530">
      <c r="A530" s="2"/>
      <c r="B530" s="3"/>
      <c r="C530" s="4"/>
      <c r="D530" s="4"/>
      <c r="E530" s="4"/>
      <c r="F530" s="4"/>
      <c r="G530" s="1"/>
      <c r="H530" s="1"/>
      <c r="I530" s="2"/>
      <c r="J530" s="1"/>
      <c r="K530" s="5"/>
      <c r="L530" s="1"/>
      <c r="M530" s="1"/>
      <c r="N530" s="1"/>
      <c r="O530" s="2"/>
      <c r="P530" s="6"/>
      <c r="Q530" s="1"/>
      <c r="R530" s="1"/>
      <c r="S530" s="1"/>
      <c r="T530" s="2"/>
      <c r="U530" s="2"/>
      <c r="V530" s="5"/>
      <c r="W530" s="5"/>
      <c r="X530" s="5"/>
      <c r="Y530" s="1"/>
      <c r="Z530" s="1"/>
      <c r="AA530" s="2"/>
      <c r="AB530" s="5"/>
      <c r="AC530" s="5"/>
      <c r="AD530" s="5"/>
      <c r="AE530" s="5"/>
      <c r="AF530" s="15"/>
      <c r="AG530" s="1"/>
    </row>
    <row r="531">
      <c r="A531" s="2"/>
      <c r="B531" s="3"/>
      <c r="C531" s="4"/>
      <c r="D531" s="4"/>
      <c r="E531" s="4"/>
      <c r="F531" s="4"/>
      <c r="G531" s="11"/>
      <c r="H531" s="1"/>
      <c r="I531" s="2"/>
      <c r="J531" s="1"/>
      <c r="K531" s="11"/>
      <c r="L531" s="1"/>
      <c r="M531" s="1"/>
      <c r="N531" s="1"/>
      <c r="O531" s="2"/>
      <c r="P531" s="5"/>
      <c r="Q531" s="1"/>
      <c r="R531" s="1"/>
      <c r="S531" s="1"/>
      <c r="T531" s="2"/>
      <c r="U531" s="2"/>
      <c r="V531" s="5"/>
      <c r="W531" s="5"/>
      <c r="X531" s="5"/>
      <c r="Y531" s="1"/>
      <c r="Z531" s="1"/>
      <c r="AA531" s="1"/>
      <c r="AB531" s="5"/>
      <c r="AC531" s="5"/>
      <c r="AD531" s="5"/>
      <c r="AE531" s="5"/>
      <c r="AF531" s="15"/>
      <c r="AG531" s="1"/>
    </row>
    <row r="532">
      <c r="A532" s="2"/>
      <c r="B532" s="3"/>
      <c r="C532" s="4"/>
      <c r="D532" s="4"/>
      <c r="E532" s="4"/>
      <c r="F532" s="4"/>
      <c r="G532" s="11"/>
      <c r="H532" s="1"/>
      <c r="I532" s="2"/>
      <c r="J532" s="1"/>
      <c r="K532" s="5"/>
      <c r="L532" s="1"/>
      <c r="M532" s="1"/>
      <c r="N532" s="1"/>
      <c r="O532" s="2"/>
      <c r="P532" s="6"/>
      <c r="Q532" s="5"/>
      <c r="R532" s="1"/>
      <c r="S532" s="1"/>
      <c r="T532" s="2"/>
      <c r="U532" s="2"/>
      <c r="V532" s="5"/>
      <c r="W532" s="5"/>
      <c r="X532" s="5"/>
      <c r="Y532" s="1"/>
      <c r="Z532" s="1"/>
      <c r="AA532" s="1"/>
      <c r="AB532" s="5"/>
      <c r="AC532" s="5"/>
      <c r="AD532" s="5"/>
      <c r="AE532" s="5"/>
      <c r="AF532" s="15"/>
      <c r="AG532" s="1"/>
    </row>
    <row r="533">
      <c r="A533" s="2"/>
      <c r="B533" s="3"/>
      <c r="C533" s="4"/>
      <c r="D533" s="4"/>
      <c r="E533" s="4"/>
      <c r="F533" s="4"/>
      <c r="G533" s="5"/>
      <c r="H533" s="1"/>
      <c r="I533" s="2"/>
      <c r="J533" s="1"/>
      <c r="K533" s="11"/>
      <c r="L533" s="1"/>
      <c r="M533" s="1"/>
      <c r="N533" s="2"/>
      <c r="O533" s="2"/>
      <c r="P533" s="6"/>
      <c r="Q533" s="5"/>
      <c r="R533" s="1"/>
      <c r="S533" s="1"/>
      <c r="T533" s="2"/>
      <c r="U533" s="2"/>
      <c r="V533" s="5"/>
      <c r="W533" s="5"/>
      <c r="X533" s="5"/>
      <c r="Y533" s="1"/>
      <c r="Z533" s="1"/>
      <c r="AA533" s="1"/>
      <c r="AB533" s="5"/>
      <c r="AC533" s="5"/>
      <c r="AD533" s="5"/>
      <c r="AE533" s="5"/>
      <c r="AF533" s="15"/>
      <c r="AG533" s="1"/>
    </row>
    <row r="534">
      <c r="A534" s="2"/>
      <c r="B534" s="3"/>
      <c r="C534" s="4"/>
      <c r="D534" s="4"/>
      <c r="E534" s="4"/>
      <c r="F534" s="4"/>
      <c r="G534" s="7"/>
      <c r="H534" s="1"/>
      <c r="I534" s="2"/>
      <c r="J534" s="1"/>
      <c r="K534" s="8"/>
      <c r="L534" s="1"/>
      <c r="M534" s="1"/>
      <c r="N534" s="1"/>
      <c r="O534" s="2"/>
      <c r="P534" s="5"/>
      <c r="Q534" s="1"/>
      <c r="R534" s="1"/>
      <c r="S534" s="1"/>
      <c r="T534" s="2"/>
      <c r="U534" s="2"/>
      <c r="V534" s="5"/>
      <c r="W534" s="5"/>
      <c r="X534" s="5"/>
      <c r="Y534" s="1"/>
      <c r="Z534" s="1"/>
      <c r="AA534" s="1"/>
      <c r="AB534" s="5"/>
      <c r="AC534" s="5"/>
      <c r="AD534" s="5"/>
      <c r="AE534" s="5"/>
      <c r="AF534" s="15"/>
      <c r="AG534" s="1"/>
    </row>
    <row r="535">
      <c r="A535" s="2"/>
      <c r="B535" s="3"/>
      <c r="C535" s="4"/>
      <c r="D535" s="4"/>
      <c r="E535" s="4"/>
      <c r="F535" s="4"/>
      <c r="G535" s="5"/>
      <c r="H535" s="1"/>
      <c r="I535" s="2"/>
      <c r="J535" s="1"/>
      <c r="K535" s="11"/>
      <c r="L535" s="1"/>
      <c r="M535" s="1"/>
      <c r="N535" s="2"/>
      <c r="O535" s="2"/>
      <c r="P535" s="6"/>
      <c r="Q535" s="11"/>
      <c r="R535" s="1"/>
      <c r="S535" s="1"/>
      <c r="T535" s="2"/>
      <c r="U535" s="2"/>
      <c r="V535" s="5"/>
      <c r="W535" s="5"/>
      <c r="X535" s="5"/>
      <c r="Y535" s="1"/>
      <c r="Z535" s="1"/>
      <c r="AA535" s="2"/>
      <c r="AB535" s="5"/>
      <c r="AC535" s="5"/>
      <c r="AD535" s="5"/>
      <c r="AE535" s="5"/>
      <c r="AF535" s="15"/>
      <c r="AG535" s="1"/>
    </row>
    <row r="536">
      <c r="A536" s="2"/>
      <c r="B536" s="3"/>
      <c r="C536" s="4"/>
      <c r="D536" s="4"/>
      <c r="E536" s="4"/>
      <c r="F536" s="4"/>
      <c r="G536" s="1"/>
      <c r="H536" s="1"/>
      <c r="I536" s="2"/>
      <c r="J536" s="1"/>
      <c r="K536" s="1"/>
      <c r="L536" s="1"/>
      <c r="M536" s="1"/>
      <c r="N536" s="1"/>
      <c r="O536" s="2"/>
      <c r="P536" s="5"/>
      <c r="Q536" s="5"/>
      <c r="R536" s="1"/>
      <c r="S536" s="1"/>
      <c r="T536" s="2"/>
      <c r="U536" s="2"/>
      <c r="V536" s="5"/>
      <c r="W536" s="5"/>
      <c r="X536" s="5"/>
      <c r="Y536" s="1"/>
      <c r="Z536" s="1"/>
      <c r="AA536" s="2"/>
      <c r="AB536" s="5"/>
      <c r="AC536" s="5"/>
      <c r="AD536" s="5"/>
      <c r="AE536" s="5"/>
      <c r="AF536" s="15"/>
      <c r="AG536" s="1"/>
    </row>
    <row r="537">
      <c r="A537" s="2"/>
      <c r="B537" s="3"/>
      <c r="C537" s="4"/>
      <c r="D537" s="4"/>
      <c r="E537" s="4"/>
      <c r="F537" s="4"/>
      <c r="G537" s="11"/>
      <c r="H537" s="1"/>
      <c r="I537" s="1"/>
      <c r="J537" s="1"/>
      <c r="K537" s="5"/>
      <c r="L537" s="1"/>
      <c r="M537" s="1"/>
      <c r="N537" s="2"/>
      <c r="O537" s="2"/>
      <c r="P537" s="5"/>
      <c r="Q537" s="5"/>
      <c r="R537" s="1"/>
      <c r="S537" s="1"/>
      <c r="T537" s="2"/>
      <c r="U537" s="2"/>
      <c r="V537" s="5"/>
      <c r="W537" s="5"/>
      <c r="X537" s="5"/>
      <c r="Y537" s="1"/>
      <c r="Z537" s="1"/>
      <c r="AA537" s="2"/>
      <c r="AB537" s="5"/>
      <c r="AC537" s="5"/>
      <c r="AD537" s="5"/>
      <c r="AE537" s="5"/>
      <c r="AF537" s="15"/>
      <c r="AG537" s="1"/>
    </row>
    <row r="538">
      <c r="A538" s="2"/>
      <c r="B538" s="3"/>
      <c r="C538" s="4"/>
      <c r="D538" s="4"/>
      <c r="E538" s="4"/>
      <c r="F538" s="4"/>
      <c r="G538" s="1"/>
      <c r="H538" s="1"/>
      <c r="I538" s="2"/>
      <c r="J538" s="1"/>
      <c r="K538" s="2"/>
      <c r="L538" s="1"/>
      <c r="M538" s="1"/>
      <c r="N538" s="1"/>
      <c r="O538" s="2"/>
      <c r="P538" s="5"/>
      <c r="Q538" s="5"/>
      <c r="R538" s="1"/>
      <c r="S538" s="1"/>
      <c r="T538" s="2"/>
      <c r="U538" s="2"/>
      <c r="V538" s="5"/>
      <c r="W538" s="5"/>
      <c r="X538" s="5"/>
      <c r="Y538" s="1"/>
      <c r="Z538" s="1"/>
      <c r="AA538" s="2"/>
      <c r="AB538" s="5"/>
      <c r="AC538" s="5"/>
      <c r="AD538" s="5"/>
      <c r="AE538" s="5"/>
      <c r="AF538" s="15"/>
      <c r="AG538" s="1"/>
    </row>
    <row r="539">
      <c r="A539" s="2"/>
      <c r="B539" s="3"/>
      <c r="C539" s="4"/>
      <c r="D539" s="4"/>
      <c r="E539" s="4"/>
      <c r="F539" s="4"/>
      <c r="G539" s="5"/>
      <c r="H539" s="1"/>
      <c r="I539" s="2"/>
      <c r="J539" s="1"/>
      <c r="K539" s="5"/>
      <c r="L539" s="1"/>
      <c r="M539" s="1"/>
      <c r="N539" s="2"/>
      <c r="O539" s="2"/>
      <c r="P539" s="6"/>
      <c r="Q539" s="1"/>
      <c r="R539" s="1"/>
      <c r="S539" s="1"/>
      <c r="T539" s="1"/>
      <c r="U539" s="2"/>
      <c r="V539" s="5"/>
      <c r="W539" s="5"/>
      <c r="X539" s="5"/>
      <c r="Y539" s="1"/>
      <c r="Z539" s="1"/>
      <c r="AA539" s="2"/>
      <c r="AB539" s="5"/>
      <c r="AC539" s="5"/>
      <c r="AD539" s="5"/>
      <c r="AE539" s="5"/>
      <c r="AF539" s="15"/>
      <c r="AG539" s="1"/>
    </row>
    <row r="540">
      <c r="A540" s="2"/>
      <c r="B540" s="3"/>
      <c r="C540" s="4"/>
      <c r="D540" s="4"/>
      <c r="E540" s="4"/>
      <c r="F540" s="4"/>
      <c r="G540" s="9"/>
      <c r="H540" s="1"/>
      <c r="I540" s="2"/>
      <c r="J540" s="1"/>
      <c r="K540" s="11"/>
      <c r="L540" s="1"/>
      <c r="M540" s="1"/>
      <c r="N540" s="1"/>
      <c r="O540" s="2"/>
      <c r="P540" s="5"/>
      <c r="Q540" s="5"/>
      <c r="R540" s="1"/>
      <c r="S540" s="1"/>
      <c r="T540" s="2"/>
      <c r="U540" s="2"/>
      <c r="V540" s="5"/>
      <c r="W540" s="5"/>
      <c r="X540" s="5"/>
      <c r="Y540" s="1"/>
      <c r="Z540" s="1"/>
      <c r="AA540" s="2"/>
      <c r="AB540" s="5"/>
      <c r="AC540" s="5"/>
      <c r="AD540" s="5"/>
      <c r="AE540" s="5"/>
      <c r="AF540" s="15"/>
      <c r="AG540" s="1"/>
    </row>
    <row r="541">
      <c r="A541" s="2"/>
      <c r="B541" s="3"/>
      <c r="C541" s="4"/>
      <c r="D541" s="4"/>
      <c r="E541" s="4"/>
      <c r="F541" s="4"/>
      <c r="G541" s="1"/>
      <c r="H541" s="1"/>
      <c r="I541" s="2"/>
      <c r="J541" s="1"/>
      <c r="K541" s="5"/>
      <c r="L541" s="1"/>
      <c r="M541" s="1"/>
      <c r="N541" s="1"/>
      <c r="O541" s="2"/>
      <c r="P541" s="6"/>
      <c r="Q541" s="5"/>
      <c r="R541" s="1"/>
      <c r="S541" s="1"/>
      <c r="T541" s="2"/>
      <c r="U541" s="2"/>
      <c r="V541" s="5"/>
      <c r="W541" s="5"/>
      <c r="X541" s="5"/>
      <c r="Y541" s="1"/>
      <c r="Z541" s="1"/>
      <c r="AA541" s="2"/>
      <c r="AB541" s="5"/>
      <c r="AC541" s="5"/>
      <c r="AD541" s="5"/>
      <c r="AE541" s="5"/>
      <c r="AF541" s="15"/>
      <c r="AG541" s="1"/>
    </row>
    <row r="542">
      <c r="A542" s="2"/>
      <c r="B542" s="3"/>
      <c r="C542" s="4"/>
      <c r="D542" s="4"/>
      <c r="E542" s="4"/>
      <c r="F542" s="4"/>
      <c r="G542" s="1"/>
      <c r="H542" s="1"/>
      <c r="I542" s="2"/>
      <c r="J542" s="1"/>
      <c r="K542" s="11"/>
      <c r="L542" s="1"/>
      <c r="M542" s="1"/>
      <c r="N542" s="1"/>
      <c r="O542" s="2"/>
      <c r="P542" s="5"/>
      <c r="Q542" s="1"/>
      <c r="R542" s="1"/>
      <c r="S542" s="1"/>
      <c r="T542" s="2"/>
      <c r="U542" s="2"/>
      <c r="V542" s="5"/>
      <c r="W542" s="5"/>
      <c r="X542" s="5"/>
      <c r="Y542" s="1"/>
      <c r="Z542" s="1"/>
      <c r="AA542" s="2"/>
      <c r="AB542" s="5"/>
      <c r="AC542" s="5"/>
      <c r="AD542" s="5"/>
      <c r="AE542" s="5"/>
      <c r="AF542" s="15"/>
      <c r="AG542" s="1"/>
    </row>
    <row r="543">
      <c r="A543" s="2"/>
      <c r="B543" s="3"/>
      <c r="C543" s="4"/>
      <c r="D543" s="4"/>
      <c r="E543" s="4"/>
      <c r="F543" s="4"/>
      <c r="G543" s="9"/>
      <c r="H543" s="1"/>
      <c r="I543" s="1"/>
      <c r="J543" s="1"/>
      <c r="K543" s="11"/>
      <c r="L543" s="1"/>
      <c r="M543" s="1"/>
      <c r="N543" s="1"/>
      <c r="O543" s="2"/>
      <c r="P543" s="6"/>
      <c r="Q543" s="1"/>
      <c r="R543" s="1"/>
      <c r="S543" s="1"/>
      <c r="T543" s="2"/>
      <c r="U543" s="2"/>
      <c r="V543" s="5"/>
      <c r="W543" s="5"/>
      <c r="X543" s="5"/>
      <c r="Y543" s="1"/>
      <c r="Z543" s="1"/>
      <c r="AA543" s="2"/>
      <c r="AB543" s="5"/>
      <c r="AC543" s="5"/>
      <c r="AD543" s="5"/>
      <c r="AE543" s="5"/>
      <c r="AF543" s="15"/>
      <c r="AG543" s="1"/>
    </row>
    <row r="544">
      <c r="A544" s="2"/>
      <c r="B544" s="3"/>
      <c r="C544" s="4"/>
      <c r="D544" s="4"/>
      <c r="E544" s="4"/>
      <c r="F544" s="4"/>
      <c r="G544" s="5"/>
      <c r="H544" s="1"/>
      <c r="I544" s="2"/>
      <c r="J544" s="1"/>
      <c r="K544" s="13"/>
      <c r="L544" s="1"/>
      <c r="M544" s="1"/>
      <c r="N544" s="1"/>
      <c r="O544" s="2"/>
      <c r="P544" s="5"/>
      <c r="Q544" s="1"/>
      <c r="R544" s="1"/>
      <c r="S544" s="1"/>
      <c r="T544" s="2"/>
      <c r="U544" s="2"/>
      <c r="V544" s="5"/>
      <c r="W544" s="5"/>
      <c r="X544" s="5"/>
      <c r="Y544" s="1"/>
      <c r="Z544" s="1"/>
      <c r="AA544" s="2"/>
      <c r="AB544" s="5"/>
      <c r="AC544" s="5"/>
      <c r="AD544" s="5"/>
      <c r="AE544" s="5"/>
      <c r="AF544" s="15"/>
      <c r="AG544" s="1"/>
    </row>
    <row r="545">
      <c r="A545" s="2"/>
      <c r="B545" s="3"/>
      <c r="C545" s="4"/>
      <c r="D545" s="4"/>
      <c r="E545" s="4"/>
      <c r="F545" s="4"/>
      <c r="G545" s="5"/>
      <c r="H545" s="1"/>
      <c r="I545" s="2"/>
      <c r="J545" s="1"/>
      <c r="K545" s="8"/>
      <c r="L545" s="1"/>
      <c r="M545" s="1"/>
      <c r="N545" s="1"/>
      <c r="O545" s="2"/>
      <c r="P545" s="5"/>
      <c r="Q545" s="1"/>
      <c r="R545" s="1"/>
      <c r="S545" s="1"/>
      <c r="T545" s="2"/>
      <c r="U545" s="2"/>
      <c r="V545" s="5"/>
      <c r="W545" s="5"/>
      <c r="X545" s="5"/>
      <c r="Y545" s="1"/>
      <c r="Z545" s="1"/>
      <c r="AA545" s="2"/>
      <c r="AB545" s="5"/>
      <c r="AC545" s="5"/>
      <c r="AD545" s="5"/>
      <c r="AE545" s="5"/>
      <c r="AF545" s="15"/>
      <c r="AG545" s="1"/>
    </row>
    <row r="546">
      <c r="A546" s="2"/>
      <c r="B546" s="3"/>
      <c r="C546" s="4"/>
      <c r="D546" s="4"/>
      <c r="E546" s="4"/>
      <c r="F546" s="4"/>
      <c r="G546" s="11"/>
      <c r="H546" s="1"/>
      <c r="I546" s="2"/>
      <c r="J546" s="1"/>
      <c r="K546" s="5"/>
      <c r="L546" s="1"/>
      <c r="M546" s="1"/>
      <c r="N546" s="2"/>
      <c r="O546" s="2"/>
      <c r="P546" s="5"/>
      <c r="Q546" s="5"/>
      <c r="R546" s="1"/>
      <c r="S546" s="1"/>
      <c r="T546" s="2"/>
      <c r="U546" s="2"/>
      <c r="V546" s="5"/>
      <c r="W546" s="5"/>
      <c r="X546" s="5"/>
      <c r="Y546" s="1"/>
      <c r="Z546" s="1"/>
      <c r="AA546" s="2"/>
      <c r="AB546" s="5"/>
      <c r="AC546" s="5"/>
      <c r="AD546" s="5"/>
      <c r="AE546" s="5"/>
      <c r="AF546" s="15"/>
      <c r="AG546" s="1"/>
    </row>
    <row r="547">
      <c r="A547" s="2"/>
      <c r="B547" s="3"/>
      <c r="C547" s="4"/>
      <c r="D547" s="4"/>
      <c r="E547" s="4"/>
      <c r="F547" s="4"/>
      <c r="G547" s="5"/>
      <c r="H547" s="1"/>
      <c r="I547" s="2"/>
      <c r="J547" s="1"/>
      <c r="K547" s="5"/>
      <c r="L547" s="1"/>
      <c r="M547" s="1"/>
      <c r="N547" s="1"/>
      <c r="O547" s="2"/>
      <c r="P547" s="6"/>
      <c r="Q547" s="2"/>
      <c r="R547" s="1"/>
      <c r="S547" s="1"/>
      <c r="T547" s="2"/>
      <c r="U547" s="2"/>
      <c r="V547" s="5"/>
      <c r="W547" s="5"/>
      <c r="X547" s="5"/>
      <c r="Y547" s="1"/>
      <c r="Z547" s="1"/>
      <c r="AA547" s="1"/>
      <c r="AB547" s="5"/>
      <c r="AC547" s="5"/>
      <c r="AD547" s="5"/>
      <c r="AE547" s="5"/>
      <c r="AF547" s="15"/>
      <c r="AG547" s="1"/>
    </row>
    <row r="548">
      <c r="A548" s="2"/>
      <c r="B548" s="3"/>
      <c r="C548" s="4"/>
      <c r="D548" s="4"/>
      <c r="E548" s="4"/>
      <c r="F548" s="4"/>
      <c r="G548" s="5"/>
      <c r="H548" s="1"/>
      <c r="I548" s="2"/>
      <c r="J548" s="1"/>
      <c r="K548" s="11"/>
      <c r="L548" s="1"/>
      <c r="M548" s="1"/>
      <c r="N548" s="1"/>
      <c r="O548" s="2"/>
      <c r="P548" s="6"/>
      <c r="Q548" s="5"/>
      <c r="R548" s="1"/>
      <c r="S548" s="1"/>
      <c r="T548" s="1"/>
      <c r="U548" s="2"/>
      <c r="V548" s="5"/>
      <c r="W548" s="5"/>
      <c r="X548" s="5"/>
      <c r="Y548" s="1"/>
      <c r="Z548" s="1"/>
      <c r="AA548" s="1"/>
      <c r="AB548" s="5"/>
      <c r="AC548" s="5"/>
      <c r="AD548" s="5"/>
      <c r="AE548" s="5"/>
      <c r="AF548" s="15"/>
      <c r="AG548" s="1"/>
    </row>
    <row r="549">
      <c r="A549" s="2"/>
      <c r="B549" s="3"/>
      <c r="C549" s="4"/>
      <c r="D549" s="4"/>
      <c r="E549" s="4"/>
      <c r="F549" s="4"/>
      <c r="G549" s="7"/>
      <c r="H549" s="1"/>
      <c r="I549" s="2"/>
      <c r="J549" s="1"/>
      <c r="K549" s="11"/>
      <c r="L549" s="1"/>
      <c r="M549" s="1"/>
      <c r="N549" s="1"/>
      <c r="O549" s="2"/>
      <c r="P549" s="5"/>
      <c r="Q549" s="5"/>
      <c r="R549" s="1"/>
      <c r="S549" s="1"/>
      <c r="T549" s="2"/>
      <c r="U549" s="2"/>
      <c r="V549" s="5"/>
      <c r="W549" s="5"/>
      <c r="X549" s="5"/>
      <c r="Y549" s="1"/>
      <c r="Z549" s="1"/>
      <c r="AA549" s="2"/>
      <c r="AB549" s="5"/>
      <c r="AC549" s="5"/>
      <c r="AD549" s="5"/>
      <c r="AE549" s="5"/>
      <c r="AF549" s="15"/>
      <c r="AG549" s="1"/>
    </row>
    <row r="550">
      <c r="A550" s="2"/>
      <c r="B550" s="3"/>
      <c r="C550" s="4"/>
      <c r="D550" s="4"/>
      <c r="E550" s="4"/>
      <c r="F550" s="4"/>
      <c r="G550" s="1"/>
      <c r="H550" s="1"/>
      <c r="I550" s="2"/>
      <c r="J550" s="1"/>
      <c r="K550" s="11"/>
      <c r="L550" s="1"/>
      <c r="M550" s="1"/>
      <c r="N550" s="1"/>
      <c r="O550" s="2"/>
      <c r="P550" s="6"/>
      <c r="Q550" s="1"/>
      <c r="R550" s="1"/>
      <c r="S550" s="1"/>
      <c r="T550" s="2"/>
      <c r="U550" s="2"/>
      <c r="V550" s="5"/>
      <c r="W550" s="5"/>
      <c r="X550" s="5"/>
      <c r="Y550" s="1"/>
      <c r="Z550" s="1"/>
      <c r="AA550" s="2"/>
      <c r="AB550" s="5"/>
      <c r="AC550" s="5"/>
      <c r="AD550" s="5"/>
      <c r="AE550" s="5"/>
      <c r="AF550" s="15"/>
      <c r="AG550" s="1"/>
    </row>
    <row r="551">
      <c r="A551" s="2"/>
      <c r="B551" s="3"/>
      <c r="C551" s="4"/>
      <c r="D551" s="4"/>
      <c r="E551" s="4"/>
      <c r="F551" s="4"/>
      <c r="G551" s="1"/>
      <c r="H551" s="1"/>
      <c r="I551" s="2"/>
      <c r="J551" s="1"/>
      <c r="K551" s="2"/>
      <c r="L551" s="1"/>
      <c r="M551" s="1"/>
      <c r="N551" s="1"/>
      <c r="O551" s="2"/>
      <c r="P551" s="5"/>
      <c r="Q551" s="5"/>
      <c r="R551" s="1"/>
      <c r="S551" s="1"/>
      <c r="T551" s="2"/>
      <c r="U551" s="2"/>
      <c r="V551" s="5"/>
      <c r="W551" s="5"/>
      <c r="X551" s="5"/>
      <c r="Y551" s="1"/>
      <c r="Z551" s="1"/>
      <c r="AA551" s="2"/>
      <c r="AB551" s="5"/>
      <c r="AC551" s="5"/>
      <c r="AD551" s="5"/>
      <c r="AE551" s="5"/>
      <c r="AF551" s="15"/>
      <c r="AG551" s="1"/>
    </row>
    <row r="552">
      <c r="A552" s="2"/>
      <c r="B552" s="3"/>
      <c r="C552" s="4"/>
      <c r="D552" s="4"/>
      <c r="E552" s="4"/>
      <c r="F552" s="4"/>
      <c r="G552" s="1"/>
      <c r="H552" s="1"/>
      <c r="I552" s="1"/>
      <c r="J552" s="1"/>
      <c r="K552" s="13"/>
      <c r="L552" s="1"/>
      <c r="M552" s="1"/>
      <c r="N552" s="1"/>
      <c r="O552" s="2"/>
      <c r="P552" s="6"/>
      <c r="Q552" s="5"/>
      <c r="R552" s="1"/>
      <c r="S552" s="1"/>
      <c r="T552" s="2"/>
      <c r="U552" s="2"/>
      <c r="V552" s="5"/>
      <c r="W552" s="5"/>
      <c r="X552" s="5"/>
      <c r="Y552" s="1"/>
      <c r="Z552" s="1"/>
      <c r="AA552" s="2"/>
      <c r="AB552" s="5"/>
      <c r="AC552" s="5"/>
      <c r="AD552" s="5"/>
      <c r="AE552" s="5"/>
      <c r="AF552" s="15"/>
      <c r="AG552" s="1"/>
    </row>
    <row r="553">
      <c r="A553" s="2"/>
      <c r="B553" s="3"/>
      <c r="C553" s="4"/>
      <c r="D553" s="4"/>
      <c r="E553" s="4"/>
      <c r="F553" s="4"/>
      <c r="G553" s="5"/>
      <c r="H553" s="1"/>
      <c r="I553" s="2"/>
      <c r="J553" s="1"/>
      <c r="K553" s="5"/>
      <c r="L553" s="1"/>
      <c r="M553" s="1"/>
      <c r="N553" s="1"/>
      <c r="O553" s="2"/>
      <c r="P553" s="5"/>
      <c r="Q553" s="1"/>
      <c r="R553" s="1"/>
      <c r="S553" s="1"/>
      <c r="T553" s="2"/>
      <c r="U553" s="2"/>
      <c r="V553" s="5"/>
      <c r="W553" s="5"/>
      <c r="X553" s="5"/>
      <c r="Y553" s="1"/>
      <c r="Z553" s="1"/>
      <c r="AA553" s="2"/>
      <c r="AB553" s="5"/>
      <c r="AC553" s="5"/>
      <c r="AD553" s="5"/>
      <c r="AE553" s="5"/>
      <c r="AF553" s="15"/>
      <c r="AG553" s="1"/>
    </row>
    <row r="554">
      <c r="A554" s="2"/>
      <c r="B554" s="3"/>
      <c r="C554" s="4"/>
      <c r="D554" s="4"/>
      <c r="E554" s="4"/>
      <c r="F554" s="4"/>
      <c r="G554" s="1"/>
      <c r="H554" s="1"/>
      <c r="I554" s="2"/>
      <c r="J554" s="1"/>
      <c r="K554" s="5"/>
      <c r="L554" s="1"/>
      <c r="M554" s="1"/>
      <c r="N554" s="1"/>
      <c r="O554" s="2"/>
      <c r="P554" s="6"/>
      <c r="Q554" s="1"/>
      <c r="R554" s="1"/>
      <c r="S554" s="1"/>
      <c r="T554" s="2"/>
      <c r="U554" s="2"/>
      <c r="V554" s="5"/>
      <c r="W554" s="5"/>
      <c r="X554" s="5"/>
      <c r="Y554" s="1"/>
      <c r="Z554" s="1"/>
      <c r="AA554" s="2"/>
      <c r="AB554" s="5"/>
      <c r="AC554" s="5"/>
      <c r="AD554" s="5"/>
      <c r="AE554" s="5"/>
      <c r="AF554" s="15"/>
      <c r="AG554" s="1"/>
    </row>
    <row r="555">
      <c r="A555" s="2"/>
      <c r="B555" s="3"/>
      <c r="C555" s="4"/>
      <c r="D555" s="4"/>
      <c r="E555" s="4"/>
      <c r="F555" s="4"/>
      <c r="G555" s="1"/>
      <c r="H555" s="1"/>
      <c r="I555" s="2"/>
      <c r="J555" s="1"/>
      <c r="K555" s="8"/>
      <c r="L555" s="1"/>
      <c r="M555" s="1"/>
      <c r="N555" s="2"/>
      <c r="O555" s="2"/>
      <c r="P555" s="5"/>
      <c r="Q555" s="5"/>
      <c r="R555" s="1"/>
      <c r="S555" s="1"/>
      <c r="T555" s="2"/>
      <c r="U555" s="2"/>
      <c r="V555" s="5"/>
      <c r="W555" s="5"/>
      <c r="X555" s="5"/>
      <c r="Y555" s="1"/>
      <c r="Z555" s="1"/>
      <c r="AA555" s="2"/>
      <c r="AB555" s="5"/>
      <c r="AC555" s="5"/>
      <c r="AD555" s="5"/>
      <c r="AE555" s="5"/>
      <c r="AF555" s="15"/>
      <c r="AG555" s="1"/>
    </row>
    <row r="556">
      <c r="A556" s="2"/>
      <c r="B556" s="3"/>
      <c r="C556" s="4"/>
      <c r="D556" s="4"/>
      <c r="E556" s="4"/>
      <c r="F556" s="4"/>
      <c r="G556" s="11"/>
      <c r="H556" s="1"/>
      <c r="I556" s="2"/>
      <c r="J556" s="1"/>
      <c r="K556" s="5"/>
      <c r="L556" s="1"/>
      <c r="M556" s="1"/>
      <c r="N556" s="1"/>
      <c r="O556" s="2"/>
      <c r="P556" s="6"/>
      <c r="Q556" s="5"/>
      <c r="R556" s="1"/>
      <c r="S556" s="1"/>
      <c r="T556" s="2"/>
      <c r="U556" s="2"/>
      <c r="V556" s="5"/>
      <c r="W556" s="5"/>
      <c r="X556" s="5"/>
      <c r="Y556" s="1"/>
      <c r="Z556" s="1"/>
      <c r="AA556" s="1"/>
      <c r="AB556" s="5"/>
      <c r="AC556" s="5"/>
      <c r="AD556" s="5"/>
      <c r="AE556" s="5"/>
      <c r="AF556" s="15"/>
      <c r="AG556" s="1"/>
    </row>
    <row r="557">
      <c r="A557" s="2"/>
      <c r="B557" s="3"/>
      <c r="C557" s="4"/>
      <c r="D557" s="4"/>
      <c r="E557" s="4"/>
      <c r="F557" s="4"/>
      <c r="G557" s="11"/>
      <c r="H557" s="1"/>
      <c r="I557" s="2"/>
      <c r="J557" s="1"/>
      <c r="K557" s="5"/>
      <c r="L557" s="1"/>
      <c r="M557" s="1"/>
      <c r="N557" s="1"/>
      <c r="O557" s="2"/>
      <c r="P557" s="6"/>
      <c r="Q557" s="11"/>
      <c r="R557" s="1"/>
      <c r="S557" s="1"/>
      <c r="T557" s="2"/>
      <c r="U557" s="2"/>
      <c r="V557" s="5"/>
      <c r="W557" s="5"/>
      <c r="X557" s="5"/>
      <c r="Y557" s="1"/>
      <c r="Z557" s="1"/>
      <c r="AA557" s="1"/>
      <c r="AB557" s="5"/>
      <c r="AC557" s="5"/>
      <c r="AD557" s="5"/>
      <c r="AE557" s="5"/>
      <c r="AF557" s="15"/>
      <c r="AG557" s="1"/>
    </row>
    <row r="558">
      <c r="A558" s="2"/>
      <c r="B558" s="3"/>
      <c r="C558" s="4"/>
      <c r="D558" s="4"/>
      <c r="E558" s="4"/>
      <c r="F558" s="4"/>
      <c r="G558" s="5"/>
      <c r="H558" s="1"/>
      <c r="I558" s="2"/>
      <c r="J558" s="1"/>
      <c r="K558" s="5"/>
      <c r="L558" s="1"/>
      <c r="M558" s="1"/>
      <c r="N558" s="1"/>
      <c r="O558" s="2"/>
      <c r="P558" s="5"/>
      <c r="Q558" s="1"/>
      <c r="R558" s="1"/>
      <c r="S558" s="1"/>
      <c r="T558" s="2"/>
      <c r="U558" s="2"/>
      <c r="V558" s="5"/>
      <c r="W558" s="5"/>
      <c r="X558" s="5"/>
      <c r="Y558" s="1"/>
      <c r="Z558" s="1"/>
      <c r="AA558" s="1"/>
      <c r="AB558" s="5"/>
      <c r="AC558" s="5"/>
      <c r="AD558" s="5"/>
      <c r="AE558" s="5"/>
      <c r="AF558" s="15"/>
      <c r="AG558" s="1"/>
    </row>
    <row r="559">
      <c r="A559" s="2"/>
      <c r="B559" s="3"/>
      <c r="C559" s="4"/>
      <c r="D559" s="4"/>
      <c r="E559" s="4"/>
      <c r="F559" s="4"/>
      <c r="G559" s="5"/>
      <c r="H559" s="1"/>
      <c r="I559" s="2"/>
      <c r="J559" s="1"/>
      <c r="K559" s="11"/>
      <c r="L559" s="1"/>
      <c r="M559" s="1"/>
      <c r="N559" s="1"/>
      <c r="O559" s="2"/>
      <c r="P559" s="6"/>
      <c r="Q559" s="5"/>
      <c r="R559" s="1"/>
      <c r="S559" s="1"/>
      <c r="T559" s="2"/>
      <c r="U559" s="2"/>
      <c r="V559" s="5"/>
      <c r="W559" s="5"/>
      <c r="X559" s="5"/>
      <c r="Y559" s="1"/>
      <c r="Z559" s="1"/>
      <c r="AA559" s="2"/>
      <c r="AB559" s="5"/>
      <c r="AC559" s="5"/>
      <c r="AD559" s="5"/>
      <c r="AE559" s="5"/>
      <c r="AF559" s="15"/>
      <c r="AG559" s="1"/>
    </row>
    <row r="560">
      <c r="A560" s="2"/>
      <c r="B560" s="3"/>
      <c r="C560" s="4"/>
      <c r="D560" s="4"/>
      <c r="E560" s="4"/>
      <c r="F560" s="4"/>
      <c r="G560" s="1"/>
      <c r="H560" s="1"/>
      <c r="I560" s="2"/>
      <c r="J560" s="1"/>
      <c r="K560" s="11"/>
      <c r="L560" s="1"/>
      <c r="M560" s="1"/>
      <c r="N560" s="2"/>
      <c r="O560" s="2"/>
      <c r="P560" s="6"/>
      <c r="Q560" s="1"/>
      <c r="R560" s="1"/>
      <c r="S560" s="1"/>
      <c r="T560" s="2"/>
      <c r="U560" s="2"/>
      <c r="V560" s="5"/>
      <c r="W560" s="5"/>
      <c r="X560" s="5"/>
      <c r="Y560" s="1"/>
      <c r="Z560" s="1"/>
      <c r="AA560" s="2"/>
      <c r="AB560" s="5"/>
      <c r="AC560" s="5"/>
      <c r="AD560" s="5"/>
      <c r="AE560" s="5"/>
      <c r="AF560" s="15"/>
      <c r="AG560" s="1"/>
    </row>
    <row r="561">
      <c r="A561" s="2"/>
      <c r="B561" s="3"/>
      <c r="C561" s="4"/>
      <c r="D561" s="4"/>
      <c r="E561" s="4"/>
      <c r="F561" s="4"/>
      <c r="G561" s="5"/>
      <c r="H561" s="1"/>
      <c r="I561" s="2"/>
      <c r="J561" s="1"/>
      <c r="K561" s="2"/>
      <c r="L561" s="1"/>
      <c r="M561" s="1"/>
      <c r="N561" s="1"/>
      <c r="O561" s="2"/>
      <c r="P561" s="6"/>
      <c r="Q561" s="1"/>
      <c r="R561" s="1"/>
      <c r="S561" s="1"/>
      <c r="T561" s="2"/>
      <c r="U561" s="2"/>
      <c r="V561" s="5"/>
      <c r="W561" s="5"/>
      <c r="X561" s="5"/>
      <c r="Y561" s="1"/>
      <c r="Z561" s="1"/>
      <c r="AA561" s="2"/>
      <c r="AB561" s="5"/>
      <c r="AC561" s="5"/>
      <c r="AD561" s="5"/>
      <c r="AE561" s="5"/>
      <c r="AF561" s="15"/>
      <c r="AG561" s="1"/>
    </row>
    <row r="562">
      <c r="A562" s="2"/>
      <c r="B562" s="3"/>
      <c r="C562" s="4"/>
      <c r="D562" s="4"/>
      <c r="E562" s="4"/>
      <c r="F562" s="4"/>
      <c r="G562" s="2"/>
      <c r="H562" s="1"/>
      <c r="I562" s="2"/>
      <c r="J562" s="1"/>
      <c r="K562" s="5"/>
      <c r="L562" s="1"/>
      <c r="M562" s="1"/>
      <c r="N562" s="1"/>
      <c r="O562" s="2"/>
      <c r="P562" s="5"/>
      <c r="Q562" s="1"/>
      <c r="R562" s="1"/>
      <c r="S562" s="1"/>
      <c r="T562" s="2"/>
      <c r="U562" s="2"/>
      <c r="V562" s="5"/>
      <c r="W562" s="5"/>
      <c r="X562" s="5"/>
      <c r="Y562" s="1"/>
      <c r="Z562" s="1"/>
      <c r="AA562" s="1"/>
      <c r="AB562" s="5"/>
      <c r="AC562" s="5"/>
      <c r="AD562" s="5"/>
      <c r="AE562" s="5"/>
      <c r="AF562" s="15"/>
      <c r="AG562" s="1"/>
    </row>
    <row r="563">
      <c r="A563" s="2"/>
      <c r="B563" s="3"/>
      <c r="C563" s="4"/>
      <c r="D563" s="4"/>
      <c r="E563" s="4"/>
      <c r="F563" s="4"/>
      <c r="G563" s="1"/>
      <c r="H563" s="1"/>
      <c r="I563" s="2"/>
      <c r="J563" s="1"/>
      <c r="K563" s="5"/>
      <c r="L563" s="1"/>
      <c r="M563" s="1"/>
      <c r="N563" s="1"/>
      <c r="O563" s="2"/>
      <c r="P563" s="6"/>
      <c r="Q563" s="1"/>
      <c r="R563" s="1"/>
      <c r="S563" s="1"/>
      <c r="T563" s="2"/>
      <c r="U563" s="2"/>
      <c r="V563" s="5"/>
      <c r="W563" s="5"/>
      <c r="X563" s="5"/>
      <c r="Y563" s="1"/>
      <c r="Z563" s="1"/>
      <c r="AA563" s="2"/>
      <c r="AB563" s="5"/>
      <c r="AC563" s="5"/>
      <c r="AD563" s="5"/>
      <c r="AE563" s="5"/>
      <c r="AF563" s="15"/>
      <c r="AG563" s="1"/>
    </row>
    <row r="564">
      <c r="A564" s="2"/>
      <c r="B564" s="3"/>
      <c r="C564" s="4"/>
      <c r="D564" s="4"/>
      <c r="E564" s="4"/>
      <c r="F564" s="4"/>
      <c r="G564" s="1"/>
      <c r="H564" s="1"/>
      <c r="I564" s="2"/>
      <c r="J564" s="1"/>
      <c r="K564" s="11"/>
      <c r="L564" s="1"/>
      <c r="M564" s="1"/>
      <c r="N564" s="1"/>
      <c r="O564" s="2"/>
      <c r="P564" s="5"/>
      <c r="Q564" s="1"/>
      <c r="R564" s="1"/>
      <c r="S564" s="1"/>
      <c r="T564" s="2"/>
      <c r="U564" s="2"/>
      <c r="V564" s="5"/>
      <c r="W564" s="5"/>
      <c r="X564" s="5"/>
      <c r="Y564" s="1"/>
      <c r="Z564" s="1"/>
      <c r="AA564" s="2"/>
      <c r="AB564" s="5"/>
      <c r="AC564" s="5"/>
      <c r="AD564" s="5"/>
      <c r="AE564" s="5"/>
      <c r="AF564" s="15"/>
      <c r="AG564" s="1"/>
    </row>
    <row r="565">
      <c r="A565" s="2"/>
      <c r="B565" s="3"/>
      <c r="C565" s="4"/>
      <c r="D565" s="4"/>
      <c r="E565" s="4"/>
      <c r="F565" s="4"/>
      <c r="G565" s="5"/>
      <c r="H565" s="1"/>
      <c r="I565" s="2"/>
      <c r="J565" s="1"/>
      <c r="K565" s="1"/>
      <c r="L565" s="1"/>
      <c r="M565" s="1"/>
      <c r="N565" s="1"/>
      <c r="O565" s="2"/>
      <c r="P565" s="5"/>
      <c r="Q565" s="1"/>
      <c r="R565" s="1"/>
      <c r="S565" s="1"/>
      <c r="T565" s="2"/>
      <c r="U565" s="2"/>
      <c r="V565" s="5"/>
      <c r="W565" s="5"/>
      <c r="X565" s="5"/>
      <c r="Y565" s="1"/>
      <c r="Z565" s="1"/>
      <c r="AA565" s="2"/>
      <c r="AB565" s="5"/>
      <c r="AC565" s="5"/>
      <c r="AD565" s="5"/>
      <c r="AE565" s="5"/>
      <c r="AF565" s="15"/>
      <c r="AG565" s="1"/>
    </row>
    <row r="566">
      <c r="A566" s="2"/>
      <c r="B566" s="3"/>
      <c r="C566" s="4"/>
      <c r="D566" s="4"/>
      <c r="E566" s="4"/>
      <c r="F566" s="4"/>
      <c r="G566" s="5"/>
      <c r="H566" s="1"/>
      <c r="I566" s="2"/>
      <c r="J566" s="1"/>
      <c r="K566" s="1"/>
      <c r="L566" s="1"/>
      <c r="M566" s="1"/>
      <c r="N566" s="1"/>
      <c r="O566" s="2"/>
      <c r="P566" s="6"/>
      <c r="Q566" s="2"/>
      <c r="R566" s="1"/>
      <c r="S566" s="1"/>
      <c r="T566" s="2"/>
      <c r="U566" s="2"/>
      <c r="V566" s="5"/>
      <c r="W566" s="5"/>
      <c r="X566" s="5"/>
      <c r="Y566" s="1"/>
      <c r="Z566" s="1"/>
      <c r="AA566" s="1"/>
      <c r="AB566" s="5"/>
      <c r="AC566" s="5"/>
      <c r="AD566" s="5"/>
      <c r="AE566" s="5"/>
      <c r="AF566" s="15"/>
      <c r="AG566" s="1"/>
    </row>
    <row r="567">
      <c r="A567" s="2"/>
      <c r="B567" s="3"/>
      <c r="C567" s="4"/>
      <c r="D567" s="4"/>
      <c r="E567" s="4"/>
      <c r="F567" s="4"/>
      <c r="G567" s="1"/>
      <c r="H567" s="1"/>
      <c r="I567" s="2"/>
      <c r="J567" s="1"/>
      <c r="K567" s="5"/>
      <c r="L567" s="1"/>
      <c r="M567" s="1"/>
      <c r="N567" s="2"/>
      <c r="O567" s="2"/>
      <c r="P567" s="5"/>
      <c r="Q567" s="11"/>
      <c r="R567" s="1"/>
      <c r="S567" s="1"/>
      <c r="T567" s="2"/>
      <c r="U567" s="2"/>
      <c r="V567" s="5"/>
      <c r="W567" s="5"/>
      <c r="X567" s="5"/>
      <c r="Y567" s="1"/>
      <c r="Z567" s="1"/>
      <c r="AA567" s="1"/>
      <c r="AB567" s="5"/>
      <c r="AC567" s="5"/>
      <c r="AD567" s="5"/>
      <c r="AE567" s="5"/>
      <c r="AF567" s="15"/>
      <c r="AG567" s="1"/>
    </row>
    <row r="568">
      <c r="A568" s="2"/>
      <c r="B568" s="3"/>
      <c r="C568" s="4"/>
      <c r="D568" s="4"/>
      <c r="E568" s="4"/>
      <c r="F568" s="4"/>
      <c r="G568" s="11"/>
      <c r="H568" s="1"/>
      <c r="I568" s="2"/>
      <c r="J568" s="1"/>
      <c r="K568" s="13"/>
      <c r="L568" s="1"/>
      <c r="M568" s="1"/>
      <c r="N568" s="2"/>
      <c r="O568" s="2"/>
      <c r="P568" s="6"/>
      <c r="Q568" s="2"/>
      <c r="R568" s="1"/>
      <c r="S568" s="1"/>
      <c r="T568" s="2"/>
      <c r="U568" s="2"/>
      <c r="V568" s="5"/>
      <c r="W568" s="5"/>
      <c r="X568" s="5"/>
      <c r="Y568" s="1"/>
      <c r="Z568" s="1"/>
      <c r="AA568" s="2"/>
      <c r="AB568" s="5"/>
      <c r="AC568" s="5"/>
      <c r="AD568" s="5"/>
      <c r="AE568" s="5"/>
      <c r="AF568" s="15"/>
      <c r="AG568" s="1"/>
    </row>
    <row r="569">
      <c r="A569" s="2"/>
      <c r="B569" s="3"/>
      <c r="C569" s="4"/>
      <c r="D569" s="4"/>
      <c r="E569" s="4"/>
      <c r="F569" s="4"/>
      <c r="G569" s="7"/>
      <c r="H569" s="1"/>
      <c r="I569" s="2"/>
      <c r="J569" s="1"/>
      <c r="K569" s="11"/>
      <c r="L569" s="1"/>
      <c r="M569" s="1"/>
      <c r="N569" s="2"/>
      <c r="O569" s="2"/>
      <c r="P569" s="6"/>
      <c r="Q569" s="1"/>
      <c r="R569" s="1"/>
      <c r="S569" s="1"/>
      <c r="T569" s="2"/>
      <c r="U569" s="2"/>
      <c r="V569" s="5"/>
      <c r="W569" s="5"/>
      <c r="X569" s="5"/>
      <c r="Y569" s="1"/>
      <c r="Z569" s="1"/>
      <c r="AA569" s="2"/>
      <c r="AB569" s="5"/>
      <c r="AC569" s="5"/>
      <c r="AD569" s="5"/>
      <c r="AE569" s="5"/>
      <c r="AF569" s="15"/>
      <c r="AG569" s="1"/>
    </row>
    <row r="570">
      <c r="A570" s="2"/>
      <c r="B570" s="3"/>
      <c r="C570" s="4"/>
      <c r="D570" s="4"/>
      <c r="E570" s="4"/>
      <c r="F570" s="4"/>
      <c r="G570" s="5"/>
      <c r="H570" s="1"/>
      <c r="I570" s="2"/>
      <c r="J570" s="1"/>
      <c r="K570" s="8"/>
      <c r="L570" s="1"/>
      <c r="M570" s="1"/>
      <c r="N570" s="2"/>
      <c r="O570" s="2"/>
      <c r="P570" s="6"/>
      <c r="Q570" s="5"/>
      <c r="R570" s="1"/>
      <c r="S570" s="1"/>
      <c r="T570" s="2"/>
      <c r="U570" s="2"/>
      <c r="V570" s="5"/>
      <c r="W570" s="5"/>
      <c r="X570" s="5"/>
      <c r="Y570" s="1"/>
      <c r="Z570" s="1"/>
      <c r="AA570" s="2"/>
      <c r="AB570" s="5"/>
      <c r="AC570" s="5"/>
      <c r="AD570" s="5"/>
      <c r="AE570" s="5"/>
      <c r="AF570" s="15"/>
      <c r="AG570" s="1"/>
    </row>
    <row r="571">
      <c r="A571" s="2"/>
      <c r="B571" s="3"/>
      <c r="C571" s="4"/>
      <c r="D571" s="4"/>
      <c r="E571" s="4"/>
      <c r="F571" s="4"/>
      <c r="G571" s="1"/>
      <c r="H571" s="1"/>
      <c r="I571" s="2"/>
      <c r="J571" s="1"/>
      <c r="K571" s="13"/>
      <c r="L571" s="1"/>
      <c r="M571" s="1"/>
      <c r="N571" s="1"/>
      <c r="O571" s="2"/>
      <c r="P571" s="5"/>
      <c r="Q571" s="5"/>
      <c r="R571" s="1"/>
      <c r="S571" s="1"/>
      <c r="T571" s="2"/>
      <c r="U571" s="2"/>
      <c r="V571" s="5"/>
      <c r="W571" s="5"/>
      <c r="X571" s="5"/>
      <c r="Y571" s="1"/>
      <c r="Z571" s="1"/>
      <c r="AA571" s="1"/>
      <c r="AB571" s="5"/>
      <c r="AC571" s="5"/>
      <c r="AD571" s="5"/>
      <c r="AE571" s="5"/>
      <c r="AF571" s="15"/>
      <c r="AG571" s="1"/>
    </row>
    <row r="572">
      <c r="A572" s="2"/>
      <c r="B572" s="3"/>
      <c r="C572" s="4"/>
      <c r="D572" s="4"/>
      <c r="E572" s="4"/>
      <c r="F572" s="4"/>
      <c r="G572" s="5"/>
      <c r="H572" s="1"/>
      <c r="I572" s="1"/>
      <c r="J572" s="1"/>
      <c r="K572" s="11"/>
      <c r="L572" s="1"/>
      <c r="M572" s="1"/>
      <c r="N572" s="2"/>
      <c r="O572" s="2"/>
      <c r="P572" s="6"/>
      <c r="Q572" s="5"/>
      <c r="R572" s="1"/>
      <c r="S572" s="1"/>
      <c r="T572" s="2"/>
      <c r="U572" s="2"/>
      <c r="V572" s="5"/>
      <c r="W572" s="5"/>
      <c r="X572" s="5"/>
      <c r="Y572" s="1"/>
      <c r="Z572" s="1"/>
      <c r="AA572" s="2"/>
      <c r="AB572" s="5"/>
      <c r="AC572" s="5"/>
      <c r="AD572" s="5"/>
      <c r="AE572" s="5"/>
      <c r="AF572" s="15"/>
      <c r="AG572" s="1"/>
    </row>
    <row r="573">
      <c r="A573" s="2"/>
      <c r="B573" s="3"/>
      <c r="C573" s="4"/>
      <c r="D573" s="4"/>
      <c r="E573" s="4"/>
      <c r="F573" s="4"/>
      <c r="G573" s="1"/>
      <c r="H573" s="1"/>
      <c r="I573" s="2"/>
      <c r="J573" s="1"/>
      <c r="K573" s="11"/>
      <c r="L573" s="1"/>
      <c r="M573" s="1"/>
      <c r="N573" s="1"/>
      <c r="O573" s="2"/>
      <c r="P573" s="6"/>
      <c r="Q573" s="1"/>
      <c r="R573" s="1"/>
      <c r="S573" s="1"/>
      <c r="T573" s="2"/>
      <c r="U573" s="2"/>
      <c r="V573" s="5"/>
      <c r="W573" s="5"/>
      <c r="X573" s="5"/>
      <c r="Y573" s="1"/>
      <c r="Z573" s="1"/>
      <c r="AA573" s="2"/>
      <c r="AB573" s="5"/>
      <c r="AC573" s="5"/>
      <c r="AD573" s="5"/>
      <c r="AE573" s="5"/>
      <c r="AF573" s="15"/>
      <c r="AG573" s="1"/>
    </row>
    <row r="574">
      <c r="A574" s="2"/>
      <c r="B574" s="3"/>
      <c r="C574" s="4"/>
      <c r="D574" s="4"/>
      <c r="E574" s="4"/>
      <c r="F574" s="4"/>
      <c r="G574" s="1"/>
      <c r="H574" s="1"/>
      <c r="I574" s="2"/>
      <c r="J574" s="1"/>
      <c r="K574" s="5"/>
      <c r="L574" s="1"/>
      <c r="M574" s="1"/>
      <c r="N574" s="1"/>
      <c r="O574" s="2"/>
      <c r="P574" s="6"/>
      <c r="Q574" s="1"/>
      <c r="R574" s="1"/>
      <c r="S574" s="1"/>
      <c r="T574" s="2"/>
      <c r="U574" s="2"/>
      <c r="V574" s="5"/>
      <c r="W574" s="5"/>
      <c r="X574" s="5"/>
      <c r="Y574" s="1"/>
      <c r="Z574" s="1"/>
      <c r="AA574" s="2"/>
      <c r="AB574" s="5"/>
      <c r="AC574" s="5"/>
      <c r="AD574" s="5"/>
      <c r="AE574" s="5"/>
      <c r="AF574" s="15"/>
      <c r="AG574" s="1"/>
    </row>
    <row r="575">
      <c r="A575" s="2"/>
      <c r="B575" s="3"/>
      <c r="C575" s="4"/>
      <c r="D575" s="4"/>
      <c r="E575" s="4"/>
      <c r="F575" s="4"/>
      <c r="G575" s="1"/>
      <c r="H575" s="1"/>
      <c r="I575" s="2"/>
      <c r="J575" s="1"/>
      <c r="K575" s="13"/>
      <c r="L575" s="1"/>
      <c r="M575" s="1"/>
      <c r="N575" s="1"/>
      <c r="O575" s="2"/>
      <c r="P575" s="6"/>
      <c r="Q575" s="1"/>
      <c r="R575" s="1"/>
      <c r="S575" s="1"/>
      <c r="T575" s="2"/>
      <c r="U575" s="2"/>
      <c r="V575" s="5"/>
      <c r="W575" s="5"/>
      <c r="X575" s="5"/>
      <c r="Y575" s="1"/>
      <c r="Z575" s="1"/>
      <c r="AA575" s="2"/>
      <c r="AB575" s="5"/>
      <c r="AC575" s="5"/>
      <c r="AD575" s="5"/>
      <c r="AE575" s="5"/>
      <c r="AF575" s="15"/>
      <c r="AG575" s="1"/>
    </row>
    <row r="576">
      <c r="A576" s="2"/>
      <c r="B576" s="3"/>
      <c r="C576" s="4"/>
      <c r="D576" s="4"/>
      <c r="E576" s="4"/>
      <c r="F576" s="4"/>
      <c r="G576" s="5"/>
      <c r="H576" s="1"/>
      <c r="I576" s="2"/>
      <c r="J576" s="1"/>
      <c r="K576" s="11"/>
      <c r="L576" s="1"/>
      <c r="M576" s="1"/>
      <c r="N576" s="1"/>
      <c r="O576" s="2"/>
      <c r="P576" s="5"/>
      <c r="Q576" s="11"/>
      <c r="R576" s="1"/>
      <c r="S576" s="1"/>
      <c r="T576" s="2"/>
      <c r="U576" s="2"/>
      <c r="V576" s="5"/>
      <c r="W576" s="5"/>
      <c r="X576" s="5"/>
      <c r="Y576" s="1"/>
      <c r="Z576" s="1"/>
      <c r="AA576" s="2"/>
      <c r="AB576" s="5"/>
      <c r="AC576" s="5"/>
      <c r="AD576" s="5"/>
      <c r="AE576" s="5"/>
      <c r="AF576" s="15"/>
      <c r="AG576" s="1"/>
    </row>
    <row r="577">
      <c r="A577" s="2"/>
      <c r="B577" s="3"/>
      <c r="C577" s="4"/>
      <c r="D577" s="4"/>
      <c r="E577" s="4"/>
      <c r="F577" s="4"/>
      <c r="G577" s="7"/>
      <c r="H577" s="1"/>
      <c r="I577" s="2"/>
      <c r="J577" s="1"/>
      <c r="K577" s="11"/>
      <c r="L577" s="1"/>
      <c r="M577" s="1"/>
      <c r="N577" s="1"/>
      <c r="O577" s="2"/>
      <c r="P577" s="5"/>
      <c r="Q577" s="11"/>
      <c r="R577" s="1"/>
      <c r="S577" s="1"/>
      <c r="T577" s="2"/>
      <c r="U577" s="2"/>
      <c r="V577" s="5"/>
      <c r="W577" s="5"/>
      <c r="X577" s="5"/>
      <c r="Y577" s="1"/>
      <c r="Z577" s="1"/>
      <c r="AA577" s="2"/>
      <c r="AB577" s="5"/>
      <c r="AC577" s="5"/>
      <c r="AD577" s="5"/>
      <c r="AE577" s="5"/>
      <c r="AF577" s="15"/>
      <c r="AG577" s="1"/>
    </row>
    <row r="578">
      <c r="A578" s="2"/>
      <c r="B578" s="3"/>
      <c r="C578" s="4"/>
      <c r="D578" s="4"/>
      <c r="E578" s="4"/>
      <c r="F578" s="4"/>
      <c r="G578" s="9"/>
      <c r="H578" s="1"/>
      <c r="I578" s="2"/>
      <c r="J578" s="1"/>
      <c r="K578" s="11"/>
      <c r="L578" s="1"/>
      <c r="M578" s="1"/>
      <c r="N578" s="1"/>
      <c r="O578" s="2"/>
      <c r="P578" s="5"/>
      <c r="Q578" s="5"/>
      <c r="R578" s="1"/>
      <c r="S578" s="1"/>
      <c r="T578" s="2"/>
      <c r="U578" s="2"/>
      <c r="V578" s="5"/>
      <c r="W578" s="5"/>
      <c r="X578" s="5"/>
      <c r="Y578" s="1"/>
      <c r="Z578" s="1"/>
      <c r="AA578" s="2"/>
      <c r="AB578" s="5"/>
      <c r="AC578" s="5"/>
      <c r="AD578" s="5"/>
      <c r="AE578" s="5"/>
      <c r="AF578" s="15"/>
      <c r="AG578" s="1"/>
    </row>
    <row r="579">
      <c r="A579" s="2"/>
      <c r="B579" s="3"/>
      <c r="C579" s="4"/>
      <c r="D579" s="4"/>
      <c r="E579" s="4"/>
      <c r="F579" s="4"/>
      <c r="G579" s="5"/>
      <c r="H579" s="1"/>
      <c r="I579" s="2"/>
      <c r="J579" s="1"/>
      <c r="K579" s="5"/>
      <c r="L579" s="1"/>
      <c r="M579" s="1"/>
      <c r="N579" s="1"/>
      <c r="O579" s="2"/>
      <c r="P579" s="5"/>
      <c r="Q579" s="11"/>
      <c r="R579" s="1"/>
      <c r="S579" s="1"/>
      <c r="T579" s="2"/>
      <c r="U579" s="2"/>
      <c r="V579" s="5"/>
      <c r="W579" s="5"/>
      <c r="X579" s="5"/>
      <c r="Y579" s="1"/>
      <c r="Z579" s="1"/>
      <c r="AA579" s="2"/>
      <c r="AB579" s="5"/>
      <c r="AC579" s="5"/>
      <c r="AD579" s="5"/>
      <c r="AE579" s="5"/>
      <c r="AF579" s="15"/>
      <c r="AG579" s="1"/>
    </row>
    <row r="580">
      <c r="A580" s="2"/>
      <c r="B580" s="3"/>
      <c r="C580" s="4"/>
      <c r="D580" s="4"/>
      <c r="E580" s="4"/>
      <c r="F580" s="4"/>
      <c r="G580" s="5"/>
      <c r="H580" s="1"/>
      <c r="I580" s="2"/>
      <c r="J580" s="1"/>
      <c r="K580" s="8"/>
      <c r="L580" s="1"/>
      <c r="M580" s="1"/>
      <c r="N580" s="1"/>
      <c r="O580" s="2"/>
      <c r="P580" s="5"/>
      <c r="Q580" s="1"/>
      <c r="R580" s="1"/>
      <c r="S580" s="1"/>
      <c r="T580" s="2"/>
      <c r="U580" s="2"/>
      <c r="V580" s="5"/>
      <c r="W580" s="5"/>
      <c r="X580" s="5"/>
      <c r="Y580" s="1"/>
      <c r="Z580" s="1"/>
      <c r="AA580" s="2"/>
      <c r="AB580" s="5"/>
      <c r="AC580" s="5"/>
      <c r="AD580" s="5"/>
      <c r="AE580" s="5"/>
      <c r="AF580" s="15"/>
      <c r="AG580" s="1"/>
    </row>
    <row r="581">
      <c r="A581" s="2"/>
      <c r="B581" s="3"/>
      <c r="C581" s="4"/>
      <c r="D581" s="4"/>
      <c r="E581" s="4"/>
      <c r="F581" s="4"/>
      <c r="G581" s="1"/>
      <c r="H581" s="1"/>
      <c r="I581" s="1"/>
      <c r="J581" s="1"/>
      <c r="K581" s="8"/>
      <c r="L581" s="1"/>
      <c r="M581" s="1"/>
      <c r="N581" s="1"/>
      <c r="O581" s="2"/>
      <c r="P581" s="5"/>
      <c r="Q581" s="5"/>
      <c r="R581" s="1"/>
      <c r="S581" s="1"/>
      <c r="T581" s="2"/>
      <c r="U581" s="2"/>
      <c r="V581" s="5"/>
      <c r="W581" s="5"/>
      <c r="X581" s="5"/>
      <c r="Y581" s="1"/>
      <c r="Z581" s="1"/>
      <c r="AA581" s="2"/>
      <c r="AB581" s="5"/>
      <c r="AC581" s="5"/>
      <c r="AD581" s="5"/>
      <c r="AE581" s="5"/>
      <c r="AF581" s="15"/>
      <c r="AG581" s="1"/>
    </row>
    <row r="582">
      <c r="A582" s="2"/>
      <c r="B582" s="3"/>
      <c r="C582" s="4"/>
      <c r="D582" s="4"/>
      <c r="E582" s="4"/>
      <c r="F582" s="4"/>
      <c r="G582" s="5"/>
      <c r="H582" s="1"/>
      <c r="I582" s="2"/>
      <c r="J582" s="1"/>
      <c r="K582" s="11"/>
      <c r="L582" s="1"/>
      <c r="M582" s="1"/>
      <c r="N582" s="2"/>
      <c r="O582" s="2"/>
      <c r="P582" s="6"/>
      <c r="Q582" s="1"/>
      <c r="R582" s="1"/>
      <c r="S582" s="1"/>
      <c r="T582" s="2"/>
      <c r="U582" s="2"/>
      <c r="V582" s="5"/>
      <c r="W582" s="5"/>
      <c r="X582" s="5"/>
      <c r="Y582" s="1"/>
      <c r="Z582" s="1"/>
      <c r="AA582" s="1"/>
      <c r="AB582" s="5"/>
      <c r="AC582" s="5"/>
      <c r="AD582" s="5"/>
      <c r="AE582" s="5"/>
      <c r="AF582" s="15"/>
      <c r="AG582" s="1"/>
    </row>
    <row r="583">
      <c r="A583" s="2"/>
      <c r="B583" s="3"/>
      <c r="C583" s="4"/>
      <c r="D583" s="4"/>
      <c r="E583" s="4"/>
      <c r="F583" s="4"/>
      <c r="G583" s="5"/>
      <c r="H583" s="1"/>
      <c r="I583" s="2"/>
      <c r="J583" s="1"/>
      <c r="K583" s="8"/>
      <c r="L583" s="1"/>
      <c r="M583" s="1"/>
      <c r="N583" s="1"/>
      <c r="O583" s="2"/>
      <c r="P583" s="6"/>
      <c r="Q583" s="5"/>
      <c r="R583" s="1"/>
      <c r="S583" s="1"/>
      <c r="T583" s="2"/>
      <c r="U583" s="2"/>
      <c r="V583" s="5"/>
      <c r="W583" s="5"/>
      <c r="X583" s="5"/>
      <c r="Y583" s="1"/>
      <c r="Z583" s="1"/>
      <c r="AA583" s="2"/>
      <c r="AB583" s="5"/>
      <c r="AC583" s="5"/>
      <c r="AD583" s="5"/>
      <c r="AE583" s="5"/>
      <c r="AF583" s="15"/>
      <c r="AG583" s="1"/>
    </row>
    <row r="584">
      <c r="A584" s="2"/>
      <c r="B584" s="3"/>
      <c r="C584" s="4"/>
      <c r="D584" s="4"/>
      <c r="E584" s="4"/>
      <c r="F584" s="4"/>
      <c r="G584" s="2"/>
      <c r="H584" s="1"/>
      <c r="I584" s="2"/>
      <c r="J584" s="1"/>
      <c r="K584" s="5"/>
      <c r="L584" s="1"/>
      <c r="M584" s="1"/>
      <c r="N584" s="1"/>
      <c r="O584" s="2"/>
      <c r="P584" s="5"/>
      <c r="Q584" s="5"/>
      <c r="R584" s="1"/>
      <c r="S584" s="1"/>
      <c r="T584" s="2"/>
      <c r="U584" s="2"/>
      <c r="V584" s="5"/>
      <c r="W584" s="5"/>
      <c r="X584" s="5"/>
      <c r="Y584" s="1"/>
      <c r="Z584" s="1"/>
      <c r="AA584" s="2"/>
      <c r="AB584" s="5"/>
      <c r="AC584" s="5"/>
      <c r="AD584" s="5"/>
      <c r="AE584" s="5"/>
      <c r="AF584" s="15"/>
      <c r="AG584" s="1"/>
    </row>
    <row r="585">
      <c r="A585" s="2"/>
      <c r="B585" s="3"/>
      <c r="C585" s="4"/>
      <c r="D585" s="4"/>
      <c r="E585" s="4"/>
      <c r="F585" s="4"/>
      <c r="G585" s="5"/>
      <c r="H585" s="1"/>
      <c r="I585" s="2"/>
      <c r="J585" s="1"/>
      <c r="K585" s="11"/>
      <c r="L585" s="1"/>
      <c r="M585" s="1"/>
      <c r="N585" s="1"/>
      <c r="O585" s="2"/>
      <c r="P585" s="5"/>
      <c r="Q585" s="11"/>
      <c r="R585" s="1"/>
      <c r="S585" s="1"/>
      <c r="T585" s="2"/>
      <c r="U585" s="2"/>
      <c r="V585" s="5"/>
      <c r="W585" s="5"/>
      <c r="X585" s="5"/>
      <c r="Y585" s="1"/>
      <c r="Z585" s="1"/>
      <c r="AA585" s="2"/>
      <c r="AB585" s="5"/>
      <c r="AC585" s="5"/>
      <c r="AD585" s="5"/>
      <c r="AE585" s="5"/>
      <c r="AF585" s="15"/>
      <c r="AG585" s="1"/>
    </row>
    <row r="586">
      <c r="A586" s="2"/>
      <c r="B586" s="3"/>
      <c r="C586" s="4"/>
      <c r="D586" s="4"/>
      <c r="E586" s="4"/>
      <c r="F586" s="4"/>
      <c r="G586" s="1"/>
      <c r="H586" s="1"/>
      <c r="I586" s="2"/>
      <c r="J586" s="1"/>
      <c r="K586" s="5"/>
      <c r="L586" s="1"/>
      <c r="M586" s="1"/>
      <c r="N586" s="1"/>
      <c r="O586" s="2"/>
      <c r="P586" s="6"/>
      <c r="Q586" s="1"/>
      <c r="R586" s="1"/>
      <c r="S586" s="1"/>
      <c r="T586" s="1"/>
      <c r="U586" s="2"/>
      <c r="V586" s="5"/>
      <c r="W586" s="5"/>
      <c r="X586" s="5"/>
      <c r="Y586" s="1"/>
      <c r="Z586" s="1"/>
      <c r="AA586" s="2"/>
      <c r="AB586" s="5"/>
      <c r="AC586" s="5"/>
      <c r="AD586" s="5"/>
      <c r="AE586" s="5"/>
      <c r="AF586" s="15"/>
      <c r="AG586" s="1"/>
    </row>
    <row r="587">
      <c r="A587" s="2"/>
      <c r="B587" s="3"/>
      <c r="C587" s="4"/>
      <c r="D587" s="4"/>
      <c r="E587" s="4"/>
      <c r="F587" s="4"/>
      <c r="G587" s="1"/>
      <c r="H587" s="1"/>
      <c r="I587" s="2"/>
      <c r="J587" s="1"/>
      <c r="K587" s="11"/>
      <c r="L587" s="1"/>
      <c r="M587" s="1"/>
      <c r="N587" s="1"/>
      <c r="O587" s="2"/>
      <c r="P587" s="5"/>
      <c r="Q587" s="1"/>
      <c r="R587" s="1"/>
      <c r="S587" s="1"/>
      <c r="T587" s="2"/>
      <c r="U587" s="2"/>
      <c r="V587" s="5"/>
      <c r="W587" s="5"/>
      <c r="X587" s="5"/>
      <c r="Y587" s="1"/>
      <c r="Z587" s="1"/>
      <c r="AA587" s="2"/>
      <c r="AB587" s="5"/>
      <c r="AC587" s="5"/>
      <c r="AD587" s="5"/>
      <c r="AE587" s="5"/>
      <c r="AF587" s="15"/>
      <c r="AG587" s="1"/>
    </row>
    <row r="588">
      <c r="A588" s="2"/>
      <c r="B588" s="3"/>
      <c r="C588" s="4"/>
      <c r="D588" s="4"/>
      <c r="E588" s="4"/>
      <c r="F588" s="4"/>
      <c r="G588" s="5"/>
      <c r="H588" s="1"/>
      <c r="I588" s="2"/>
      <c r="J588" s="1"/>
      <c r="K588" s="11"/>
      <c r="L588" s="1"/>
      <c r="M588" s="1"/>
      <c r="N588" s="1"/>
      <c r="O588" s="2"/>
      <c r="P588" s="5"/>
      <c r="Q588" s="11"/>
      <c r="R588" s="1"/>
      <c r="S588" s="1"/>
      <c r="T588" s="2"/>
      <c r="U588" s="2"/>
      <c r="V588" s="5"/>
      <c r="W588" s="5"/>
      <c r="X588" s="5"/>
      <c r="Y588" s="1"/>
      <c r="Z588" s="1"/>
      <c r="AA588" s="2"/>
      <c r="AB588" s="5"/>
      <c r="AC588" s="5"/>
      <c r="AD588" s="5"/>
      <c r="AE588" s="5"/>
      <c r="AF588" s="15"/>
      <c r="AG588" s="1"/>
    </row>
    <row r="589">
      <c r="A589" s="2"/>
      <c r="B589" s="3"/>
      <c r="C589" s="4"/>
      <c r="D589" s="4"/>
      <c r="E589" s="4"/>
      <c r="F589" s="4"/>
      <c r="G589" s="1"/>
      <c r="H589" s="1"/>
      <c r="I589" s="2"/>
      <c r="J589" s="1"/>
      <c r="K589" s="8"/>
      <c r="L589" s="1"/>
      <c r="M589" s="1"/>
      <c r="N589" s="1"/>
      <c r="O589" s="2"/>
      <c r="P589" s="6"/>
      <c r="Q589" s="5"/>
      <c r="R589" s="1"/>
      <c r="S589" s="1"/>
      <c r="T589" s="2"/>
      <c r="U589" s="2"/>
      <c r="V589" s="5"/>
      <c r="W589" s="5"/>
      <c r="X589" s="5"/>
      <c r="Y589" s="1"/>
      <c r="Z589" s="1"/>
      <c r="AA589" s="1"/>
      <c r="AB589" s="5"/>
      <c r="AC589" s="5"/>
      <c r="AD589" s="5"/>
      <c r="AE589" s="5"/>
      <c r="AF589" s="15"/>
      <c r="AG589" s="1"/>
    </row>
    <row r="590">
      <c r="A590" s="2"/>
      <c r="B590" s="3"/>
      <c r="C590" s="4"/>
      <c r="D590" s="4"/>
      <c r="E590" s="4"/>
      <c r="F590" s="4"/>
      <c r="G590" s="5"/>
      <c r="H590" s="1"/>
      <c r="I590" s="2"/>
      <c r="J590" s="1"/>
      <c r="K590" s="5"/>
      <c r="L590" s="1"/>
      <c r="M590" s="1"/>
      <c r="N590" s="1"/>
      <c r="O590" s="2"/>
      <c r="P590" s="5"/>
      <c r="Q590" s="1"/>
      <c r="R590" s="1"/>
      <c r="S590" s="1"/>
      <c r="T590" s="2"/>
      <c r="U590" s="2"/>
      <c r="V590" s="5"/>
      <c r="W590" s="5"/>
      <c r="X590" s="5"/>
      <c r="Y590" s="1"/>
      <c r="Z590" s="1"/>
      <c r="AA590" s="2"/>
      <c r="AB590" s="5"/>
      <c r="AC590" s="5"/>
      <c r="AD590" s="5"/>
      <c r="AE590" s="5"/>
      <c r="AF590" s="15"/>
      <c r="AG590" s="1"/>
    </row>
    <row r="591">
      <c r="A591" s="2"/>
      <c r="B591" s="3"/>
      <c r="C591" s="4"/>
      <c r="D591" s="4"/>
      <c r="E591" s="4"/>
      <c r="F591" s="4"/>
      <c r="G591" s="2"/>
      <c r="H591" s="1"/>
      <c r="I591" s="2"/>
      <c r="J591" s="1"/>
      <c r="K591" s="5"/>
      <c r="L591" s="1"/>
      <c r="M591" s="1"/>
      <c r="N591" s="2"/>
      <c r="O591" s="2"/>
      <c r="P591" s="5"/>
      <c r="Q591" s="5"/>
      <c r="R591" s="1"/>
      <c r="S591" s="1"/>
      <c r="T591" s="2"/>
      <c r="U591" s="2"/>
      <c r="V591" s="5"/>
      <c r="W591" s="5"/>
      <c r="X591" s="5"/>
      <c r="Y591" s="1"/>
      <c r="Z591" s="1"/>
      <c r="AA591" s="1"/>
      <c r="AB591" s="5"/>
      <c r="AC591" s="5"/>
      <c r="AD591" s="5"/>
      <c r="AE591" s="5"/>
      <c r="AF591" s="15"/>
      <c r="AG591" s="1"/>
    </row>
    <row r="592">
      <c r="A592" s="2"/>
      <c r="B592" s="3"/>
      <c r="C592" s="4"/>
      <c r="D592" s="4"/>
      <c r="E592" s="4"/>
      <c r="F592" s="4"/>
      <c r="G592" s="11"/>
      <c r="H592" s="1"/>
      <c r="I592" s="2"/>
      <c r="J592" s="1"/>
      <c r="K592" s="5"/>
      <c r="L592" s="1"/>
      <c r="M592" s="1"/>
      <c r="N592" s="1"/>
      <c r="O592" s="2"/>
      <c r="P592" s="5"/>
      <c r="Q592" s="1"/>
      <c r="R592" s="1"/>
      <c r="S592" s="1"/>
      <c r="T592" s="2"/>
      <c r="U592" s="2"/>
      <c r="V592" s="5"/>
      <c r="W592" s="5"/>
      <c r="X592" s="5"/>
      <c r="Y592" s="1"/>
      <c r="Z592" s="1"/>
      <c r="AA592" s="2"/>
      <c r="AB592" s="5"/>
      <c r="AC592" s="5"/>
      <c r="AD592" s="5"/>
      <c r="AE592" s="5"/>
      <c r="AF592" s="15"/>
      <c r="AG592" s="1"/>
    </row>
    <row r="593">
      <c r="A593" s="2"/>
      <c r="B593" s="3"/>
      <c r="C593" s="4"/>
      <c r="D593" s="4"/>
      <c r="E593" s="4"/>
      <c r="F593" s="4"/>
      <c r="G593" s="2"/>
      <c r="H593" s="1"/>
      <c r="I593" s="2"/>
      <c r="J593" s="1"/>
      <c r="K593" s="5"/>
      <c r="L593" s="1"/>
      <c r="M593" s="1"/>
      <c r="N593" s="1"/>
      <c r="O593" s="2"/>
      <c r="P593" s="5"/>
      <c r="Q593" s="5"/>
      <c r="R593" s="1"/>
      <c r="S593" s="1"/>
      <c r="T593" s="2"/>
      <c r="U593" s="2"/>
      <c r="V593" s="5"/>
      <c r="W593" s="5"/>
      <c r="X593" s="5"/>
      <c r="Y593" s="1"/>
      <c r="Z593" s="1"/>
      <c r="AA593" s="2"/>
      <c r="AB593" s="5"/>
      <c r="AC593" s="5"/>
      <c r="AD593" s="5"/>
      <c r="AE593" s="5"/>
      <c r="AF593" s="15"/>
      <c r="AG593" s="1"/>
    </row>
    <row r="594">
      <c r="A594" s="2"/>
      <c r="B594" s="3"/>
      <c r="C594" s="4"/>
      <c r="D594" s="4"/>
      <c r="E594" s="4"/>
      <c r="F594" s="4"/>
      <c r="G594" s="1"/>
      <c r="H594" s="1"/>
      <c r="I594" s="2"/>
      <c r="J594" s="1"/>
      <c r="K594" s="13"/>
      <c r="L594" s="1"/>
      <c r="M594" s="1"/>
      <c r="N594" s="2"/>
      <c r="O594" s="2"/>
      <c r="P594" s="5"/>
      <c r="Q594" s="2"/>
      <c r="R594" s="1"/>
      <c r="S594" s="1"/>
      <c r="T594" s="1"/>
      <c r="U594" s="1"/>
      <c r="V594" s="5"/>
      <c r="W594" s="5"/>
      <c r="X594" s="5"/>
      <c r="Y594" s="1"/>
      <c r="Z594" s="1"/>
      <c r="AA594" s="2"/>
      <c r="AB594" s="5"/>
      <c r="AC594" s="5"/>
      <c r="AD594" s="5"/>
      <c r="AE594" s="5"/>
      <c r="AF594" s="15"/>
      <c r="AG594" s="1"/>
    </row>
    <row r="595">
      <c r="A595" s="2"/>
      <c r="B595" s="3"/>
      <c r="C595" s="4"/>
      <c r="D595" s="4"/>
      <c r="E595" s="4"/>
      <c r="F595" s="4"/>
      <c r="G595" s="5"/>
      <c r="H595" s="1"/>
      <c r="I595" s="2"/>
      <c r="J595" s="1"/>
      <c r="K595" s="5"/>
      <c r="L595" s="1"/>
      <c r="M595" s="1"/>
      <c r="N595" s="1"/>
      <c r="O595" s="2"/>
      <c r="P595" s="6"/>
      <c r="Q595" s="1"/>
      <c r="R595" s="1"/>
      <c r="S595" s="1"/>
      <c r="T595" s="1"/>
      <c r="U595" s="2"/>
      <c r="V595" s="5"/>
      <c r="W595" s="5"/>
      <c r="X595" s="5"/>
      <c r="Y595" s="1"/>
      <c r="Z595" s="1"/>
      <c r="AA595" s="2"/>
      <c r="AB595" s="5"/>
      <c r="AC595" s="5"/>
      <c r="AD595" s="5"/>
      <c r="AE595" s="5"/>
      <c r="AF595" s="15"/>
      <c r="AG595" s="1"/>
    </row>
    <row r="596">
      <c r="A596" s="2"/>
      <c r="B596" s="3"/>
      <c r="C596" s="4"/>
      <c r="D596" s="4"/>
      <c r="E596" s="4"/>
      <c r="F596" s="4"/>
      <c r="G596" s="1"/>
      <c r="H596" s="1"/>
      <c r="I596" s="2"/>
      <c r="J596" s="1"/>
      <c r="K596" s="11"/>
      <c r="L596" s="1"/>
      <c r="M596" s="1"/>
      <c r="N596" s="1"/>
      <c r="O596" s="2"/>
      <c r="P596" s="6"/>
      <c r="Q596" s="5"/>
      <c r="R596" s="1"/>
      <c r="S596" s="1"/>
      <c r="T596" s="2"/>
      <c r="U596" s="2"/>
      <c r="V596" s="5"/>
      <c r="W596" s="5"/>
      <c r="X596" s="5"/>
      <c r="Y596" s="1"/>
      <c r="Z596" s="1"/>
      <c r="AA596" s="2"/>
      <c r="AB596" s="5"/>
      <c r="AC596" s="5"/>
      <c r="AD596" s="5"/>
      <c r="AE596" s="5"/>
      <c r="AF596" s="15"/>
      <c r="AG596" s="1"/>
    </row>
    <row r="597">
      <c r="A597" s="2"/>
      <c r="B597" s="3"/>
      <c r="C597" s="4"/>
      <c r="D597" s="4"/>
      <c r="E597" s="4"/>
      <c r="F597" s="4"/>
      <c r="G597" s="5"/>
      <c r="H597" s="1"/>
      <c r="I597" s="2"/>
      <c r="J597" s="1"/>
      <c r="K597" s="13"/>
      <c r="L597" s="1"/>
      <c r="M597" s="1"/>
      <c r="N597" s="1"/>
      <c r="O597" s="2"/>
      <c r="P597" s="5"/>
      <c r="Q597" s="11"/>
      <c r="R597" s="1"/>
      <c r="S597" s="1"/>
      <c r="T597" s="2"/>
      <c r="U597" s="2"/>
      <c r="V597" s="5"/>
      <c r="W597" s="5"/>
      <c r="X597" s="5"/>
      <c r="Y597" s="1"/>
      <c r="Z597" s="1"/>
      <c r="AA597" s="2"/>
      <c r="AB597" s="5"/>
      <c r="AC597" s="5"/>
      <c r="AD597" s="5"/>
      <c r="AE597" s="5"/>
      <c r="AF597" s="15"/>
      <c r="AG597" s="1"/>
    </row>
    <row r="598">
      <c r="A598" s="2"/>
      <c r="B598" s="3"/>
      <c r="C598" s="4"/>
      <c r="D598" s="4"/>
      <c r="E598" s="4"/>
      <c r="F598" s="4"/>
      <c r="G598" s="1"/>
      <c r="H598" s="1"/>
      <c r="I598" s="2"/>
      <c r="J598" s="1"/>
      <c r="K598" s="5"/>
      <c r="L598" s="1"/>
      <c r="M598" s="1"/>
      <c r="N598" s="1"/>
      <c r="O598" s="2"/>
      <c r="P598" s="6"/>
      <c r="Q598" s="2"/>
      <c r="R598" s="1"/>
      <c r="S598" s="1"/>
      <c r="T598" s="2"/>
      <c r="U598" s="2"/>
      <c r="V598" s="5"/>
      <c r="W598" s="5"/>
      <c r="X598" s="5"/>
      <c r="Y598" s="1"/>
      <c r="Z598" s="1"/>
      <c r="AA598" s="1"/>
      <c r="AB598" s="5"/>
      <c r="AC598" s="5"/>
      <c r="AD598" s="5"/>
      <c r="AE598" s="5"/>
      <c r="AF598" s="15"/>
      <c r="AG598" s="1"/>
    </row>
    <row r="599">
      <c r="A599" s="2"/>
      <c r="B599" s="3"/>
      <c r="C599" s="4"/>
      <c r="D599" s="4"/>
      <c r="E599" s="4"/>
      <c r="F599" s="4"/>
      <c r="G599" s="1"/>
      <c r="H599" s="1"/>
      <c r="I599" s="2"/>
      <c r="J599" s="1"/>
      <c r="K599" s="5"/>
      <c r="L599" s="1"/>
      <c r="M599" s="1"/>
      <c r="N599" s="1"/>
      <c r="O599" s="2"/>
      <c r="P599" s="6"/>
      <c r="Q599" s="1"/>
      <c r="R599" s="1"/>
      <c r="S599" s="1"/>
      <c r="T599" s="2"/>
      <c r="U599" s="2"/>
      <c r="V599" s="5"/>
      <c r="W599" s="5"/>
      <c r="X599" s="5"/>
      <c r="Y599" s="1"/>
      <c r="Z599" s="1"/>
      <c r="AA599" s="2"/>
      <c r="AB599" s="5"/>
      <c r="AC599" s="5"/>
      <c r="AD599" s="5"/>
      <c r="AE599" s="5"/>
      <c r="AF599" s="15"/>
      <c r="AG599" s="1"/>
    </row>
    <row r="600">
      <c r="A600" s="2"/>
      <c r="B600" s="3"/>
      <c r="C600" s="4"/>
      <c r="D600" s="4"/>
      <c r="E600" s="4"/>
      <c r="F600" s="4"/>
      <c r="G600" s="11"/>
      <c r="H600" s="1"/>
      <c r="I600" s="2"/>
      <c r="J600" s="1"/>
      <c r="K600" s="5"/>
      <c r="L600" s="1"/>
      <c r="M600" s="1"/>
      <c r="N600" s="2"/>
      <c r="O600" s="2"/>
      <c r="P600" s="6"/>
      <c r="Q600" s="5"/>
      <c r="R600" s="1"/>
      <c r="S600" s="1"/>
      <c r="T600" s="2"/>
      <c r="U600" s="2"/>
      <c r="V600" s="5"/>
      <c r="W600" s="5"/>
      <c r="X600" s="5"/>
      <c r="Y600" s="1"/>
      <c r="Z600" s="1"/>
      <c r="AA600" s="1"/>
      <c r="AB600" s="5"/>
      <c r="AC600" s="5"/>
      <c r="AD600" s="5"/>
      <c r="AE600" s="5"/>
      <c r="AF600" s="15"/>
      <c r="AG600" s="1"/>
    </row>
    <row r="601">
      <c r="A601" s="2"/>
      <c r="B601" s="3"/>
      <c r="C601" s="4"/>
      <c r="D601" s="4"/>
      <c r="E601" s="4"/>
      <c r="F601" s="4"/>
      <c r="G601" s="11"/>
      <c r="H601" s="1"/>
      <c r="I601" s="2"/>
      <c r="J601" s="1"/>
      <c r="K601" s="5"/>
      <c r="L601" s="1"/>
      <c r="M601" s="1"/>
      <c r="N601" s="1"/>
      <c r="O601" s="2"/>
      <c r="P601" s="5"/>
      <c r="Q601" s="11"/>
      <c r="R601" s="1"/>
      <c r="S601" s="1"/>
      <c r="T601" s="2"/>
      <c r="U601" s="2"/>
      <c r="V601" s="5"/>
      <c r="W601" s="5"/>
      <c r="X601" s="5"/>
      <c r="Y601" s="1"/>
      <c r="Z601" s="1"/>
      <c r="AA601" s="2"/>
      <c r="AB601" s="5"/>
      <c r="AC601" s="5"/>
      <c r="AD601" s="5"/>
      <c r="AE601" s="5"/>
      <c r="AF601" s="15"/>
      <c r="AG601" s="1"/>
    </row>
    <row r="602">
      <c r="A602" s="2"/>
      <c r="B602" s="3"/>
      <c r="C602" s="4"/>
      <c r="D602" s="4"/>
      <c r="E602" s="4"/>
      <c r="F602" s="4"/>
      <c r="G602" s="1"/>
      <c r="H602" s="1"/>
      <c r="I602" s="2"/>
      <c r="J602" s="1"/>
      <c r="K602" s="5"/>
      <c r="L602" s="1"/>
      <c r="M602" s="1"/>
      <c r="N602" s="1"/>
      <c r="O602" s="2"/>
      <c r="P602" s="6"/>
      <c r="Q602" s="1"/>
      <c r="R602" s="1"/>
      <c r="S602" s="1"/>
      <c r="T602" s="2"/>
      <c r="U602" s="2"/>
      <c r="V602" s="5"/>
      <c r="W602" s="5"/>
      <c r="X602" s="5"/>
      <c r="Y602" s="1"/>
      <c r="Z602" s="1"/>
      <c r="AA602" s="1"/>
      <c r="AB602" s="5"/>
      <c r="AC602" s="5"/>
      <c r="AD602" s="5"/>
      <c r="AE602" s="5"/>
      <c r="AF602" s="15"/>
      <c r="AG602" s="1"/>
    </row>
    <row r="603">
      <c r="A603" s="2"/>
      <c r="B603" s="3"/>
      <c r="C603" s="4"/>
      <c r="D603" s="4"/>
      <c r="E603" s="4"/>
      <c r="F603" s="4"/>
      <c r="G603" s="5"/>
      <c r="H603" s="1"/>
      <c r="I603" s="2"/>
      <c r="J603" s="1"/>
      <c r="K603" s="11"/>
      <c r="L603" s="1"/>
      <c r="M603" s="1"/>
      <c r="N603" s="2"/>
      <c r="O603" s="2"/>
      <c r="P603" s="5"/>
      <c r="Q603" s="11"/>
      <c r="R603" s="1"/>
      <c r="S603" s="1"/>
      <c r="T603" s="1"/>
      <c r="U603" s="1"/>
      <c r="V603" s="5"/>
      <c r="W603" s="5"/>
      <c r="X603" s="5"/>
      <c r="Y603" s="1"/>
      <c r="Z603" s="1"/>
      <c r="AA603" s="2"/>
      <c r="AB603" s="5"/>
      <c r="AC603" s="5"/>
      <c r="AD603" s="5"/>
      <c r="AE603" s="5"/>
      <c r="AF603" s="15"/>
      <c r="AG603" s="1"/>
    </row>
    <row r="604">
      <c r="A604" s="2"/>
      <c r="B604" s="3"/>
      <c r="C604" s="4"/>
      <c r="D604" s="4"/>
      <c r="E604" s="4"/>
      <c r="F604" s="4"/>
      <c r="G604" s="5"/>
      <c r="H604" s="1"/>
      <c r="I604" s="2"/>
      <c r="J604" s="1"/>
      <c r="K604" s="11"/>
      <c r="L604" s="1"/>
      <c r="M604" s="1"/>
      <c r="N604" s="2"/>
      <c r="O604" s="2"/>
      <c r="P604" s="5"/>
      <c r="Q604" s="1"/>
      <c r="R604" s="1"/>
      <c r="S604" s="1"/>
      <c r="T604" s="2"/>
      <c r="U604" s="2"/>
      <c r="V604" s="5"/>
      <c r="W604" s="5"/>
      <c r="X604" s="5"/>
      <c r="Y604" s="1"/>
      <c r="Z604" s="1"/>
      <c r="AA604" s="2"/>
      <c r="AB604" s="5"/>
      <c r="AC604" s="5"/>
      <c r="AD604" s="5"/>
      <c r="AE604" s="5"/>
      <c r="AF604" s="15"/>
      <c r="AG604" s="1"/>
    </row>
    <row r="605">
      <c r="A605" s="2"/>
      <c r="B605" s="3"/>
      <c r="C605" s="4"/>
      <c r="D605" s="4"/>
      <c r="E605" s="4"/>
      <c r="F605" s="4"/>
      <c r="G605" s="1"/>
      <c r="H605" s="1"/>
      <c r="I605" s="2"/>
      <c r="J605" s="1"/>
      <c r="K605" s="11"/>
      <c r="L605" s="1"/>
      <c r="M605" s="1"/>
      <c r="N605" s="1"/>
      <c r="O605" s="2"/>
      <c r="P605" s="6"/>
      <c r="Q605" s="2"/>
      <c r="R605" s="1"/>
      <c r="S605" s="1"/>
      <c r="T605" s="2"/>
      <c r="U605" s="2"/>
      <c r="V605" s="5"/>
      <c r="W605" s="5"/>
      <c r="X605" s="5"/>
      <c r="Y605" s="1"/>
      <c r="Z605" s="1"/>
      <c r="AA605" s="2"/>
      <c r="AB605" s="5"/>
      <c r="AC605" s="5"/>
      <c r="AD605" s="5"/>
      <c r="AE605" s="5"/>
      <c r="AF605" s="15"/>
      <c r="AG605" s="1"/>
    </row>
    <row r="606">
      <c r="A606" s="2"/>
      <c r="B606" s="3"/>
      <c r="C606" s="4"/>
      <c r="D606" s="4"/>
      <c r="E606" s="4"/>
      <c r="F606" s="4"/>
      <c r="G606" s="5"/>
      <c r="H606" s="1"/>
      <c r="I606" s="2"/>
      <c r="J606" s="1"/>
      <c r="K606" s="11"/>
      <c r="L606" s="1"/>
      <c r="M606" s="1"/>
      <c r="N606" s="1"/>
      <c r="O606" s="2"/>
      <c r="P606" s="5"/>
      <c r="Q606" s="2"/>
      <c r="R606" s="1"/>
      <c r="S606" s="1"/>
      <c r="T606" s="2"/>
      <c r="U606" s="2"/>
      <c r="V606" s="5"/>
      <c r="W606" s="5"/>
      <c r="X606" s="5"/>
      <c r="Y606" s="1"/>
      <c r="Z606" s="1"/>
      <c r="AA606" s="2"/>
      <c r="AB606" s="5"/>
      <c r="AC606" s="5"/>
      <c r="AD606" s="5"/>
      <c r="AE606" s="5"/>
      <c r="AF606" s="15"/>
      <c r="AG606" s="1"/>
    </row>
    <row r="607">
      <c r="A607" s="2"/>
      <c r="B607" s="3"/>
      <c r="C607" s="4"/>
      <c r="D607" s="4"/>
      <c r="E607" s="4"/>
      <c r="F607" s="4"/>
      <c r="G607" s="7"/>
      <c r="H607" s="1"/>
      <c r="I607" s="2"/>
      <c r="J607" s="1"/>
      <c r="K607" s="11"/>
      <c r="L607" s="1"/>
      <c r="M607" s="1"/>
      <c r="N607" s="1"/>
      <c r="O607" s="2"/>
      <c r="P607" s="6"/>
      <c r="Q607" s="1"/>
      <c r="R607" s="1"/>
      <c r="S607" s="1"/>
      <c r="T607" s="2"/>
      <c r="U607" s="2"/>
      <c r="V607" s="5"/>
      <c r="W607" s="5"/>
      <c r="X607" s="5"/>
      <c r="Y607" s="1"/>
      <c r="Z607" s="1"/>
      <c r="AA607" s="2"/>
      <c r="AB607" s="5"/>
      <c r="AC607" s="5"/>
      <c r="AD607" s="5"/>
      <c r="AE607" s="5"/>
      <c r="AF607" s="15"/>
      <c r="AG607" s="1"/>
    </row>
    <row r="608">
      <c r="A608" s="2"/>
      <c r="B608" s="3"/>
      <c r="C608" s="4"/>
      <c r="D608" s="4"/>
      <c r="E608" s="4"/>
      <c r="F608" s="4"/>
      <c r="G608" s="5"/>
      <c r="H608" s="1"/>
      <c r="I608" s="2"/>
      <c r="J608" s="1"/>
      <c r="K608" s="11"/>
      <c r="L608" s="1"/>
      <c r="M608" s="1"/>
      <c r="N608" s="1"/>
      <c r="O608" s="2"/>
      <c r="P608" s="6"/>
      <c r="Q608" s="1"/>
      <c r="R608" s="1"/>
      <c r="S608" s="1"/>
      <c r="T608" s="2"/>
      <c r="U608" s="2"/>
      <c r="V608" s="5"/>
      <c r="W608" s="5"/>
      <c r="X608" s="5"/>
      <c r="Y608" s="1"/>
      <c r="Z608" s="1"/>
      <c r="AA608" s="2"/>
      <c r="AB608" s="5"/>
      <c r="AC608" s="5"/>
      <c r="AD608" s="5"/>
      <c r="AE608" s="5"/>
      <c r="AF608" s="15"/>
      <c r="AG608" s="1"/>
    </row>
    <row r="609">
      <c r="A609" s="2"/>
      <c r="B609" s="3"/>
      <c r="C609" s="4"/>
      <c r="D609" s="4"/>
      <c r="E609" s="4"/>
      <c r="F609" s="4"/>
      <c r="G609" s="1"/>
      <c r="H609" s="1"/>
      <c r="I609" s="2"/>
      <c r="J609" s="1"/>
      <c r="K609" s="5"/>
      <c r="L609" s="1"/>
      <c r="M609" s="1"/>
      <c r="N609" s="2"/>
      <c r="O609" s="2"/>
      <c r="P609" s="6"/>
      <c r="Q609" s="1"/>
      <c r="R609" s="1"/>
      <c r="S609" s="1"/>
      <c r="T609" s="2"/>
      <c r="U609" s="2"/>
      <c r="V609" s="5"/>
      <c r="W609" s="5"/>
      <c r="X609" s="5"/>
      <c r="Y609" s="1"/>
      <c r="Z609" s="1"/>
      <c r="AA609" s="1"/>
      <c r="AB609" s="5"/>
      <c r="AC609" s="5"/>
      <c r="AD609" s="5"/>
      <c r="AE609" s="5"/>
      <c r="AF609" s="15"/>
      <c r="AG609" s="1"/>
    </row>
    <row r="610">
      <c r="A610" s="2"/>
      <c r="B610" s="3"/>
      <c r="C610" s="4"/>
      <c r="D610" s="4"/>
      <c r="E610" s="4"/>
      <c r="F610" s="4"/>
      <c r="G610" s="1"/>
      <c r="H610" s="1"/>
      <c r="I610" s="2"/>
      <c r="J610" s="1"/>
      <c r="K610" s="5"/>
      <c r="L610" s="1"/>
      <c r="M610" s="1"/>
      <c r="N610" s="1"/>
      <c r="O610" s="2"/>
      <c r="P610" s="6"/>
      <c r="Q610" s="1"/>
      <c r="R610" s="1"/>
      <c r="S610" s="1"/>
      <c r="T610" s="2"/>
      <c r="U610" s="2"/>
      <c r="V610" s="5"/>
      <c r="W610" s="5"/>
      <c r="X610" s="5"/>
      <c r="Y610" s="1"/>
      <c r="Z610" s="1"/>
      <c r="AA610" s="2"/>
      <c r="AB610" s="5"/>
      <c r="AC610" s="5"/>
      <c r="AD610" s="5"/>
      <c r="AE610" s="5"/>
      <c r="AF610" s="15"/>
      <c r="AG610" s="1"/>
    </row>
    <row r="611">
      <c r="A611" s="2"/>
      <c r="B611" s="3"/>
      <c r="C611" s="4"/>
      <c r="D611" s="4"/>
      <c r="E611" s="4"/>
      <c r="F611" s="4"/>
      <c r="G611" s="7"/>
      <c r="H611" s="1"/>
      <c r="I611" s="2"/>
      <c r="J611" s="1"/>
      <c r="K611" s="5"/>
      <c r="L611" s="1"/>
      <c r="M611" s="1"/>
      <c r="N611" s="1"/>
      <c r="O611" s="2"/>
      <c r="P611" s="6"/>
      <c r="Q611" s="5"/>
      <c r="R611" s="1"/>
      <c r="S611" s="1"/>
      <c r="T611" s="2"/>
      <c r="U611" s="2"/>
      <c r="V611" s="5"/>
      <c r="W611" s="5"/>
      <c r="X611" s="5"/>
      <c r="Y611" s="1"/>
      <c r="Z611" s="1"/>
      <c r="AA611" s="1"/>
      <c r="AB611" s="5"/>
      <c r="AC611" s="5"/>
      <c r="AD611" s="5"/>
      <c r="AE611" s="5"/>
      <c r="AF611" s="15"/>
      <c r="AG611" s="1"/>
    </row>
    <row r="612">
      <c r="A612" s="2"/>
      <c r="B612" s="3"/>
      <c r="C612" s="4"/>
      <c r="D612" s="4"/>
      <c r="E612" s="4"/>
      <c r="F612" s="4"/>
      <c r="G612" s="5"/>
      <c r="H612" s="1"/>
      <c r="I612" s="2"/>
      <c r="J612" s="1"/>
      <c r="K612" s="11"/>
      <c r="L612" s="1"/>
      <c r="M612" s="1"/>
      <c r="N612" s="1"/>
      <c r="O612" s="2"/>
      <c r="P612" s="5"/>
      <c r="Q612" s="2"/>
      <c r="R612" s="1"/>
      <c r="S612" s="1"/>
      <c r="T612" s="2"/>
      <c r="U612" s="2"/>
      <c r="V612" s="5"/>
      <c r="W612" s="5"/>
      <c r="X612" s="5"/>
      <c r="Y612" s="1"/>
      <c r="Z612" s="1"/>
      <c r="AA612" s="2"/>
      <c r="AB612" s="5"/>
      <c r="AC612" s="5"/>
      <c r="AD612" s="5"/>
      <c r="AE612" s="5"/>
      <c r="AF612" s="15"/>
      <c r="AG612" s="1"/>
    </row>
    <row r="613">
      <c r="A613" s="2"/>
      <c r="B613" s="3"/>
      <c r="C613" s="4"/>
      <c r="D613" s="4"/>
      <c r="E613" s="4"/>
      <c r="F613" s="4"/>
      <c r="G613" s="2"/>
      <c r="H613" s="1"/>
      <c r="I613" s="2"/>
      <c r="J613" s="1"/>
      <c r="K613" s="5"/>
      <c r="L613" s="1"/>
      <c r="M613" s="1"/>
      <c r="N613" s="1"/>
      <c r="O613" s="2"/>
      <c r="P613" s="5"/>
      <c r="Q613" s="5"/>
      <c r="R613" s="1"/>
      <c r="S613" s="1"/>
      <c r="T613" s="2"/>
      <c r="U613" s="2"/>
      <c r="V613" s="5"/>
      <c r="W613" s="5"/>
      <c r="X613" s="5"/>
      <c r="Y613" s="1"/>
      <c r="Z613" s="1"/>
      <c r="AA613" s="2"/>
      <c r="AB613" s="5"/>
      <c r="AC613" s="5"/>
      <c r="AD613" s="5"/>
      <c r="AE613" s="5"/>
      <c r="AF613" s="15"/>
      <c r="AG613" s="1"/>
    </row>
    <row r="614">
      <c r="A614" s="2"/>
      <c r="B614" s="3"/>
      <c r="C614" s="4"/>
      <c r="D614" s="4"/>
      <c r="E614" s="4"/>
      <c r="F614" s="4"/>
      <c r="G614" s="1"/>
      <c r="H614" s="1"/>
      <c r="I614" s="2"/>
      <c r="J614" s="1"/>
      <c r="K614" s="2"/>
      <c r="L614" s="1"/>
      <c r="M614" s="1"/>
      <c r="N614" s="1"/>
      <c r="O614" s="2"/>
      <c r="P614" s="5"/>
      <c r="Q614" s="5"/>
      <c r="R614" s="1"/>
      <c r="S614" s="1"/>
      <c r="T614" s="2"/>
      <c r="U614" s="2"/>
      <c r="V614" s="5"/>
      <c r="W614" s="5"/>
      <c r="X614" s="5"/>
      <c r="Y614" s="1"/>
      <c r="Z614" s="1"/>
      <c r="AA614" s="2"/>
      <c r="AB614" s="5"/>
      <c r="AC614" s="5"/>
      <c r="AD614" s="5"/>
      <c r="AE614" s="5"/>
      <c r="AF614" s="15"/>
      <c r="AG614" s="1"/>
    </row>
    <row r="615">
      <c r="A615" s="2"/>
      <c r="B615" s="3"/>
      <c r="C615" s="4"/>
      <c r="D615" s="4"/>
      <c r="E615" s="4"/>
      <c r="F615" s="4"/>
      <c r="G615" s="1"/>
      <c r="H615" s="1"/>
      <c r="I615" s="2"/>
      <c r="J615" s="1"/>
      <c r="K615" s="2"/>
      <c r="L615" s="1"/>
      <c r="M615" s="1"/>
      <c r="N615" s="1"/>
      <c r="O615" s="2"/>
      <c r="P615" s="6"/>
      <c r="Q615" s="2"/>
      <c r="R615" s="1"/>
      <c r="S615" s="1"/>
      <c r="T615" s="2"/>
      <c r="U615" s="2"/>
      <c r="V615" s="5"/>
      <c r="W615" s="5"/>
      <c r="X615" s="5"/>
      <c r="Y615" s="1"/>
      <c r="Z615" s="1"/>
      <c r="AA615" s="2"/>
      <c r="AB615" s="5"/>
      <c r="AC615" s="5"/>
      <c r="AD615" s="5"/>
      <c r="AE615" s="5"/>
      <c r="AF615" s="15"/>
      <c r="AG615" s="1"/>
    </row>
    <row r="616">
      <c r="A616" s="2"/>
      <c r="B616" s="3"/>
      <c r="C616" s="4"/>
      <c r="D616" s="4"/>
      <c r="E616" s="4"/>
      <c r="F616" s="4"/>
      <c r="G616" s="7"/>
      <c r="H616" s="1"/>
      <c r="I616" s="1"/>
      <c r="J616" s="1"/>
      <c r="K616" s="8"/>
      <c r="L616" s="1"/>
      <c r="M616" s="1"/>
      <c r="N616" s="1"/>
      <c r="O616" s="2"/>
      <c r="P616" s="6"/>
      <c r="Q616" s="1"/>
      <c r="R616" s="1"/>
      <c r="S616" s="1"/>
      <c r="T616" s="2"/>
      <c r="U616" s="2"/>
      <c r="V616" s="5"/>
      <c r="W616" s="5"/>
      <c r="X616" s="5"/>
      <c r="Y616" s="1"/>
      <c r="Z616" s="1"/>
      <c r="AA616" s="1"/>
      <c r="AB616" s="5"/>
      <c r="AC616" s="5"/>
      <c r="AD616" s="5"/>
      <c r="AE616" s="5"/>
      <c r="AF616" s="15"/>
      <c r="AG616" s="1"/>
    </row>
    <row r="617">
      <c r="A617" s="2"/>
      <c r="B617" s="3"/>
      <c r="C617" s="4"/>
      <c r="D617" s="4"/>
      <c r="E617" s="4"/>
      <c r="F617" s="4"/>
      <c r="G617" s="1"/>
      <c r="H617" s="1"/>
      <c r="I617" s="2"/>
      <c r="J617" s="1"/>
      <c r="K617" s="11"/>
      <c r="L617" s="1"/>
      <c r="M617" s="1"/>
      <c r="N617" s="1"/>
      <c r="O617" s="2"/>
      <c r="P617" s="6"/>
      <c r="Q617" s="5"/>
      <c r="R617" s="1"/>
      <c r="S617" s="1"/>
      <c r="T617" s="2"/>
      <c r="U617" s="2"/>
      <c r="V617" s="5"/>
      <c r="W617" s="5"/>
      <c r="X617" s="5"/>
      <c r="Y617" s="1"/>
      <c r="Z617" s="1"/>
      <c r="AA617" s="2"/>
      <c r="AB617" s="5"/>
      <c r="AC617" s="5"/>
      <c r="AD617" s="5"/>
      <c r="AE617" s="5"/>
      <c r="AF617" s="15"/>
      <c r="AG617" s="1"/>
    </row>
    <row r="618">
      <c r="A618" s="2"/>
      <c r="B618" s="3"/>
      <c r="C618" s="4"/>
      <c r="D618" s="4"/>
      <c r="E618" s="4"/>
      <c r="F618" s="4"/>
      <c r="G618" s="5"/>
      <c r="H618" s="1"/>
      <c r="I618" s="1"/>
      <c r="J618" s="1"/>
      <c r="K618" s="5"/>
      <c r="L618" s="1"/>
      <c r="M618" s="1"/>
      <c r="N618" s="2"/>
      <c r="O618" s="2"/>
      <c r="P618" s="6"/>
      <c r="Q618" s="5"/>
      <c r="R618" s="1"/>
      <c r="S618" s="1"/>
      <c r="T618" s="2"/>
      <c r="U618" s="2"/>
      <c r="V618" s="5"/>
      <c r="W618" s="5"/>
      <c r="X618" s="5"/>
      <c r="Y618" s="1"/>
      <c r="Z618" s="1"/>
      <c r="AA618" s="1"/>
      <c r="AB618" s="5"/>
      <c r="AC618" s="5"/>
      <c r="AD618" s="5"/>
      <c r="AE618" s="5"/>
      <c r="AF618" s="15"/>
      <c r="AG618" s="1"/>
    </row>
    <row r="619">
      <c r="A619" s="2"/>
      <c r="B619" s="3"/>
      <c r="C619" s="4"/>
      <c r="D619" s="4"/>
      <c r="E619" s="4"/>
      <c r="F619" s="4"/>
      <c r="G619" s="7"/>
      <c r="H619" s="1"/>
      <c r="I619" s="2"/>
      <c r="J619" s="1"/>
      <c r="K619" s="5"/>
      <c r="L619" s="1"/>
      <c r="M619" s="1"/>
      <c r="N619" s="1"/>
      <c r="O619" s="2"/>
      <c r="P619" s="6"/>
      <c r="Q619" s="5"/>
      <c r="R619" s="1"/>
      <c r="S619" s="1"/>
      <c r="T619" s="2"/>
      <c r="U619" s="2"/>
      <c r="V619" s="5"/>
      <c r="W619" s="5"/>
      <c r="X619" s="5"/>
      <c r="Y619" s="1"/>
      <c r="Z619" s="1"/>
      <c r="AA619" s="2"/>
      <c r="AB619" s="5"/>
      <c r="AC619" s="5"/>
      <c r="AD619" s="5"/>
      <c r="AE619" s="5"/>
      <c r="AF619" s="15"/>
      <c r="AG619" s="1"/>
    </row>
    <row r="620">
      <c r="A620" s="2"/>
      <c r="B620" s="3"/>
      <c r="C620" s="4"/>
      <c r="D620" s="4"/>
      <c r="E620" s="4"/>
      <c r="F620" s="4"/>
      <c r="G620" s="11"/>
      <c r="H620" s="1"/>
      <c r="I620" s="1"/>
      <c r="J620" s="1"/>
      <c r="K620" s="5"/>
      <c r="L620" s="1"/>
      <c r="M620" s="1"/>
      <c r="N620" s="2"/>
      <c r="O620" s="2"/>
      <c r="P620" s="6"/>
      <c r="Q620" s="11"/>
      <c r="R620" s="1"/>
      <c r="S620" s="1"/>
      <c r="T620" s="2"/>
      <c r="U620" s="2"/>
      <c r="V620" s="5"/>
      <c r="W620" s="5"/>
      <c r="X620" s="5"/>
      <c r="Y620" s="1"/>
      <c r="Z620" s="1"/>
      <c r="AA620" s="1"/>
      <c r="AB620" s="5"/>
      <c r="AC620" s="5"/>
      <c r="AD620" s="5"/>
      <c r="AE620" s="5"/>
      <c r="AF620" s="15"/>
      <c r="AG620" s="1"/>
    </row>
    <row r="621">
      <c r="A621" s="2"/>
      <c r="B621" s="3"/>
      <c r="C621" s="4"/>
      <c r="D621" s="4"/>
      <c r="E621" s="4"/>
      <c r="F621" s="4"/>
      <c r="G621" s="1"/>
      <c r="H621" s="1"/>
      <c r="I621" s="2"/>
      <c r="J621" s="1"/>
      <c r="K621" s="13"/>
      <c r="L621" s="1"/>
      <c r="M621" s="1"/>
      <c r="N621" s="1"/>
      <c r="O621" s="2"/>
      <c r="P621" s="5"/>
      <c r="Q621" s="5"/>
      <c r="R621" s="1"/>
      <c r="S621" s="1"/>
      <c r="T621" s="2"/>
      <c r="U621" s="2"/>
      <c r="V621" s="5"/>
      <c r="W621" s="5"/>
      <c r="X621" s="5"/>
      <c r="Y621" s="1"/>
      <c r="Z621" s="1"/>
      <c r="AA621" s="2"/>
      <c r="AB621" s="5"/>
      <c r="AC621" s="5"/>
      <c r="AD621" s="5"/>
      <c r="AE621" s="5"/>
      <c r="AF621" s="15"/>
      <c r="AG621" s="1"/>
    </row>
    <row r="622">
      <c r="A622" s="2"/>
      <c r="B622" s="3"/>
      <c r="C622" s="4"/>
      <c r="D622" s="4"/>
      <c r="E622" s="4"/>
      <c r="F622" s="4"/>
      <c r="G622" s="11"/>
      <c r="H622" s="1"/>
      <c r="I622" s="2"/>
      <c r="J622" s="1"/>
      <c r="K622" s="8"/>
      <c r="L622" s="1"/>
      <c r="M622" s="1"/>
      <c r="N622" s="1"/>
      <c r="O622" s="2"/>
      <c r="P622" s="6"/>
      <c r="Q622" s="5"/>
      <c r="R622" s="1"/>
      <c r="S622" s="1"/>
      <c r="T622" s="2"/>
      <c r="U622" s="2"/>
      <c r="V622" s="5"/>
      <c r="W622" s="5"/>
      <c r="X622" s="5"/>
      <c r="Y622" s="1"/>
      <c r="Z622" s="1"/>
      <c r="AA622" s="1"/>
      <c r="AB622" s="5"/>
      <c r="AC622" s="5"/>
      <c r="AD622" s="5"/>
      <c r="AE622" s="5"/>
      <c r="AF622" s="15"/>
      <c r="AG622" s="1"/>
    </row>
    <row r="623">
      <c r="A623" s="2"/>
      <c r="B623" s="3"/>
      <c r="C623" s="4"/>
      <c r="D623" s="4"/>
      <c r="E623" s="4"/>
      <c r="F623" s="4"/>
      <c r="G623" s="5"/>
      <c r="H623" s="1"/>
      <c r="I623" s="2"/>
      <c r="J623" s="1"/>
      <c r="K623" s="5"/>
      <c r="L623" s="1"/>
      <c r="M623" s="1"/>
      <c r="N623" s="1"/>
      <c r="O623" s="2"/>
      <c r="P623" s="5"/>
      <c r="Q623" s="1"/>
      <c r="R623" s="1"/>
      <c r="S623" s="1"/>
      <c r="T623" s="2"/>
      <c r="U623" s="2"/>
      <c r="V623" s="5"/>
      <c r="W623" s="5"/>
      <c r="X623" s="5"/>
      <c r="Y623" s="1"/>
      <c r="Z623" s="1"/>
      <c r="AA623" s="1"/>
      <c r="AB623" s="5"/>
      <c r="AC623" s="5"/>
      <c r="AD623" s="5"/>
      <c r="AE623" s="5"/>
      <c r="AF623" s="15"/>
      <c r="AG623" s="1"/>
    </row>
    <row r="624">
      <c r="A624" s="2"/>
      <c r="B624" s="3"/>
      <c r="C624" s="4"/>
      <c r="D624" s="4"/>
      <c r="E624" s="4"/>
      <c r="F624" s="4"/>
      <c r="G624" s="1"/>
      <c r="H624" s="1"/>
      <c r="I624" s="2"/>
      <c r="J624" s="1"/>
      <c r="K624" s="11"/>
      <c r="L624" s="1"/>
      <c r="M624" s="1"/>
      <c r="N624" s="1"/>
      <c r="O624" s="2"/>
      <c r="P624" s="6"/>
      <c r="Q624" s="2"/>
      <c r="R624" s="1"/>
      <c r="S624" s="1"/>
      <c r="T624" s="2"/>
      <c r="U624" s="2"/>
      <c r="V624" s="5"/>
      <c r="W624" s="5"/>
      <c r="X624" s="5"/>
      <c r="Y624" s="1"/>
      <c r="Z624" s="1"/>
      <c r="AA624" s="2"/>
      <c r="AB624" s="5"/>
      <c r="AC624" s="5"/>
      <c r="AD624" s="5"/>
      <c r="AE624" s="5"/>
      <c r="AF624" s="15"/>
      <c r="AG624" s="1"/>
    </row>
    <row r="625">
      <c r="A625" s="2"/>
      <c r="B625" s="3"/>
      <c r="C625" s="4"/>
      <c r="D625" s="4"/>
      <c r="E625" s="4"/>
      <c r="F625" s="4"/>
      <c r="G625" s="5"/>
      <c r="H625" s="1"/>
      <c r="I625" s="1"/>
      <c r="J625" s="1"/>
      <c r="K625" s="5"/>
      <c r="L625" s="1"/>
      <c r="M625" s="1"/>
      <c r="N625" s="1"/>
      <c r="O625" s="2"/>
      <c r="P625" s="6"/>
      <c r="Q625" s="5"/>
      <c r="R625" s="1"/>
      <c r="S625" s="1"/>
      <c r="T625" s="2"/>
      <c r="U625" s="2"/>
      <c r="V625" s="5"/>
      <c r="W625" s="5"/>
      <c r="X625" s="5"/>
      <c r="Y625" s="1"/>
      <c r="Z625" s="1"/>
      <c r="AA625" s="1"/>
      <c r="AB625" s="5"/>
      <c r="AC625" s="5"/>
      <c r="AD625" s="5"/>
      <c r="AE625" s="5"/>
      <c r="AF625" s="15"/>
      <c r="AG625" s="1"/>
    </row>
    <row r="626">
      <c r="A626" s="2"/>
      <c r="B626" s="3"/>
      <c r="C626" s="4"/>
      <c r="D626" s="4"/>
      <c r="E626" s="4"/>
      <c r="F626" s="4"/>
      <c r="G626" s="1"/>
      <c r="H626" s="1"/>
      <c r="I626" s="2"/>
      <c r="J626" s="1"/>
      <c r="K626" s="11"/>
      <c r="L626" s="1"/>
      <c r="M626" s="1"/>
      <c r="N626" s="1"/>
      <c r="O626" s="2"/>
      <c r="P626" s="6"/>
      <c r="Q626" s="1"/>
      <c r="R626" s="1"/>
      <c r="S626" s="1"/>
      <c r="T626" s="2"/>
      <c r="U626" s="2"/>
      <c r="V626" s="5"/>
      <c r="W626" s="5"/>
      <c r="X626" s="5"/>
      <c r="Y626" s="1"/>
      <c r="Z626" s="1"/>
      <c r="AA626" s="2"/>
      <c r="AB626" s="5"/>
      <c r="AC626" s="5"/>
      <c r="AD626" s="5"/>
      <c r="AE626" s="5"/>
      <c r="AF626" s="15"/>
      <c r="AG626" s="1"/>
    </row>
    <row r="627">
      <c r="A627" s="2"/>
      <c r="B627" s="3"/>
      <c r="C627" s="4"/>
      <c r="D627" s="4"/>
      <c r="E627" s="4"/>
      <c r="F627" s="4"/>
      <c r="G627" s="5"/>
      <c r="H627" s="1"/>
      <c r="I627" s="1"/>
      <c r="J627" s="1"/>
      <c r="K627" s="1"/>
      <c r="L627" s="1"/>
      <c r="M627" s="1"/>
      <c r="N627" s="2"/>
      <c r="O627" s="2"/>
      <c r="P627" s="6"/>
      <c r="Q627" s="11"/>
      <c r="R627" s="1"/>
      <c r="S627" s="1"/>
      <c r="T627" s="2"/>
      <c r="U627" s="2"/>
      <c r="V627" s="5"/>
      <c r="W627" s="5"/>
      <c r="X627" s="5"/>
      <c r="Y627" s="1"/>
      <c r="Z627" s="1"/>
      <c r="AA627" s="1"/>
      <c r="AB627" s="5"/>
      <c r="AC627" s="5"/>
      <c r="AD627" s="5"/>
      <c r="AE627" s="5"/>
      <c r="AF627" s="15"/>
      <c r="AG627" s="1"/>
    </row>
    <row r="628">
      <c r="A628" s="2"/>
      <c r="B628" s="3"/>
      <c r="C628" s="4"/>
      <c r="D628" s="4"/>
      <c r="E628" s="4"/>
      <c r="F628" s="4"/>
      <c r="G628" s="7"/>
      <c r="H628" s="1"/>
      <c r="I628" s="2"/>
      <c r="J628" s="1"/>
      <c r="K628" s="8"/>
      <c r="L628" s="1"/>
      <c r="M628" s="1"/>
      <c r="N628" s="1"/>
      <c r="O628" s="2"/>
      <c r="P628" s="6"/>
      <c r="Q628" s="1"/>
      <c r="R628" s="1"/>
      <c r="S628" s="1"/>
      <c r="T628" s="2"/>
      <c r="U628" s="2"/>
      <c r="V628" s="5"/>
      <c r="W628" s="5"/>
      <c r="X628" s="5"/>
      <c r="Y628" s="1"/>
      <c r="Z628" s="1"/>
      <c r="AA628" s="2"/>
      <c r="AB628" s="5"/>
      <c r="AC628" s="5"/>
      <c r="AD628" s="5"/>
      <c r="AE628" s="5"/>
      <c r="AF628" s="15"/>
      <c r="AG628" s="1"/>
    </row>
    <row r="629">
      <c r="A629" s="2"/>
      <c r="B629" s="3"/>
      <c r="C629" s="4"/>
      <c r="D629" s="4"/>
      <c r="E629" s="4"/>
      <c r="F629" s="4"/>
      <c r="G629" s="2"/>
      <c r="H629" s="1"/>
      <c r="I629" s="1"/>
      <c r="J629" s="1"/>
      <c r="K629" s="5"/>
      <c r="L629" s="1"/>
      <c r="M629" s="1"/>
      <c r="N629" s="1"/>
      <c r="O629" s="2"/>
      <c r="P629" s="6"/>
      <c r="Q629" s="5"/>
      <c r="R629" s="1"/>
      <c r="S629" s="1"/>
      <c r="T629" s="2"/>
      <c r="U629" s="2"/>
      <c r="V629" s="5"/>
      <c r="W629" s="5"/>
      <c r="X629" s="5"/>
      <c r="Y629" s="1"/>
      <c r="Z629" s="1"/>
      <c r="AA629" s="1"/>
      <c r="AB629" s="5"/>
      <c r="AC629" s="5"/>
      <c r="AD629" s="5"/>
      <c r="AE629" s="5"/>
      <c r="AF629" s="15"/>
      <c r="AG629" s="1"/>
    </row>
    <row r="630">
      <c r="A630" s="2"/>
      <c r="B630" s="3"/>
      <c r="C630" s="4"/>
      <c r="D630" s="4"/>
      <c r="E630" s="4"/>
      <c r="F630" s="4"/>
      <c r="G630" s="5"/>
      <c r="H630" s="1"/>
      <c r="I630" s="2"/>
      <c r="J630" s="1"/>
      <c r="K630" s="5"/>
      <c r="L630" s="1"/>
      <c r="M630" s="1"/>
      <c r="N630" s="1"/>
      <c r="O630" s="2"/>
      <c r="P630" s="5"/>
      <c r="Q630" s="1"/>
      <c r="R630" s="1"/>
      <c r="S630" s="1"/>
      <c r="T630" s="1"/>
      <c r="U630" s="2"/>
      <c r="V630" s="5"/>
      <c r="W630" s="5"/>
      <c r="X630" s="5"/>
      <c r="Y630" s="1"/>
      <c r="Z630" s="1"/>
      <c r="AA630" s="2"/>
      <c r="AB630" s="5"/>
      <c r="AC630" s="5"/>
      <c r="AD630" s="5"/>
      <c r="AE630" s="5"/>
      <c r="AF630" s="15"/>
      <c r="AG630" s="1"/>
    </row>
    <row r="631">
      <c r="A631" s="2"/>
      <c r="B631" s="3"/>
      <c r="C631" s="4"/>
      <c r="D631" s="4"/>
      <c r="E631" s="4"/>
      <c r="F631" s="4"/>
      <c r="G631" s="11"/>
      <c r="H631" s="1"/>
      <c r="I631" s="2"/>
      <c r="J631" s="1"/>
      <c r="K631" s="8"/>
      <c r="L631" s="1"/>
      <c r="M631" s="1"/>
      <c r="N631" s="2"/>
      <c r="O631" s="2"/>
      <c r="P631" s="6"/>
      <c r="Q631" s="1"/>
      <c r="R631" s="1"/>
      <c r="S631" s="1"/>
      <c r="T631" s="2"/>
      <c r="U631" s="2"/>
      <c r="V631" s="5"/>
      <c r="W631" s="5"/>
      <c r="X631" s="5"/>
      <c r="Y631" s="1"/>
      <c r="Z631" s="1"/>
      <c r="AA631" s="1"/>
      <c r="AB631" s="5"/>
      <c r="AC631" s="5"/>
      <c r="AD631" s="5"/>
      <c r="AE631" s="5"/>
      <c r="AF631" s="15"/>
      <c r="AG631" s="1"/>
    </row>
    <row r="632">
      <c r="A632" s="2"/>
      <c r="B632" s="3"/>
      <c r="C632" s="4"/>
      <c r="D632" s="4"/>
      <c r="E632" s="4"/>
      <c r="F632" s="4"/>
      <c r="G632" s="1"/>
      <c r="H632" s="1"/>
      <c r="I632" s="2"/>
      <c r="J632" s="1"/>
      <c r="K632" s="1"/>
      <c r="L632" s="1"/>
      <c r="M632" s="1"/>
      <c r="N632" s="2"/>
      <c r="O632" s="2"/>
      <c r="P632" s="5"/>
      <c r="Q632" s="2"/>
      <c r="R632" s="1"/>
      <c r="S632" s="1"/>
      <c r="T632" s="2"/>
      <c r="U632" s="2"/>
      <c r="V632" s="5"/>
      <c r="W632" s="5"/>
      <c r="X632" s="5"/>
      <c r="Y632" s="1"/>
      <c r="Z632" s="1"/>
      <c r="AA632" s="1"/>
      <c r="AB632" s="5"/>
      <c r="AC632" s="5"/>
      <c r="AD632" s="5"/>
      <c r="AE632" s="5"/>
      <c r="AF632" s="15"/>
      <c r="AG632" s="1"/>
    </row>
    <row r="633">
      <c r="A633" s="2"/>
      <c r="B633" s="3"/>
      <c r="C633" s="4"/>
      <c r="D633" s="4"/>
      <c r="E633" s="4"/>
      <c r="F633" s="4"/>
      <c r="G633" s="5"/>
      <c r="H633" s="1"/>
      <c r="I633" s="2"/>
      <c r="J633" s="1"/>
      <c r="K633" s="11"/>
      <c r="L633" s="1"/>
      <c r="M633" s="1"/>
      <c r="N633" s="1"/>
      <c r="O633" s="2"/>
      <c r="P633" s="5"/>
      <c r="Q633" s="5"/>
      <c r="R633" s="1"/>
      <c r="S633" s="1"/>
      <c r="T633" s="2"/>
      <c r="U633" s="2"/>
      <c r="V633" s="5"/>
      <c r="W633" s="5"/>
      <c r="X633" s="5"/>
      <c r="Y633" s="1"/>
      <c r="Z633" s="1"/>
      <c r="AA633" s="2"/>
      <c r="AB633" s="5"/>
      <c r="AC633" s="5"/>
      <c r="AD633" s="5"/>
      <c r="AE633" s="5"/>
      <c r="AF633" s="15"/>
      <c r="AG633" s="1"/>
    </row>
    <row r="634">
      <c r="A634" s="2"/>
      <c r="B634" s="3"/>
      <c r="C634" s="4"/>
      <c r="D634" s="4"/>
      <c r="E634" s="4"/>
      <c r="F634" s="4"/>
      <c r="G634" s="1"/>
      <c r="H634" s="1"/>
      <c r="I634" s="2"/>
      <c r="J634" s="1"/>
      <c r="K634" s="8"/>
      <c r="L634" s="1"/>
      <c r="M634" s="1"/>
      <c r="N634" s="1"/>
      <c r="O634" s="2"/>
      <c r="P634" s="6"/>
      <c r="Q634" s="1"/>
      <c r="R634" s="1"/>
      <c r="S634" s="1"/>
      <c r="T634" s="2"/>
      <c r="U634" s="2"/>
      <c r="V634" s="5"/>
      <c r="W634" s="5"/>
      <c r="X634" s="5"/>
      <c r="Y634" s="1"/>
      <c r="Z634" s="1"/>
      <c r="AA634" s="2"/>
      <c r="AB634" s="5"/>
      <c r="AC634" s="5"/>
      <c r="AD634" s="5"/>
      <c r="AE634" s="5"/>
      <c r="AF634" s="15"/>
      <c r="AG634" s="1"/>
    </row>
    <row r="635">
      <c r="A635" s="2"/>
      <c r="B635" s="3"/>
      <c r="C635" s="4"/>
      <c r="D635" s="4"/>
      <c r="E635" s="4"/>
      <c r="F635" s="4"/>
      <c r="G635" s="5"/>
      <c r="H635" s="1"/>
      <c r="I635" s="2"/>
      <c r="J635" s="1"/>
      <c r="K635" s="5"/>
      <c r="L635" s="1"/>
      <c r="M635" s="1"/>
      <c r="N635" s="1"/>
      <c r="O635" s="2"/>
      <c r="P635" s="6"/>
      <c r="Q635" s="5"/>
      <c r="R635" s="1"/>
      <c r="S635" s="1"/>
      <c r="T635" s="2"/>
      <c r="U635" s="2"/>
      <c r="V635" s="5"/>
      <c r="W635" s="5"/>
      <c r="X635" s="5"/>
      <c r="Y635" s="1"/>
      <c r="Z635" s="1"/>
      <c r="AA635" s="2"/>
      <c r="AB635" s="5"/>
      <c r="AC635" s="5"/>
      <c r="AD635" s="5"/>
      <c r="AE635" s="5"/>
      <c r="AF635" s="15"/>
      <c r="AG635" s="1"/>
    </row>
    <row r="636">
      <c r="A636" s="2"/>
      <c r="B636" s="3"/>
      <c r="C636" s="4"/>
      <c r="D636" s="4"/>
      <c r="E636" s="4"/>
      <c r="F636" s="4"/>
      <c r="G636" s="5"/>
      <c r="H636" s="1"/>
      <c r="I636" s="2"/>
      <c r="J636" s="1"/>
      <c r="K636" s="11"/>
      <c r="L636" s="1"/>
      <c r="M636" s="1"/>
      <c r="N636" s="2"/>
      <c r="O636" s="2"/>
      <c r="P636" s="6"/>
      <c r="Q636" s="11"/>
      <c r="R636" s="1"/>
      <c r="S636" s="1"/>
      <c r="T636" s="2"/>
      <c r="U636" s="2"/>
      <c r="V636" s="5"/>
      <c r="W636" s="5"/>
      <c r="X636" s="5"/>
      <c r="Y636" s="1"/>
      <c r="Z636" s="1"/>
      <c r="AA636" s="2"/>
      <c r="AB636" s="5"/>
      <c r="AC636" s="5"/>
      <c r="AD636" s="5"/>
      <c r="AE636" s="5"/>
      <c r="AF636" s="15"/>
      <c r="AG636" s="1"/>
    </row>
    <row r="637">
      <c r="A637" s="2"/>
      <c r="B637" s="3"/>
      <c r="C637" s="4"/>
      <c r="D637" s="4"/>
      <c r="E637" s="4"/>
      <c r="F637" s="4"/>
      <c r="G637" s="5"/>
      <c r="H637" s="1"/>
      <c r="I637" s="2"/>
      <c r="J637" s="1"/>
      <c r="K637" s="5"/>
      <c r="L637" s="1"/>
      <c r="M637" s="1"/>
      <c r="N637" s="1"/>
      <c r="O637" s="2"/>
      <c r="P637" s="5"/>
      <c r="Q637" s="1"/>
      <c r="R637" s="1"/>
      <c r="S637" s="1"/>
      <c r="T637" s="2"/>
      <c r="U637" s="2"/>
      <c r="V637" s="5"/>
      <c r="W637" s="5"/>
      <c r="X637" s="5"/>
      <c r="Y637" s="1"/>
      <c r="Z637" s="1"/>
      <c r="AA637" s="2"/>
      <c r="AB637" s="5"/>
      <c r="AC637" s="5"/>
      <c r="AD637" s="5"/>
      <c r="AE637" s="5"/>
      <c r="AF637" s="15"/>
      <c r="AG637" s="1"/>
    </row>
    <row r="638">
      <c r="A638" s="2"/>
      <c r="B638" s="3"/>
      <c r="C638" s="4"/>
      <c r="D638" s="4"/>
      <c r="E638" s="4"/>
      <c r="F638" s="4"/>
      <c r="G638" s="1"/>
      <c r="H638" s="1"/>
      <c r="I638" s="2"/>
      <c r="J638" s="1"/>
      <c r="K638" s="5"/>
      <c r="L638" s="1"/>
      <c r="M638" s="1"/>
      <c r="N638" s="1"/>
      <c r="O638" s="2"/>
      <c r="P638" s="5"/>
      <c r="Q638" s="5"/>
      <c r="R638" s="1"/>
      <c r="S638" s="1"/>
      <c r="T638" s="2"/>
      <c r="U638" s="2"/>
      <c r="V638" s="5"/>
      <c r="W638" s="5"/>
      <c r="X638" s="5"/>
      <c r="Y638" s="1"/>
      <c r="Z638" s="1"/>
      <c r="AA638" s="2"/>
      <c r="AB638" s="5"/>
      <c r="AC638" s="5"/>
      <c r="AD638" s="5"/>
      <c r="AE638" s="5"/>
      <c r="AF638" s="15"/>
      <c r="AG638" s="1"/>
    </row>
    <row r="639">
      <c r="A639" s="2"/>
      <c r="B639" s="3"/>
      <c r="C639" s="4"/>
      <c r="D639" s="4"/>
      <c r="E639" s="4"/>
      <c r="F639" s="4"/>
      <c r="G639" s="5"/>
      <c r="H639" s="1"/>
      <c r="I639" s="2"/>
      <c r="J639" s="1"/>
      <c r="K639" s="5"/>
      <c r="L639" s="1"/>
      <c r="M639" s="1"/>
      <c r="N639" s="1"/>
      <c r="O639" s="2"/>
      <c r="P639" s="5"/>
      <c r="Q639" s="5"/>
      <c r="R639" s="1"/>
      <c r="S639" s="1"/>
      <c r="T639" s="1"/>
      <c r="U639" s="2"/>
      <c r="V639" s="5"/>
      <c r="W639" s="5"/>
      <c r="X639" s="5"/>
      <c r="Y639" s="1"/>
      <c r="Z639" s="1"/>
      <c r="AA639" s="1"/>
      <c r="AB639" s="5"/>
      <c r="AC639" s="5"/>
      <c r="AD639" s="5"/>
      <c r="AE639" s="5"/>
      <c r="AF639" s="15"/>
      <c r="AG639" s="1"/>
    </row>
    <row r="640">
      <c r="A640" s="2"/>
      <c r="B640" s="3"/>
      <c r="C640" s="4"/>
      <c r="D640" s="4"/>
      <c r="E640" s="4"/>
      <c r="F640" s="4"/>
      <c r="G640" s="1"/>
      <c r="H640" s="1"/>
      <c r="I640" s="2"/>
      <c r="J640" s="1"/>
      <c r="K640" s="5"/>
      <c r="L640" s="1"/>
      <c r="M640" s="1"/>
      <c r="N640" s="1"/>
      <c r="O640" s="2"/>
      <c r="P640" s="6"/>
      <c r="Q640" s="1"/>
      <c r="R640" s="1"/>
      <c r="S640" s="1"/>
      <c r="T640" s="1"/>
      <c r="U640" s="2"/>
      <c r="V640" s="5"/>
      <c r="W640" s="5"/>
      <c r="X640" s="5"/>
      <c r="Y640" s="1"/>
      <c r="Z640" s="1"/>
      <c r="AA640" s="2"/>
      <c r="AB640" s="5"/>
      <c r="AC640" s="5"/>
      <c r="AD640" s="5"/>
      <c r="AE640" s="5"/>
      <c r="AF640" s="15"/>
      <c r="AG640" s="1"/>
    </row>
    <row r="641">
      <c r="A641" s="2"/>
      <c r="B641" s="3"/>
      <c r="C641" s="4"/>
      <c r="D641" s="4"/>
      <c r="E641" s="4"/>
      <c r="F641" s="4"/>
      <c r="G641" s="1"/>
      <c r="H641" s="1"/>
      <c r="I641" s="2"/>
      <c r="J641" s="1"/>
      <c r="K641" s="11"/>
      <c r="L641" s="1"/>
      <c r="M641" s="1"/>
      <c r="N641" s="1"/>
      <c r="O641" s="2"/>
      <c r="P641" s="5"/>
      <c r="Q641" s="1"/>
      <c r="R641" s="1"/>
      <c r="S641" s="1"/>
      <c r="T641" s="2"/>
      <c r="U641" s="2"/>
      <c r="V641" s="5"/>
      <c r="W641" s="5"/>
      <c r="X641" s="5"/>
      <c r="Y641" s="1"/>
      <c r="Z641" s="1"/>
      <c r="AA641" s="2"/>
      <c r="AB641" s="5"/>
      <c r="AC641" s="5"/>
      <c r="AD641" s="5"/>
      <c r="AE641" s="5"/>
      <c r="AF641" s="15"/>
      <c r="AG641" s="1"/>
    </row>
    <row r="642">
      <c r="A642" s="2"/>
      <c r="B642" s="3"/>
      <c r="C642" s="4"/>
      <c r="D642" s="4"/>
      <c r="E642" s="4"/>
      <c r="F642" s="4"/>
      <c r="G642" s="5"/>
      <c r="H642" s="1"/>
      <c r="I642" s="1"/>
      <c r="J642" s="1"/>
      <c r="K642" s="11"/>
      <c r="L642" s="1"/>
      <c r="M642" s="1"/>
      <c r="N642" s="2"/>
      <c r="O642" s="2"/>
      <c r="P642" s="5"/>
      <c r="Q642" s="5"/>
      <c r="R642" s="1"/>
      <c r="S642" s="1"/>
      <c r="T642" s="2"/>
      <c r="U642" s="2"/>
      <c r="V642" s="5"/>
      <c r="W642" s="5"/>
      <c r="X642" s="5"/>
      <c r="Y642" s="1"/>
      <c r="Z642" s="1"/>
      <c r="AA642" s="2"/>
      <c r="AB642" s="5"/>
      <c r="AC642" s="5"/>
      <c r="AD642" s="5"/>
      <c r="AE642" s="5"/>
      <c r="AF642" s="15"/>
      <c r="AG642" s="1"/>
    </row>
    <row r="643">
      <c r="A643" s="2"/>
      <c r="B643" s="3"/>
      <c r="C643" s="4"/>
      <c r="D643" s="4"/>
      <c r="E643" s="4"/>
      <c r="F643" s="4"/>
      <c r="G643" s="2"/>
      <c r="H643" s="1"/>
      <c r="I643" s="2"/>
      <c r="J643" s="1"/>
      <c r="K643" s="1"/>
      <c r="L643" s="1"/>
      <c r="M643" s="1"/>
      <c r="N643" s="2"/>
      <c r="O643" s="2"/>
      <c r="P643" s="6"/>
      <c r="Q643" s="5"/>
      <c r="R643" s="1"/>
      <c r="S643" s="1"/>
      <c r="T643" s="2"/>
      <c r="U643" s="2"/>
      <c r="V643" s="5"/>
      <c r="W643" s="5"/>
      <c r="X643" s="5"/>
      <c r="Y643" s="1"/>
      <c r="Z643" s="1"/>
      <c r="AA643" s="1"/>
      <c r="AB643" s="5"/>
      <c r="AC643" s="5"/>
      <c r="AD643" s="5"/>
      <c r="AE643" s="5"/>
      <c r="AF643" s="15"/>
      <c r="AG643" s="1"/>
    </row>
    <row r="644">
      <c r="A644" s="2"/>
      <c r="B644" s="3"/>
      <c r="C644" s="4"/>
      <c r="D644" s="4"/>
      <c r="E644" s="4"/>
      <c r="F644" s="4"/>
      <c r="G644" s="11"/>
      <c r="H644" s="1"/>
      <c r="I644" s="2"/>
      <c r="J644" s="1"/>
      <c r="K644" s="1"/>
      <c r="L644" s="1"/>
      <c r="M644" s="1"/>
      <c r="N644" s="1"/>
      <c r="O644" s="2"/>
      <c r="P644" s="5"/>
      <c r="Q644" s="1"/>
      <c r="R644" s="1"/>
      <c r="S644" s="1"/>
      <c r="T644" s="2"/>
      <c r="U644" s="2"/>
      <c r="V644" s="5"/>
      <c r="W644" s="5"/>
      <c r="X644" s="5"/>
      <c r="Y644" s="1"/>
      <c r="Z644" s="1"/>
      <c r="AA644" s="2"/>
      <c r="AB644" s="5"/>
      <c r="AC644" s="5"/>
      <c r="AD644" s="5"/>
      <c r="AE644" s="5"/>
      <c r="AF644" s="15"/>
      <c r="AG644" s="1"/>
    </row>
    <row r="645">
      <c r="A645" s="2"/>
      <c r="B645" s="3"/>
      <c r="C645" s="4"/>
      <c r="D645" s="4"/>
      <c r="E645" s="4"/>
      <c r="F645" s="4"/>
      <c r="G645" s="11"/>
      <c r="H645" s="1"/>
      <c r="I645" s="2"/>
      <c r="J645" s="1"/>
      <c r="K645" s="11"/>
      <c r="L645" s="1"/>
      <c r="M645" s="1"/>
      <c r="N645" s="1"/>
      <c r="O645" s="2"/>
      <c r="P645" s="6"/>
      <c r="Q645" s="1"/>
      <c r="R645" s="1"/>
      <c r="S645" s="1"/>
      <c r="T645" s="2"/>
      <c r="U645" s="2"/>
      <c r="V645" s="5"/>
      <c r="W645" s="5"/>
      <c r="X645" s="5"/>
      <c r="Y645" s="1"/>
      <c r="Z645" s="1"/>
      <c r="AA645" s="2"/>
      <c r="AB645" s="5"/>
      <c r="AC645" s="5"/>
      <c r="AD645" s="5"/>
      <c r="AE645" s="5"/>
      <c r="AF645" s="15"/>
      <c r="AG645" s="1"/>
    </row>
    <row r="646">
      <c r="A646" s="2"/>
      <c r="B646" s="3"/>
      <c r="C646" s="4"/>
      <c r="D646" s="4"/>
      <c r="E646" s="4"/>
      <c r="F646" s="4"/>
      <c r="G646" s="5"/>
      <c r="H646" s="1"/>
      <c r="I646" s="2"/>
      <c r="J646" s="1"/>
      <c r="K646" s="11"/>
      <c r="L646" s="1"/>
      <c r="M646" s="1"/>
      <c r="N646" s="1"/>
      <c r="O646" s="2"/>
      <c r="P646" s="6"/>
      <c r="Q646" s="11"/>
      <c r="R646" s="1"/>
      <c r="S646" s="1"/>
      <c r="T646" s="2"/>
      <c r="U646" s="2"/>
      <c r="V646" s="5"/>
      <c r="W646" s="5"/>
      <c r="X646" s="5"/>
      <c r="Y646" s="1"/>
      <c r="Z646" s="1"/>
      <c r="AA646" s="2"/>
      <c r="AB646" s="5"/>
      <c r="AC646" s="5"/>
      <c r="AD646" s="5"/>
      <c r="AE646" s="5"/>
      <c r="AF646" s="15"/>
      <c r="AG646" s="1"/>
    </row>
    <row r="647">
      <c r="A647" s="2"/>
      <c r="B647" s="3"/>
      <c r="C647" s="4"/>
      <c r="D647" s="4"/>
      <c r="E647" s="4"/>
      <c r="F647" s="4"/>
      <c r="G647" s="1"/>
      <c r="H647" s="1"/>
      <c r="I647" s="1"/>
      <c r="J647" s="1"/>
      <c r="K647" s="11"/>
      <c r="L647" s="1"/>
      <c r="M647" s="1"/>
      <c r="N647" s="1"/>
      <c r="O647" s="2"/>
      <c r="P647" s="6"/>
      <c r="Q647" s="2"/>
      <c r="R647" s="1"/>
      <c r="S647" s="1"/>
      <c r="T647" s="2"/>
      <c r="U647" s="2"/>
      <c r="V647" s="5"/>
      <c r="W647" s="5"/>
      <c r="X647" s="5"/>
      <c r="Y647" s="1"/>
      <c r="Z647" s="1"/>
      <c r="AA647" s="1"/>
      <c r="AB647" s="5"/>
      <c r="AC647" s="5"/>
      <c r="AD647" s="5"/>
      <c r="AE647" s="5"/>
      <c r="AF647" s="15"/>
      <c r="AG647" s="1"/>
    </row>
    <row r="648">
      <c r="A648" s="2"/>
      <c r="B648" s="3"/>
      <c r="C648" s="4"/>
      <c r="D648" s="4"/>
      <c r="E648" s="4"/>
      <c r="F648" s="4"/>
      <c r="G648" s="5"/>
      <c r="H648" s="1"/>
      <c r="I648" s="2"/>
      <c r="J648" s="1"/>
      <c r="K648" s="13"/>
      <c r="L648" s="1"/>
      <c r="M648" s="1"/>
      <c r="N648" s="1"/>
      <c r="O648" s="2"/>
      <c r="P648" s="5"/>
      <c r="Q648" s="5"/>
      <c r="R648" s="1"/>
      <c r="S648" s="1"/>
      <c r="T648" s="1"/>
      <c r="U648" s="2"/>
      <c r="V648" s="5"/>
      <c r="W648" s="5"/>
      <c r="X648" s="5"/>
      <c r="Y648" s="1"/>
      <c r="Z648" s="1"/>
      <c r="AA648" s="1"/>
      <c r="AB648" s="5"/>
      <c r="AC648" s="5"/>
      <c r="AD648" s="5"/>
      <c r="AE648" s="5"/>
      <c r="AF648" s="15"/>
      <c r="AG648" s="1"/>
    </row>
    <row r="649">
      <c r="A649" s="2"/>
      <c r="B649" s="3"/>
      <c r="C649" s="4"/>
      <c r="D649" s="4"/>
      <c r="E649" s="4"/>
      <c r="F649" s="4"/>
      <c r="G649" s="5"/>
      <c r="H649" s="1"/>
      <c r="I649" s="2"/>
      <c r="J649" s="1"/>
      <c r="K649" s="5"/>
      <c r="L649" s="1"/>
      <c r="M649" s="1"/>
      <c r="N649" s="1"/>
      <c r="O649" s="2"/>
      <c r="P649" s="6"/>
      <c r="Q649" s="5"/>
      <c r="R649" s="1"/>
      <c r="S649" s="1"/>
      <c r="T649" s="1"/>
      <c r="U649" s="2"/>
      <c r="V649" s="5"/>
      <c r="W649" s="5"/>
      <c r="X649" s="5"/>
      <c r="Y649" s="1"/>
      <c r="Z649" s="1"/>
      <c r="AA649" s="2"/>
      <c r="AB649" s="5"/>
      <c r="AC649" s="5"/>
      <c r="AD649" s="5"/>
      <c r="AE649" s="5"/>
      <c r="AF649" s="15"/>
      <c r="AG649" s="1"/>
    </row>
    <row r="650">
      <c r="A650" s="2"/>
      <c r="B650" s="3"/>
      <c r="C650" s="4"/>
      <c r="D650" s="4"/>
      <c r="E650" s="4"/>
      <c r="F650" s="4"/>
      <c r="G650" s="7"/>
      <c r="H650" s="1"/>
      <c r="I650" s="2"/>
      <c r="J650" s="1"/>
      <c r="K650" s="5"/>
      <c r="L650" s="1"/>
      <c r="M650" s="1"/>
      <c r="N650" s="1"/>
      <c r="O650" s="2"/>
      <c r="P650" s="5"/>
      <c r="Q650" s="5"/>
      <c r="R650" s="1"/>
      <c r="S650" s="1"/>
      <c r="T650" s="2"/>
      <c r="U650" s="2"/>
      <c r="V650" s="5"/>
      <c r="W650" s="5"/>
      <c r="X650" s="5"/>
      <c r="Y650" s="1"/>
      <c r="Z650" s="1"/>
      <c r="AA650" s="2"/>
      <c r="AB650" s="5"/>
      <c r="AC650" s="5"/>
      <c r="AD650" s="5"/>
      <c r="AE650" s="5"/>
      <c r="AF650" s="15"/>
      <c r="AG650" s="1"/>
    </row>
    <row r="651">
      <c r="A651" s="2"/>
      <c r="B651" s="3"/>
      <c r="C651" s="4"/>
      <c r="D651" s="4"/>
      <c r="E651" s="4"/>
      <c r="F651" s="4"/>
      <c r="G651" s="1"/>
      <c r="H651" s="1"/>
      <c r="I651" s="1"/>
      <c r="J651" s="1"/>
      <c r="K651" s="13"/>
      <c r="L651" s="1"/>
      <c r="M651" s="1"/>
      <c r="N651" s="2"/>
      <c r="O651" s="2"/>
      <c r="P651" s="6"/>
      <c r="Q651" s="5"/>
      <c r="R651" s="1"/>
      <c r="S651" s="1"/>
      <c r="T651" s="2"/>
      <c r="U651" s="2"/>
      <c r="V651" s="5"/>
      <c r="W651" s="5"/>
      <c r="X651" s="5"/>
      <c r="Y651" s="1"/>
      <c r="Z651" s="1"/>
      <c r="AA651" s="2"/>
      <c r="AB651" s="5"/>
      <c r="AC651" s="5"/>
      <c r="AD651" s="5"/>
      <c r="AE651" s="5"/>
      <c r="AF651" s="15"/>
      <c r="AG651" s="1"/>
    </row>
    <row r="652">
      <c r="A652" s="2"/>
      <c r="B652" s="3"/>
      <c r="C652" s="4"/>
      <c r="D652" s="4"/>
      <c r="E652" s="4"/>
      <c r="F652" s="4"/>
      <c r="G652" s="5"/>
      <c r="H652" s="1"/>
      <c r="I652" s="2"/>
      <c r="J652" s="1"/>
      <c r="K652" s="13"/>
      <c r="L652" s="1"/>
      <c r="M652" s="1"/>
      <c r="N652" s="2"/>
      <c r="O652" s="2"/>
      <c r="P652" s="6"/>
      <c r="Q652" s="1"/>
      <c r="R652" s="1"/>
      <c r="S652" s="1"/>
      <c r="T652" s="2"/>
      <c r="U652" s="2"/>
      <c r="V652" s="5"/>
      <c r="W652" s="5"/>
      <c r="X652" s="5"/>
      <c r="Y652" s="1"/>
      <c r="Z652" s="1"/>
      <c r="AA652" s="1"/>
      <c r="AB652" s="5"/>
      <c r="AC652" s="5"/>
      <c r="AD652" s="5"/>
      <c r="AE652" s="5"/>
      <c r="AF652" s="15"/>
      <c r="AG652" s="1"/>
    </row>
    <row r="653">
      <c r="A653" s="2"/>
      <c r="B653" s="3"/>
      <c r="C653" s="4"/>
      <c r="D653" s="4"/>
      <c r="E653" s="4"/>
      <c r="F653" s="4"/>
      <c r="G653" s="2"/>
      <c r="H653" s="1"/>
      <c r="I653" s="1"/>
      <c r="J653" s="1"/>
      <c r="K653" s="1"/>
      <c r="L653" s="1"/>
      <c r="M653" s="1"/>
      <c r="N653" s="1"/>
      <c r="O653" s="2"/>
      <c r="P653" s="6"/>
      <c r="Q653" s="1"/>
      <c r="R653" s="1"/>
      <c r="S653" s="1"/>
      <c r="T653" s="2"/>
      <c r="U653" s="2"/>
      <c r="V653" s="5"/>
      <c r="W653" s="5"/>
      <c r="X653" s="5"/>
      <c r="Y653" s="1"/>
      <c r="Z653" s="1"/>
      <c r="AA653" s="1"/>
      <c r="AB653" s="5"/>
      <c r="AC653" s="5"/>
      <c r="AD653" s="5"/>
      <c r="AE653" s="5"/>
      <c r="AF653" s="15"/>
      <c r="AG653" s="1"/>
    </row>
    <row r="654">
      <c r="A654" s="2"/>
      <c r="B654" s="3"/>
      <c r="C654" s="4"/>
      <c r="D654" s="4"/>
      <c r="E654" s="4"/>
      <c r="F654" s="4"/>
      <c r="G654" s="5"/>
      <c r="H654" s="1"/>
      <c r="I654" s="2"/>
      <c r="J654" s="1"/>
      <c r="K654" s="5"/>
      <c r="L654" s="1"/>
      <c r="M654" s="1"/>
      <c r="N654" s="1"/>
      <c r="O654" s="2"/>
      <c r="P654" s="5"/>
      <c r="Q654" s="5"/>
      <c r="R654" s="1"/>
      <c r="S654" s="1"/>
      <c r="T654" s="2"/>
      <c r="U654" s="2"/>
      <c r="V654" s="5"/>
      <c r="W654" s="5"/>
      <c r="X654" s="5"/>
      <c r="Y654" s="1"/>
      <c r="Z654" s="1"/>
      <c r="AA654" s="2"/>
      <c r="AB654" s="5"/>
      <c r="AC654" s="5"/>
      <c r="AD654" s="5"/>
      <c r="AE654" s="5"/>
      <c r="AF654" s="15"/>
      <c r="AG654" s="1"/>
    </row>
    <row r="655">
      <c r="A655" s="2"/>
      <c r="B655" s="3"/>
      <c r="C655" s="4"/>
      <c r="D655" s="4"/>
      <c r="E655" s="4"/>
      <c r="F655" s="4"/>
      <c r="G655" s="5"/>
      <c r="H655" s="1"/>
      <c r="I655" s="2"/>
      <c r="J655" s="1"/>
      <c r="K655" s="11"/>
      <c r="L655" s="1"/>
      <c r="M655" s="1"/>
      <c r="N655" s="2"/>
      <c r="O655" s="2"/>
      <c r="P655" s="5"/>
      <c r="Q655" s="11"/>
      <c r="R655" s="1"/>
      <c r="S655" s="1"/>
      <c r="T655" s="2"/>
      <c r="U655" s="2"/>
      <c r="V655" s="5"/>
      <c r="W655" s="5"/>
      <c r="X655" s="5"/>
      <c r="Y655" s="1"/>
      <c r="Z655" s="1"/>
      <c r="AA655" s="2"/>
      <c r="AB655" s="5"/>
      <c r="AC655" s="5"/>
      <c r="AD655" s="5"/>
      <c r="AE655" s="5"/>
      <c r="AF655" s="15"/>
      <c r="AG655" s="1"/>
    </row>
    <row r="656">
      <c r="A656" s="2"/>
      <c r="B656" s="3"/>
      <c r="C656" s="4"/>
      <c r="D656" s="4"/>
      <c r="E656" s="4"/>
      <c r="F656" s="4"/>
      <c r="G656" s="11"/>
      <c r="H656" s="1"/>
      <c r="I656" s="1"/>
      <c r="J656" s="1"/>
      <c r="K656" s="5"/>
      <c r="L656" s="1"/>
      <c r="M656" s="1"/>
      <c r="N656" s="1"/>
      <c r="O656" s="2"/>
      <c r="P656" s="6"/>
      <c r="Q656" s="11"/>
      <c r="R656" s="1"/>
      <c r="S656" s="1"/>
      <c r="T656" s="2"/>
      <c r="U656" s="2"/>
      <c r="V656" s="5"/>
      <c r="W656" s="5"/>
      <c r="X656" s="5"/>
      <c r="Y656" s="1"/>
      <c r="Z656" s="1"/>
      <c r="AA656" s="1"/>
      <c r="AB656" s="5"/>
      <c r="AC656" s="5"/>
      <c r="AD656" s="5"/>
      <c r="AE656" s="5"/>
      <c r="AF656" s="15"/>
      <c r="AG656" s="1"/>
    </row>
    <row r="657">
      <c r="A657" s="2"/>
      <c r="B657" s="3"/>
      <c r="C657" s="4"/>
      <c r="D657" s="4"/>
      <c r="E657" s="4"/>
      <c r="F657" s="4"/>
      <c r="G657" s="2"/>
      <c r="H657" s="1"/>
      <c r="I657" s="2"/>
      <c r="J657" s="1"/>
      <c r="K657" s="5"/>
      <c r="L657" s="1"/>
      <c r="M657" s="1"/>
      <c r="N657" s="1"/>
      <c r="O657" s="2"/>
      <c r="P657" s="6"/>
      <c r="Q657" s="1"/>
      <c r="R657" s="1"/>
      <c r="S657" s="1"/>
      <c r="T657" s="1"/>
      <c r="U657" s="2"/>
      <c r="V657" s="5"/>
      <c r="W657" s="5"/>
      <c r="X657" s="5"/>
      <c r="Y657" s="1"/>
      <c r="Z657" s="1"/>
      <c r="AA657" s="2"/>
      <c r="AB657" s="5"/>
      <c r="AC657" s="5"/>
      <c r="AD657" s="5"/>
      <c r="AE657" s="5"/>
      <c r="AF657" s="15"/>
      <c r="AG657" s="1"/>
    </row>
    <row r="658">
      <c r="A658" s="2"/>
      <c r="B658" s="3"/>
      <c r="C658" s="4"/>
      <c r="D658" s="4"/>
      <c r="E658" s="4"/>
      <c r="F658" s="4"/>
      <c r="G658" s="5"/>
      <c r="H658" s="1"/>
      <c r="I658" s="2"/>
      <c r="J658" s="1"/>
      <c r="K658" s="5"/>
      <c r="L658" s="1"/>
      <c r="M658" s="1"/>
      <c r="N658" s="1"/>
      <c r="O658" s="2"/>
      <c r="P658" s="5"/>
      <c r="Q658" s="5"/>
      <c r="R658" s="1"/>
      <c r="S658" s="1"/>
      <c r="T658" s="2"/>
      <c r="U658" s="2"/>
      <c r="V658" s="5"/>
      <c r="W658" s="5"/>
      <c r="X658" s="5"/>
      <c r="Y658" s="1"/>
      <c r="Z658" s="1"/>
      <c r="AA658" s="2"/>
      <c r="AB658" s="5"/>
      <c r="AC658" s="5"/>
      <c r="AD658" s="5"/>
      <c r="AE658" s="5"/>
      <c r="AF658" s="15"/>
      <c r="AG658" s="1"/>
    </row>
    <row r="659">
      <c r="A659" s="2"/>
      <c r="B659" s="3"/>
      <c r="C659" s="4"/>
      <c r="D659" s="4"/>
      <c r="E659" s="4"/>
      <c r="F659" s="4"/>
      <c r="G659" s="5"/>
      <c r="H659" s="1"/>
      <c r="I659" s="2"/>
      <c r="J659" s="1"/>
      <c r="K659" s="5"/>
      <c r="L659" s="1"/>
      <c r="M659" s="1"/>
      <c r="N659" s="1"/>
      <c r="O659" s="2"/>
      <c r="P659" s="5"/>
      <c r="Q659" s="5"/>
      <c r="R659" s="1"/>
      <c r="S659" s="1"/>
      <c r="T659" s="2"/>
      <c r="U659" s="2"/>
      <c r="V659" s="5"/>
      <c r="W659" s="5"/>
      <c r="X659" s="5"/>
      <c r="Y659" s="1"/>
      <c r="Z659" s="1"/>
      <c r="AA659" s="2"/>
      <c r="AB659" s="5"/>
      <c r="AC659" s="5"/>
      <c r="AD659" s="5"/>
      <c r="AE659" s="5"/>
      <c r="AF659" s="15"/>
      <c r="AG659" s="1"/>
    </row>
    <row r="660">
      <c r="A660" s="2"/>
      <c r="B660" s="3"/>
      <c r="C660" s="4"/>
      <c r="D660" s="4"/>
      <c r="E660" s="4"/>
      <c r="F660" s="4"/>
      <c r="G660" s="1"/>
      <c r="H660" s="1"/>
      <c r="I660" s="2"/>
      <c r="J660" s="1"/>
      <c r="K660" s="8"/>
      <c r="L660" s="1"/>
      <c r="M660" s="1"/>
      <c r="N660" s="1"/>
      <c r="O660" s="2"/>
      <c r="P660" s="6"/>
      <c r="Q660" s="1"/>
      <c r="R660" s="1"/>
      <c r="S660" s="1"/>
      <c r="T660" s="2"/>
      <c r="U660" s="2"/>
      <c r="V660" s="5"/>
      <c r="W660" s="5"/>
      <c r="X660" s="5"/>
      <c r="Y660" s="1"/>
      <c r="Z660" s="1"/>
      <c r="AA660" s="2"/>
      <c r="AB660" s="5"/>
      <c r="AC660" s="5"/>
      <c r="AD660" s="5"/>
      <c r="AE660" s="5"/>
      <c r="AF660" s="15"/>
      <c r="AG660" s="1"/>
    </row>
    <row r="661">
      <c r="A661" s="2"/>
      <c r="B661" s="3"/>
      <c r="C661" s="4"/>
      <c r="D661" s="4"/>
      <c r="E661" s="4"/>
      <c r="F661" s="4"/>
      <c r="G661" s="1"/>
      <c r="H661" s="1"/>
      <c r="I661" s="2"/>
      <c r="J661" s="1"/>
      <c r="K661" s="2"/>
      <c r="L661" s="1"/>
      <c r="M661" s="1"/>
      <c r="N661" s="1"/>
      <c r="O661" s="2"/>
      <c r="P661" s="5"/>
      <c r="Q661" s="1"/>
      <c r="R661" s="1"/>
      <c r="S661" s="1"/>
      <c r="T661" s="2"/>
      <c r="U661" s="2"/>
      <c r="V661" s="5"/>
      <c r="W661" s="5"/>
      <c r="X661" s="5"/>
      <c r="Y661" s="1"/>
      <c r="Z661" s="1"/>
      <c r="AA661" s="2"/>
      <c r="AB661" s="5"/>
      <c r="AC661" s="5"/>
      <c r="AD661" s="5"/>
      <c r="AE661" s="5"/>
      <c r="AF661" s="15"/>
      <c r="AG661" s="1"/>
    </row>
    <row r="662">
      <c r="A662" s="2"/>
      <c r="B662" s="3"/>
      <c r="C662" s="4"/>
      <c r="D662" s="4"/>
      <c r="E662" s="4"/>
      <c r="F662" s="4"/>
      <c r="G662" s="5"/>
      <c r="H662" s="1"/>
      <c r="I662" s="1"/>
      <c r="J662" s="1"/>
      <c r="K662" s="5"/>
      <c r="L662" s="1"/>
      <c r="M662" s="1"/>
      <c r="N662" s="1"/>
      <c r="O662" s="2"/>
      <c r="P662" s="5"/>
      <c r="Q662" s="2"/>
      <c r="R662" s="1"/>
      <c r="S662" s="1"/>
      <c r="T662" s="2"/>
      <c r="U662" s="2"/>
      <c r="V662" s="5"/>
      <c r="W662" s="5"/>
      <c r="X662" s="5"/>
      <c r="Y662" s="1"/>
      <c r="Z662" s="1"/>
      <c r="AA662" s="1"/>
      <c r="AB662" s="5"/>
      <c r="AC662" s="5"/>
      <c r="AD662" s="5"/>
      <c r="AE662" s="5"/>
      <c r="AF662" s="15"/>
      <c r="AG662" s="1"/>
    </row>
    <row r="663">
      <c r="A663" s="2"/>
      <c r="B663" s="3"/>
      <c r="C663" s="4"/>
      <c r="D663" s="4"/>
      <c r="E663" s="4"/>
      <c r="F663" s="4"/>
      <c r="G663" s="5"/>
      <c r="H663" s="1"/>
      <c r="I663" s="1"/>
      <c r="J663" s="1"/>
      <c r="K663" s="5"/>
      <c r="L663" s="1"/>
      <c r="M663" s="1"/>
      <c r="N663" s="2"/>
      <c r="O663" s="2"/>
      <c r="P663" s="5"/>
      <c r="Q663" s="1"/>
      <c r="R663" s="1"/>
      <c r="S663" s="1"/>
      <c r="T663" s="2"/>
      <c r="U663" s="2"/>
      <c r="V663" s="5"/>
      <c r="W663" s="5"/>
      <c r="X663" s="5"/>
      <c r="Y663" s="1"/>
      <c r="Z663" s="1"/>
      <c r="AA663" s="2"/>
      <c r="AB663" s="5"/>
      <c r="AC663" s="5"/>
      <c r="AD663" s="5"/>
      <c r="AE663" s="5"/>
      <c r="AF663" s="15"/>
      <c r="AG663" s="1"/>
    </row>
    <row r="664">
      <c r="A664" s="2"/>
      <c r="B664" s="3"/>
      <c r="C664" s="4"/>
      <c r="D664" s="4"/>
      <c r="E664" s="4"/>
      <c r="F664" s="4"/>
      <c r="G664" s="11"/>
      <c r="H664" s="1"/>
      <c r="I664" s="2"/>
      <c r="J664" s="1"/>
      <c r="K664" s="11"/>
      <c r="L664" s="1"/>
      <c r="M664" s="1"/>
      <c r="N664" s="2"/>
      <c r="O664" s="2"/>
      <c r="P664" s="5"/>
      <c r="Q664" s="5"/>
      <c r="R664" s="1"/>
      <c r="S664" s="1"/>
      <c r="T664" s="2"/>
      <c r="U664" s="2"/>
      <c r="V664" s="5"/>
      <c r="W664" s="5"/>
      <c r="X664" s="5"/>
      <c r="Y664" s="1"/>
      <c r="Z664" s="1"/>
      <c r="AA664" s="2"/>
      <c r="AB664" s="5"/>
      <c r="AC664" s="5"/>
      <c r="AD664" s="5"/>
      <c r="AE664" s="5"/>
      <c r="AF664" s="15"/>
      <c r="AG664" s="1"/>
    </row>
    <row r="665">
      <c r="A665" s="2"/>
      <c r="B665" s="3"/>
      <c r="C665" s="4"/>
      <c r="D665" s="4"/>
      <c r="E665" s="4"/>
      <c r="F665" s="4"/>
      <c r="G665" s="5"/>
      <c r="H665" s="1"/>
      <c r="I665" s="1"/>
      <c r="J665" s="1"/>
      <c r="K665" s="5"/>
      <c r="L665" s="1"/>
      <c r="M665" s="1"/>
      <c r="N665" s="1"/>
      <c r="O665" s="2"/>
      <c r="P665" s="6"/>
      <c r="Q665" s="1"/>
      <c r="R665" s="1"/>
      <c r="S665" s="1"/>
      <c r="T665" s="2"/>
      <c r="U665" s="2"/>
      <c r="V665" s="5"/>
      <c r="W665" s="5"/>
      <c r="X665" s="5"/>
      <c r="Y665" s="1"/>
      <c r="Z665" s="1"/>
      <c r="AA665" s="1"/>
      <c r="AB665" s="5"/>
      <c r="AC665" s="5"/>
      <c r="AD665" s="5"/>
      <c r="AE665" s="5"/>
      <c r="AF665" s="15"/>
      <c r="AG665" s="1"/>
    </row>
    <row r="666">
      <c r="A666" s="2"/>
      <c r="B666" s="3"/>
      <c r="C666" s="4"/>
      <c r="D666" s="4"/>
      <c r="E666" s="4"/>
      <c r="F666" s="4"/>
      <c r="G666" s="2"/>
      <c r="H666" s="1"/>
      <c r="I666" s="2"/>
      <c r="J666" s="1"/>
      <c r="K666" s="1"/>
      <c r="L666" s="1"/>
      <c r="M666" s="1"/>
      <c r="N666" s="1"/>
      <c r="O666" s="2"/>
      <c r="P666" s="6"/>
      <c r="Q666" s="11"/>
      <c r="R666" s="1"/>
      <c r="S666" s="1"/>
      <c r="T666" s="2"/>
      <c r="U666" s="2"/>
      <c r="V666" s="5"/>
      <c r="W666" s="5"/>
      <c r="X666" s="5"/>
      <c r="Y666" s="1"/>
      <c r="Z666" s="1"/>
      <c r="AA666" s="1"/>
      <c r="AB666" s="5"/>
      <c r="AC666" s="5"/>
      <c r="AD666" s="5"/>
      <c r="AE666" s="5"/>
      <c r="AF666" s="15"/>
      <c r="AG666" s="1"/>
    </row>
    <row r="667">
      <c r="A667" s="2"/>
      <c r="B667" s="3"/>
      <c r="C667" s="4"/>
      <c r="D667" s="4"/>
      <c r="E667" s="4"/>
      <c r="F667" s="4"/>
      <c r="G667" s="1"/>
      <c r="H667" s="1"/>
      <c r="I667" s="2"/>
      <c r="J667" s="1"/>
      <c r="K667" s="5"/>
      <c r="L667" s="1"/>
      <c r="M667" s="1"/>
      <c r="N667" s="1"/>
      <c r="O667" s="2"/>
      <c r="P667" s="6"/>
      <c r="Q667" s="11"/>
      <c r="R667" s="1"/>
      <c r="S667" s="1"/>
      <c r="T667" s="2"/>
      <c r="U667" s="2"/>
      <c r="V667" s="5"/>
      <c r="W667" s="5"/>
      <c r="X667" s="5"/>
      <c r="Y667" s="1"/>
      <c r="Z667" s="1"/>
      <c r="AA667" s="1"/>
      <c r="AB667" s="5"/>
      <c r="AC667" s="5"/>
      <c r="AD667" s="5"/>
      <c r="AE667" s="5"/>
      <c r="AF667" s="15"/>
      <c r="AG667" s="1"/>
    </row>
    <row r="668">
      <c r="A668" s="2"/>
      <c r="B668" s="3"/>
      <c r="C668" s="4"/>
      <c r="D668" s="4"/>
      <c r="E668" s="4"/>
      <c r="F668" s="4"/>
      <c r="G668" s="5"/>
      <c r="H668" s="1"/>
      <c r="I668" s="2"/>
      <c r="J668" s="1"/>
      <c r="K668" s="5"/>
      <c r="L668" s="1"/>
      <c r="M668" s="1"/>
      <c r="N668" s="1"/>
      <c r="O668" s="2"/>
      <c r="P668" s="6"/>
      <c r="Q668" s="2"/>
      <c r="R668" s="1"/>
      <c r="S668" s="1"/>
      <c r="T668" s="2"/>
      <c r="U668" s="2"/>
      <c r="V668" s="5"/>
      <c r="W668" s="5"/>
      <c r="X668" s="5"/>
      <c r="Y668" s="1"/>
      <c r="Z668" s="1"/>
      <c r="AA668" s="2"/>
      <c r="AB668" s="5"/>
      <c r="AC668" s="5"/>
      <c r="AD668" s="5"/>
      <c r="AE668" s="5"/>
      <c r="AF668" s="15"/>
      <c r="AG668" s="1"/>
    </row>
    <row r="669">
      <c r="A669" s="2"/>
      <c r="B669" s="3"/>
      <c r="C669" s="4"/>
      <c r="D669" s="4"/>
      <c r="E669" s="4"/>
      <c r="F669" s="4"/>
      <c r="G669" s="5"/>
      <c r="H669" s="1"/>
      <c r="I669" s="1"/>
      <c r="J669" s="1"/>
      <c r="K669" s="8"/>
      <c r="L669" s="1"/>
      <c r="M669" s="1"/>
      <c r="N669" s="1"/>
      <c r="O669" s="2"/>
      <c r="P669" s="5"/>
      <c r="Q669" s="5"/>
      <c r="R669" s="1"/>
      <c r="S669" s="1"/>
      <c r="T669" s="2"/>
      <c r="U669" s="2"/>
      <c r="V669" s="5"/>
      <c r="W669" s="5"/>
      <c r="X669" s="5"/>
      <c r="Y669" s="1"/>
      <c r="Z669" s="1"/>
      <c r="AA669" s="2"/>
      <c r="AB669" s="5"/>
      <c r="AC669" s="5"/>
      <c r="AD669" s="5"/>
      <c r="AE669" s="5"/>
      <c r="AF669" s="15"/>
      <c r="AG669" s="1"/>
    </row>
    <row r="670">
      <c r="A670" s="2"/>
      <c r="B670" s="3"/>
      <c r="C670" s="4"/>
      <c r="D670" s="4"/>
      <c r="E670" s="4"/>
      <c r="F670" s="4"/>
      <c r="G670" s="7"/>
      <c r="H670" s="1"/>
      <c r="I670" s="2"/>
      <c r="J670" s="1"/>
      <c r="K670" s="11"/>
      <c r="L670" s="1"/>
      <c r="M670" s="1"/>
      <c r="N670" s="1"/>
      <c r="O670" s="2"/>
      <c r="P670" s="5"/>
      <c r="Q670" s="1"/>
      <c r="R670" s="1"/>
      <c r="S670" s="1"/>
      <c r="T670" s="2"/>
      <c r="U670" s="2"/>
      <c r="V670" s="5"/>
      <c r="W670" s="5"/>
      <c r="X670" s="5"/>
      <c r="Y670" s="1"/>
      <c r="Z670" s="1"/>
      <c r="AA670" s="2"/>
      <c r="AB670" s="5"/>
      <c r="AC670" s="5"/>
      <c r="AD670" s="5"/>
      <c r="AE670" s="5"/>
      <c r="AF670" s="15"/>
      <c r="AG670" s="1"/>
    </row>
    <row r="671">
      <c r="A671" s="2"/>
      <c r="B671" s="3"/>
      <c r="C671" s="4"/>
      <c r="D671" s="4"/>
      <c r="E671" s="4"/>
      <c r="F671" s="4"/>
      <c r="G671" s="1"/>
      <c r="H671" s="1"/>
      <c r="I671" s="2"/>
      <c r="J671" s="1"/>
      <c r="K671" s="1"/>
      <c r="L671" s="1"/>
      <c r="M671" s="1"/>
      <c r="N671" s="1"/>
      <c r="O671" s="2"/>
      <c r="P671" s="5"/>
      <c r="Q671" s="1"/>
      <c r="R671" s="1"/>
      <c r="S671" s="1"/>
      <c r="T671" s="2"/>
      <c r="U671" s="2"/>
      <c r="V671" s="5"/>
      <c r="W671" s="5"/>
      <c r="X671" s="5"/>
      <c r="Y671" s="1"/>
      <c r="Z671" s="1"/>
      <c r="AA671" s="2"/>
      <c r="AB671" s="5"/>
      <c r="AC671" s="5"/>
      <c r="AD671" s="5"/>
      <c r="AE671" s="5"/>
      <c r="AF671" s="15"/>
      <c r="AG671" s="1"/>
    </row>
    <row r="672">
      <c r="A672" s="2"/>
      <c r="B672" s="3"/>
      <c r="C672" s="4"/>
      <c r="D672" s="4"/>
      <c r="E672" s="4"/>
      <c r="F672" s="4"/>
      <c r="G672" s="5"/>
      <c r="H672" s="1"/>
      <c r="I672" s="1"/>
      <c r="J672" s="1"/>
      <c r="K672" s="11"/>
      <c r="L672" s="1"/>
      <c r="M672" s="1"/>
      <c r="N672" s="1"/>
      <c r="O672" s="2"/>
      <c r="P672" s="5"/>
      <c r="Q672" s="1"/>
      <c r="R672" s="1"/>
      <c r="S672" s="1"/>
      <c r="T672" s="2"/>
      <c r="U672" s="2"/>
      <c r="V672" s="5"/>
      <c r="W672" s="5"/>
      <c r="X672" s="5"/>
      <c r="Y672" s="1"/>
      <c r="Z672" s="1"/>
      <c r="AA672" s="2"/>
      <c r="AB672" s="5"/>
      <c r="AC672" s="5"/>
      <c r="AD672" s="5"/>
      <c r="AE672" s="5"/>
      <c r="AF672" s="15"/>
      <c r="AG672" s="1"/>
    </row>
    <row r="673">
      <c r="A673" s="2"/>
      <c r="B673" s="3"/>
      <c r="C673" s="4"/>
      <c r="D673" s="4"/>
      <c r="E673" s="4"/>
      <c r="F673" s="4"/>
      <c r="G673" s="5"/>
      <c r="H673" s="1"/>
      <c r="I673" s="2"/>
      <c r="J673" s="1"/>
      <c r="K673" s="11"/>
      <c r="L673" s="1"/>
      <c r="M673" s="1"/>
      <c r="N673" s="1"/>
      <c r="O673" s="2"/>
      <c r="P673" s="6"/>
      <c r="Q673" s="1"/>
      <c r="R673" s="1"/>
      <c r="S673" s="1"/>
      <c r="T673" s="2"/>
      <c r="U673" s="2"/>
      <c r="V673" s="5"/>
      <c r="W673" s="5"/>
      <c r="X673" s="5"/>
      <c r="Y673" s="1"/>
      <c r="Z673" s="1"/>
      <c r="AA673" s="2"/>
      <c r="AB673" s="5"/>
      <c r="AC673" s="5"/>
      <c r="AD673" s="5"/>
      <c r="AE673" s="5"/>
      <c r="AF673" s="15"/>
      <c r="AG673" s="1"/>
    </row>
    <row r="674">
      <c r="A674" s="2"/>
      <c r="B674" s="3"/>
      <c r="C674" s="4"/>
      <c r="D674" s="4"/>
      <c r="E674" s="4"/>
      <c r="F674" s="4"/>
      <c r="G674" s="1"/>
      <c r="H674" s="1"/>
      <c r="I674" s="1"/>
      <c r="J674" s="1"/>
      <c r="K674" s="2"/>
      <c r="L674" s="1"/>
      <c r="M674" s="1"/>
      <c r="N674" s="1"/>
      <c r="O674" s="2"/>
      <c r="P674" s="6"/>
      <c r="Q674" s="5"/>
      <c r="R674" s="1"/>
      <c r="S674" s="1"/>
      <c r="T674" s="2"/>
      <c r="U674" s="2"/>
      <c r="V674" s="5"/>
      <c r="W674" s="5"/>
      <c r="X674" s="5"/>
      <c r="Y674" s="1"/>
      <c r="Z674" s="1"/>
      <c r="AA674" s="2"/>
      <c r="AB674" s="5"/>
      <c r="AC674" s="5"/>
      <c r="AD674" s="5"/>
      <c r="AE674" s="5"/>
      <c r="AF674" s="15"/>
      <c r="AG674" s="1"/>
    </row>
    <row r="675">
      <c r="A675" s="2"/>
      <c r="B675" s="3"/>
      <c r="C675" s="4"/>
      <c r="D675" s="4"/>
      <c r="E675" s="4"/>
      <c r="F675" s="4"/>
      <c r="G675" s="1"/>
      <c r="H675" s="1"/>
      <c r="I675" s="2"/>
      <c r="J675" s="1"/>
      <c r="K675" s="8"/>
      <c r="L675" s="1"/>
      <c r="M675" s="1"/>
      <c r="N675" s="1"/>
      <c r="O675" s="2"/>
      <c r="P675" s="6"/>
      <c r="Q675" s="2"/>
      <c r="R675" s="1"/>
      <c r="S675" s="1"/>
      <c r="T675" s="2"/>
      <c r="U675" s="2"/>
      <c r="V675" s="5"/>
      <c r="W675" s="5"/>
      <c r="X675" s="5"/>
      <c r="Y675" s="1"/>
      <c r="Z675" s="1"/>
      <c r="AA675" s="1"/>
      <c r="AB675" s="5"/>
      <c r="AC675" s="5"/>
      <c r="AD675" s="5"/>
      <c r="AE675" s="5"/>
      <c r="AF675" s="15"/>
      <c r="AG675" s="1"/>
    </row>
    <row r="676">
      <c r="A676" s="2"/>
      <c r="B676" s="3"/>
      <c r="C676" s="4"/>
      <c r="D676" s="4"/>
      <c r="E676" s="4"/>
      <c r="F676" s="4"/>
      <c r="G676" s="1"/>
      <c r="H676" s="1"/>
      <c r="I676" s="2"/>
      <c r="J676" s="1"/>
      <c r="K676" s="5"/>
      <c r="L676" s="1"/>
      <c r="M676" s="1"/>
      <c r="N676" s="1"/>
      <c r="O676" s="2"/>
      <c r="P676" s="6"/>
      <c r="Q676" s="1"/>
      <c r="R676" s="1"/>
      <c r="S676" s="1"/>
      <c r="T676" s="2"/>
      <c r="U676" s="2"/>
      <c r="V676" s="5"/>
      <c r="W676" s="5"/>
      <c r="X676" s="5"/>
      <c r="Y676" s="1"/>
      <c r="Z676" s="1"/>
      <c r="AA676" s="1"/>
      <c r="AB676" s="5"/>
      <c r="AC676" s="5"/>
      <c r="AD676" s="5"/>
      <c r="AE676" s="5"/>
      <c r="AF676" s="15"/>
      <c r="AG676" s="1"/>
    </row>
    <row r="677">
      <c r="A677" s="2"/>
      <c r="B677" s="3"/>
      <c r="C677" s="4"/>
      <c r="D677" s="4"/>
      <c r="E677" s="4"/>
      <c r="F677" s="4"/>
      <c r="G677" s="2"/>
      <c r="H677" s="1"/>
      <c r="I677" s="2"/>
      <c r="J677" s="1"/>
      <c r="K677" s="5"/>
      <c r="L677" s="1"/>
      <c r="M677" s="1"/>
      <c r="N677" s="1"/>
      <c r="O677" s="2"/>
      <c r="P677" s="6"/>
      <c r="Q677" s="1"/>
      <c r="R677" s="1"/>
      <c r="S677" s="1"/>
      <c r="T677" s="2"/>
      <c r="U677" s="2"/>
      <c r="V677" s="5"/>
      <c r="W677" s="5"/>
      <c r="X677" s="5"/>
      <c r="Y677" s="1"/>
      <c r="Z677" s="1"/>
      <c r="AA677" s="2"/>
      <c r="AB677" s="5"/>
      <c r="AC677" s="5"/>
      <c r="AD677" s="5"/>
      <c r="AE677" s="5"/>
      <c r="AF677" s="15"/>
      <c r="AG677" s="1"/>
    </row>
    <row r="678">
      <c r="A678" s="2"/>
      <c r="B678" s="3"/>
      <c r="C678" s="4"/>
      <c r="D678" s="4"/>
      <c r="E678" s="4"/>
      <c r="F678" s="4"/>
      <c r="G678" s="1"/>
      <c r="H678" s="1"/>
      <c r="I678" s="1"/>
      <c r="J678" s="1"/>
      <c r="K678" s="2"/>
      <c r="L678" s="1"/>
      <c r="M678" s="1"/>
      <c r="N678" s="1"/>
      <c r="O678" s="2"/>
      <c r="P678" s="5"/>
      <c r="Q678" s="5"/>
      <c r="R678" s="1"/>
      <c r="S678" s="1"/>
      <c r="T678" s="2"/>
      <c r="U678" s="2"/>
      <c r="V678" s="5"/>
      <c r="W678" s="5"/>
      <c r="X678" s="5"/>
      <c r="Y678" s="1"/>
      <c r="Z678" s="1"/>
      <c r="AA678" s="2"/>
      <c r="AB678" s="5"/>
      <c r="AC678" s="5"/>
      <c r="AD678" s="5"/>
      <c r="AE678" s="5"/>
      <c r="AF678" s="15"/>
      <c r="AG678" s="1"/>
    </row>
    <row r="679">
      <c r="A679" s="2"/>
      <c r="B679" s="3"/>
      <c r="C679" s="4"/>
      <c r="D679" s="4"/>
      <c r="E679" s="4"/>
      <c r="F679" s="4"/>
      <c r="G679" s="7"/>
      <c r="H679" s="1"/>
      <c r="I679" s="2"/>
      <c r="J679" s="1"/>
      <c r="K679" s="5"/>
      <c r="L679" s="1"/>
      <c r="M679" s="1"/>
      <c r="N679" s="2"/>
      <c r="O679" s="2"/>
      <c r="P679" s="6"/>
      <c r="Q679" s="1"/>
      <c r="R679" s="1"/>
      <c r="S679" s="1"/>
      <c r="T679" s="2"/>
      <c r="U679" s="2"/>
      <c r="V679" s="5"/>
      <c r="W679" s="5"/>
      <c r="X679" s="5"/>
      <c r="Y679" s="1"/>
      <c r="Z679" s="1"/>
      <c r="AA679" s="1"/>
      <c r="AB679" s="5"/>
      <c r="AC679" s="5"/>
      <c r="AD679" s="5"/>
      <c r="AE679" s="5"/>
      <c r="AF679" s="15"/>
      <c r="AG679" s="1"/>
    </row>
    <row r="680">
      <c r="A680" s="2"/>
      <c r="B680" s="3"/>
      <c r="C680" s="4"/>
      <c r="D680" s="4"/>
      <c r="E680" s="4"/>
      <c r="F680" s="4"/>
      <c r="G680" s="2"/>
      <c r="H680" s="1"/>
      <c r="I680" s="2"/>
      <c r="J680" s="1"/>
      <c r="K680" s="5"/>
      <c r="L680" s="1"/>
      <c r="M680" s="1"/>
      <c r="N680" s="2"/>
      <c r="O680" s="2"/>
      <c r="P680" s="6"/>
      <c r="Q680" s="1"/>
      <c r="R680" s="1"/>
      <c r="S680" s="1"/>
      <c r="T680" s="2"/>
      <c r="U680" s="2"/>
      <c r="V680" s="5"/>
      <c r="W680" s="5"/>
      <c r="X680" s="5"/>
      <c r="Y680" s="1"/>
      <c r="Z680" s="1"/>
      <c r="AA680" s="1"/>
      <c r="AB680" s="5"/>
      <c r="AC680" s="5"/>
      <c r="AD680" s="5"/>
      <c r="AE680" s="5"/>
      <c r="AF680" s="15"/>
      <c r="AG680" s="1"/>
    </row>
    <row r="681">
      <c r="A681" s="2"/>
      <c r="B681" s="3"/>
      <c r="C681" s="4"/>
      <c r="D681" s="4"/>
      <c r="E681" s="4"/>
      <c r="F681" s="4"/>
      <c r="G681" s="5"/>
      <c r="H681" s="1"/>
      <c r="I681" s="2"/>
      <c r="J681" s="1"/>
      <c r="K681" s="11"/>
      <c r="L681" s="1"/>
      <c r="M681" s="1"/>
      <c r="N681" s="1"/>
      <c r="O681" s="2"/>
      <c r="P681" s="5"/>
      <c r="Q681" s="1"/>
      <c r="R681" s="1"/>
      <c r="S681" s="1"/>
      <c r="T681" s="2"/>
      <c r="U681" s="2"/>
      <c r="V681" s="5"/>
      <c r="W681" s="5"/>
      <c r="X681" s="5"/>
      <c r="Y681" s="1"/>
      <c r="Z681" s="1"/>
      <c r="AA681" s="2"/>
      <c r="AB681" s="5"/>
      <c r="AC681" s="5"/>
      <c r="AD681" s="5"/>
      <c r="AE681" s="5"/>
      <c r="AF681" s="15"/>
      <c r="AG681" s="1"/>
    </row>
    <row r="682">
      <c r="A682" s="2"/>
      <c r="B682" s="3"/>
      <c r="C682" s="4"/>
      <c r="D682" s="4"/>
      <c r="E682" s="4"/>
      <c r="F682" s="4"/>
      <c r="G682" s="5"/>
      <c r="H682" s="1"/>
      <c r="I682" s="2"/>
      <c r="J682" s="1"/>
      <c r="K682" s="13"/>
      <c r="L682" s="1"/>
      <c r="M682" s="1"/>
      <c r="N682" s="1"/>
      <c r="O682" s="2"/>
      <c r="P682" s="5"/>
      <c r="Q682" s="1"/>
      <c r="R682" s="1"/>
      <c r="S682" s="1"/>
      <c r="T682" s="2"/>
      <c r="U682" s="2"/>
      <c r="V682" s="5"/>
      <c r="W682" s="5"/>
      <c r="X682" s="5"/>
      <c r="Y682" s="1"/>
      <c r="Z682" s="1"/>
      <c r="AA682" s="2"/>
      <c r="AB682" s="5"/>
      <c r="AC682" s="5"/>
      <c r="AD682" s="5"/>
      <c r="AE682" s="5"/>
      <c r="AF682" s="15"/>
      <c r="AG682" s="1"/>
    </row>
    <row r="683">
      <c r="A683" s="2"/>
      <c r="B683" s="3"/>
      <c r="C683" s="4"/>
      <c r="D683" s="4"/>
      <c r="E683" s="4"/>
      <c r="F683" s="4"/>
      <c r="G683" s="1"/>
      <c r="H683" s="1"/>
      <c r="I683" s="2"/>
      <c r="J683" s="1"/>
      <c r="K683" s="11"/>
      <c r="L683" s="1"/>
      <c r="M683" s="1"/>
      <c r="N683" s="1"/>
      <c r="O683" s="2"/>
      <c r="P683" s="5"/>
      <c r="Q683" s="5"/>
      <c r="R683" s="1"/>
      <c r="S683" s="1"/>
      <c r="T683" s="2"/>
      <c r="U683" s="2"/>
      <c r="V683" s="5"/>
      <c r="W683" s="5"/>
      <c r="X683" s="5"/>
      <c r="Y683" s="1"/>
      <c r="Z683" s="1"/>
      <c r="AA683" s="2"/>
      <c r="AB683" s="5"/>
      <c r="AC683" s="5"/>
      <c r="AD683" s="5"/>
      <c r="AE683" s="5"/>
      <c r="AF683" s="15"/>
      <c r="AG683" s="1"/>
    </row>
    <row r="684">
      <c r="A684" s="2"/>
      <c r="B684" s="3"/>
      <c r="C684" s="4"/>
      <c r="D684" s="4"/>
      <c r="E684" s="4"/>
      <c r="F684" s="4"/>
      <c r="G684" s="5"/>
      <c r="H684" s="1"/>
      <c r="I684" s="2"/>
      <c r="J684" s="1"/>
      <c r="K684" s="8"/>
      <c r="L684" s="1"/>
      <c r="M684" s="1"/>
      <c r="N684" s="1"/>
      <c r="O684" s="2"/>
      <c r="P684" s="6"/>
      <c r="Q684" s="5"/>
      <c r="R684" s="1"/>
      <c r="S684" s="1"/>
      <c r="T684" s="2"/>
      <c r="U684" s="2"/>
      <c r="V684" s="5"/>
      <c r="W684" s="5"/>
      <c r="X684" s="5"/>
      <c r="Y684" s="1"/>
      <c r="Z684" s="1"/>
      <c r="AA684" s="2"/>
      <c r="AB684" s="5"/>
      <c r="AC684" s="5"/>
      <c r="AD684" s="5"/>
      <c r="AE684" s="5"/>
      <c r="AF684" s="15"/>
      <c r="AG684" s="1"/>
    </row>
    <row r="685">
      <c r="A685" s="2"/>
      <c r="B685" s="3"/>
      <c r="C685" s="4"/>
      <c r="D685" s="4"/>
      <c r="E685" s="4"/>
      <c r="F685" s="4"/>
      <c r="G685" s="5"/>
      <c r="H685" s="1"/>
      <c r="I685" s="2"/>
      <c r="J685" s="1"/>
      <c r="K685" s="11"/>
      <c r="L685" s="1"/>
      <c r="M685" s="1"/>
      <c r="N685" s="1"/>
      <c r="O685" s="2"/>
      <c r="P685" s="6"/>
      <c r="Q685" s="1"/>
      <c r="R685" s="1"/>
      <c r="S685" s="1"/>
      <c r="T685" s="2"/>
      <c r="U685" s="2"/>
      <c r="V685" s="5"/>
      <c r="W685" s="5"/>
      <c r="X685" s="5"/>
      <c r="Y685" s="1"/>
      <c r="Z685" s="1"/>
      <c r="AA685" s="2"/>
      <c r="AB685" s="5"/>
      <c r="AC685" s="5"/>
      <c r="AD685" s="5"/>
      <c r="AE685" s="5"/>
      <c r="AF685" s="15"/>
      <c r="AG685" s="1"/>
    </row>
    <row r="686">
      <c r="A686" s="2"/>
      <c r="B686" s="3"/>
      <c r="C686" s="4"/>
      <c r="D686" s="4"/>
      <c r="E686" s="4"/>
      <c r="F686" s="4"/>
      <c r="G686" s="11"/>
      <c r="H686" s="1"/>
      <c r="I686" s="2"/>
      <c r="J686" s="1"/>
      <c r="K686" s="5"/>
      <c r="L686" s="1"/>
      <c r="M686" s="1"/>
      <c r="N686" s="1"/>
      <c r="O686" s="2"/>
      <c r="P686" s="5"/>
      <c r="Q686" s="5"/>
      <c r="R686" s="1"/>
      <c r="S686" s="1"/>
      <c r="T686" s="2"/>
      <c r="U686" s="2"/>
      <c r="V686" s="5"/>
      <c r="W686" s="5"/>
      <c r="X686" s="5"/>
      <c r="Y686" s="1"/>
      <c r="Z686" s="1"/>
      <c r="AA686" s="2"/>
      <c r="AB686" s="5"/>
      <c r="AC686" s="5"/>
      <c r="AD686" s="5"/>
      <c r="AE686" s="5"/>
      <c r="AF686" s="15"/>
      <c r="AG686" s="1"/>
    </row>
    <row r="687">
      <c r="A687" s="2"/>
      <c r="B687" s="3"/>
      <c r="C687" s="4"/>
      <c r="D687" s="4"/>
      <c r="E687" s="4"/>
      <c r="F687" s="4"/>
      <c r="G687" s="5"/>
      <c r="H687" s="1"/>
      <c r="I687" s="1"/>
      <c r="J687" s="1"/>
      <c r="K687" s="11"/>
      <c r="L687" s="1"/>
      <c r="M687" s="1"/>
      <c r="N687" s="1"/>
      <c r="O687" s="2"/>
      <c r="P687" s="5"/>
      <c r="Q687" s="5"/>
      <c r="R687" s="1"/>
      <c r="S687" s="1"/>
      <c r="T687" s="2"/>
      <c r="U687" s="2"/>
      <c r="V687" s="5"/>
      <c r="W687" s="5"/>
      <c r="X687" s="5"/>
      <c r="Y687" s="1"/>
      <c r="Z687" s="1"/>
      <c r="AA687" s="2"/>
      <c r="AB687" s="5"/>
      <c r="AC687" s="5"/>
      <c r="AD687" s="5"/>
      <c r="AE687" s="5"/>
      <c r="AF687" s="15"/>
      <c r="AG687" s="1"/>
    </row>
    <row r="688">
      <c r="A688" s="2"/>
      <c r="B688" s="3"/>
      <c r="C688" s="4"/>
      <c r="D688" s="4"/>
      <c r="E688" s="4"/>
      <c r="F688" s="4"/>
      <c r="G688" s="1"/>
      <c r="H688" s="1"/>
      <c r="I688" s="2"/>
      <c r="J688" s="1"/>
      <c r="K688" s="5"/>
      <c r="L688" s="1"/>
      <c r="M688" s="1"/>
      <c r="N688" s="1"/>
      <c r="O688" s="2"/>
      <c r="P688" s="6"/>
      <c r="Q688" s="11"/>
      <c r="R688" s="1"/>
      <c r="S688" s="1"/>
      <c r="T688" s="2"/>
      <c r="U688" s="2"/>
      <c r="V688" s="5"/>
      <c r="W688" s="5"/>
      <c r="X688" s="5"/>
      <c r="Y688" s="1"/>
      <c r="Z688" s="1"/>
      <c r="AA688" s="1"/>
      <c r="AB688" s="5"/>
      <c r="AC688" s="5"/>
      <c r="AD688" s="5"/>
      <c r="AE688" s="5"/>
      <c r="AF688" s="15"/>
      <c r="AG688" s="1"/>
    </row>
    <row r="689">
      <c r="A689" s="2"/>
      <c r="B689" s="3"/>
      <c r="C689" s="4"/>
      <c r="D689" s="4"/>
      <c r="E689" s="4"/>
      <c r="F689" s="4"/>
      <c r="G689" s="2"/>
      <c r="H689" s="1"/>
      <c r="I689" s="2"/>
      <c r="J689" s="1"/>
      <c r="K689" s="5"/>
      <c r="L689" s="1"/>
      <c r="M689" s="1"/>
      <c r="N689" s="1"/>
      <c r="O689" s="2"/>
      <c r="P689" s="5"/>
      <c r="Q689" s="1"/>
      <c r="R689" s="1"/>
      <c r="S689" s="1"/>
      <c r="T689" s="2"/>
      <c r="U689" s="2"/>
      <c r="V689" s="5"/>
      <c r="W689" s="5"/>
      <c r="X689" s="5"/>
      <c r="Y689" s="1"/>
      <c r="Z689" s="1"/>
      <c r="AA689" s="1"/>
      <c r="AB689" s="5"/>
      <c r="AC689" s="5"/>
      <c r="AD689" s="5"/>
      <c r="AE689" s="5"/>
      <c r="AF689" s="15"/>
      <c r="AG689" s="1"/>
    </row>
    <row r="690">
      <c r="A690" s="2"/>
      <c r="B690" s="3"/>
      <c r="C690" s="4"/>
      <c r="D690" s="4"/>
      <c r="E690" s="4"/>
      <c r="F690" s="4"/>
      <c r="G690" s="1"/>
      <c r="H690" s="1"/>
      <c r="I690" s="2"/>
      <c r="J690" s="1"/>
      <c r="K690" s="11"/>
      <c r="L690" s="1"/>
      <c r="M690" s="1"/>
      <c r="N690" s="1"/>
      <c r="O690" s="2"/>
      <c r="P690" s="6"/>
      <c r="Q690" s="1"/>
      <c r="R690" s="1"/>
      <c r="S690" s="1"/>
      <c r="T690" s="2"/>
      <c r="U690" s="2"/>
      <c r="V690" s="5"/>
      <c r="W690" s="5"/>
      <c r="X690" s="5"/>
      <c r="Y690" s="1"/>
      <c r="Z690" s="1"/>
      <c r="AA690" s="2"/>
      <c r="AB690" s="5"/>
      <c r="AC690" s="5"/>
      <c r="AD690" s="5"/>
      <c r="AE690" s="5"/>
      <c r="AF690" s="15"/>
      <c r="AG690" s="1"/>
    </row>
    <row r="691">
      <c r="A691" s="2"/>
      <c r="B691" s="3"/>
      <c r="C691" s="4"/>
      <c r="D691" s="4"/>
      <c r="E691" s="4"/>
      <c r="F691" s="4"/>
      <c r="G691" s="11"/>
      <c r="H691" s="1"/>
      <c r="I691" s="2"/>
      <c r="J691" s="1"/>
      <c r="K691" s="5"/>
      <c r="L691" s="1"/>
      <c r="M691" s="1"/>
      <c r="N691" s="2"/>
      <c r="O691" s="2"/>
      <c r="P691" s="5"/>
      <c r="Q691" s="5"/>
      <c r="R691" s="1"/>
      <c r="S691" s="1"/>
      <c r="T691" s="2"/>
      <c r="U691" s="2"/>
      <c r="V691" s="5"/>
      <c r="W691" s="5"/>
      <c r="X691" s="5"/>
      <c r="Y691" s="1"/>
      <c r="Z691" s="1"/>
      <c r="AA691" s="2"/>
      <c r="AB691" s="5"/>
      <c r="AC691" s="5"/>
      <c r="AD691" s="5"/>
      <c r="AE691" s="5"/>
      <c r="AF691" s="15"/>
      <c r="AG691" s="1"/>
    </row>
    <row r="692">
      <c r="A692" s="2"/>
      <c r="B692" s="3"/>
      <c r="C692" s="4"/>
      <c r="D692" s="4"/>
      <c r="E692" s="4"/>
      <c r="F692" s="4"/>
      <c r="G692" s="5"/>
      <c r="H692" s="1"/>
      <c r="I692" s="2"/>
      <c r="J692" s="1"/>
      <c r="K692" s="5"/>
      <c r="L692" s="1"/>
      <c r="M692" s="1"/>
      <c r="N692" s="1"/>
      <c r="O692" s="2"/>
      <c r="P692" s="6"/>
      <c r="Q692" s="2"/>
      <c r="R692" s="1"/>
      <c r="S692" s="1"/>
      <c r="T692" s="2"/>
      <c r="U692" s="2"/>
      <c r="V692" s="5"/>
      <c r="W692" s="5"/>
      <c r="X692" s="5"/>
      <c r="Y692" s="1"/>
      <c r="Z692" s="1"/>
      <c r="AA692" s="1"/>
      <c r="AB692" s="5"/>
      <c r="AC692" s="5"/>
      <c r="AD692" s="5"/>
      <c r="AE692" s="5"/>
      <c r="AF692" s="15"/>
      <c r="AG692" s="1"/>
    </row>
    <row r="693">
      <c r="A693" s="2"/>
      <c r="B693" s="3"/>
      <c r="C693" s="4"/>
      <c r="D693" s="4"/>
      <c r="E693" s="4"/>
      <c r="F693" s="4"/>
      <c r="G693" s="5"/>
      <c r="H693" s="1"/>
      <c r="I693" s="2"/>
      <c r="J693" s="1"/>
      <c r="K693" s="5"/>
      <c r="L693" s="1"/>
      <c r="M693" s="1"/>
      <c r="N693" s="1"/>
      <c r="O693" s="2"/>
      <c r="P693" s="5"/>
      <c r="Q693" s="1"/>
      <c r="R693" s="1"/>
      <c r="S693" s="1"/>
      <c r="T693" s="2"/>
      <c r="U693" s="2"/>
      <c r="V693" s="5"/>
      <c r="W693" s="5"/>
      <c r="X693" s="5"/>
      <c r="Y693" s="1"/>
      <c r="Z693" s="1"/>
      <c r="AA693" s="2"/>
      <c r="AB693" s="5"/>
      <c r="AC693" s="5"/>
      <c r="AD693" s="5"/>
      <c r="AE693" s="5"/>
      <c r="AF693" s="15"/>
      <c r="AG693" s="1"/>
    </row>
    <row r="694">
      <c r="A694" s="2"/>
      <c r="B694" s="3"/>
      <c r="C694" s="4"/>
      <c r="D694" s="4"/>
      <c r="E694" s="4"/>
      <c r="F694" s="4"/>
      <c r="G694" s="5"/>
      <c r="H694" s="1"/>
      <c r="I694" s="2"/>
      <c r="J694" s="1"/>
      <c r="K694" s="11"/>
      <c r="L694" s="1"/>
      <c r="M694" s="1"/>
      <c r="N694" s="2"/>
      <c r="O694" s="2"/>
      <c r="P694" s="5"/>
      <c r="Q694" s="5"/>
      <c r="R694" s="1"/>
      <c r="S694" s="1"/>
      <c r="T694" s="2"/>
      <c r="U694" s="2"/>
      <c r="V694" s="5"/>
      <c r="W694" s="5"/>
      <c r="X694" s="5"/>
      <c r="Y694" s="1"/>
      <c r="Z694" s="1"/>
      <c r="AA694" s="2"/>
      <c r="AB694" s="5"/>
      <c r="AC694" s="5"/>
      <c r="AD694" s="5"/>
      <c r="AE694" s="5"/>
      <c r="AF694" s="15"/>
      <c r="AG694" s="1"/>
    </row>
    <row r="695">
      <c r="A695" s="2"/>
      <c r="B695" s="3"/>
      <c r="C695" s="4"/>
      <c r="D695" s="4"/>
      <c r="E695" s="4"/>
      <c r="F695" s="4"/>
      <c r="G695" s="11"/>
      <c r="H695" s="1"/>
      <c r="I695" s="2"/>
      <c r="J695" s="1"/>
      <c r="K695" s="5"/>
      <c r="L695" s="1"/>
      <c r="M695" s="1"/>
      <c r="N695" s="1"/>
      <c r="O695" s="2"/>
      <c r="P695" s="5"/>
      <c r="Q695" s="1"/>
      <c r="R695" s="1"/>
      <c r="S695" s="1"/>
      <c r="T695" s="2"/>
      <c r="U695" s="2"/>
      <c r="V695" s="5"/>
      <c r="W695" s="5"/>
      <c r="X695" s="5"/>
      <c r="Y695" s="1"/>
      <c r="Z695" s="1"/>
      <c r="AA695" s="1"/>
      <c r="AB695" s="5"/>
      <c r="AC695" s="5"/>
      <c r="AD695" s="5"/>
      <c r="AE695" s="5"/>
      <c r="AF695" s="15"/>
      <c r="AG695" s="1"/>
    </row>
    <row r="696">
      <c r="A696" s="2"/>
      <c r="B696" s="3"/>
      <c r="C696" s="4"/>
      <c r="D696" s="4"/>
      <c r="E696" s="4"/>
      <c r="F696" s="4"/>
      <c r="G696" s="1"/>
      <c r="H696" s="1"/>
      <c r="I696" s="1"/>
      <c r="J696" s="1"/>
      <c r="K696" s="11"/>
      <c r="L696" s="1"/>
      <c r="M696" s="1"/>
      <c r="N696" s="1"/>
      <c r="O696" s="2"/>
      <c r="P696" s="5"/>
      <c r="Q696" s="5"/>
      <c r="R696" s="1"/>
      <c r="S696" s="1"/>
      <c r="T696" s="2"/>
      <c r="U696" s="2"/>
      <c r="V696" s="5"/>
      <c r="W696" s="5"/>
      <c r="X696" s="5"/>
      <c r="Y696" s="1"/>
      <c r="Z696" s="1"/>
      <c r="AA696" s="2"/>
      <c r="AB696" s="5"/>
      <c r="AC696" s="5"/>
      <c r="AD696" s="5"/>
      <c r="AE696" s="5"/>
      <c r="AF696" s="15"/>
      <c r="AG696" s="1"/>
    </row>
    <row r="697">
      <c r="A697" s="2"/>
      <c r="B697" s="3"/>
      <c r="C697" s="4"/>
      <c r="D697" s="4"/>
      <c r="E697" s="4"/>
      <c r="F697" s="4"/>
      <c r="G697" s="1"/>
      <c r="H697" s="1"/>
      <c r="I697" s="2"/>
      <c r="J697" s="1"/>
      <c r="K697" s="2"/>
      <c r="L697" s="1"/>
      <c r="M697" s="1"/>
      <c r="N697" s="1"/>
      <c r="O697" s="2"/>
      <c r="P697" s="6"/>
      <c r="Q697" s="2"/>
      <c r="R697" s="1"/>
      <c r="S697" s="1"/>
      <c r="T697" s="2"/>
      <c r="U697" s="2"/>
      <c r="V697" s="5"/>
      <c r="W697" s="5"/>
      <c r="X697" s="5"/>
      <c r="Y697" s="1"/>
      <c r="Z697" s="1"/>
      <c r="AA697" s="2"/>
      <c r="AB697" s="5"/>
      <c r="AC697" s="5"/>
      <c r="AD697" s="5"/>
      <c r="AE697" s="5"/>
      <c r="AF697" s="15"/>
      <c r="AG697" s="1"/>
    </row>
    <row r="698">
      <c r="A698" s="2"/>
      <c r="B698" s="3"/>
      <c r="C698" s="4"/>
      <c r="D698" s="4"/>
      <c r="E698" s="4"/>
      <c r="F698" s="4"/>
      <c r="G698" s="2"/>
      <c r="H698" s="1"/>
      <c r="I698" s="2"/>
      <c r="J698" s="1"/>
      <c r="K698" s="2"/>
      <c r="L698" s="1"/>
      <c r="M698" s="1"/>
      <c r="N698" s="1"/>
      <c r="O698" s="2"/>
      <c r="P698" s="6"/>
      <c r="Q698" s="1"/>
      <c r="R698" s="1"/>
      <c r="S698" s="1"/>
      <c r="T698" s="2"/>
      <c r="U698" s="2"/>
      <c r="V698" s="5"/>
      <c r="W698" s="5"/>
      <c r="X698" s="5"/>
      <c r="Y698" s="1"/>
      <c r="Z698" s="1"/>
      <c r="AA698" s="1"/>
      <c r="AB698" s="5"/>
      <c r="AC698" s="5"/>
      <c r="AD698" s="5"/>
      <c r="AE698" s="5"/>
      <c r="AF698" s="15"/>
      <c r="AG698" s="1"/>
    </row>
    <row r="699">
      <c r="A699" s="2"/>
      <c r="B699" s="3"/>
      <c r="C699" s="4"/>
      <c r="D699" s="4"/>
      <c r="E699" s="4"/>
      <c r="F699" s="4"/>
      <c r="G699" s="5"/>
      <c r="H699" s="1"/>
      <c r="I699" s="2"/>
      <c r="J699" s="1"/>
      <c r="K699" s="11"/>
      <c r="L699" s="1"/>
      <c r="M699" s="1"/>
      <c r="N699" s="1"/>
      <c r="O699" s="2"/>
      <c r="P699" s="5"/>
      <c r="Q699" s="5"/>
      <c r="R699" s="1"/>
      <c r="S699" s="1"/>
      <c r="T699" s="2"/>
      <c r="U699" s="2"/>
      <c r="V699" s="5"/>
      <c r="W699" s="5"/>
      <c r="X699" s="5"/>
      <c r="Y699" s="1"/>
      <c r="Z699" s="1"/>
      <c r="AA699" s="2"/>
      <c r="AB699" s="5"/>
      <c r="AC699" s="5"/>
      <c r="AD699" s="5"/>
      <c r="AE699" s="5"/>
      <c r="AF699" s="15"/>
      <c r="AG699" s="1"/>
    </row>
    <row r="700">
      <c r="A700" s="2"/>
      <c r="B700" s="3"/>
      <c r="C700" s="4"/>
      <c r="D700" s="4"/>
      <c r="E700" s="4"/>
      <c r="F700" s="4"/>
      <c r="G700" s="7"/>
      <c r="H700" s="1"/>
      <c r="I700" s="2"/>
      <c r="J700" s="1"/>
      <c r="K700" s="5"/>
      <c r="L700" s="1"/>
      <c r="M700" s="1"/>
      <c r="N700" s="1"/>
      <c r="O700" s="2"/>
      <c r="P700" s="5"/>
      <c r="Q700" s="2"/>
      <c r="R700" s="1"/>
      <c r="S700" s="1"/>
      <c r="T700" s="2"/>
      <c r="U700" s="2"/>
      <c r="V700" s="5"/>
      <c r="W700" s="5"/>
      <c r="X700" s="5"/>
      <c r="Y700" s="1"/>
      <c r="Z700" s="1"/>
      <c r="AA700" s="2"/>
      <c r="AB700" s="5"/>
      <c r="AC700" s="5"/>
      <c r="AD700" s="5"/>
      <c r="AE700" s="5"/>
      <c r="AF700" s="15"/>
      <c r="AG700" s="1"/>
    </row>
    <row r="701">
      <c r="A701" s="2"/>
      <c r="B701" s="3"/>
      <c r="C701" s="4"/>
      <c r="D701" s="4"/>
      <c r="E701" s="4"/>
      <c r="F701" s="4"/>
      <c r="G701" s="1"/>
      <c r="H701" s="1"/>
      <c r="I701" s="2"/>
      <c r="J701" s="1"/>
      <c r="K701" s="1"/>
      <c r="L701" s="1"/>
      <c r="M701" s="1"/>
      <c r="N701" s="1"/>
      <c r="O701" s="2"/>
      <c r="P701" s="6"/>
      <c r="Q701" s="2"/>
      <c r="R701" s="1"/>
      <c r="S701" s="1"/>
      <c r="T701" s="2"/>
      <c r="U701" s="2"/>
      <c r="V701" s="5"/>
      <c r="W701" s="5"/>
      <c r="X701" s="5"/>
      <c r="Y701" s="1"/>
      <c r="Z701" s="1"/>
      <c r="AA701" s="1"/>
      <c r="AB701" s="5"/>
      <c r="AC701" s="5"/>
      <c r="AD701" s="5"/>
      <c r="AE701" s="5"/>
      <c r="AF701" s="15"/>
      <c r="AG701" s="1"/>
    </row>
    <row r="702">
      <c r="A702" s="2"/>
      <c r="B702" s="3"/>
      <c r="C702" s="4"/>
      <c r="D702" s="4"/>
      <c r="E702" s="4"/>
      <c r="F702" s="4"/>
      <c r="G702" s="1"/>
      <c r="H702" s="1"/>
      <c r="I702" s="2"/>
      <c r="J702" s="1"/>
      <c r="K702" s="8"/>
      <c r="L702" s="1"/>
      <c r="M702" s="1"/>
      <c r="N702" s="1"/>
      <c r="O702" s="2"/>
      <c r="P702" s="6"/>
      <c r="Q702" s="5"/>
      <c r="R702" s="1"/>
      <c r="S702" s="1"/>
      <c r="T702" s="2"/>
      <c r="U702" s="2"/>
      <c r="V702" s="5"/>
      <c r="W702" s="5"/>
      <c r="X702" s="5"/>
      <c r="Y702" s="1"/>
      <c r="Z702" s="1"/>
      <c r="AA702" s="1"/>
      <c r="AB702" s="5"/>
      <c r="AC702" s="5"/>
      <c r="AD702" s="5"/>
      <c r="AE702" s="5"/>
      <c r="AF702" s="15"/>
      <c r="AG702" s="1"/>
    </row>
    <row r="703">
      <c r="A703" s="2"/>
      <c r="B703" s="3"/>
      <c r="C703" s="4"/>
      <c r="D703" s="4"/>
      <c r="E703" s="4"/>
      <c r="F703" s="4"/>
      <c r="G703" s="1"/>
      <c r="H703" s="1"/>
      <c r="I703" s="2"/>
      <c r="J703" s="1"/>
      <c r="K703" s="8"/>
      <c r="L703" s="1"/>
      <c r="M703" s="1"/>
      <c r="N703" s="2"/>
      <c r="O703" s="2"/>
      <c r="P703" s="6"/>
      <c r="Q703" s="5"/>
      <c r="R703" s="1"/>
      <c r="S703" s="1"/>
      <c r="T703" s="2"/>
      <c r="U703" s="2"/>
      <c r="V703" s="5"/>
      <c r="W703" s="5"/>
      <c r="X703" s="5"/>
      <c r="Y703" s="1"/>
      <c r="Z703" s="1"/>
      <c r="AA703" s="1"/>
      <c r="AB703" s="5"/>
      <c r="AC703" s="5"/>
      <c r="AD703" s="5"/>
      <c r="AE703" s="5"/>
      <c r="AF703" s="15"/>
      <c r="AG703" s="1"/>
    </row>
    <row r="704">
      <c r="A704" s="2"/>
      <c r="B704" s="3"/>
      <c r="C704" s="4"/>
      <c r="D704" s="4"/>
      <c r="E704" s="4"/>
      <c r="F704" s="4"/>
      <c r="G704" s="9"/>
      <c r="H704" s="1"/>
      <c r="I704" s="2"/>
      <c r="J704" s="1"/>
      <c r="K704" s="8"/>
      <c r="L704" s="1"/>
      <c r="M704" s="1"/>
      <c r="N704" s="1"/>
      <c r="O704" s="2"/>
      <c r="P704" s="6"/>
      <c r="Q704" s="5"/>
      <c r="R704" s="1"/>
      <c r="S704" s="1"/>
      <c r="T704" s="2"/>
      <c r="U704" s="2"/>
      <c r="V704" s="5"/>
      <c r="W704" s="5"/>
      <c r="X704" s="5"/>
      <c r="Y704" s="1"/>
      <c r="Z704" s="1"/>
      <c r="AA704" s="1"/>
      <c r="AB704" s="5"/>
      <c r="AC704" s="5"/>
      <c r="AD704" s="5"/>
      <c r="AE704" s="5"/>
      <c r="AF704" s="15"/>
      <c r="AG704" s="1"/>
    </row>
    <row r="705">
      <c r="A705" s="2"/>
      <c r="B705" s="3"/>
      <c r="C705" s="4"/>
      <c r="D705" s="4"/>
      <c r="E705" s="4"/>
      <c r="F705" s="4"/>
      <c r="G705" s="5"/>
      <c r="H705" s="1"/>
      <c r="I705" s="2"/>
      <c r="J705" s="1"/>
      <c r="K705" s="13"/>
      <c r="L705" s="1"/>
      <c r="M705" s="1"/>
      <c r="N705" s="1"/>
      <c r="O705" s="2"/>
      <c r="P705" s="5"/>
      <c r="Q705" s="1"/>
      <c r="R705" s="1"/>
      <c r="S705" s="1"/>
      <c r="T705" s="2"/>
      <c r="U705" s="2"/>
      <c r="V705" s="5"/>
      <c r="W705" s="5"/>
      <c r="X705" s="5"/>
      <c r="Y705" s="1"/>
      <c r="Z705" s="1"/>
      <c r="AA705" s="2"/>
      <c r="AB705" s="5"/>
      <c r="AC705" s="5"/>
      <c r="AD705" s="5"/>
      <c r="AE705" s="5"/>
      <c r="AF705" s="15"/>
      <c r="AG705" s="1"/>
    </row>
    <row r="706">
      <c r="A706" s="2"/>
      <c r="B706" s="3"/>
      <c r="C706" s="4"/>
      <c r="D706" s="4"/>
      <c r="E706" s="4"/>
      <c r="F706" s="4"/>
      <c r="G706" s="5"/>
      <c r="H706" s="1"/>
      <c r="I706" s="2"/>
      <c r="J706" s="1"/>
      <c r="K706" s="8"/>
      <c r="L706" s="1"/>
      <c r="M706" s="1"/>
      <c r="N706" s="2"/>
      <c r="O706" s="2"/>
      <c r="P706" s="5"/>
      <c r="Q706" s="1"/>
      <c r="R706" s="1"/>
      <c r="S706" s="1"/>
      <c r="T706" s="2"/>
      <c r="U706" s="2"/>
      <c r="V706" s="5"/>
      <c r="W706" s="5"/>
      <c r="X706" s="5"/>
      <c r="Y706" s="1"/>
      <c r="Z706" s="1"/>
      <c r="AA706" s="2"/>
      <c r="AB706" s="5"/>
      <c r="AC706" s="5"/>
      <c r="AD706" s="5"/>
      <c r="AE706" s="5"/>
      <c r="AF706" s="15"/>
      <c r="AG706" s="1"/>
    </row>
    <row r="707">
      <c r="A707" s="2"/>
      <c r="B707" s="3"/>
      <c r="C707" s="4"/>
      <c r="D707" s="4"/>
      <c r="E707" s="4"/>
      <c r="F707" s="4"/>
      <c r="G707" s="2"/>
      <c r="H707" s="1"/>
      <c r="I707" s="2"/>
      <c r="J707" s="1"/>
      <c r="K707" s="8"/>
      <c r="L707" s="1"/>
      <c r="M707" s="1"/>
      <c r="N707" s="1"/>
      <c r="O707" s="2"/>
      <c r="P707" s="6"/>
      <c r="Q707" s="5"/>
      <c r="R707" s="1"/>
      <c r="S707" s="1"/>
      <c r="T707" s="2"/>
      <c r="U707" s="2"/>
      <c r="V707" s="5"/>
      <c r="W707" s="5"/>
      <c r="X707" s="5"/>
      <c r="Y707" s="1"/>
      <c r="Z707" s="1"/>
      <c r="AA707" s="1"/>
      <c r="AB707" s="5"/>
      <c r="AC707" s="5"/>
      <c r="AD707" s="5"/>
      <c r="AE707" s="5"/>
      <c r="AF707" s="15"/>
      <c r="AG707" s="1"/>
    </row>
    <row r="708">
      <c r="A708" s="2"/>
      <c r="B708" s="3"/>
      <c r="C708" s="4"/>
      <c r="D708" s="4"/>
      <c r="E708" s="4"/>
      <c r="F708" s="4"/>
      <c r="G708" s="1"/>
      <c r="H708" s="1"/>
      <c r="I708" s="2"/>
      <c r="J708" s="1"/>
      <c r="K708" s="5"/>
      <c r="L708" s="1"/>
      <c r="M708" s="1"/>
      <c r="N708" s="1"/>
      <c r="O708" s="2"/>
      <c r="P708" s="5"/>
      <c r="Q708" s="11"/>
      <c r="R708" s="1"/>
      <c r="S708" s="1"/>
      <c r="T708" s="2"/>
      <c r="U708" s="2"/>
      <c r="V708" s="5"/>
      <c r="W708" s="5"/>
      <c r="X708" s="5"/>
      <c r="Y708" s="1"/>
      <c r="Z708" s="1"/>
      <c r="AA708" s="1"/>
      <c r="AB708" s="5"/>
      <c r="AC708" s="5"/>
      <c r="AD708" s="5"/>
      <c r="AE708" s="5"/>
      <c r="AF708" s="15"/>
      <c r="AG708" s="1"/>
    </row>
    <row r="709">
      <c r="A709" s="2"/>
      <c r="B709" s="3"/>
      <c r="C709" s="4"/>
      <c r="D709" s="4"/>
      <c r="E709" s="4"/>
      <c r="F709" s="4"/>
      <c r="G709" s="5"/>
      <c r="H709" s="1"/>
      <c r="I709" s="2"/>
      <c r="J709" s="1"/>
      <c r="K709" s="11"/>
      <c r="L709" s="1"/>
      <c r="M709" s="1"/>
      <c r="N709" s="1"/>
      <c r="O709" s="2"/>
      <c r="P709" s="5"/>
      <c r="Q709" s="11"/>
      <c r="R709" s="1"/>
      <c r="S709" s="1"/>
      <c r="T709" s="2"/>
      <c r="U709" s="2"/>
      <c r="V709" s="5"/>
      <c r="W709" s="5"/>
      <c r="X709" s="5"/>
      <c r="Y709" s="1"/>
      <c r="Z709" s="1"/>
      <c r="AA709" s="2"/>
      <c r="AB709" s="5"/>
      <c r="AC709" s="5"/>
      <c r="AD709" s="5"/>
      <c r="AE709" s="5"/>
      <c r="AF709" s="15"/>
      <c r="AG709" s="1"/>
    </row>
    <row r="710">
      <c r="A710" s="2"/>
      <c r="B710" s="3"/>
      <c r="C710" s="4"/>
      <c r="D710" s="4"/>
      <c r="E710" s="4"/>
      <c r="F710" s="4"/>
      <c r="G710" s="1"/>
      <c r="H710" s="1"/>
      <c r="I710" s="2"/>
      <c r="J710" s="1"/>
      <c r="K710" s="5"/>
      <c r="L710" s="1"/>
      <c r="M710" s="1"/>
      <c r="N710" s="1"/>
      <c r="O710" s="2"/>
      <c r="P710" s="5"/>
      <c r="Q710" s="5"/>
      <c r="R710" s="1"/>
      <c r="S710" s="1"/>
      <c r="T710" s="2"/>
      <c r="U710" s="2"/>
      <c r="V710" s="5"/>
      <c r="W710" s="5"/>
      <c r="X710" s="5"/>
      <c r="Y710" s="1"/>
      <c r="Z710" s="1"/>
      <c r="AA710" s="2"/>
      <c r="AB710" s="5"/>
      <c r="AC710" s="5"/>
      <c r="AD710" s="5"/>
      <c r="AE710" s="5"/>
      <c r="AF710" s="15"/>
      <c r="AG710" s="1"/>
    </row>
    <row r="711">
      <c r="A711" s="2"/>
      <c r="B711" s="3"/>
      <c r="C711" s="4"/>
      <c r="D711" s="4"/>
      <c r="E711" s="4"/>
      <c r="F711" s="4"/>
      <c r="G711" s="1"/>
      <c r="H711" s="1"/>
      <c r="I711" s="2"/>
      <c r="J711" s="1"/>
      <c r="K711" s="8"/>
      <c r="L711" s="1"/>
      <c r="M711" s="1"/>
      <c r="N711" s="1"/>
      <c r="O711" s="2"/>
      <c r="P711" s="6"/>
      <c r="Q711" s="1"/>
      <c r="R711" s="1"/>
      <c r="S711" s="1"/>
      <c r="T711" s="2"/>
      <c r="U711" s="2"/>
      <c r="V711" s="5"/>
      <c r="W711" s="5"/>
      <c r="X711" s="5"/>
      <c r="Y711" s="1"/>
      <c r="Z711" s="1"/>
      <c r="AA711" s="1"/>
      <c r="AB711" s="5"/>
      <c r="AC711" s="5"/>
      <c r="AD711" s="5"/>
      <c r="AE711" s="5"/>
      <c r="AF711" s="15"/>
      <c r="AG711" s="1"/>
    </row>
    <row r="712">
      <c r="A712" s="2"/>
      <c r="B712" s="3"/>
      <c r="C712" s="4"/>
      <c r="D712" s="4"/>
      <c r="E712" s="4"/>
      <c r="F712" s="4"/>
      <c r="G712" s="5"/>
      <c r="H712" s="1"/>
      <c r="I712" s="2"/>
      <c r="J712" s="1"/>
      <c r="K712" s="8"/>
      <c r="L712" s="1"/>
      <c r="M712" s="1"/>
      <c r="N712" s="1"/>
      <c r="O712" s="2"/>
      <c r="P712" s="6"/>
      <c r="Q712" s="5"/>
      <c r="R712" s="1"/>
      <c r="S712" s="1"/>
      <c r="T712" s="2"/>
      <c r="U712" s="2"/>
      <c r="V712" s="5"/>
      <c r="W712" s="5"/>
      <c r="X712" s="5"/>
      <c r="Y712" s="1"/>
      <c r="Z712" s="1"/>
      <c r="AA712" s="1"/>
      <c r="AB712" s="5"/>
      <c r="AC712" s="5"/>
      <c r="AD712" s="5"/>
      <c r="AE712" s="5"/>
      <c r="AF712" s="15"/>
      <c r="AG712" s="1"/>
    </row>
    <row r="713">
      <c r="A713" s="2"/>
      <c r="B713" s="3"/>
      <c r="C713" s="4"/>
      <c r="D713" s="4"/>
      <c r="E713" s="4"/>
      <c r="F713" s="4"/>
      <c r="G713" s="7"/>
      <c r="H713" s="1"/>
      <c r="I713" s="2"/>
      <c r="J713" s="1"/>
      <c r="K713" s="11"/>
      <c r="L713" s="1"/>
      <c r="M713" s="1"/>
      <c r="N713" s="1"/>
      <c r="O713" s="2"/>
      <c r="P713" s="6"/>
      <c r="Q713" s="5"/>
      <c r="R713" s="1"/>
      <c r="S713" s="1"/>
      <c r="T713" s="2"/>
      <c r="U713" s="2"/>
      <c r="V713" s="5"/>
      <c r="W713" s="5"/>
      <c r="X713" s="5"/>
      <c r="Y713" s="1"/>
      <c r="Z713" s="1"/>
      <c r="AA713" s="2"/>
      <c r="AB713" s="5"/>
      <c r="AC713" s="5"/>
      <c r="AD713" s="5"/>
      <c r="AE713" s="5"/>
      <c r="AF713" s="15"/>
      <c r="AG713" s="1"/>
    </row>
    <row r="714">
      <c r="A714" s="2"/>
      <c r="B714" s="3"/>
      <c r="C714" s="4"/>
      <c r="D714" s="4"/>
      <c r="E714" s="4"/>
      <c r="F714" s="4"/>
      <c r="G714" s="5"/>
      <c r="H714" s="1"/>
      <c r="I714" s="2"/>
      <c r="J714" s="1"/>
      <c r="K714" s="11"/>
      <c r="L714" s="1"/>
      <c r="M714" s="1"/>
      <c r="N714" s="1"/>
      <c r="O714" s="2"/>
      <c r="P714" s="6"/>
      <c r="Q714" s="5"/>
      <c r="R714" s="1"/>
      <c r="S714" s="1"/>
      <c r="T714" s="2"/>
      <c r="U714" s="2"/>
      <c r="V714" s="5"/>
      <c r="W714" s="5"/>
      <c r="X714" s="5"/>
      <c r="Y714" s="1"/>
      <c r="Z714" s="1"/>
      <c r="AA714" s="2"/>
      <c r="AB714" s="5"/>
      <c r="AC714" s="5"/>
      <c r="AD714" s="5"/>
      <c r="AE714" s="5"/>
      <c r="AF714" s="15"/>
      <c r="AG714" s="1"/>
    </row>
    <row r="715">
      <c r="A715" s="2"/>
      <c r="B715" s="3"/>
      <c r="C715" s="4"/>
      <c r="D715" s="4"/>
      <c r="E715" s="4"/>
      <c r="F715" s="4"/>
      <c r="G715" s="5"/>
      <c r="H715" s="1"/>
      <c r="I715" s="2"/>
      <c r="J715" s="1"/>
      <c r="K715" s="5"/>
      <c r="L715" s="1"/>
      <c r="M715" s="1"/>
      <c r="N715" s="2"/>
      <c r="O715" s="2"/>
      <c r="P715" s="6"/>
      <c r="Q715" s="1"/>
      <c r="R715" s="1"/>
      <c r="S715" s="1"/>
      <c r="T715" s="2"/>
      <c r="U715" s="2"/>
      <c r="V715" s="5"/>
      <c r="W715" s="5"/>
      <c r="X715" s="5"/>
      <c r="Y715" s="1"/>
      <c r="Z715" s="1"/>
      <c r="AA715" s="2"/>
      <c r="AB715" s="5"/>
      <c r="AC715" s="5"/>
      <c r="AD715" s="5"/>
      <c r="AE715" s="5"/>
      <c r="AF715" s="15"/>
      <c r="AG715" s="1"/>
    </row>
    <row r="716">
      <c r="A716" s="2"/>
      <c r="B716" s="3"/>
      <c r="C716" s="4"/>
      <c r="D716" s="4"/>
      <c r="E716" s="4"/>
      <c r="F716" s="4"/>
      <c r="G716" s="1"/>
      <c r="H716" s="1"/>
      <c r="I716" s="2"/>
      <c r="J716" s="1"/>
      <c r="K716" s="8"/>
      <c r="L716" s="1"/>
      <c r="M716" s="1"/>
      <c r="N716" s="1"/>
      <c r="O716" s="2"/>
      <c r="P716" s="5"/>
      <c r="Q716" s="1"/>
      <c r="R716" s="1"/>
      <c r="S716" s="1"/>
      <c r="T716" s="2"/>
      <c r="U716" s="2"/>
      <c r="V716" s="5"/>
      <c r="W716" s="5"/>
      <c r="X716" s="5"/>
      <c r="Y716" s="1"/>
      <c r="Z716" s="1"/>
      <c r="AA716" s="2"/>
      <c r="AB716" s="5"/>
      <c r="AC716" s="5"/>
      <c r="AD716" s="5"/>
      <c r="AE716" s="5"/>
      <c r="AF716" s="15"/>
      <c r="AG716" s="1"/>
    </row>
    <row r="717">
      <c r="A717" s="2"/>
      <c r="B717" s="3"/>
      <c r="C717" s="4"/>
      <c r="D717" s="4"/>
      <c r="E717" s="4"/>
      <c r="F717" s="4"/>
      <c r="G717" s="2"/>
      <c r="H717" s="1"/>
      <c r="I717" s="1"/>
      <c r="J717" s="1"/>
      <c r="K717" s="8"/>
      <c r="L717" s="1"/>
      <c r="M717" s="1"/>
      <c r="N717" s="1"/>
      <c r="O717" s="2"/>
      <c r="P717" s="6"/>
      <c r="Q717" s="2"/>
      <c r="R717" s="1"/>
      <c r="S717" s="1"/>
      <c r="T717" s="2"/>
      <c r="U717" s="2"/>
      <c r="V717" s="5"/>
      <c r="W717" s="5"/>
      <c r="X717" s="5"/>
      <c r="Y717" s="1"/>
      <c r="Z717" s="1"/>
      <c r="AA717" s="1"/>
      <c r="AB717" s="5"/>
      <c r="AC717" s="5"/>
      <c r="AD717" s="5"/>
      <c r="AE717" s="5"/>
      <c r="AF717" s="15"/>
      <c r="AG717" s="1"/>
    </row>
    <row r="718">
      <c r="A718" s="2"/>
      <c r="B718" s="3"/>
      <c r="C718" s="4"/>
      <c r="D718" s="4"/>
      <c r="E718" s="4"/>
      <c r="F718" s="4"/>
      <c r="G718" s="5"/>
      <c r="H718" s="1"/>
      <c r="I718" s="2"/>
      <c r="J718" s="1"/>
      <c r="K718" s="11"/>
      <c r="L718" s="1"/>
      <c r="M718" s="1"/>
      <c r="N718" s="1"/>
      <c r="O718" s="2"/>
      <c r="P718" s="5"/>
      <c r="Q718" s="5"/>
      <c r="R718" s="1"/>
      <c r="S718" s="1"/>
      <c r="T718" s="2"/>
      <c r="U718" s="2"/>
      <c r="V718" s="5"/>
      <c r="W718" s="5"/>
      <c r="X718" s="5"/>
      <c r="Y718" s="1"/>
      <c r="Z718" s="1"/>
      <c r="AA718" s="2"/>
      <c r="AB718" s="5"/>
      <c r="AC718" s="5"/>
      <c r="AD718" s="5"/>
      <c r="AE718" s="5"/>
      <c r="AF718" s="15"/>
      <c r="AG718" s="1"/>
    </row>
    <row r="719">
      <c r="A719" s="2"/>
      <c r="B719" s="3"/>
      <c r="C719" s="4"/>
      <c r="D719" s="4"/>
      <c r="E719" s="4"/>
      <c r="F719" s="4"/>
      <c r="G719" s="2"/>
      <c r="H719" s="1"/>
      <c r="I719" s="2"/>
      <c r="J719" s="1"/>
      <c r="K719" s="5"/>
      <c r="L719" s="1"/>
      <c r="M719" s="1"/>
      <c r="N719" s="2"/>
      <c r="O719" s="2"/>
      <c r="P719" s="5"/>
      <c r="Q719" s="1"/>
      <c r="R719" s="1"/>
      <c r="S719" s="1"/>
      <c r="T719" s="2"/>
      <c r="U719" s="2"/>
      <c r="V719" s="5"/>
      <c r="W719" s="5"/>
      <c r="X719" s="5"/>
      <c r="Y719" s="1"/>
      <c r="Z719" s="1"/>
      <c r="AA719" s="2"/>
      <c r="AB719" s="5"/>
      <c r="AC719" s="5"/>
      <c r="AD719" s="5"/>
      <c r="AE719" s="5"/>
      <c r="AF719" s="15"/>
      <c r="AG719" s="1"/>
    </row>
    <row r="720">
      <c r="A720" s="2"/>
      <c r="B720" s="3"/>
      <c r="C720" s="4"/>
      <c r="D720" s="4"/>
      <c r="E720" s="4"/>
      <c r="F720" s="4"/>
      <c r="G720" s="1"/>
      <c r="H720" s="1"/>
      <c r="I720" s="2"/>
      <c r="J720" s="1"/>
      <c r="K720" s="5"/>
      <c r="L720" s="1"/>
      <c r="M720" s="1"/>
      <c r="N720" s="1"/>
      <c r="O720" s="2"/>
      <c r="P720" s="6"/>
      <c r="Q720" s="1"/>
      <c r="R720" s="1"/>
      <c r="S720" s="1"/>
      <c r="T720" s="2"/>
      <c r="U720" s="2"/>
      <c r="V720" s="5"/>
      <c r="W720" s="5"/>
      <c r="X720" s="5"/>
      <c r="Y720" s="1"/>
      <c r="Z720" s="1"/>
      <c r="AA720" s="2"/>
      <c r="AB720" s="5"/>
      <c r="AC720" s="5"/>
      <c r="AD720" s="5"/>
      <c r="AE720" s="5"/>
      <c r="AF720" s="15"/>
      <c r="AG720" s="1"/>
    </row>
    <row r="721">
      <c r="A721" s="2"/>
      <c r="B721" s="3"/>
      <c r="C721" s="4"/>
      <c r="D721" s="4"/>
      <c r="E721" s="4"/>
      <c r="F721" s="4"/>
      <c r="G721" s="5"/>
      <c r="H721" s="1"/>
      <c r="I721" s="2"/>
      <c r="J721" s="1"/>
      <c r="K721" s="11"/>
      <c r="L721" s="1"/>
      <c r="M721" s="1"/>
      <c r="N721" s="1"/>
      <c r="O721" s="2"/>
      <c r="P721" s="5"/>
      <c r="Q721" s="1"/>
      <c r="R721" s="1"/>
      <c r="S721" s="1"/>
      <c r="T721" s="2"/>
      <c r="U721" s="2"/>
      <c r="V721" s="5"/>
      <c r="W721" s="5"/>
      <c r="X721" s="5"/>
      <c r="Y721" s="1"/>
      <c r="Z721" s="1"/>
      <c r="AA721" s="2"/>
      <c r="AB721" s="5"/>
      <c r="AC721" s="5"/>
      <c r="AD721" s="5"/>
      <c r="AE721" s="5"/>
      <c r="AF721" s="15"/>
      <c r="AG721" s="1"/>
    </row>
    <row r="722">
      <c r="A722" s="2"/>
      <c r="B722" s="3"/>
      <c r="C722" s="4"/>
      <c r="D722" s="4"/>
      <c r="E722" s="4"/>
      <c r="F722" s="4"/>
      <c r="G722" s="5"/>
      <c r="H722" s="1"/>
      <c r="I722" s="2"/>
      <c r="J722" s="1"/>
      <c r="K722" s="8"/>
      <c r="L722" s="1"/>
      <c r="M722" s="1"/>
      <c r="N722" s="2"/>
      <c r="O722" s="2"/>
      <c r="P722" s="6"/>
      <c r="Q722" s="5"/>
      <c r="R722" s="1"/>
      <c r="S722" s="1"/>
      <c r="T722" s="2"/>
      <c r="U722" s="2"/>
      <c r="V722" s="5"/>
      <c r="W722" s="5"/>
      <c r="X722" s="5"/>
      <c r="Y722" s="1"/>
      <c r="Z722" s="1"/>
      <c r="AA722" s="2"/>
      <c r="AB722" s="5"/>
      <c r="AC722" s="5"/>
      <c r="AD722" s="5"/>
      <c r="AE722" s="5"/>
      <c r="AF722" s="15"/>
      <c r="AG722" s="1"/>
    </row>
    <row r="723">
      <c r="A723" s="2"/>
      <c r="B723" s="3"/>
      <c r="C723" s="4"/>
      <c r="D723" s="4"/>
      <c r="E723" s="4"/>
      <c r="F723" s="4"/>
      <c r="G723" s="5"/>
      <c r="H723" s="1"/>
      <c r="I723" s="2"/>
      <c r="J723" s="1"/>
      <c r="K723" s="11"/>
      <c r="L723" s="1"/>
      <c r="M723" s="1"/>
      <c r="N723" s="1"/>
      <c r="O723" s="2"/>
      <c r="P723" s="5"/>
      <c r="Q723" s="5"/>
      <c r="R723" s="1"/>
      <c r="S723" s="1"/>
      <c r="T723" s="2"/>
      <c r="U723" s="2"/>
      <c r="V723" s="5"/>
      <c r="W723" s="5"/>
      <c r="X723" s="5"/>
      <c r="Y723" s="1"/>
      <c r="Z723" s="1"/>
      <c r="AA723" s="2"/>
      <c r="AB723" s="5"/>
      <c r="AC723" s="5"/>
      <c r="AD723" s="5"/>
      <c r="AE723" s="5"/>
      <c r="AF723" s="15"/>
      <c r="AG723" s="1"/>
    </row>
    <row r="724">
      <c r="A724" s="2"/>
      <c r="B724" s="3"/>
      <c r="C724" s="4"/>
      <c r="D724" s="4"/>
      <c r="E724" s="4"/>
      <c r="F724" s="4"/>
      <c r="G724" s="1"/>
      <c r="H724" s="1"/>
      <c r="I724" s="2"/>
      <c r="J724" s="1"/>
      <c r="K724" s="11"/>
      <c r="L724" s="1"/>
      <c r="M724" s="1"/>
      <c r="N724" s="1"/>
      <c r="O724" s="2"/>
      <c r="P724" s="6"/>
      <c r="Q724" s="1"/>
      <c r="R724" s="1"/>
      <c r="S724" s="1"/>
      <c r="T724" s="2"/>
      <c r="U724" s="2"/>
      <c r="V724" s="5"/>
      <c r="W724" s="5"/>
      <c r="X724" s="5"/>
      <c r="Y724" s="1"/>
      <c r="Z724" s="1"/>
      <c r="AA724" s="2"/>
      <c r="AB724" s="5"/>
      <c r="AC724" s="5"/>
      <c r="AD724" s="5"/>
      <c r="AE724" s="5"/>
      <c r="AF724" s="15"/>
      <c r="AG724" s="1"/>
    </row>
    <row r="725">
      <c r="A725" s="2"/>
      <c r="B725" s="3"/>
      <c r="C725" s="4"/>
      <c r="D725" s="4"/>
      <c r="E725" s="4"/>
      <c r="F725" s="4"/>
      <c r="G725" s="1"/>
      <c r="H725" s="1"/>
      <c r="I725" s="2"/>
      <c r="J725" s="1"/>
      <c r="K725" s="5"/>
      <c r="L725" s="1"/>
      <c r="M725" s="1"/>
      <c r="N725" s="1"/>
      <c r="O725" s="2"/>
      <c r="P725" s="6"/>
      <c r="Q725" s="2"/>
      <c r="R725" s="1"/>
      <c r="S725" s="1"/>
      <c r="T725" s="2"/>
      <c r="U725" s="2"/>
      <c r="V725" s="5"/>
      <c r="W725" s="5"/>
      <c r="X725" s="5"/>
      <c r="Y725" s="1"/>
      <c r="Z725" s="1"/>
      <c r="AA725" s="2"/>
      <c r="AB725" s="5"/>
      <c r="AC725" s="5"/>
      <c r="AD725" s="5"/>
      <c r="AE725" s="5"/>
      <c r="AF725" s="15"/>
      <c r="AG725" s="1"/>
    </row>
    <row r="726">
      <c r="A726" s="2"/>
      <c r="B726" s="3"/>
      <c r="C726" s="4"/>
      <c r="D726" s="4"/>
      <c r="E726" s="4"/>
      <c r="F726" s="4"/>
      <c r="G726" s="5"/>
      <c r="H726" s="1"/>
      <c r="I726" s="1"/>
      <c r="J726" s="1"/>
      <c r="K726" s="2"/>
      <c r="L726" s="1"/>
      <c r="M726" s="1"/>
      <c r="N726" s="1"/>
      <c r="O726" s="2"/>
      <c r="P726" s="6"/>
      <c r="Q726" s="1"/>
      <c r="R726" s="1"/>
      <c r="S726" s="1"/>
      <c r="T726" s="2"/>
      <c r="U726" s="2"/>
      <c r="V726" s="5"/>
      <c r="W726" s="5"/>
      <c r="X726" s="5"/>
      <c r="Y726" s="1"/>
      <c r="Z726" s="1"/>
      <c r="AA726" s="1"/>
      <c r="AB726" s="5"/>
      <c r="AC726" s="5"/>
      <c r="AD726" s="5"/>
      <c r="AE726" s="5"/>
      <c r="AF726" s="15"/>
      <c r="AG726" s="1"/>
    </row>
    <row r="727">
      <c r="A727" s="2"/>
      <c r="B727" s="3"/>
      <c r="C727" s="4"/>
      <c r="D727" s="4"/>
      <c r="E727" s="4"/>
      <c r="F727" s="4"/>
      <c r="G727" s="1"/>
      <c r="H727" s="1"/>
      <c r="I727" s="2"/>
      <c r="J727" s="1"/>
      <c r="K727" s="11"/>
      <c r="L727" s="1"/>
      <c r="M727" s="1"/>
      <c r="N727" s="1"/>
      <c r="O727" s="2"/>
      <c r="P727" s="6"/>
      <c r="Q727" s="1"/>
      <c r="R727" s="1"/>
      <c r="S727" s="1"/>
      <c r="T727" s="2"/>
      <c r="U727" s="2"/>
      <c r="V727" s="5"/>
      <c r="W727" s="5"/>
      <c r="X727" s="5"/>
      <c r="Y727" s="1"/>
      <c r="Z727" s="1"/>
      <c r="AA727" s="2"/>
      <c r="AB727" s="5"/>
      <c r="AC727" s="5"/>
      <c r="AD727" s="5"/>
      <c r="AE727" s="5"/>
      <c r="AF727" s="15"/>
      <c r="AG727" s="1"/>
    </row>
    <row r="728">
      <c r="A728" s="2"/>
      <c r="B728" s="3"/>
      <c r="C728" s="4"/>
      <c r="D728" s="4"/>
      <c r="E728" s="4"/>
      <c r="F728" s="4"/>
      <c r="G728" s="1"/>
      <c r="H728" s="1"/>
      <c r="I728" s="2"/>
      <c r="J728" s="1"/>
      <c r="K728" s="5"/>
      <c r="L728" s="1"/>
      <c r="M728" s="1"/>
      <c r="N728" s="1"/>
      <c r="O728" s="2"/>
      <c r="P728" s="5"/>
      <c r="Q728" s="5"/>
      <c r="R728" s="1"/>
      <c r="S728" s="1"/>
      <c r="T728" s="2"/>
      <c r="U728" s="2"/>
      <c r="V728" s="5"/>
      <c r="W728" s="5"/>
      <c r="X728" s="5"/>
      <c r="Y728" s="1"/>
      <c r="Z728" s="1"/>
      <c r="AA728" s="2"/>
      <c r="AB728" s="5"/>
      <c r="AC728" s="5"/>
      <c r="AD728" s="5"/>
      <c r="AE728" s="5"/>
      <c r="AF728" s="15"/>
      <c r="AG728" s="1"/>
    </row>
    <row r="729">
      <c r="A729" s="2"/>
      <c r="B729" s="3"/>
      <c r="C729" s="4"/>
      <c r="D729" s="4"/>
      <c r="E729" s="4"/>
      <c r="F729" s="4"/>
      <c r="G729" s="5"/>
      <c r="H729" s="1"/>
      <c r="I729" s="2"/>
      <c r="J729" s="1"/>
      <c r="K729" s="5"/>
      <c r="L729" s="1"/>
      <c r="M729" s="1"/>
      <c r="N729" s="2"/>
      <c r="O729" s="2"/>
      <c r="P729" s="5"/>
      <c r="Q729" s="5"/>
      <c r="R729" s="1"/>
      <c r="S729" s="1"/>
      <c r="T729" s="2"/>
      <c r="U729" s="2"/>
      <c r="V729" s="5"/>
      <c r="W729" s="5"/>
      <c r="X729" s="5"/>
      <c r="Y729" s="1"/>
      <c r="Z729" s="1"/>
      <c r="AA729" s="2"/>
      <c r="AB729" s="5"/>
      <c r="AC729" s="5"/>
      <c r="AD729" s="5"/>
      <c r="AE729" s="5"/>
      <c r="AF729" s="15"/>
      <c r="AG729" s="1"/>
    </row>
    <row r="730">
      <c r="A730" s="2"/>
      <c r="B730" s="3"/>
      <c r="C730" s="4"/>
      <c r="D730" s="4"/>
      <c r="E730" s="4"/>
      <c r="F730" s="4"/>
      <c r="G730" s="1"/>
      <c r="H730" s="1"/>
      <c r="I730" s="1"/>
      <c r="J730" s="1"/>
      <c r="K730" s="11"/>
      <c r="L730" s="1"/>
      <c r="M730" s="1"/>
      <c r="N730" s="1"/>
      <c r="O730" s="2"/>
      <c r="P730" s="6"/>
      <c r="Q730" s="2"/>
      <c r="R730" s="1"/>
      <c r="S730" s="1"/>
      <c r="T730" s="2"/>
      <c r="U730" s="2"/>
      <c r="V730" s="5"/>
      <c r="W730" s="5"/>
      <c r="X730" s="5"/>
      <c r="Y730" s="1"/>
      <c r="Z730" s="1"/>
      <c r="AA730" s="2"/>
      <c r="AB730" s="5"/>
      <c r="AC730" s="5"/>
      <c r="AD730" s="5"/>
      <c r="AE730" s="5"/>
      <c r="AF730" s="15"/>
      <c r="AG730" s="1"/>
    </row>
    <row r="731">
      <c r="A731" s="2"/>
      <c r="B731" s="3"/>
      <c r="C731" s="4"/>
      <c r="D731" s="4"/>
      <c r="E731" s="4"/>
      <c r="F731" s="4"/>
      <c r="G731" s="2"/>
      <c r="H731" s="1"/>
      <c r="I731" s="2"/>
      <c r="J731" s="1"/>
      <c r="K731" s="5"/>
      <c r="L731" s="1"/>
      <c r="M731" s="1"/>
      <c r="N731" s="2"/>
      <c r="O731" s="2"/>
      <c r="P731" s="5"/>
      <c r="Q731" s="1"/>
      <c r="R731" s="1"/>
      <c r="S731" s="1"/>
      <c r="T731" s="2"/>
      <c r="U731" s="2"/>
      <c r="V731" s="5"/>
      <c r="W731" s="5"/>
      <c r="X731" s="5"/>
      <c r="Y731" s="1"/>
      <c r="Z731" s="1"/>
      <c r="AA731" s="2"/>
      <c r="AB731" s="5"/>
      <c r="AC731" s="5"/>
      <c r="AD731" s="5"/>
      <c r="AE731" s="5"/>
      <c r="AF731" s="15"/>
      <c r="AG731" s="1"/>
    </row>
    <row r="732">
      <c r="A732" s="2"/>
      <c r="B732" s="3"/>
      <c r="C732" s="4"/>
      <c r="D732" s="4"/>
      <c r="E732" s="4"/>
      <c r="F732" s="4"/>
      <c r="G732" s="5"/>
      <c r="H732" s="1"/>
      <c r="I732" s="2"/>
      <c r="J732" s="1"/>
      <c r="K732" s="11"/>
      <c r="L732" s="1"/>
      <c r="M732" s="1"/>
      <c r="N732" s="1"/>
      <c r="O732" s="2"/>
      <c r="P732" s="5"/>
      <c r="Q732" s="5"/>
      <c r="R732" s="1"/>
      <c r="S732" s="1"/>
      <c r="T732" s="2"/>
      <c r="U732" s="2"/>
      <c r="V732" s="5"/>
      <c r="W732" s="5"/>
      <c r="X732" s="5"/>
      <c r="Y732" s="1"/>
      <c r="Z732" s="1"/>
      <c r="AA732" s="2"/>
      <c r="AB732" s="5"/>
      <c r="AC732" s="5"/>
      <c r="AD732" s="5"/>
      <c r="AE732" s="5"/>
      <c r="AF732" s="15"/>
      <c r="AG732" s="1"/>
    </row>
    <row r="733">
      <c r="A733" s="2"/>
      <c r="B733" s="3"/>
      <c r="C733" s="4"/>
      <c r="D733" s="4"/>
      <c r="E733" s="4"/>
      <c r="F733" s="4"/>
      <c r="G733" s="5"/>
      <c r="H733" s="1"/>
      <c r="I733" s="2"/>
      <c r="J733" s="1"/>
      <c r="K733" s="13"/>
      <c r="L733" s="1"/>
      <c r="M733" s="1"/>
      <c r="N733" s="1"/>
      <c r="O733" s="2"/>
      <c r="P733" s="6"/>
      <c r="Q733" s="2"/>
      <c r="R733" s="1"/>
      <c r="S733" s="1"/>
      <c r="T733" s="2"/>
      <c r="U733" s="2"/>
      <c r="V733" s="5"/>
      <c r="W733" s="5"/>
      <c r="X733" s="5"/>
      <c r="Y733" s="1"/>
      <c r="Z733" s="1"/>
      <c r="AA733" s="2"/>
      <c r="AB733" s="5"/>
      <c r="AC733" s="5"/>
      <c r="AD733" s="5"/>
      <c r="AE733" s="5"/>
      <c r="AF733" s="15"/>
      <c r="AG733" s="1"/>
    </row>
    <row r="734">
      <c r="A734" s="2"/>
      <c r="B734" s="3"/>
      <c r="C734" s="4"/>
      <c r="D734" s="4"/>
      <c r="E734" s="4"/>
      <c r="F734" s="4"/>
      <c r="G734" s="2"/>
      <c r="H734" s="1"/>
      <c r="I734" s="2"/>
      <c r="J734" s="1"/>
      <c r="K734" s="8"/>
      <c r="L734" s="1"/>
      <c r="M734" s="1"/>
      <c r="N734" s="1"/>
      <c r="O734" s="2"/>
      <c r="P734" s="6"/>
      <c r="Q734" s="2"/>
      <c r="R734" s="1"/>
      <c r="S734" s="1"/>
      <c r="T734" s="2"/>
      <c r="U734" s="2"/>
      <c r="V734" s="5"/>
      <c r="W734" s="5"/>
      <c r="X734" s="5"/>
      <c r="Y734" s="1"/>
      <c r="Z734" s="1"/>
      <c r="AA734" s="2"/>
      <c r="AB734" s="5"/>
      <c r="AC734" s="5"/>
      <c r="AD734" s="5"/>
      <c r="AE734" s="5"/>
      <c r="AF734" s="15"/>
      <c r="AG734" s="1"/>
    </row>
    <row r="735">
      <c r="A735" s="2"/>
      <c r="B735" s="3"/>
      <c r="C735" s="4"/>
      <c r="D735" s="4"/>
      <c r="E735" s="4"/>
      <c r="F735" s="4"/>
      <c r="G735" s="5"/>
      <c r="H735" s="1"/>
      <c r="I735" s="2"/>
      <c r="J735" s="1"/>
      <c r="K735" s="11"/>
      <c r="L735" s="1"/>
      <c r="M735" s="1"/>
      <c r="N735" s="1"/>
      <c r="O735" s="2"/>
      <c r="P735" s="5"/>
      <c r="Q735" s="5"/>
      <c r="R735" s="1"/>
      <c r="S735" s="1"/>
      <c r="T735" s="2"/>
      <c r="U735" s="2"/>
      <c r="V735" s="5"/>
      <c r="W735" s="5"/>
      <c r="X735" s="5"/>
      <c r="Y735" s="1"/>
      <c r="Z735" s="1"/>
      <c r="AA735" s="2"/>
      <c r="AB735" s="5"/>
      <c r="AC735" s="5"/>
      <c r="AD735" s="5"/>
      <c r="AE735" s="5"/>
      <c r="AF735" s="15"/>
      <c r="AG735" s="1"/>
    </row>
    <row r="736">
      <c r="A736" s="2"/>
      <c r="B736" s="3"/>
      <c r="C736" s="4"/>
      <c r="D736" s="4"/>
      <c r="E736" s="4"/>
      <c r="F736" s="4"/>
      <c r="G736" s="11"/>
      <c r="H736" s="1"/>
      <c r="I736" s="2"/>
      <c r="J736" s="1"/>
      <c r="K736" s="5"/>
      <c r="L736" s="1"/>
      <c r="M736" s="1"/>
      <c r="N736" s="2"/>
      <c r="O736" s="2"/>
      <c r="P736" s="5"/>
      <c r="Q736" s="5"/>
      <c r="R736" s="1"/>
      <c r="S736" s="1"/>
      <c r="T736" s="2"/>
      <c r="U736" s="2"/>
      <c r="V736" s="5"/>
      <c r="W736" s="5"/>
      <c r="X736" s="5"/>
      <c r="Y736" s="1"/>
      <c r="Z736" s="1"/>
      <c r="AA736" s="2"/>
      <c r="AB736" s="5"/>
      <c r="AC736" s="5"/>
      <c r="AD736" s="5"/>
      <c r="AE736" s="5"/>
      <c r="AF736" s="15"/>
      <c r="AG736" s="1"/>
    </row>
    <row r="737">
      <c r="A737" s="2"/>
      <c r="B737" s="3"/>
      <c r="C737" s="4"/>
      <c r="D737" s="4"/>
      <c r="E737" s="4"/>
      <c r="F737" s="4"/>
      <c r="G737" s="1"/>
      <c r="H737" s="1"/>
      <c r="I737" s="2"/>
      <c r="J737" s="1"/>
      <c r="K737" s="1"/>
      <c r="L737" s="1"/>
      <c r="M737" s="1"/>
      <c r="N737" s="1"/>
      <c r="O737" s="2"/>
      <c r="P737" s="6"/>
      <c r="Q737" s="1"/>
      <c r="R737" s="1"/>
      <c r="S737" s="1"/>
      <c r="T737" s="2"/>
      <c r="U737" s="2"/>
      <c r="V737" s="5"/>
      <c r="W737" s="5"/>
      <c r="X737" s="5"/>
      <c r="Y737" s="1"/>
      <c r="Z737" s="1"/>
      <c r="AA737" s="2"/>
      <c r="AB737" s="5"/>
      <c r="AC737" s="5"/>
      <c r="AD737" s="5"/>
      <c r="AE737" s="5"/>
      <c r="AF737" s="15"/>
      <c r="AG737" s="1"/>
    </row>
    <row r="738">
      <c r="A738" s="2"/>
      <c r="B738" s="3"/>
      <c r="C738" s="4"/>
      <c r="D738" s="4"/>
      <c r="E738" s="4"/>
      <c r="F738" s="4"/>
      <c r="G738" s="1"/>
      <c r="H738" s="1"/>
      <c r="I738" s="2"/>
      <c r="J738" s="1"/>
      <c r="K738" s="11"/>
      <c r="L738" s="1"/>
      <c r="M738" s="1"/>
      <c r="N738" s="2"/>
      <c r="O738" s="2"/>
      <c r="P738" s="5"/>
      <c r="Q738" s="1"/>
      <c r="R738" s="1"/>
      <c r="S738" s="1"/>
      <c r="T738" s="2"/>
      <c r="U738" s="2"/>
      <c r="V738" s="5"/>
      <c r="W738" s="5"/>
      <c r="X738" s="5"/>
      <c r="Y738" s="1"/>
      <c r="Z738" s="1"/>
      <c r="AA738" s="2"/>
      <c r="AB738" s="5"/>
      <c r="AC738" s="5"/>
      <c r="AD738" s="5"/>
      <c r="AE738" s="5"/>
      <c r="AF738" s="15"/>
      <c r="AG738" s="1"/>
    </row>
    <row r="739">
      <c r="A739" s="2"/>
      <c r="B739" s="3"/>
      <c r="C739" s="4"/>
      <c r="D739" s="4"/>
      <c r="E739" s="4"/>
      <c r="F739" s="4"/>
      <c r="G739" s="5"/>
      <c r="H739" s="1"/>
      <c r="I739" s="1"/>
      <c r="J739" s="1"/>
      <c r="K739" s="11"/>
      <c r="L739" s="1"/>
      <c r="M739" s="1"/>
      <c r="N739" s="2"/>
      <c r="O739" s="2"/>
      <c r="P739" s="6"/>
      <c r="Q739" s="1"/>
      <c r="R739" s="1"/>
      <c r="S739" s="1"/>
      <c r="T739" s="2"/>
      <c r="U739" s="2"/>
      <c r="V739" s="5"/>
      <c r="W739" s="5"/>
      <c r="X739" s="5"/>
      <c r="Y739" s="1"/>
      <c r="Z739" s="1"/>
      <c r="AA739" s="2"/>
      <c r="AB739" s="5"/>
      <c r="AC739" s="5"/>
      <c r="AD739" s="5"/>
      <c r="AE739" s="5"/>
      <c r="AF739" s="15"/>
      <c r="AG739" s="1"/>
    </row>
    <row r="740">
      <c r="A740" s="2"/>
      <c r="B740" s="3"/>
      <c r="C740" s="4"/>
      <c r="D740" s="4"/>
      <c r="E740" s="4"/>
      <c r="F740" s="4"/>
      <c r="G740" s="11"/>
      <c r="H740" s="1"/>
      <c r="I740" s="2"/>
      <c r="J740" s="1"/>
      <c r="K740" s="5"/>
      <c r="L740" s="1"/>
      <c r="M740" s="1"/>
      <c r="N740" s="2"/>
      <c r="O740" s="2"/>
      <c r="P740" s="6"/>
      <c r="Q740" s="5"/>
      <c r="R740" s="1"/>
      <c r="S740" s="1"/>
      <c r="T740" s="2"/>
      <c r="U740" s="2"/>
      <c r="V740" s="5"/>
      <c r="W740" s="5"/>
      <c r="X740" s="5"/>
      <c r="Y740" s="1"/>
      <c r="Z740" s="1"/>
      <c r="AA740" s="1"/>
      <c r="AB740" s="5"/>
      <c r="AC740" s="5"/>
      <c r="AD740" s="5"/>
      <c r="AE740" s="5"/>
      <c r="AF740" s="15"/>
      <c r="AG740" s="1"/>
    </row>
    <row r="741">
      <c r="A741" s="2"/>
      <c r="B741" s="3"/>
      <c r="C741" s="4"/>
      <c r="D741" s="4"/>
      <c r="E741" s="4"/>
      <c r="F741" s="4"/>
      <c r="G741" s="5"/>
      <c r="H741" s="1"/>
      <c r="I741" s="2"/>
      <c r="J741" s="1"/>
      <c r="K741" s="11"/>
      <c r="L741" s="1"/>
      <c r="M741" s="1"/>
      <c r="N741" s="1"/>
      <c r="O741" s="2"/>
      <c r="P741" s="5"/>
      <c r="Q741" s="5"/>
      <c r="R741" s="1"/>
      <c r="S741" s="1"/>
      <c r="T741" s="2"/>
      <c r="U741" s="2"/>
      <c r="V741" s="5"/>
      <c r="W741" s="5"/>
      <c r="X741" s="5"/>
      <c r="Y741" s="1"/>
      <c r="Z741" s="1"/>
      <c r="AA741" s="2"/>
      <c r="AB741" s="5"/>
      <c r="AC741" s="5"/>
      <c r="AD741" s="5"/>
      <c r="AE741" s="5"/>
      <c r="AF741" s="15"/>
      <c r="AG741" s="1"/>
    </row>
    <row r="742">
      <c r="A742" s="2"/>
      <c r="B742" s="3"/>
      <c r="C742" s="4"/>
      <c r="D742" s="4"/>
      <c r="E742" s="4"/>
      <c r="F742" s="4"/>
      <c r="G742" s="1"/>
      <c r="H742" s="1"/>
      <c r="I742" s="2"/>
      <c r="J742" s="1"/>
      <c r="K742" s="11"/>
      <c r="L742" s="1"/>
      <c r="M742" s="1"/>
      <c r="N742" s="1"/>
      <c r="O742" s="2"/>
      <c r="P742" s="6"/>
      <c r="Q742" s="5"/>
      <c r="R742" s="1"/>
      <c r="S742" s="1"/>
      <c r="T742" s="2"/>
      <c r="U742" s="2"/>
      <c r="V742" s="5"/>
      <c r="W742" s="5"/>
      <c r="X742" s="5"/>
      <c r="Y742" s="1"/>
      <c r="Z742" s="1"/>
      <c r="AA742" s="2"/>
      <c r="AB742" s="5"/>
      <c r="AC742" s="5"/>
      <c r="AD742" s="5"/>
      <c r="AE742" s="5"/>
      <c r="AF742" s="15"/>
      <c r="AG742" s="1"/>
    </row>
    <row r="743">
      <c r="A743" s="2"/>
      <c r="B743" s="3"/>
      <c r="C743" s="4"/>
      <c r="D743" s="4"/>
      <c r="E743" s="4"/>
      <c r="F743" s="4"/>
      <c r="G743" s="9"/>
      <c r="H743" s="1"/>
      <c r="I743" s="2"/>
      <c r="J743" s="1"/>
      <c r="K743" s="2"/>
      <c r="L743" s="1"/>
      <c r="M743" s="1"/>
      <c r="N743" s="1"/>
      <c r="O743" s="2"/>
      <c r="P743" s="5"/>
      <c r="Q743" s="1"/>
      <c r="R743" s="1"/>
      <c r="S743" s="1"/>
      <c r="T743" s="2"/>
      <c r="U743" s="2"/>
      <c r="V743" s="5"/>
      <c r="W743" s="5"/>
      <c r="X743" s="5"/>
      <c r="Y743" s="1"/>
      <c r="Z743" s="1"/>
      <c r="AA743" s="1"/>
      <c r="AB743" s="5"/>
      <c r="AC743" s="5"/>
      <c r="AD743" s="5"/>
      <c r="AE743" s="5"/>
      <c r="AF743" s="15"/>
      <c r="AG743" s="1"/>
    </row>
    <row r="744">
      <c r="A744" s="2"/>
      <c r="B744" s="3"/>
      <c r="C744" s="4"/>
      <c r="D744" s="4"/>
      <c r="E744" s="4"/>
      <c r="F744" s="4"/>
      <c r="G744" s="1"/>
      <c r="H744" s="1"/>
      <c r="I744" s="2"/>
      <c r="J744" s="1"/>
      <c r="K744" s="11"/>
      <c r="L744" s="1"/>
      <c r="M744" s="1"/>
      <c r="N744" s="2"/>
      <c r="O744" s="2"/>
      <c r="P744" s="6"/>
      <c r="Q744" s="1"/>
      <c r="R744" s="1"/>
      <c r="S744" s="1"/>
      <c r="T744" s="2"/>
      <c r="U744" s="2"/>
      <c r="V744" s="5"/>
      <c r="W744" s="5"/>
      <c r="X744" s="5"/>
      <c r="Y744" s="1"/>
      <c r="Z744" s="1"/>
      <c r="AA744" s="2"/>
      <c r="AB744" s="5"/>
      <c r="AC744" s="5"/>
      <c r="AD744" s="5"/>
      <c r="AE744" s="5"/>
      <c r="AF744" s="15"/>
      <c r="AG744" s="1"/>
    </row>
    <row r="745">
      <c r="A745" s="2"/>
      <c r="B745" s="3"/>
      <c r="C745" s="4"/>
      <c r="D745" s="4"/>
      <c r="E745" s="4"/>
      <c r="F745" s="4"/>
      <c r="G745" s="1"/>
      <c r="H745" s="1"/>
      <c r="I745" s="2"/>
      <c r="J745" s="1"/>
      <c r="K745" s="5"/>
      <c r="L745" s="1"/>
      <c r="M745" s="1"/>
      <c r="N745" s="2"/>
      <c r="O745" s="2"/>
      <c r="P745" s="6"/>
      <c r="Q745" s="5"/>
      <c r="R745" s="1"/>
      <c r="S745" s="1"/>
      <c r="T745" s="2"/>
      <c r="U745" s="2"/>
      <c r="V745" s="5"/>
      <c r="W745" s="5"/>
      <c r="X745" s="5"/>
      <c r="Y745" s="1"/>
      <c r="Z745" s="1"/>
      <c r="AA745" s="2"/>
      <c r="AB745" s="5"/>
      <c r="AC745" s="5"/>
      <c r="AD745" s="5"/>
      <c r="AE745" s="5"/>
      <c r="AF745" s="15"/>
      <c r="AG745" s="1"/>
    </row>
    <row r="746">
      <c r="A746" s="2"/>
      <c r="B746" s="3"/>
      <c r="C746" s="4"/>
      <c r="D746" s="4"/>
      <c r="E746" s="4"/>
      <c r="F746" s="4"/>
      <c r="G746" s="5"/>
      <c r="H746" s="1"/>
      <c r="I746" s="2"/>
      <c r="J746" s="1"/>
      <c r="K746" s="5"/>
      <c r="L746" s="1"/>
      <c r="M746" s="1"/>
      <c r="N746" s="1"/>
      <c r="O746" s="2"/>
      <c r="P746" s="6"/>
      <c r="Q746" s="11"/>
      <c r="R746" s="1"/>
      <c r="S746" s="1"/>
      <c r="T746" s="2"/>
      <c r="U746" s="2"/>
      <c r="V746" s="5"/>
      <c r="W746" s="5"/>
      <c r="X746" s="5"/>
      <c r="Y746" s="1"/>
      <c r="Z746" s="1"/>
      <c r="AA746" s="1"/>
      <c r="AB746" s="5"/>
      <c r="AC746" s="5"/>
      <c r="AD746" s="5"/>
      <c r="AE746" s="5"/>
      <c r="AF746" s="15"/>
      <c r="AG746" s="1"/>
    </row>
    <row r="747">
      <c r="A747" s="2"/>
      <c r="B747" s="3"/>
      <c r="C747" s="4"/>
      <c r="D747" s="4"/>
      <c r="E747" s="4"/>
      <c r="F747" s="4"/>
      <c r="G747" s="5"/>
      <c r="H747" s="1"/>
      <c r="I747" s="2"/>
      <c r="J747" s="1"/>
      <c r="K747" s="11"/>
      <c r="L747" s="1"/>
      <c r="M747" s="1"/>
      <c r="N747" s="1"/>
      <c r="O747" s="2"/>
      <c r="P747" s="6"/>
      <c r="Q747" s="5"/>
      <c r="R747" s="1"/>
      <c r="S747" s="1"/>
      <c r="T747" s="2"/>
      <c r="U747" s="2"/>
      <c r="V747" s="5"/>
      <c r="W747" s="5"/>
      <c r="X747" s="5"/>
      <c r="Y747" s="1"/>
      <c r="Z747" s="1"/>
      <c r="AA747" s="2"/>
      <c r="AB747" s="5"/>
      <c r="AC747" s="5"/>
      <c r="AD747" s="5"/>
      <c r="AE747" s="5"/>
      <c r="AF747" s="15"/>
      <c r="AG747" s="1"/>
    </row>
    <row r="748">
      <c r="A748" s="2"/>
      <c r="B748" s="3"/>
      <c r="C748" s="4"/>
      <c r="D748" s="4"/>
      <c r="E748" s="4"/>
      <c r="F748" s="4"/>
      <c r="G748" s="1"/>
      <c r="H748" s="1"/>
      <c r="I748" s="2"/>
      <c r="J748" s="1"/>
      <c r="K748" s="5"/>
      <c r="L748" s="1"/>
      <c r="M748" s="1"/>
      <c r="N748" s="1"/>
      <c r="O748" s="2"/>
      <c r="P748" s="6"/>
      <c r="Q748" s="5"/>
      <c r="R748" s="1"/>
      <c r="S748" s="1"/>
      <c r="T748" s="2"/>
      <c r="U748" s="2"/>
      <c r="V748" s="5"/>
      <c r="W748" s="5"/>
      <c r="X748" s="5"/>
      <c r="Y748" s="1"/>
      <c r="Z748" s="1"/>
      <c r="AA748" s="2"/>
      <c r="AB748" s="5"/>
      <c r="AC748" s="5"/>
      <c r="AD748" s="5"/>
      <c r="AE748" s="5"/>
      <c r="AF748" s="15"/>
      <c r="AG748" s="1"/>
    </row>
    <row r="749">
      <c r="A749" s="2"/>
      <c r="B749" s="3"/>
      <c r="C749" s="4"/>
      <c r="D749" s="4"/>
      <c r="E749" s="4"/>
      <c r="F749" s="4"/>
      <c r="G749" s="5"/>
      <c r="H749" s="1"/>
      <c r="I749" s="2"/>
      <c r="J749" s="1"/>
      <c r="K749" s="11"/>
      <c r="L749" s="1"/>
      <c r="M749" s="1"/>
      <c r="N749" s="1"/>
      <c r="O749" s="2"/>
      <c r="P749" s="6"/>
      <c r="Q749" s="5"/>
      <c r="R749" s="1"/>
      <c r="S749" s="1"/>
      <c r="T749" s="2"/>
      <c r="U749" s="2"/>
      <c r="V749" s="5"/>
      <c r="W749" s="5"/>
      <c r="X749" s="5"/>
      <c r="Y749" s="1"/>
      <c r="Z749" s="1"/>
      <c r="AA749" s="1"/>
      <c r="AB749" s="5"/>
      <c r="AC749" s="5"/>
      <c r="AD749" s="5"/>
      <c r="AE749" s="5"/>
      <c r="AF749" s="15"/>
      <c r="AG749" s="1"/>
    </row>
    <row r="750">
      <c r="A750" s="2"/>
      <c r="B750" s="3"/>
      <c r="C750" s="4"/>
      <c r="D750" s="4"/>
      <c r="E750" s="4"/>
      <c r="F750" s="4"/>
      <c r="G750" s="1"/>
      <c r="H750" s="1"/>
      <c r="I750" s="2"/>
      <c r="J750" s="1"/>
      <c r="K750" s="5"/>
      <c r="L750" s="1"/>
      <c r="M750" s="1"/>
      <c r="N750" s="1"/>
      <c r="O750" s="2"/>
      <c r="P750" s="6"/>
      <c r="Q750" s="5"/>
      <c r="R750" s="1"/>
      <c r="S750" s="1"/>
      <c r="T750" s="2"/>
      <c r="U750" s="2"/>
      <c r="V750" s="5"/>
      <c r="W750" s="5"/>
      <c r="X750" s="5"/>
      <c r="Y750" s="1"/>
      <c r="Z750" s="1"/>
      <c r="AA750" s="2"/>
      <c r="AB750" s="5"/>
      <c r="AC750" s="5"/>
      <c r="AD750" s="5"/>
      <c r="AE750" s="5"/>
      <c r="AF750" s="15"/>
      <c r="AG750" s="1"/>
    </row>
    <row r="751">
      <c r="A751" s="2"/>
      <c r="B751" s="3"/>
      <c r="C751" s="4"/>
      <c r="D751" s="4"/>
      <c r="E751" s="4"/>
      <c r="F751" s="4"/>
      <c r="G751" s="5"/>
      <c r="H751" s="1"/>
      <c r="I751" s="2"/>
      <c r="J751" s="1"/>
      <c r="K751" s="11"/>
      <c r="L751" s="1"/>
      <c r="M751" s="1"/>
      <c r="N751" s="2"/>
      <c r="O751" s="2"/>
      <c r="P751" s="6"/>
      <c r="Q751" s="5"/>
      <c r="R751" s="1"/>
      <c r="S751" s="1"/>
      <c r="T751" s="2"/>
      <c r="U751" s="2"/>
      <c r="V751" s="5"/>
      <c r="W751" s="5"/>
      <c r="X751" s="5"/>
      <c r="Y751" s="1"/>
      <c r="Z751" s="1"/>
      <c r="AA751" s="2"/>
      <c r="AB751" s="5"/>
      <c r="AC751" s="5"/>
      <c r="AD751" s="5"/>
      <c r="AE751" s="5"/>
      <c r="AF751" s="15"/>
      <c r="AG751" s="1"/>
    </row>
    <row r="752">
      <c r="A752" s="2"/>
      <c r="B752" s="3"/>
      <c r="C752" s="4"/>
      <c r="D752" s="4"/>
      <c r="E752" s="4"/>
      <c r="F752" s="4"/>
      <c r="G752" s="9"/>
      <c r="H752" s="1"/>
      <c r="I752" s="2"/>
      <c r="J752" s="1"/>
      <c r="K752" s="13"/>
      <c r="L752" s="1"/>
      <c r="M752" s="1"/>
      <c r="N752" s="1"/>
      <c r="O752" s="2"/>
      <c r="P752" s="5"/>
      <c r="Q752" s="5"/>
      <c r="R752" s="1"/>
      <c r="S752" s="1"/>
      <c r="T752" s="2"/>
      <c r="U752" s="2"/>
      <c r="V752" s="5"/>
      <c r="W752" s="5"/>
      <c r="X752" s="5"/>
      <c r="Y752" s="1"/>
      <c r="Z752" s="1"/>
      <c r="AA752" s="1"/>
      <c r="AB752" s="5"/>
      <c r="AC752" s="5"/>
      <c r="AD752" s="5"/>
      <c r="AE752" s="5"/>
      <c r="AF752" s="15"/>
      <c r="AG752" s="1"/>
    </row>
    <row r="753">
      <c r="A753" s="2"/>
      <c r="B753" s="3"/>
      <c r="C753" s="4"/>
      <c r="D753" s="4"/>
      <c r="E753" s="4"/>
      <c r="F753" s="4"/>
      <c r="G753" s="2"/>
      <c r="H753" s="1"/>
      <c r="I753" s="2"/>
      <c r="J753" s="1"/>
      <c r="K753" s="11"/>
      <c r="L753" s="1"/>
      <c r="M753" s="1"/>
      <c r="N753" s="2"/>
      <c r="O753" s="2"/>
      <c r="P753" s="6"/>
      <c r="Q753" s="12"/>
      <c r="R753" s="1"/>
      <c r="S753" s="1"/>
      <c r="T753" s="2"/>
      <c r="U753" s="2"/>
      <c r="V753" s="5"/>
      <c r="W753" s="5"/>
      <c r="X753" s="5"/>
      <c r="Y753" s="1"/>
      <c r="Z753" s="1"/>
      <c r="AA753" s="2"/>
      <c r="AB753" s="5"/>
      <c r="AC753" s="5"/>
      <c r="AD753" s="5"/>
      <c r="AE753" s="5"/>
      <c r="AF753" s="15"/>
      <c r="AG753" s="1"/>
    </row>
    <row r="754">
      <c r="A754" s="2"/>
      <c r="B754" s="3"/>
      <c r="C754" s="4"/>
      <c r="D754" s="4"/>
      <c r="E754" s="4"/>
      <c r="F754" s="4"/>
      <c r="G754" s="5"/>
      <c r="H754" s="1"/>
      <c r="I754" s="2"/>
      <c r="J754" s="1"/>
      <c r="K754" s="5"/>
      <c r="L754" s="1"/>
      <c r="M754" s="1"/>
      <c r="N754" s="2"/>
      <c r="O754" s="2"/>
      <c r="P754" s="6"/>
      <c r="Q754" s="2"/>
      <c r="R754" s="1"/>
      <c r="S754" s="1"/>
      <c r="T754" s="2"/>
      <c r="U754" s="2"/>
      <c r="V754" s="5"/>
      <c r="W754" s="5"/>
      <c r="X754" s="5"/>
      <c r="Y754" s="1"/>
      <c r="Z754" s="1"/>
      <c r="AA754" s="2"/>
      <c r="AB754" s="5"/>
      <c r="AC754" s="5"/>
      <c r="AD754" s="5"/>
      <c r="AE754" s="5"/>
      <c r="AF754" s="15"/>
      <c r="AG754" s="1"/>
    </row>
    <row r="755">
      <c r="A755" s="2"/>
      <c r="B755" s="3"/>
      <c r="C755" s="4"/>
      <c r="D755" s="4"/>
      <c r="E755" s="4"/>
      <c r="F755" s="4"/>
      <c r="G755" s="5"/>
      <c r="H755" s="1"/>
      <c r="I755" s="2"/>
      <c r="J755" s="1"/>
      <c r="K755" s="5"/>
      <c r="L755" s="1"/>
      <c r="M755" s="1"/>
      <c r="N755" s="1"/>
      <c r="O755" s="2"/>
      <c r="P755" s="6"/>
      <c r="Q755" s="11"/>
      <c r="R755" s="1"/>
      <c r="S755" s="1"/>
      <c r="T755" s="2"/>
      <c r="U755" s="2"/>
      <c r="V755" s="5"/>
      <c r="W755" s="5"/>
      <c r="X755" s="5"/>
      <c r="Y755" s="1"/>
      <c r="Z755" s="1"/>
      <c r="AA755" s="1"/>
      <c r="AB755" s="5"/>
      <c r="AC755" s="5"/>
      <c r="AD755" s="5"/>
      <c r="AE755" s="5"/>
      <c r="AF755" s="15"/>
      <c r="AG755" s="1"/>
    </row>
    <row r="756">
      <c r="A756" s="2"/>
      <c r="B756" s="3"/>
      <c r="C756" s="4"/>
      <c r="D756" s="4"/>
      <c r="E756" s="4"/>
      <c r="F756" s="4"/>
      <c r="G756" s="5"/>
      <c r="H756" s="1"/>
      <c r="I756" s="2"/>
      <c r="J756" s="1"/>
      <c r="K756" s="11"/>
      <c r="L756" s="1"/>
      <c r="M756" s="1"/>
      <c r="N756" s="1"/>
      <c r="O756" s="2"/>
      <c r="P756" s="5"/>
      <c r="Q756" s="1"/>
      <c r="R756" s="1"/>
      <c r="S756" s="1"/>
      <c r="T756" s="2"/>
      <c r="U756" s="2"/>
      <c r="V756" s="5"/>
      <c r="W756" s="5"/>
      <c r="X756" s="5"/>
      <c r="Y756" s="1"/>
      <c r="Z756" s="1"/>
      <c r="AA756" s="2"/>
      <c r="AB756" s="5"/>
      <c r="AC756" s="5"/>
      <c r="AD756" s="5"/>
      <c r="AE756" s="5"/>
      <c r="AF756" s="15"/>
      <c r="AG756" s="1"/>
    </row>
    <row r="757">
      <c r="A757" s="2"/>
      <c r="B757" s="3"/>
      <c r="C757" s="4"/>
      <c r="D757" s="4"/>
      <c r="E757" s="4"/>
      <c r="F757" s="4"/>
      <c r="G757" s="5"/>
      <c r="H757" s="1"/>
      <c r="I757" s="2"/>
      <c r="J757" s="1"/>
      <c r="K757" s="5"/>
      <c r="L757" s="1"/>
      <c r="M757" s="1"/>
      <c r="N757" s="1"/>
      <c r="O757" s="2"/>
      <c r="P757" s="5"/>
      <c r="Q757" s="1"/>
      <c r="R757" s="1"/>
      <c r="S757" s="1"/>
      <c r="T757" s="2"/>
      <c r="U757" s="2"/>
      <c r="V757" s="5"/>
      <c r="W757" s="5"/>
      <c r="X757" s="5"/>
      <c r="Y757" s="1"/>
      <c r="Z757" s="1"/>
      <c r="AA757" s="1"/>
      <c r="AB757" s="5"/>
      <c r="AC757" s="5"/>
      <c r="AD757" s="5"/>
      <c r="AE757" s="5"/>
      <c r="AF757" s="15"/>
      <c r="AG757" s="1"/>
    </row>
    <row r="758">
      <c r="A758" s="2"/>
      <c r="B758" s="3"/>
      <c r="C758" s="4"/>
      <c r="D758" s="4"/>
      <c r="E758" s="4"/>
      <c r="F758" s="4"/>
      <c r="G758" s="1"/>
      <c r="H758" s="1"/>
      <c r="I758" s="2"/>
      <c r="J758" s="1"/>
      <c r="K758" s="13"/>
      <c r="L758" s="1"/>
      <c r="M758" s="1"/>
      <c r="N758" s="1"/>
      <c r="O758" s="2"/>
      <c r="P758" s="6"/>
      <c r="Q758" s="5"/>
      <c r="R758" s="1"/>
      <c r="S758" s="1"/>
      <c r="T758" s="2"/>
      <c r="U758" s="2"/>
      <c r="V758" s="5"/>
      <c r="W758" s="5"/>
      <c r="X758" s="5"/>
      <c r="Y758" s="1"/>
      <c r="Z758" s="1"/>
      <c r="AA758" s="2"/>
      <c r="AB758" s="5"/>
      <c r="AC758" s="5"/>
      <c r="AD758" s="5"/>
      <c r="AE758" s="5"/>
      <c r="AF758" s="15"/>
      <c r="AG758" s="1"/>
    </row>
    <row r="759">
      <c r="A759" s="2"/>
      <c r="B759" s="3"/>
      <c r="C759" s="4"/>
      <c r="D759" s="4"/>
      <c r="E759" s="4"/>
      <c r="F759" s="4"/>
      <c r="G759" s="11"/>
      <c r="H759" s="1"/>
      <c r="I759" s="2"/>
      <c r="J759" s="1"/>
      <c r="K759" s="8"/>
      <c r="L759" s="1"/>
      <c r="M759" s="1"/>
      <c r="N759" s="1"/>
      <c r="O759" s="2"/>
      <c r="P759" s="6"/>
      <c r="Q759" s="1"/>
      <c r="R759" s="1"/>
      <c r="S759" s="1"/>
      <c r="T759" s="2"/>
      <c r="U759" s="2"/>
      <c r="V759" s="5"/>
      <c r="W759" s="5"/>
      <c r="X759" s="5"/>
      <c r="Y759" s="1"/>
      <c r="Z759" s="1"/>
      <c r="AA759" s="2"/>
      <c r="AB759" s="5"/>
      <c r="AC759" s="5"/>
      <c r="AD759" s="5"/>
      <c r="AE759" s="5"/>
      <c r="AF759" s="15"/>
      <c r="AG759" s="1"/>
    </row>
    <row r="760">
      <c r="A760" s="2"/>
      <c r="B760" s="3"/>
      <c r="C760" s="4"/>
      <c r="D760" s="4"/>
      <c r="E760" s="4"/>
      <c r="F760" s="4"/>
      <c r="G760" s="1"/>
      <c r="H760" s="1"/>
      <c r="I760" s="2"/>
      <c r="J760" s="1"/>
      <c r="K760" s="5"/>
      <c r="L760" s="1"/>
      <c r="M760" s="1"/>
      <c r="N760" s="1"/>
      <c r="O760" s="2"/>
      <c r="P760" s="5"/>
      <c r="Q760" s="5"/>
      <c r="R760" s="1"/>
      <c r="S760" s="1"/>
      <c r="T760" s="2"/>
      <c r="U760" s="2"/>
      <c r="V760" s="5"/>
      <c r="W760" s="5"/>
      <c r="X760" s="5"/>
      <c r="Y760" s="1"/>
      <c r="Z760" s="1"/>
      <c r="AA760" s="2"/>
      <c r="AB760" s="5"/>
      <c r="AC760" s="5"/>
      <c r="AD760" s="5"/>
      <c r="AE760" s="5"/>
      <c r="AF760" s="15"/>
      <c r="AG760" s="1"/>
    </row>
    <row r="761">
      <c r="A761" s="2"/>
      <c r="B761" s="3"/>
      <c r="C761" s="4"/>
      <c r="D761" s="4"/>
      <c r="E761" s="4"/>
      <c r="F761" s="4"/>
      <c r="G761" s="1"/>
      <c r="H761" s="1"/>
      <c r="I761" s="2"/>
      <c r="J761" s="1"/>
      <c r="K761" s="11"/>
      <c r="L761" s="1"/>
      <c r="M761" s="1"/>
      <c r="N761" s="2"/>
      <c r="O761" s="2"/>
      <c r="P761" s="6"/>
      <c r="Q761" s="1"/>
      <c r="R761" s="1"/>
      <c r="S761" s="1"/>
      <c r="T761" s="2"/>
      <c r="U761" s="2"/>
      <c r="V761" s="5"/>
      <c r="W761" s="5"/>
      <c r="X761" s="5"/>
      <c r="Y761" s="1"/>
      <c r="Z761" s="1"/>
      <c r="AA761" s="2"/>
      <c r="AB761" s="5"/>
      <c r="AC761" s="5"/>
      <c r="AD761" s="5"/>
      <c r="AE761" s="5"/>
      <c r="AF761" s="15"/>
      <c r="AG761" s="1"/>
    </row>
    <row r="762">
      <c r="A762" s="2"/>
      <c r="B762" s="3"/>
      <c r="C762" s="4"/>
      <c r="D762" s="4"/>
      <c r="E762" s="4"/>
      <c r="F762" s="4"/>
      <c r="G762" s="5"/>
      <c r="H762" s="1"/>
      <c r="I762" s="2"/>
      <c r="J762" s="1"/>
      <c r="K762" s="11"/>
      <c r="L762" s="1"/>
      <c r="M762" s="1"/>
      <c r="N762" s="2"/>
      <c r="O762" s="2"/>
      <c r="P762" s="6"/>
      <c r="Q762" s="6"/>
      <c r="R762" s="1"/>
      <c r="S762" s="1"/>
      <c r="T762" s="2"/>
      <c r="U762" s="2"/>
      <c r="V762" s="5"/>
      <c r="W762" s="5"/>
      <c r="X762" s="5"/>
      <c r="Y762" s="1"/>
      <c r="Z762" s="1"/>
      <c r="AA762" s="2"/>
      <c r="AB762" s="5"/>
      <c r="AC762" s="5"/>
      <c r="AD762" s="5"/>
      <c r="AE762" s="5"/>
      <c r="AF762" s="15"/>
      <c r="AG762" s="1"/>
    </row>
    <row r="763">
      <c r="A763" s="2"/>
      <c r="B763" s="3"/>
      <c r="C763" s="4"/>
      <c r="D763" s="4"/>
      <c r="E763" s="4"/>
      <c r="F763" s="4"/>
      <c r="G763" s="5"/>
      <c r="H763" s="1"/>
      <c r="I763" s="2"/>
      <c r="J763" s="1"/>
      <c r="K763" s="5"/>
      <c r="L763" s="1"/>
      <c r="M763" s="1"/>
      <c r="N763" s="2"/>
      <c r="O763" s="2"/>
      <c r="P763" s="5"/>
      <c r="Q763" s="11"/>
      <c r="R763" s="1"/>
      <c r="S763" s="1"/>
      <c r="T763" s="2"/>
      <c r="U763" s="2"/>
      <c r="V763" s="5"/>
      <c r="W763" s="5"/>
      <c r="X763" s="5"/>
      <c r="Y763" s="1"/>
      <c r="Z763" s="1"/>
      <c r="AA763" s="2"/>
      <c r="AB763" s="5"/>
      <c r="AC763" s="5"/>
      <c r="AD763" s="5"/>
      <c r="AE763" s="5"/>
      <c r="AF763" s="15"/>
      <c r="AG763" s="1"/>
    </row>
    <row r="764">
      <c r="A764" s="2"/>
      <c r="B764" s="3"/>
      <c r="C764" s="4"/>
      <c r="D764" s="4"/>
      <c r="E764" s="4"/>
      <c r="F764" s="4"/>
      <c r="G764" s="5"/>
      <c r="H764" s="1"/>
      <c r="I764" s="2"/>
      <c r="J764" s="1"/>
      <c r="K764" s="5"/>
      <c r="L764" s="1"/>
      <c r="M764" s="1"/>
      <c r="N764" s="1"/>
      <c r="O764" s="2"/>
      <c r="P764" s="5"/>
      <c r="Q764" s="2"/>
      <c r="R764" s="1"/>
      <c r="S764" s="1"/>
      <c r="T764" s="2"/>
      <c r="U764" s="2"/>
      <c r="V764" s="5"/>
      <c r="W764" s="5"/>
      <c r="X764" s="5"/>
      <c r="Y764" s="1"/>
      <c r="Z764" s="1"/>
      <c r="AA764" s="2"/>
      <c r="AB764" s="5"/>
      <c r="AC764" s="5"/>
      <c r="AD764" s="5"/>
      <c r="AE764" s="5"/>
      <c r="AF764" s="15"/>
      <c r="AG764" s="1"/>
    </row>
    <row r="765">
      <c r="A765" s="2"/>
      <c r="B765" s="3"/>
      <c r="C765" s="4"/>
      <c r="D765" s="4"/>
      <c r="E765" s="4"/>
      <c r="F765" s="4"/>
      <c r="G765" s="1"/>
      <c r="H765" s="1"/>
      <c r="I765" s="2"/>
      <c r="J765" s="1"/>
      <c r="K765" s="11"/>
      <c r="L765" s="1"/>
      <c r="M765" s="1"/>
      <c r="N765" s="2"/>
      <c r="O765" s="2"/>
      <c r="P765" s="6"/>
      <c r="Q765" s="2"/>
      <c r="R765" s="1"/>
      <c r="S765" s="1"/>
      <c r="T765" s="2"/>
      <c r="U765" s="2"/>
      <c r="V765" s="5"/>
      <c r="W765" s="5"/>
      <c r="X765" s="5"/>
      <c r="Y765" s="1"/>
      <c r="Z765" s="1"/>
      <c r="AA765" s="2"/>
      <c r="AB765" s="5"/>
      <c r="AC765" s="5"/>
      <c r="AD765" s="5"/>
      <c r="AE765" s="5"/>
      <c r="AF765" s="15"/>
      <c r="AG765" s="1"/>
    </row>
    <row r="766">
      <c r="A766" s="2"/>
      <c r="B766" s="3"/>
      <c r="C766" s="4"/>
      <c r="D766" s="4"/>
      <c r="E766" s="4"/>
      <c r="F766" s="4"/>
      <c r="G766" s="5"/>
      <c r="H766" s="1"/>
      <c r="I766" s="2"/>
      <c r="J766" s="1"/>
      <c r="K766" s="13"/>
      <c r="L766" s="1"/>
      <c r="M766" s="1"/>
      <c r="N766" s="1"/>
      <c r="O766" s="2"/>
      <c r="P766" s="6"/>
      <c r="Q766" s="1"/>
      <c r="R766" s="1"/>
      <c r="S766" s="1"/>
      <c r="T766" s="2"/>
      <c r="U766" s="2"/>
      <c r="V766" s="5"/>
      <c r="W766" s="5"/>
      <c r="X766" s="5"/>
      <c r="Y766" s="1"/>
      <c r="Z766" s="1"/>
      <c r="AA766" s="1"/>
      <c r="AB766" s="5"/>
      <c r="AC766" s="5"/>
      <c r="AD766" s="5"/>
      <c r="AE766" s="5"/>
      <c r="AF766" s="15"/>
      <c r="AG766" s="1"/>
    </row>
    <row r="767">
      <c r="A767" s="2"/>
      <c r="B767" s="3"/>
      <c r="C767" s="4"/>
      <c r="D767" s="4"/>
      <c r="E767" s="4"/>
      <c r="F767" s="4"/>
      <c r="G767" s="1"/>
      <c r="H767" s="1"/>
      <c r="I767" s="2"/>
      <c r="J767" s="1"/>
      <c r="K767" s="1"/>
      <c r="L767" s="1"/>
      <c r="M767" s="1"/>
      <c r="N767" s="1"/>
      <c r="O767" s="2"/>
      <c r="P767" s="6"/>
      <c r="Q767" s="5"/>
      <c r="R767" s="1"/>
      <c r="S767" s="1"/>
      <c r="T767" s="2"/>
      <c r="U767" s="2"/>
      <c r="V767" s="5"/>
      <c r="W767" s="5"/>
      <c r="X767" s="5"/>
      <c r="Y767" s="1"/>
      <c r="Z767" s="1"/>
      <c r="AA767" s="2"/>
      <c r="AB767" s="5"/>
      <c r="AC767" s="5"/>
      <c r="AD767" s="5"/>
      <c r="AE767" s="5"/>
      <c r="AF767" s="15"/>
      <c r="AG767" s="1"/>
    </row>
    <row r="768">
      <c r="A768" s="2"/>
      <c r="B768" s="3"/>
      <c r="C768" s="4"/>
      <c r="D768" s="4"/>
      <c r="E768" s="4"/>
      <c r="F768" s="4"/>
      <c r="G768" s="2"/>
      <c r="H768" s="1"/>
      <c r="I768" s="2"/>
      <c r="J768" s="1"/>
      <c r="K768" s="5"/>
      <c r="L768" s="1"/>
      <c r="M768" s="1"/>
      <c r="N768" s="1"/>
      <c r="O768" s="2"/>
      <c r="P768" s="6"/>
      <c r="Q768" s="1"/>
      <c r="R768" s="1"/>
      <c r="S768" s="1"/>
      <c r="T768" s="2"/>
      <c r="U768" s="2"/>
      <c r="V768" s="5"/>
      <c r="W768" s="5"/>
      <c r="X768" s="5"/>
      <c r="Y768" s="1"/>
      <c r="Z768" s="1"/>
      <c r="AA768" s="2"/>
      <c r="AB768" s="5"/>
      <c r="AC768" s="5"/>
      <c r="AD768" s="5"/>
      <c r="AE768" s="5"/>
      <c r="AF768" s="15"/>
      <c r="AG768" s="1"/>
    </row>
    <row r="769">
      <c r="A769" s="2"/>
      <c r="B769" s="3"/>
      <c r="C769" s="4"/>
      <c r="D769" s="4"/>
      <c r="E769" s="4"/>
      <c r="F769" s="4"/>
      <c r="G769" s="2"/>
      <c r="H769" s="1"/>
      <c r="I769" s="2"/>
      <c r="J769" s="1"/>
      <c r="K769" s="5"/>
      <c r="L769" s="1"/>
      <c r="M769" s="1"/>
      <c r="N769" s="1"/>
      <c r="O769" s="2"/>
      <c r="P769" s="6"/>
      <c r="Q769" s="1"/>
      <c r="R769" s="1"/>
      <c r="S769" s="1"/>
      <c r="T769" s="2"/>
      <c r="U769" s="2"/>
      <c r="V769" s="5"/>
      <c r="W769" s="5"/>
      <c r="X769" s="5"/>
      <c r="Y769" s="1"/>
      <c r="Z769" s="1"/>
      <c r="AA769" s="1"/>
      <c r="AB769" s="5"/>
      <c r="AC769" s="5"/>
      <c r="AD769" s="5"/>
      <c r="AE769" s="5"/>
      <c r="AF769" s="15"/>
      <c r="AG769" s="1"/>
    </row>
    <row r="770">
      <c r="A770" s="2"/>
      <c r="B770" s="3"/>
      <c r="C770" s="4"/>
      <c r="D770" s="4"/>
      <c r="E770" s="4"/>
      <c r="F770" s="4"/>
      <c r="G770" s="1"/>
      <c r="H770" s="1"/>
      <c r="I770" s="2"/>
      <c r="J770" s="1"/>
      <c r="K770" s="5"/>
      <c r="L770" s="1"/>
      <c r="M770" s="1"/>
      <c r="N770" s="2"/>
      <c r="O770" s="2"/>
      <c r="P770" s="6"/>
      <c r="Q770" s="2"/>
      <c r="R770" s="1"/>
      <c r="S770" s="1"/>
      <c r="T770" s="2"/>
      <c r="U770" s="2"/>
      <c r="V770" s="5"/>
      <c r="W770" s="5"/>
      <c r="X770" s="5"/>
      <c r="Y770" s="1"/>
      <c r="Z770" s="1"/>
      <c r="AA770" s="1"/>
      <c r="AB770" s="5"/>
      <c r="AC770" s="5"/>
      <c r="AD770" s="5"/>
      <c r="AE770" s="5"/>
      <c r="AF770" s="15"/>
      <c r="AG770" s="1"/>
    </row>
    <row r="771">
      <c r="A771" s="2"/>
      <c r="B771" s="3"/>
      <c r="C771" s="4"/>
      <c r="D771" s="4"/>
      <c r="E771" s="4"/>
      <c r="F771" s="4"/>
      <c r="G771" s="5"/>
      <c r="H771" s="1"/>
      <c r="I771" s="2"/>
      <c r="J771" s="1"/>
      <c r="K771" s="5"/>
      <c r="L771" s="1"/>
      <c r="M771" s="1"/>
      <c r="N771" s="2"/>
      <c r="O771" s="2"/>
      <c r="P771" s="5"/>
      <c r="Q771" s="5"/>
      <c r="R771" s="1"/>
      <c r="S771" s="1"/>
      <c r="T771" s="2"/>
      <c r="U771" s="2"/>
      <c r="V771" s="5"/>
      <c r="W771" s="5"/>
      <c r="X771" s="5"/>
      <c r="Y771" s="1"/>
      <c r="Z771" s="1"/>
      <c r="AA771" s="2"/>
      <c r="AB771" s="5"/>
      <c r="AC771" s="5"/>
      <c r="AD771" s="5"/>
      <c r="AE771" s="5"/>
      <c r="AF771" s="15"/>
      <c r="AG771" s="1"/>
    </row>
    <row r="772">
      <c r="A772" s="2"/>
      <c r="B772" s="3"/>
      <c r="C772" s="4"/>
      <c r="D772" s="4"/>
      <c r="E772" s="4"/>
      <c r="F772" s="4"/>
      <c r="G772" s="5"/>
      <c r="H772" s="1"/>
      <c r="I772" s="2"/>
      <c r="J772" s="1"/>
      <c r="K772" s="11"/>
      <c r="L772" s="1"/>
      <c r="M772" s="1"/>
      <c r="N772" s="1"/>
      <c r="O772" s="2"/>
      <c r="P772" s="5"/>
      <c r="Q772" s="11"/>
      <c r="R772" s="1"/>
      <c r="S772" s="1"/>
      <c r="T772" s="2"/>
      <c r="U772" s="2"/>
      <c r="V772" s="5"/>
      <c r="W772" s="5"/>
      <c r="X772" s="5"/>
      <c r="Y772" s="1"/>
      <c r="Z772" s="1"/>
      <c r="AA772" s="2"/>
      <c r="AB772" s="5"/>
      <c r="AC772" s="5"/>
      <c r="AD772" s="5"/>
      <c r="AE772" s="5"/>
      <c r="AF772" s="15"/>
      <c r="AG772" s="1"/>
    </row>
    <row r="773">
      <c r="A773" s="2"/>
      <c r="B773" s="3"/>
      <c r="C773" s="4"/>
      <c r="D773" s="4"/>
      <c r="E773" s="4"/>
      <c r="F773" s="4"/>
      <c r="G773" s="2"/>
      <c r="H773" s="1"/>
      <c r="I773" s="1"/>
      <c r="J773" s="1"/>
      <c r="K773" s="5"/>
      <c r="L773" s="1"/>
      <c r="M773" s="1"/>
      <c r="N773" s="2"/>
      <c r="O773" s="2"/>
      <c r="P773" s="6"/>
      <c r="Q773" s="2"/>
      <c r="R773" s="1"/>
      <c r="S773" s="1"/>
      <c r="T773" s="2"/>
      <c r="U773" s="2"/>
      <c r="V773" s="5"/>
      <c r="W773" s="5"/>
      <c r="X773" s="5"/>
      <c r="Y773" s="1"/>
      <c r="Z773" s="1"/>
      <c r="AA773" s="1"/>
      <c r="AB773" s="5"/>
      <c r="AC773" s="5"/>
      <c r="AD773" s="5"/>
      <c r="AE773" s="5"/>
      <c r="AF773" s="15"/>
      <c r="AG773" s="1"/>
    </row>
    <row r="774">
      <c r="A774" s="2"/>
      <c r="B774" s="3"/>
      <c r="C774" s="4"/>
      <c r="D774" s="4"/>
      <c r="E774" s="4"/>
      <c r="F774" s="4"/>
      <c r="G774" s="1"/>
      <c r="H774" s="1"/>
      <c r="I774" s="2"/>
      <c r="J774" s="1"/>
      <c r="K774" s="11"/>
      <c r="L774" s="1"/>
      <c r="M774" s="1"/>
      <c r="N774" s="1"/>
      <c r="O774" s="2"/>
      <c r="P774" s="6"/>
      <c r="Q774" s="2"/>
      <c r="R774" s="1"/>
      <c r="S774" s="1"/>
      <c r="T774" s="2"/>
      <c r="U774" s="2"/>
      <c r="V774" s="5"/>
      <c r="W774" s="5"/>
      <c r="X774" s="5"/>
      <c r="Y774" s="1"/>
      <c r="Z774" s="1"/>
      <c r="AA774" s="2"/>
      <c r="AB774" s="5"/>
      <c r="AC774" s="5"/>
      <c r="AD774" s="5"/>
      <c r="AE774" s="5"/>
      <c r="AF774" s="15"/>
      <c r="AG774" s="1"/>
    </row>
    <row r="775">
      <c r="A775" s="2"/>
      <c r="B775" s="3"/>
      <c r="C775" s="4"/>
      <c r="D775" s="4"/>
      <c r="E775" s="4"/>
      <c r="F775" s="4"/>
      <c r="G775" s="7"/>
      <c r="H775" s="1"/>
      <c r="I775" s="2"/>
      <c r="J775" s="1"/>
      <c r="K775" s="13"/>
      <c r="L775" s="1"/>
      <c r="M775" s="1"/>
      <c r="N775" s="1"/>
      <c r="O775" s="2"/>
      <c r="P775" s="6"/>
      <c r="Q775" s="2"/>
      <c r="R775" s="1"/>
      <c r="S775" s="1"/>
      <c r="T775" s="2"/>
      <c r="U775" s="2"/>
      <c r="V775" s="5"/>
      <c r="W775" s="5"/>
      <c r="X775" s="5"/>
      <c r="Y775" s="1"/>
      <c r="Z775" s="1"/>
      <c r="AA775" s="2"/>
      <c r="AB775" s="5"/>
      <c r="AC775" s="5"/>
      <c r="AD775" s="5"/>
      <c r="AE775" s="5"/>
      <c r="AF775" s="15"/>
      <c r="AG775" s="1"/>
    </row>
    <row r="776">
      <c r="A776" s="2"/>
      <c r="B776" s="3"/>
      <c r="C776" s="4"/>
      <c r="D776" s="4"/>
      <c r="E776" s="4"/>
      <c r="F776" s="4"/>
      <c r="G776" s="11"/>
      <c r="H776" s="1"/>
      <c r="I776" s="2"/>
      <c r="J776" s="1"/>
      <c r="K776" s="5"/>
      <c r="L776" s="1"/>
      <c r="M776" s="1"/>
      <c r="N776" s="2"/>
      <c r="O776" s="2"/>
      <c r="P776" s="6"/>
      <c r="Q776" s="5"/>
      <c r="R776" s="1"/>
      <c r="S776" s="1"/>
      <c r="T776" s="2"/>
      <c r="U776" s="2"/>
      <c r="V776" s="5"/>
      <c r="W776" s="5"/>
      <c r="X776" s="5"/>
      <c r="Y776" s="1"/>
      <c r="Z776" s="1"/>
      <c r="AA776" s="2"/>
      <c r="AB776" s="5"/>
      <c r="AC776" s="5"/>
      <c r="AD776" s="5"/>
      <c r="AE776" s="5"/>
      <c r="AF776" s="15"/>
      <c r="AG776" s="1"/>
    </row>
    <row r="777">
      <c r="A777" s="2"/>
      <c r="B777" s="3"/>
      <c r="C777" s="4"/>
      <c r="D777" s="4"/>
      <c r="E777" s="4"/>
      <c r="F777" s="4"/>
      <c r="G777" s="1"/>
      <c r="H777" s="1"/>
      <c r="I777" s="2"/>
      <c r="J777" s="1"/>
      <c r="K777" s="11"/>
      <c r="L777" s="1"/>
      <c r="M777" s="1"/>
      <c r="N777" s="1"/>
      <c r="O777" s="2"/>
      <c r="P777" s="6"/>
      <c r="Q777" s="5"/>
      <c r="R777" s="1"/>
      <c r="S777" s="1"/>
      <c r="T777" s="2"/>
      <c r="U777" s="2"/>
      <c r="V777" s="5"/>
      <c r="W777" s="5"/>
      <c r="X777" s="5"/>
      <c r="Y777" s="1"/>
      <c r="Z777" s="1"/>
      <c r="AA777" s="2"/>
      <c r="AB777" s="5"/>
      <c r="AC777" s="5"/>
      <c r="AD777" s="5"/>
      <c r="AE777" s="5"/>
      <c r="AF777" s="15"/>
      <c r="AG777" s="1"/>
    </row>
    <row r="778">
      <c r="A778" s="2"/>
      <c r="B778" s="3"/>
      <c r="C778" s="4"/>
      <c r="D778" s="4"/>
      <c r="E778" s="4"/>
      <c r="F778" s="4"/>
      <c r="G778" s="1"/>
      <c r="H778" s="1"/>
      <c r="I778" s="2"/>
      <c r="J778" s="1"/>
      <c r="K778" s="5"/>
      <c r="L778" s="1"/>
      <c r="M778" s="1"/>
      <c r="N778" s="2"/>
      <c r="O778" s="2"/>
      <c r="P778" s="6"/>
      <c r="Q778" s="2"/>
      <c r="R778" s="1"/>
      <c r="S778" s="1"/>
      <c r="T778" s="2"/>
      <c r="U778" s="2"/>
      <c r="V778" s="5"/>
      <c r="W778" s="5"/>
      <c r="X778" s="5"/>
      <c r="Y778" s="1"/>
      <c r="Z778" s="1"/>
      <c r="AA778" s="1"/>
      <c r="AB778" s="5"/>
      <c r="AC778" s="5"/>
      <c r="AD778" s="5"/>
      <c r="AE778" s="5"/>
      <c r="AF778" s="15"/>
      <c r="AG778" s="1"/>
    </row>
    <row r="779">
      <c r="A779" s="2"/>
      <c r="B779" s="3"/>
      <c r="C779" s="4"/>
      <c r="D779" s="4"/>
      <c r="E779" s="4"/>
      <c r="F779" s="4"/>
      <c r="G779" s="1"/>
      <c r="H779" s="1"/>
      <c r="I779" s="2"/>
      <c r="J779" s="1"/>
      <c r="K779" s="5"/>
      <c r="L779" s="1"/>
      <c r="M779" s="1"/>
      <c r="N779" s="1"/>
      <c r="O779" s="2"/>
      <c r="P779" s="6"/>
      <c r="Q779" s="1"/>
      <c r="R779" s="1"/>
      <c r="S779" s="1"/>
      <c r="T779" s="2"/>
      <c r="U779" s="2"/>
      <c r="V779" s="5"/>
      <c r="W779" s="5"/>
      <c r="X779" s="5"/>
      <c r="Y779" s="1"/>
      <c r="Z779" s="1"/>
      <c r="AA779" s="1"/>
      <c r="AB779" s="5"/>
      <c r="AC779" s="5"/>
      <c r="AD779" s="5"/>
      <c r="AE779" s="5"/>
      <c r="AF779" s="15"/>
      <c r="AG779" s="1"/>
    </row>
    <row r="780">
      <c r="A780" s="2"/>
      <c r="B780" s="3"/>
      <c r="C780" s="4"/>
      <c r="D780" s="4"/>
      <c r="E780" s="4"/>
      <c r="F780" s="4"/>
      <c r="G780" s="1"/>
      <c r="H780" s="1"/>
      <c r="I780" s="2"/>
      <c r="J780" s="1"/>
      <c r="K780" s="5"/>
      <c r="L780" s="1"/>
      <c r="M780" s="1"/>
      <c r="N780" s="1"/>
      <c r="O780" s="2"/>
      <c r="P780" s="5"/>
      <c r="Q780" s="5"/>
      <c r="R780" s="1"/>
      <c r="S780" s="1"/>
      <c r="T780" s="2"/>
      <c r="U780" s="2"/>
      <c r="V780" s="5"/>
      <c r="W780" s="5"/>
      <c r="X780" s="5"/>
      <c r="Y780" s="1"/>
      <c r="Z780" s="1"/>
      <c r="AA780" s="2"/>
      <c r="AB780" s="5"/>
      <c r="AC780" s="5"/>
      <c r="AD780" s="5"/>
      <c r="AE780" s="5"/>
      <c r="AF780" s="15"/>
      <c r="AG780" s="1"/>
    </row>
    <row r="781">
      <c r="A781" s="2"/>
      <c r="B781" s="3"/>
      <c r="C781" s="4"/>
      <c r="D781" s="4"/>
      <c r="E781" s="4"/>
      <c r="F781" s="4"/>
      <c r="G781" s="1"/>
      <c r="H781" s="1"/>
      <c r="I781" s="2"/>
      <c r="J781" s="1"/>
      <c r="K781" s="5"/>
      <c r="L781" s="1"/>
      <c r="M781" s="1"/>
      <c r="N781" s="1"/>
      <c r="O781" s="2"/>
      <c r="P781" s="6"/>
      <c r="Q781" s="1"/>
      <c r="R781" s="1"/>
      <c r="S781" s="1"/>
      <c r="T781" s="2"/>
      <c r="U781" s="2"/>
      <c r="V781" s="5"/>
      <c r="W781" s="5"/>
      <c r="X781" s="5"/>
      <c r="Y781" s="1"/>
      <c r="Z781" s="1"/>
      <c r="AA781" s="2"/>
      <c r="AB781" s="5"/>
      <c r="AC781" s="5"/>
      <c r="AD781" s="5"/>
      <c r="AE781" s="5"/>
      <c r="AF781" s="15"/>
      <c r="AG781" s="1"/>
    </row>
    <row r="782">
      <c r="A782" s="2"/>
      <c r="B782" s="3"/>
      <c r="C782" s="4"/>
      <c r="D782" s="4"/>
      <c r="E782" s="4"/>
      <c r="F782" s="4"/>
      <c r="G782" s="11"/>
      <c r="H782" s="1"/>
      <c r="I782" s="1"/>
      <c r="J782" s="1"/>
      <c r="K782" s="5"/>
      <c r="L782" s="1"/>
      <c r="M782" s="1"/>
      <c r="N782" s="1"/>
      <c r="O782" s="2"/>
      <c r="P782" s="6"/>
      <c r="Q782" s="11"/>
      <c r="R782" s="1"/>
      <c r="S782" s="1"/>
      <c r="T782" s="2"/>
      <c r="U782" s="2"/>
      <c r="V782" s="5"/>
      <c r="W782" s="5"/>
      <c r="X782" s="5"/>
      <c r="Y782" s="1"/>
      <c r="Z782" s="1"/>
      <c r="AA782" s="1"/>
      <c r="AB782" s="5"/>
      <c r="AC782" s="5"/>
      <c r="AD782" s="5"/>
      <c r="AE782" s="5"/>
      <c r="AF782" s="15"/>
      <c r="AG782" s="1"/>
    </row>
    <row r="783">
      <c r="A783" s="2"/>
      <c r="B783" s="3"/>
      <c r="C783" s="4"/>
      <c r="D783" s="4"/>
      <c r="E783" s="4"/>
      <c r="F783" s="4"/>
      <c r="G783" s="5"/>
      <c r="H783" s="1"/>
      <c r="I783" s="2"/>
      <c r="J783" s="1"/>
      <c r="K783" s="11"/>
      <c r="L783" s="1"/>
      <c r="M783" s="1"/>
      <c r="N783" s="1"/>
      <c r="O783" s="2"/>
      <c r="P783" s="6"/>
      <c r="Q783" s="11"/>
      <c r="R783" s="1"/>
      <c r="S783" s="1"/>
      <c r="T783" s="2"/>
      <c r="U783" s="2"/>
      <c r="V783" s="5"/>
      <c r="W783" s="5"/>
      <c r="X783" s="5"/>
      <c r="Y783" s="1"/>
      <c r="Z783" s="1"/>
      <c r="AA783" s="1"/>
      <c r="AB783" s="5"/>
      <c r="AC783" s="5"/>
      <c r="AD783" s="5"/>
      <c r="AE783" s="5"/>
      <c r="AF783" s="15"/>
      <c r="AG783" s="1"/>
    </row>
    <row r="784">
      <c r="A784" s="2"/>
      <c r="B784" s="3"/>
      <c r="C784" s="4"/>
      <c r="D784" s="4"/>
      <c r="E784" s="4"/>
      <c r="F784" s="4"/>
      <c r="G784" s="1"/>
      <c r="H784" s="1"/>
      <c r="I784" s="2"/>
      <c r="J784" s="1"/>
      <c r="K784" s="11"/>
      <c r="L784" s="1"/>
      <c r="M784" s="1"/>
      <c r="N784" s="1"/>
      <c r="O784" s="2"/>
      <c r="P784" s="5"/>
      <c r="Q784" s="5"/>
      <c r="R784" s="1"/>
      <c r="S784" s="1"/>
      <c r="T784" s="2"/>
      <c r="U784" s="2"/>
      <c r="V784" s="5"/>
      <c r="W784" s="5"/>
      <c r="X784" s="5"/>
      <c r="Y784" s="1"/>
      <c r="Z784" s="1"/>
      <c r="AA784" s="2"/>
      <c r="AB784" s="5"/>
      <c r="AC784" s="5"/>
      <c r="AD784" s="5"/>
      <c r="AE784" s="5"/>
      <c r="AF784" s="15"/>
      <c r="AG784" s="1"/>
    </row>
    <row r="785">
      <c r="A785" s="2"/>
      <c r="B785" s="3"/>
      <c r="C785" s="4"/>
      <c r="D785" s="4"/>
      <c r="E785" s="4"/>
      <c r="F785" s="4"/>
      <c r="G785" s="5"/>
      <c r="H785" s="1"/>
      <c r="I785" s="2"/>
      <c r="J785" s="1"/>
      <c r="K785" s="11"/>
      <c r="L785" s="1"/>
      <c r="M785" s="1"/>
      <c r="N785" s="1"/>
      <c r="O785" s="2"/>
      <c r="P785" s="5"/>
      <c r="Q785" s="1"/>
      <c r="R785" s="1"/>
      <c r="S785" s="1"/>
      <c r="T785" s="2"/>
      <c r="U785" s="2"/>
      <c r="V785" s="5"/>
      <c r="W785" s="5"/>
      <c r="X785" s="5"/>
      <c r="Y785" s="1"/>
      <c r="Z785" s="1"/>
      <c r="AA785" s="2"/>
      <c r="AB785" s="5"/>
      <c r="AC785" s="5"/>
      <c r="AD785" s="5"/>
      <c r="AE785" s="5"/>
      <c r="AF785" s="15"/>
      <c r="AG785" s="1"/>
    </row>
    <row r="786">
      <c r="A786" s="2"/>
      <c r="B786" s="3"/>
      <c r="C786" s="4"/>
      <c r="D786" s="4"/>
      <c r="E786" s="4"/>
      <c r="F786" s="4"/>
      <c r="G786" s="1"/>
      <c r="H786" s="1"/>
      <c r="I786" s="2"/>
      <c r="J786" s="1"/>
      <c r="K786" s="13"/>
      <c r="L786" s="1"/>
      <c r="M786" s="1"/>
      <c r="N786" s="1"/>
      <c r="O786" s="2"/>
      <c r="P786" s="6"/>
      <c r="Q786" s="1"/>
      <c r="R786" s="1"/>
      <c r="S786" s="1"/>
      <c r="T786" s="2"/>
      <c r="U786" s="2"/>
      <c r="V786" s="5"/>
      <c r="W786" s="5"/>
      <c r="X786" s="5"/>
      <c r="Y786" s="1"/>
      <c r="Z786" s="1"/>
      <c r="AA786" s="2"/>
      <c r="AB786" s="5"/>
      <c r="AC786" s="5"/>
      <c r="AD786" s="5"/>
      <c r="AE786" s="5"/>
      <c r="AF786" s="15"/>
      <c r="AG786" s="1"/>
    </row>
    <row r="787">
      <c r="A787" s="2"/>
      <c r="B787" s="3"/>
      <c r="C787" s="4"/>
      <c r="D787" s="4"/>
      <c r="E787" s="4"/>
      <c r="F787" s="4"/>
      <c r="G787" s="5"/>
      <c r="H787" s="1"/>
      <c r="I787" s="2"/>
      <c r="J787" s="1"/>
      <c r="K787" s="11"/>
      <c r="L787" s="1"/>
      <c r="M787" s="1"/>
      <c r="N787" s="1"/>
      <c r="O787" s="2"/>
      <c r="P787" s="6"/>
      <c r="Q787" s="1"/>
      <c r="R787" s="1"/>
      <c r="S787" s="1"/>
      <c r="T787" s="2"/>
      <c r="U787" s="2"/>
      <c r="V787" s="5"/>
      <c r="W787" s="5"/>
      <c r="X787" s="5"/>
      <c r="Y787" s="1"/>
      <c r="Z787" s="1"/>
      <c r="AA787" s="2"/>
      <c r="AB787" s="5"/>
      <c r="AC787" s="5"/>
      <c r="AD787" s="5"/>
      <c r="AE787" s="5"/>
      <c r="AF787" s="15"/>
      <c r="AG787" s="1"/>
    </row>
    <row r="788">
      <c r="A788" s="2"/>
      <c r="B788" s="3"/>
      <c r="C788" s="4"/>
      <c r="D788" s="4"/>
      <c r="E788" s="4"/>
      <c r="F788" s="4"/>
      <c r="G788" s="5"/>
      <c r="H788" s="1"/>
      <c r="I788" s="2"/>
      <c r="J788" s="1"/>
      <c r="K788" s="13"/>
      <c r="L788" s="1"/>
      <c r="M788" s="1"/>
      <c r="N788" s="1"/>
      <c r="O788" s="2"/>
      <c r="P788" s="6"/>
      <c r="Q788" s="5"/>
      <c r="R788" s="1"/>
      <c r="S788" s="1"/>
      <c r="T788" s="2"/>
      <c r="U788" s="2"/>
      <c r="V788" s="5"/>
      <c r="W788" s="5"/>
      <c r="X788" s="5"/>
      <c r="Y788" s="1"/>
      <c r="Z788" s="1"/>
      <c r="AA788" s="2"/>
      <c r="AB788" s="5"/>
      <c r="AC788" s="5"/>
      <c r="AD788" s="5"/>
      <c r="AE788" s="5"/>
      <c r="AF788" s="15"/>
      <c r="AG788" s="1"/>
    </row>
    <row r="789">
      <c r="A789" s="2"/>
      <c r="B789" s="3"/>
      <c r="C789" s="4"/>
      <c r="D789" s="4"/>
      <c r="E789" s="4"/>
      <c r="F789" s="4"/>
      <c r="G789" s="1"/>
      <c r="H789" s="1"/>
      <c r="I789" s="2"/>
      <c r="J789" s="1"/>
      <c r="K789" s="8"/>
      <c r="L789" s="1"/>
      <c r="M789" s="1"/>
      <c r="N789" s="1"/>
      <c r="O789" s="2"/>
      <c r="P789" s="5"/>
      <c r="Q789" s="1"/>
      <c r="R789" s="1"/>
      <c r="S789" s="1"/>
      <c r="T789" s="2"/>
      <c r="U789" s="2"/>
      <c r="V789" s="5"/>
      <c r="W789" s="5"/>
      <c r="X789" s="5"/>
      <c r="Y789" s="1"/>
      <c r="Z789" s="1"/>
      <c r="AA789" s="2"/>
      <c r="AB789" s="5"/>
      <c r="AC789" s="5"/>
      <c r="AD789" s="5"/>
      <c r="AE789" s="5"/>
      <c r="AF789" s="15"/>
      <c r="AG789" s="1"/>
    </row>
    <row r="790">
      <c r="A790" s="2"/>
      <c r="B790" s="3"/>
      <c r="C790" s="4"/>
      <c r="D790" s="4"/>
      <c r="E790" s="4"/>
      <c r="F790" s="4"/>
      <c r="G790" s="11"/>
      <c r="H790" s="1"/>
      <c r="I790" s="2"/>
      <c r="J790" s="1"/>
      <c r="K790" s="5"/>
      <c r="L790" s="1"/>
      <c r="M790" s="1"/>
      <c r="N790" s="1"/>
      <c r="O790" s="2"/>
      <c r="P790" s="5"/>
      <c r="Q790" s="1"/>
      <c r="R790" s="1"/>
      <c r="S790" s="1"/>
      <c r="T790" s="2"/>
      <c r="U790" s="2"/>
      <c r="V790" s="5"/>
      <c r="W790" s="5"/>
      <c r="X790" s="5"/>
      <c r="Y790" s="1"/>
      <c r="Z790" s="1"/>
      <c r="AA790" s="1"/>
      <c r="AB790" s="5"/>
      <c r="AC790" s="5"/>
      <c r="AD790" s="5"/>
      <c r="AE790" s="5"/>
      <c r="AF790" s="15"/>
      <c r="AG790" s="1"/>
    </row>
    <row r="791">
      <c r="A791" s="2"/>
      <c r="B791" s="3"/>
      <c r="C791" s="4"/>
      <c r="D791" s="4"/>
      <c r="E791" s="4"/>
      <c r="F791" s="4"/>
      <c r="G791" s="11"/>
      <c r="H791" s="1"/>
      <c r="I791" s="2"/>
      <c r="J791" s="1"/>
      <c r="K791" s="5"/>
      <c r="L791" s="1"/>
      <c r="M791" s="1"/>
      <c r="N791" s="1"/>
      <c r="O791" s="2"/>
      <c r="P791" s="6"/>
      <c r="Q791" s="2"/>
      <c r="R791" s="1"/>
      <c r="S791" s="1"/>
      <c r="T791" s="2"/>
      <c r="U791" s="2"/>
      <c r="V791" s="5"/>
      <c r="W791" s="5"/>
      <c r="X791" s="5"/>
      <c r="Y791" s="1"/>
      <c r="Z791" s="1"/>
      <c r="AA791" s="1"/>
      <c r="AB791" s="5"/>
      <c r="AC791" s="5"/>
      <c r="AD791" s="5"/>
      <c r="AE791" s="5"/>
      <c r="AF791" s="15"/>
      <c r="AG791" s="1"/>
    </row>
    <row r="792">
      <c r="A792" s="2"/>
      <c r="B792" s="3"/>
      <c r="C792" s="4"/>
      <c r="D792" s="4"/>
      <c r="E792" s="4"/>
      <c r="F792" s="4"/>
      <c r="G792" s="5"/>
      <c r="H792" s="1"/>
      <c r="I792" s="2"/>
      <c r="J792" s="1"/>
      <c r="K792" s="13"/>
      <c r="L792" s="1"/>
      <c r="M792" s="1"/>
      <c r="N792" s="1"/>
      <c r="O792" s="2"/>
      <c r="P792" s="6"/>
      <c r="Q792" s="5"/>
      <c r="R792" s="1"/>
      <c r="S792" s="1"/>
      <c r="T792" s="2"/>
      <c r="U792" s="2"/>
      <c r="V792" s="5"/>
      <c r="W792" s="5"/>
      <c r="X792" s="5"/>
      <c r="Y792" s="1"/>
      <c r="Z792" s="1"/>
      <c r="AA792" s="1"/>
      <c r="AB792" s="5"/>
      <c r="AC792" s="5"/>
      <c r="AD792" s="5"/>
      <c r="AE792" s="5"/>
      <c r="AF792" s="15"/>
      <c r="AG792" s="1"/>
    </row>
    <row r="793">
      <c r="A793" s="2"/>
      <c r="B793" s="3"/>
      <c r="C793" s="4"/>
      <c r="D793" s="4"/>
      <c r="E793" s="4"/>
      <c r="F793" s="4"/>
      <c r="G793" s="7"/>
      <c r="H793" s="1"/>
      <c r="I793" s="2"/>
      <c r="J793" s="1"/>
      <c r="K793" s="11"/>
      <c r="L793" s="1"/>
      <c r="M793" s="1"/>
      <c r="N793" s="1"/>
      <c r="O793" s="2"/>
      <c r="P793" s="6"/>
      <c r="Q793" s="5"/>
      <c r="R793" s="1"/>
      <c r="S793" s="1"/>
      <c r="T793" s="2"/>
      <c r="U793" s="2"/>
      <c r="V793" s="5"/>
      <c r="W793" s="5"/>
      <c r="X793" s="5"/>
      <c r="Y793" s="1"/>
      <c r="Z793" s="1"/>
      <c r="AA793" s="2"/>
      <c r="AB793" s="5"/>
      <c r="AC793" s="5"/>
      <c r="AD793" s="5"/>
      <c r="AE793" s="5"/>
      <c r="AF793" s="15"/>
      <c r="AG793" s="1"/>
    </row>
    <row r="794">
      <c r="A794" s="2"/>
      <c r="B794" s="3"/>
      <c r="C794" s="4"/>
      <c r="D794" s="4"/>
      <c r="E794" s="4"/>
      <c r="F794" s="4"/>
      <c r="G794" s="5"/>
      <c r="H794" s="1"/>
      <c r="I794" s="2"/>
      <c r="J794" s="1"/>
      <c r="K794" s="5"/>
      <c r="L794" s="1"/>
      <c r="M794" s="1"/>
      <c r="N794" s="1"/>
      <c r="O794" s="2"/>
      <c r="P794" s="5"/>
      <c r="Q794" s="11"/>
      <c r="R794" s="1"/>
      <c r="S794" s="1"/>
      <c r="T794" s="2"/>
      <c r="U794" s="2"/>
      <c r="V794" s="5"/>
      <c r="W794" s="5"/>
      <c r="X794" s="5"/>
      <c r="Y794" s="1"/>
      <c r="Z794" s="1"/>
      <c r="AA794" s="1"/>
      <c r="AB794" s="5"/>
      <c r="AC794" s="5"/>
      <c r="AD794" s="5"/>
      <c r="AE794" s="5"/>
      <c r="AF794" s="15"/>
      <c r="AG794" s="1"/>
    </row>
    <row r="795">
      <c r="A795" s="2"/>
      <c r="B795" s="3"/>
      <c r="C795" s="4"/>
      <c r="D795" s="4"/>
      <c r="E795" s="4"/>
      <c r="F795" s="4"/>
      <c r="G795" s="5"/>
      <c r="H795" s="1"/>
      <c r="I795" s="2"/>
      <c r="J795" s="1"/>
      <c r="K795" s="13"/>
      <c r="L795" s="1"/>
      <c r="M795" s="1"/>
      <c r="N795" s="1"/>
      <c r="O795" s="2"/>
      <c r="P795" s="6"/>
      <c r="Q795" s="1"/>
      <c r="R795" s="1"/>
      <c r="S795" s="1"/>
      <c r="T795" s="2"/>
      <c r="U795" s="2"/>
      <c r="V795" s="5"/>
      <c r="W795" s="5"/>
      <c r="X795" s="5"/>
      <c r="Y795" s="1"/>
      <c r="Z795" s="1"/>
      <c r="AA795" s="2"/>
      <c r="AB795" s="5"/>
      <c r="AC795" s="5"/>
      <c r="AD795" s="5"/>
      <c r="AE795" s="5"/>
      <c r="AF795" s="15"/>
      <c r="AG795" s="1"/>
    </row>
    <row r="796">
      <c r="A796" s="2"/>
      <c r="B796" s="3"/>
      <c r="C796" s="4"/>
      <c r="D796" s="4"/>
      <c r="E796" s="4"/>
      <c r="F796" s="4"/>
      <c r="G796" s="1"/>
      <c r="H796" s="1"/>
      <c r="I796" s="2"/>
      <c r="J796" s="1"/>
      <c r="K796" s="13"/>
      <c r="L796" s="1"/>
      <c r="M796" s="1"/>
      <c r="N796" s="1"/>
      <c r="O796" s="2"/>
      <c r="P796" s="5"/>
      <c r="Q796" s="1"/>
      <c r="R796" s="1"/>
      <c r="S796" s="1"/>
      <c r="T796" s="2"/>
      <c r="U796" s="2"/>
      <c r="V796" s="5"/>
      <c r="W796" s="5"/>
      <c r="X796" s="5"/>
      <c r="Y796" s="1"/>
      <c r="Z796" s="1"/>
      <c r="AA796" s="2"/>
      <c r="AB796" s="5"/>
      <c r="AC796" s="5"/>
      <c r="AD796" s="5"/>
      <c r="AE796" s="5"/>
      <c r="AF796" s="15"/>
      <c r="AG796" s="1"/>
    </row>
    <row r="797">
      <c r="A797" s="2"/>
      <c r="B797" s="3"/>
      <c r="C797" s="4"/>
      <c r="D797" s="4"/>
      <c r="E797" s="4"/>
      <c r="F797" s="4"/>
      <c r="G797" s="1"/>
      <c r="H797" s="1"/>
      <c r="I797" s="2"/>
      <c r="J797" s="1"/>
      <c r="K797" s="11"/>
      <c r="L797" s="1"/>
      <c r="M797" s="1"/>
      <c r="N797" s="1"/>
      <c r="O797" s="2"/>
      <c r="P797" s="5"/>
      <c r="Q797" s="5"/>
      <c r="R797" s="1"/>
      <c r="S797" s="1"/>
      <c r="T797" s="2"/>
      <c r="U797" s="2"/>
      <c r="V797" s="5"/>
      <c r="W797" s="5"/>
      <c r="X797" s="5"/>
      <c r="Y797" s="1"/>
      <c r="Z797" s="1"/>
      <c r="AA797" s="2"/>
      <c r="AB797" s="5"/>
      <c r="AC797" s="5"/>
      <c r="AD797" s="5"/>
      <c r="AE797" s="5"/>
      <c r="AF797" s="15"/>
      <c r="AG797" s="1"/>
    </row>
    <row r="798">
      <c r="A798" s="2"/>
      <c r="B798" s="3"/>
      <c r="C798" s="4"/>
      <c r="D798" s="4"/>
      <c r="E798" s="4"/>
      <c r="F798" s="4"/>
      <c r="G798" s="5"/>
      <c r="H798" s="1"/>
      <c r="I798" s="2"/>
      <c r="J798" s="1"/>
      <c r="K798" s="8"/>
      <c r="L798" s="1"/>
      <c r="M798" s="1"/>
      <c r="N798" s="1"/>
      <c r="O798" s="2"/>
      <c r="P798" s="5"/>
      <c r="Q798" s="5"/>
      <c r="R798" s="1"/>
      <c r="S798" s="1"/>
      <c r="T798" s="1"/>
      <c r="U798" s="1"/>
      <c r="V798" s="5"/>
      <c r="W798" s="5"/>
      <c r="X798" s="5"/>
      <c r="Y798" s="1"/>
      <c r="Z798" s="1"/>
      <c r="AA798" s="2"/>
      <c r="AB798" s="5"/>
      <c r="AC798" s="5"/>
      <c r="AD798" s="5"/>
      <c r="AE798" s="5"/>
      <c r="AF798" s="15"/>
      <c r="AG798" s="1"/>
    </row>
    <row r="799">
      <c r="A799" s="2"/>
      <c r="B799" s="3"/>
      <c r="C799" s="4"/>
      <c r="D799" s="4"/>
      <c r="E799" s="4"/>
      <c r="F799" s="4"/>
      <c r="G799" s="5"/>
      <c r="H799" s="1"/>
      <c r="I799" s="2"/>
      <c r="J799" s="1"/>
      <c r="K799" s="5"/>
      <c r="L799" s="1"/>
      <c r="M799" s="1"/>
      <c r="N799" s="1"/>
      <c r="O799" s="2"/>
      <c r="P799" s="5"/>
      <c r="Q799" s="2"/>
      <c r="R799" s="1"/>
      <c r="S799" s="1"/>
      <c r="T799" s="2"/>
      <c r="U799" s="2"/>
      <c r="V799" s="5"/>
      <c r="W799" s="5"/>
      <c r="X799" s="5"/>
      <c r="Y799" s="1"/>
      <c r="Z799" s="1"/>
      <c r="AA799" s="1"/>
      <c r="AB799" s="5"/>
      <c r="AC799" s="5"/>
      <c r="AD799" s="5"/>
      <c r="AE799" s="5"/>
      <c r="AF799" s="15"/>
      <c r="AG799" s="1"/>
    </row>
    <row r="800">
      <c r="A800" s="2"/>
      <c r="B800" s="3"/>
      <c r="C800" s="4"/>
      <c r="D800" s="4"/>
      <c r="E800" s="4"/>
      <c r="F800" s="4"/>
      <c r="G800" s="11"/>
      <c r="H800" s="1"/>
      <c r="I800" s="2"/>
      <c r="J800" s="1"/>
      <c r="K800" s="5"/>
      <c r="L800" s="1"/>
      <c r="M800" s="1"/>
      <c r="N800" s="1"/>
      <c r="O800" s="2"/>
      <c r="P800" s="6"/>
      <c r="Q800" s="1"/>
      <c r="R800" s="1"/>
      <c r="S800" s="1"/>
      <c r="T800" s="2"/>
      <c r="U800" s="2"/>
      <c r="V800" s="5"/>
      <c r="W800" s="5"/>
      <c r="X800" s="5"/>
      <c r="Y800" s="1"/>
      <c r="Z800" s="1"/>
      <c r="AA800" s="1"/>
      <c r="AB800" s="5"/>
      <c r="AC800" s="5"/>
      <c r="AD800" s="5"/>
      <c r="AE800" s="5"/>
      <c r="AF800" s="15"/>
      <c r="AG800" s="1"/>
    </row>
    <row r="801">
      <c r="A801" s="2"/>
      <c r="B801" s="3"/>
      <c r="C801" s="4"/>
      <c r="D801" s="4"/>
      <c r="E801" s="4"/>
      <c r="F801" s="4"/>
      <c r="G801" s="1"/>
      <c r="H801" s="1"/>
      <c r="I801" s="2"/>
      <c r="J801" s="1"/>
      <c r="K801" s="5"/>
      <c r="L801" s="1"/>
      <c r="M801" s="1"/>
      <c r="N801" s="1"/>
      <c r="O801" s="2"/>
      <c r="P801" s="5"/>
      <c r="Q801" s="1"/>
      <c r="R801" s="1"/>
      <c r="S801" s="1"/>
      <c r="T801" s="2"/>
      <c r="U801" s="2"/>
      <c r="V801" s="5"/>
      <c r="W801" s="5"/>
      <c r="X801" s="5"/>
      <c r="Y801" s="1"/>
      <c r="Z801" s="1"/>
      <c r="AA801" s="2"/>
      <c r="AB801" s="5"/>
      <c r="AC801" s="5"/>
      <c r="AD801" s="5"/>
      <c r="AE801" s="5"/>
      <c r="AF801" s="15"/>
      <c r="AG801" s="1"/>
    </row>
    <row r="802">
      <c r="A802" s="2"/>
      <c r="B802" s="3"/>
      <c r="C802" s="4"/>
      <c r="D802" s="4"/>
      <c r="E802" s="4"/>
      <c r="F802" s="4"/>
      <c r="G802" s="7"/>
      <c r="H802" s="1"/>
      <c r="I802" s="2"/>
      <c r="J802" s="1"/>
      <c r="K802" s="11"/>
      <c r="L802" s="1"/>
      <c r="M802" s="1"/>
      <c r="N802" s="1"/>
      <c r="O802" s="2"/>
      <c r="P802" s="5"/>
      <c r="Q802" s="1"/>
      <c r="R802" s="1"/>
      <c r="S802" s="1"/>
      <c r="T802" s="2"/>
      <c r="U802" s="2"/>
      <c r="V802" s="5"/>
      <c r="W802" s="5"/>
      <c r="X802" s="5"/>
      <c r="Y802" s="1"/>
      <c r="Z802" s="1"/>
      <c r="AA802" s="2"/>
      <c r="AB802" s="5"/>
      <c r="AC802" s="5"/>
      <c r="AD802" s="5"/>
      <c r="AE802" s="5"/>
      <c r="AF802" s="15"/>
      <c r="AG802" s="1"/>
    </row>
    <row r="803">
      <c r="A803" s="2"/>
      <c r="B803" s="3"/>
      <c r="C803" s="4"/>
      <c r="D803" s="4"/>
      <c r="E803" s="4"/>
      <c r="F803" s="4"/>
      <c r="G803" s="2"/>
      <c r="H803" s="1"/>
      <c r="I803" s="2"/>
      <c r="J803" s="1"/>
      <c r="K803" s="8"/>
      <c r="L803" s="1"/>
      <c r="M803" s="1"/>
      <c r="N803" s="1"/>
      <c r="O803" s="2"/>
      <c r="P803" s="5"/>
      <c r="Q803" s="5"/>
      <c r="R803" s="1"/>
      <c r="S803" s="1"/>
      <c r="T803" s="2"/>
      <c r="U803" s="2"/>
      <c r="V803" s="5"/>
      <c r="W803" s="5"/>
      <c r="X803" s="5"/>
      <c r="Y803" s="1"/>
      <c r="Z803" s="1"/>
      <c r="AA803" s="1"/>
      <c r="AB803" s="5"/>
      <c r="AC803" s="5"/>
      <c r="AD803" s="5"/>
      <c r="AE803" s="5"/>
      <c r="AF803" s="15"/>
      <c r="AG803" s="1"/>
    </row>
    <row r="804">
      <c r="A804" s="2"/>
      <c r="B804" s="3"/>
      <c r="C804" s="4"/>
      <c r="D804" s="4"/>
      <c r="E804" s="4"/>
      <c r="F804" s="4"/>
      <c r="G804" s="2"/>
      <c r="H804" s="1"/>
      <c r="I804" s="2"/>
      <c r="J804" s="1"/>
      <c r="K804" s="2"/>
      <c r="L804" s="1"/>
      <c r="M804" s="1"/>
      <c r="N804" s="2"/>
      <c r="O804" s="2"/>
      <c r="P804" s="6"/>
      <c r="Q804" s="5"/>
      <c r="R804" s="1"/>
      <c r="S804" s="1"/>
      <c r="T804" s="2"/>
      <c r="U804" s="2"/>
      <c r="V804" s="5"/>
      <c r="W804" s="5"/>
      <c r="X804" s="5"/>
      <c r="Y804" s="1"/>
      <c r="Z804" s="1"/>
      <c r="AA804" s="2"/>
      <c r="AB804" s="5"/>
      <c r="AC804" s="5"/>
      <c r="AD804" s="5"/>
      <c r="AE804" s="5"/>
      <c r="AF804" s="15"/>
      <c r="AG804" s="1"/>
    </row>
    <row r="805">
      <c r="A805" s="2"/>
      <c r="B805" s="3"/>
      <c r="C805" s="4"/>
      <c r="D805" s="4"/>
      <c r="E805" s="4"/>
      <c r="F805" s="4"/>
      <c r="G805" s="1"/>
      <c r="H805" s="1"/>
      <c r="I805" s="2"/>
      <c r="J805" s="1"/>
      <c r="K805" s="13"/>
      <c r="L805" s="1"/>
      <c r="M805" s="1"/>
      <c r="N805" s="1"/>
      <c r="O805" s="2"/>
      <c r="P805" s="6"/>
      <c r="Q805" s="1"/>
      <c r="R805" s="1"/>
      <c r="S805" s="1"/>
      <c r="T805" s="2"/>
      <c r="U805" s="2"/>
      <c r="V805" s="5"/>
      <c r="W805" s="5"/>
      <c r="X805" s="5"/>
      <c r="Y805" s="1"/>
      <c r="Z805" s="1"/>
      <c r="AA805" s="2"/>
      <c r="AB805" s="5"/>
      <c r="AC805" s="5"/>
      <c r="AD805" s="5"/>
      <c r="AE805" s="5"/>
      <c r="AF805" s="15"/>
      <c r="AG805" s="1"/>
    </row>
    <row r="806">
      <c r="A806" s="2"/>
      <c r="B806" s="3"/>
      <c r="C806" s="4"/>
      <c r="D806" s="4"/>
      <c r="E806" s="4"/>
      <c r="F806" s="4"/>
      <c r="G806" s="1"/>
      <c r="H806" s="1"/>
      <c r="I806" s="2"/>
      <c r="J806" s="1"/>
      <c r="K806" s="11"/>
      <c r="L806" s="1"/>
      <c r="M806" s="1"/>
      <c r="N806" s="1"/>
      <c r="O806" s="2"/>
      <c r="P806" s="5"/>
      <c r="Q806" s="1"/>
      <c r="R806" s="1"/>
      <c r="S806" s="1"/>
      <c r="T806" s="2"/>
      <c r="U806" s="2"/>
      <c r="V806" s="5"/>
      <c r="W806" s="5"/>
      <c r="X806" s="5"/>
      <c r="Y806" s="1"/>
      <c r="Z806" s="1"/>
      <c r="AA806" s="2"/>
      <c r="AB806" s="5"/>
      <c r="AC806" s="5"/>
      <c r="AD806" s="5"/>
      <c r="AE806" s="5"/>
      <c r="AF806" s="15"/>
      <c r="AG806" s="1"/>
    </row>
    <row r="807">
      <c r="A807" s="2"/>
      <c r="B807" s="3"/>
      <c r="C807" s="4"/>
      <c r="D807" s="4"/>
      <c r="E807" s="4"/>
      <c r="F807" s="4"/>
      <c r="G807" s="5"/>
      <c r="H807" s="1"/>
      <c r="I807" s="2"/>
      <c r="J807" s="1"/>
      <c r="K807" s="11"/>
      <c r="L807" s="1"/>
      <c r="M807" s="1"/>
      <c r="N807" s="1"/>
      <c r="O807" s="2"/>
      <c r="P807" s="6"/>
      <c r="Q807" s="5"/>
      <c r="R807" s="1"/>
      <c r="S807" s="1"/>
      <c r="T807" s="1"/>
      <c r="U807" s="1"/>
      <c r="V807" s="5"/>
      <c r="W807" s="5"/>
      <c r="X807" s="5"/>
      <c r="Y807" s="1"/>
      <c r="Z807" s="1"/>
      <c r="AA807" s="1"/>
      <c r="AB807" s="5"/>
      <c r="AC807" s="5"/>
      <c r="AD807" s="5"/>
      <c r="AE807" s="5"/>
      <c r="AF807" s="15"/>
      <c r="AG807" s="1"/>
    </row>
    <row r="808">
      <c r="A808" s="2"/>
      <c r="B808" s="3"/>
      <c r="C808" s="4"/>
      <c r="D808" s="4"/>
      <c r="E808" s="4"/>
      <c r="F808" s="4"/>
      <c r="G808" s="1"/>
      <c r="H808" s="1"/>
      <c r="I808" s="2"/>
      <c r="J808" s="1"/>
      <c r="K808" s="11"/>
      <c r="L808" s="1"/>
      <c r="M808" s="1"/>
      <c r="N808" s="1"/>
      <c r="O808" s="2"/>
      <c r="P808" s="5"/>
      <c r="Q808" s="11"/>
      <c r="R808" s="1"/>
      <c r="S808" s="1"/>
      <c r="T808" s="2"/>
      <c r="U808" s="2"/>
      <c r="V808" s="5"/>
      <c r="W808" s="5"/>
      <c r="X808" s="5"/>
      <c r="Y808" s="1"/>
      <c r="Z808" s="1"/>
      <c r="AA808" s="2"/>
      <c r="AB808" s="5"/>
      <c r="AC808" s="5"/>
      <c r="AD808" s="5"/>
      <c r="AE808" s="5"/>
      <c r="AF808" s="15"/>
      <c r="AG808" s="1"/>
    </row>
    <row r="809">
      <c r="A809" s="2"/>
      <c r="B809" s="3"/>
      <c r="C809" s="4"/>
      <c r="D809" s="4"/>
      <c r="E809" s="4"/>
      <c r="F809" s="4"/>
      <c r="G809" s="11"/>
      <c r="H809" s="1"/>
      <c r="I809" s="2"/>
      <c r="J809" s="1"/>
      <c r="K809" s="11"/>
      <c r="L809" s="1"/>
      <c r="M809" s="1"/>
      <c r="N809" s="1"/>
      <c r="O809" s="2"/>
      <c r="P809" s="5"/>
      <c r="Q809" s="5"/>
      <c r="R809" s="1"/>
      <c r="S809" s="1"/>
      <c r="T809" s="2"/>
      <c r="U809" s="2"/>
      <c r="V809" s="5"/>
      <c r="W809" s="5"/>
      <c r="X809" s="5"/>
      <c r="Y809" s="1"/>
      <c r="Z809" s="1"/>
      <c r="AA809" s="2"/>
      <c r="AB809" s="5"/>
      <c r="AC809" s="5"/>
      <c r="AD809" s="5"/>
      <c r="AE809" s="5"/>
      <c r="AF809" s="15"/>
      <c r="AG809" s="1"/>
    </row>
    <row r="810">
      <c r="A810" s="2"/>
      <c r="B810" s="3"/>
      <c r="C810" s="4"/>
      <c r="D810" s="4"/>
      <c r="E810" s="4"/>
      <c r="F810" s="4"/>
      <c r="G810" s="11"/>
      <c r="H810" s="1"/>
      <c r="I810" s="2"/>
      <c r="J810" s="1"/>
      <c r="K810" s="8"/>
      <c r="L810" s="1"/>
      <c r="M810" s="1"/>
      <c r="N810" s="1"/>
      <c r="O810" s="2"/>
      <c r="P810" s="6"/>
      <c r="Q810" s="12"/>
      <c r="R810" s="1"/>
      <c r="S810" s="1"/>
      <c r="T810" s="2"/>
      <c r="U810" s="2"/>
      <c r="V810" s="5"/>
      <c r="W810" s="5"/>
      <c r="X810" s="5"/>
      <c r="Y810" s="1"/>
      <c r="Z810" s="1"/>
      <c r="AA810" s="2"/>
      <c r="AB810" s="5"/>
      <c r="AC810" s="5"/>
      <c r="AD810" s="5"/>
      <c r="AE810" s="5"/>
      <c r="AF810" s="15"/>
      <c r="AG810" s="1"/>
    </row>
    <row r="811">
      <c r="A811" s="2"/>
      <c r="B811" s="3"/>
      <c r="C811" s="4"/>
      <c r="D811" s="4"/>
      <c r="E811" s="4"/>
      <c r="F811" s="4"/>
      <c r="G811" s="5"/>
      <c r="H811" s="1"/>
      <c r="I811" s="1"/>
      <c r="J811" s="1"/>
      <c r="K811" s="11"/>
      <c r="L811" s="1"/>
      <c r="M811" s="1"/>
      <c r="N811" s="2"/>
      <c r="O811" s="2"/>
      <c r="P811" s="5"/>
      <c r="Q811" s="5"/>
      <c r="R811" s="1"/>
      <c r="S811" s="1"/>
      <c r="T811" s="2"/>
      <c r="U811" s="2"/>
      <c r="V811" s="5"/>
      <c r="W811" s="5"/>
      <c r="X811" s="5"/>
      <c r="Y811" s="1"/>
      <c r="Z811" s="1"/>
      <c r="AA811" s="2"/>
      <c r="AB811" s="5"/>
      <c r="AC811" s="5"/>
      <c r="AD811" s="5"/>
      <c r="AE811" s="5"/>
      <c r="AF811" s="15"/>
      <c r="AG811" s="1"/>
    </row>
    <row r="812">
      <c r="A812" s="2"/>
      <c r="B812" s="3"/>
      <c r="C812" s="4"/>
      <c r="D812" s="4"/>
      <c r="E812" s="4"/>
      <c r="F812" s="4"/>
      <c r="G812" s="11"/>
      <c r="H812" s="1"/>
      <c r="I812" s="1"/>
      <c r="J812" s="1"/>
      <c r="K812" s="11"/>
      <c r="L812" s="1"/>
      <c r="M812" s="1"/>
      <c r="N812" s="1"/>
      <c r="O812" s="2"/>
      <c r="P812" s="5"/>
      <c r="Q812" s="1"/>
      <c r="R812" s="1"/>
      <c r="S812" s="1"/>
      <c r="T812" s="2"/>
      <c r="U812" s="2"/>
      <c r="V812" s="5"/>
      <c r="W812" s="5"/>
      <c r="X812" s="5"/>
      <c r="Y812" s="1"/>
      <c r="Z812" s="1"/>
      <c r="AA812" s="2"/>
      <c r="AB812" s="5"/>
      <c r="AC812" s="5"/>
      <c r="AD812" s="5"/>
      <c r="AE812" s="5"/>
      <c r="AF812" s="15"/>
      <c r="AG812" s="1"/>
    </row>
    <row r="813">
      <c r="A813" s="2"/>
      <c r="B813" s="3"/>
      <c r="C813" s="4"/>
      <c r="D813" s="4"/>
      <c r="E813" s="4"/>
      <c r="F813" s="4"/>
      <c r="G813" s="2"/>
      <c r="H813" s="1"/>
      <c r="I813" s="2"/>
      <c r="J813" s="1"/>
      <c r="K813" s="5"/>
      <c r="L813" s="1"/>
      <c r="M813" s="1"/>
      <c r="N813" s="1"/>
      <c r="O813" s="2"/>
      <c r="P813" s="6"/>
      <c r="Q813" s="2"/>
      <c r="R813" s="1"/>
      <c r="S813" s="1"/>
      <c r="T813" s="2"/>
      <c r="U813" s="2"/>
      <c r="V813" s="5"/>
      <c r="W813" s="5"/>
      <c r="X813" s="5"/>
      <c r="Y813" s="1"/>
      <c r="Z813" s="1"/>
      <c r="AA813" s="1"/>
      <c r="AB813" s="5"/>
      <c r="AC813" s="5"/>
      <c r="AD813" s="5"/>
      <c r="AE813" s="5"/>
      <c r="AF813" s="15"/>
      <c r="AG813" s="1"/>
    </row>
    <row r="814">
      <c r="A814" s="2"/>
      <c r="B814" s="3"/>
      <c r="C814" s="4"/>
      <c r="D814" s="4"/>
      <c r="E814" s="4"/>
      <c r="F814" s="4"/>
      <c r="G814" s="5"/>
      <c r="H814" s="1"/>
      <c r="I814" s="2"/>
      <c r="J814" s="1"/>
      <c r="K814" s="11"/>
      <c r="L814" s="1"/>
      <c r="M814" s="1"/>
      <c r="N814" s="1"/>
      <c r="O814" s="2"/>
      <c r="P814" s="6"/>
      <c r="Q814" s="1"/>
      <c r="R814" s="1"/>
      <c r="S814" s="1"/>
      <c r="T814" s="2"/>
      <c r="U814" s="2"/>
      <c r="V814" s="5"/>
      <c r="W814" s="5"/>
      <c r="X814" s="5"/>
      <c r="Y814" s="1"/>
      <c r="Z814" s="1"/>
      <c r="AA814" s="2"/>
      <c r="AB814" s="5"/>
      <c r="AC814" s="5"/>
      <c r="AD814" s="5"/>
      <c r="AE814" s="5"/>
      <c r="AF814" s="15"/>
      <c r="AG814" s="1"/>
    </row>
    <row r="815">
      <c r="A815" s="2"/>
      <c r="B815" s="3"/>
      <c r="C815" s="4"/>
      <c r="D815" s="4"/>
      <c r="E815" s="4"/>
      <c r="F815" s="4"/>
      <c r="G815" s="5"/>
      <c r="H815" s="1"/>
      <c r="I815" s="2"/>
      <c r="J815" s="1"/>
      <c r="K815" s="11"/>
      <c r="L815" s="1"/>
      <c r="M815" s="1"/>
      <c r="N815" s="1"/>
      <c r="O815" s="2"/>
      <c r="P815" s="6"/>
      <c r="Q815" s="5"/>
      <c r="R815" s="1"/>
      <c r="S815" s="1"/>
      <c r="T815" s="2"/>
      <c r="U815" s="2"/>
      <c r="V815" s="5"/>
      <c r="W815" s="5"/>
      <c r="X815" s="5"/>
      <c r="Y815" s="1"/>
      <c r="Z815" s="1"/>
      <c r="AA815" s="2"/>
      <c r="AB815" s="5"/>
      <c r="AC815" s="5"/>
      <c r="AD815" s="5"/>
      <c r="AE815" s="5"/>
      <c r="AF815" s="15"/>
      <c r="AG815" s="1"/>
    </row>
    <row r="816">
      <c r="A816" s="2"/>
      <c r="B816" s="3"/>
      <c r="C816" s="4"/>
      <c r="D816" s="4"/>
      <c r="E816" s="4"/>
      <c r="F816" s="4"/>
      <c r="G816" s="1"/>
      <c r="H816" s="1"/>
      <c r="I816" s="2"/>
      <c r="J816" s="1"/>
      <c r="K816" s="11"/>
      <c r="L816" s="1"/>
      <c r="M816" s="1"/>
      <c r="N816" s="1"/>
      <c r="O816" s="2"/>
      <c r="P816" s="6"/>
      <c r="Q816" s="1"/>
      <c r="R816" s="1"/>
      <c r="S816" s="1"/>
      <c r="T816" s="2"/>
      <c r="U816" s="2"/>
      <c r="V816" s="5"/>
      <c r="W816" s="5"/>
      <c r="X816" s="5"/>
      <c r="Y816" s="1"/>
      <c r="Z816" s="1"/>
      <c r="AA816" s="1"/>
      <c r="AB816" s="5"/>
      <c r="AC816" s="5"/>
      <c r="AD816" s="5"/>
      <c r="AE816" s="5"/>
      <c r="AF816" s="15"/>
      <c r="AG816" s="1"/>
    </row>
    <row r="817">
      <c r="A817" s="2"/>
      <c r="B817" s="3"/>
      <c r="C817" s="4"/>
      <c r="D817" s="4"/>
      <c r="E817" s="4"/>
      <c r="F817" s="4"/>
      <c r="G817" s="5"/>
      <c r="H817" s="1"/>
      <c r="I817" s="2"/>
      <c r="J817" s="1"/>
      <c r="K817" s="5"/>
      <c r="L817" s="1"/>
      <c r="M817" s="1"/>
      <c r="N817" s="1"/>
      <c r="O817" s="2"/>
      <c r="P817" s="6"/>
      <c r="Q817" s="11"/>
      <c r="R817" s="1"/>
      <c r="S817" s="1"/>
      <c r="T817" s="2"/>
      <c r="U817" s="2"/>
      <c r="V817" s="5"/>
      <c r="W817" s="5"/>
      <c r="X817" s="5"/>
      <c r="Y817" s="1"/>
      <c r="Z817" s="1"/>
      <c r="AA817" s="1"/>
      <c r="AB817" s="5"/>
      <c r="AC817" s="5"/>
      <c r="AD817" s="5"/>
      <c r="AE817" s="5"/>
      <c r="AF817" s="15"/>
      <c r="AG817" s="1"/>
    </row>
    <row r="818">
      <c r="A818" s="2"/>
      <c r="B818" s="3"/>
      <c r="C818" s="4"/>
      <c r="D818" s="4"/>
      <c r="E818" s="4"/>
      <c r="F818" s="4"/>
      <c r="G818" s="2"/>
      <c r="H818" s="1"/>
      <c r="I818" s="1"/>
      <c r="J818" s="1"/>
      <c r="K818" s="11"/>
      <c r="L818" s="1"/>
      <c r="M818" s="1"/>
      <c r="N818" s="2"/>
      <c r="O818" s="2"/>
      <c r="P818" s="6"/>
      <c r="Q818" s="2"/>
      <c r="R818" s="1"/>
      <c r="S818" s="1"/>
      <c r="T818" s="2"/>
      <c r="U818" s="2"/>
      <c r="V818" s="5"/>
      <c r="W818" s="5"/>
      <c r="X818" s="5"/>
      <c r="Y818" s="1"/>
      <c r="Z818" s="1"/>
      <c r="AA818" s="1"/>
      <c r="AB818" s="5"/>
      <c r="AC818" s="5"/>
      <c r="AD818" s="5"/>
      <c r="AE818" s="5"/>
      <c r="AF818" s="15"/>
      <c r="AG818" s="1"/>
    </row>
    <row r="819">
      <c r="A819" s="2"/>
      <c r="B819" s="3"/>
      <c r="C819" s="4"/>
      <c r="D819" s="4"/>
      <c r="E819" s="4"/>
      <c r="F819" s="4"/>
      <c r="G819" s="5"/>
      <c r="H819" s="1"/>
      <c r="I819" s="2"/>
      <c r="J819" s="1"/>
      <c r="K819" s="5"/>
      <c r="L819" s="1"/>
      <c r="M819" s="1"/>
      <c r="N819" s="1"/>
      <c r="O819" s="2"/>
      <c r="P819" s="6"/>
      <c r="Q819" s="6"/>
      <c r="R819" s="1"/>
      <c r="S819" s="1"/>
      <c r="T819" s="2"/>
      <c r="U819" s="2"/>
      <c r="V819" s="5"/>
      <c r="W819" s="5"/>
      <c r="X819" s="5"/>
      <c r="Y819" s="1"/>
      <c r="Z819" s="1"/>
      <c r="AA819" s="2"/>
      <c r="AB819" s="5"/>
      <c r="AC819" s="5"/>
      <c r="AD819" s="5"/>
      <c r="AE819" s="5"/>
      <c r="AF819" s="15"/>
      <c r="AG819" s="1"/>
    </row>
    <row r="820">
      <c r="A820" s="2"/>
      <c r="B820" s="3"/>
      <c r="C820" s="4"/>
      <c r="D820" s="4"/>
      <c r="E820" s="4"/>
      <c r="F820" s="4"/>
      <c r="G820" s="1"/>
      <c r="H820" s="1"/>
      <c r="I820" s="1"/>
      <c r="J820" s="1"/>
      <c r="K820" s="5"/>
      <c r="L820" s="1"/>
      <c r="M820" s="1"/>
      <c r="N820" s="1"/>
      <c r="O820" s="2"/>
      <c r="P820" s="6"/>
      <c r="Q820" s="1"/>
      <c r="R820" s="1"/>
      <c r="S820" s="1"/>
      <c r="T820" s="2"/>
      <c r="U820" s="2"/>
      <c r="V820" s="5"/>
      <c r="W820" s="5"/>
      <c r="X820" s="5"/>
      <c r="Y820" s="1"/>
      <c r="Z820" s="1"/>
      <c r="AA820" s="1"/>
      <c r="AB820" s="5"/>
      <c r="AC820" s="5"/>
      <c r="AD820" s="5"/>
      <c r="AE820" s="5"/>
      <c r="AF820" s="15"/>
      <c r="AG820" s="1"/>
    </row>
    <row r="821">
      <c r="A821" s="2"/>
      <c r="B821" s="3"/>
      <c r="C821" s="4"/>
      <c r="D821" s="4"/>
      <c r="E821" s="4"/>
      <c r="F821" s="4"/>
      <c r="G821" s="2"/>
      <c r="H821" s="1"/>
      <c r="I821" s="1"/>
      <c r="J821" s="1"/>
      <c r="K821" s="5"/>
      <c r="L821" s="1"/>
      <c r="M821" s="1"/>
      <c r="N821" s="2"/>
      <c r="O821" s="2"/>
      <c r="P821" s="6"/>
      <c r="Q821" s="1"/>
      <c r="R821" s="1"/>
      <c r="S821" s="1"/>
      <c r="T821" s="2"/>
      <c r="U821" s="2"/>
      <c r="V821" s="5"/>
      <c r="W821" s="5"/>
      <c r="X821" s="5"/>
      <c r="Y821" s="1"/>
      <c r="Z821" s="1"/>
      <c r="AA821" s="2"/>
      <c r="AB821" s="5"/>
      <c r="AC821" s="5"/>
      <c r="AD821" s="5"/>
      <c r="AE821" s="5"/>
      <c r="AF821" s="15"/>
      <c r="AG821" s="1"/>
    </row>
    <row r="822">
      <c r="A822" s="2"/>
      <c r="B822" s="3"/>
      <c r="C822" s="4"/>
      <c r="D822" s="4"/>
      <c r="E822" s="4"/>
      <c r="F822" s="4"/>
      <c r="G822" s="1"/>
      <c r="H822" s="1"/>
      <c r="I822" s="1"/>
      <c r="J822" s="1"/>
      <c r="K822" s="5"/>
      <c r="L822" s="1"/>
      <c r="M822" s="1"/>
      <c r="N822" s="1"/>
      <c r="O822" s="2"/>
      <c r="P822" s="6"/>
      <c r="Q822" s="1"/>
      <c r="R822" s="1"/>
      <c r="S822" s="1"/>
      <c r="T822" s="2"/>
      <c r="U822" s="2"/>
      <c r="V822" s="5"/>
      <c r="W822" s="5"/>
      <c r="X822" s="5"/>
      <c r="Y822" s="1"/>
      <c r="Z822" s="1"/>
      <c r="AA822" s="1"/>
      <c r="AB822" s="5"/>
      <c r="AC822" s="5"/>
      <c r="AD822" s="5"/>
      <c r="AE822" s="5"/>
      <c r="AF822" s="15"/>
      <c r="AG822" s="1"/>
    </row>
    <row r="823">
      <c r="A823" s="2"/>
      <c r="B823" s="3"/>
      <c r="C823" s="4"/>
      <c r="D823" s="4"/>
      <c r="E823" s="4"/>
      <c r="F823" s="4"/>
      <c r="G823" s="1"/>
      <c r="H823" s="1"/>
      <c r="I823" s="1"/>
      <c r="J823" s="1"/>
      <c r="K823" s="5"/>
      <c r="L823" s="1"/>
      <c r="M823" s="1"/>
      <c r="N823" s="1"/>
      <c r="O823" s="2"/>
      <c r="P823" s="6"/>
      <c r="Q823" s="2"/>
      <c r="R823" s="1"/>
      <c r="S823" s="1"/>
      <c r="T823" s="2"/>
      <c r="U823" s="2"/>
      <c r="V823" s="5"/>
      <c r="W823" s="5"/>
      <c r="X823" s="5"/>
      <c r="Y823" s="1"/>
      <c r="Z823" s="1"/>
      <c r="AA823" s="1"/>
      <c r="AB823" s="5"/>
      <c r="AC823" s="5"/>
      <c r="AD823" s="5"/>
      <c r="AE823" s="5"/>
      <c r="AF823" s="15"/>
      <c r="AG823" s="1"/>
    </row>
    <row r="824">
      <c r="A824" s="2"/>
      <c r="B824" s="3"/>
      <c r="C824" s="4"/>
      <c r="D824" s="4"/>
      <c r="E824" s="4"/>
      <c r="F824" s="4"/>
      <c r="G824" s="1"/>
      <c r="H824" s="1"/>
      <c r="I824" s="2"/>
      <c r="J824" s="1"/>
      <c r="K824" s="13"/>
      <c r="L824" s="1"/>
      <c r="M824" s="1"/>
      <c r="N824" s="1"/>
      <c r="O824" s="2"/>
      <c r="P824" s="6"/>
      <c r="Q824" s="1"/>
      <c r="R824" s="1"/>
      <c r="S824" s="1"/>
      <c r="T824" s="2"/>
      <c r="U824" s="2"/>
      <c r="V824" s="5"/>
      <c r="W824" s="5"/>
      <c r="X824" s="5"/>
      <c r="Y824" s="1"/>
      <c r="Z824" s="1"/>
      <c r="AA824" s="2"/>
      <c r="AB824" s="5"/>
      <c r="AC824" s="5"/>
      <c r="AD824" s="5"/>
      <c r="AE824" s="5"/>
      <c r="AF824" s="15"/>
      <c r="AG824" s="1"/>
    </row>
    <row r="825">
      <c r="A825" s="2"/>
      <c r="B825" s="3"/>
      <c r="C825" s="4"/>
      <c r="D825" s="4"/>
      <c r="E825" s="4"/>
      <c r="F825" s="4"/>
      <c r="G825" s="5"/>
      <c r="H825" s="1"/>
      <c r="I825" s="2"/>
      <c r="J825" s="1"/>
      <c r="K825" s="13"/>
      <c r="L825" s="1"/>
      <c r="M825" s="1"/>
      <c r="N825" s="1"/>
      <c r="O825" s="2"/>
      <c r="P825" s="6"/>
      <c r="Q825" s="5"/>
      <c r="R825" s="1"/>
      <c r="S825" s="1"/>
      <c r="T825" s="2"/>
      <c r="U825" s="2"/>
      <c r="V825" s="5"/>
      <c r="W825" s="5"/>
      <c r="X825" s="5"/>
      <c r="Y825" s="1"/>
      <c r="Z825" s="1"/>
      <c r="AA825" s="2"/>
      <c r="AB825" s="5"/>
      <c r="AC825" s="5"/>
      <c r="AD825" s="5"/>
      <c r="AE825" s="5"/>
      <c r="AF825" s="15"/>
      <c r="AG825" s="1"/>
    </row>
    <row r="826">
      <c r="A826" s="2"/>
      <c r="B826" s="3"/>
      <c r="C826" s="4"/>
      <c r="D826" s="4"/>
      <c r="E826" s="4"/>
      <c r="F826" s="4"/>
      <c r="G826" s="5"/>
      <c r="H826" s="1"/>
      <c r="I826" s="2"/>
      <c r="J826" s="1"/>
      <c r="K826" s="1"/>
      <c r="L826" s="1"/>
      <c r="M826" s="1"/>
      <c r="N826" s="1"/>
      <c r="O826" s="2"/>
      <c r="P826" s="6"/>
      <c r="Q826" s="2"/>
      <c r="R826" s="1"/>
      <c r="S826" s="1"/>
      <c r="T826" s="2"/>
      <c r="U826" s="2"/>
      <c r="V826" s="5"/>
      <c r="W826" s="5"/>
      <c r="X826" s="5"/>
      <c r="Y826" s="1"/>
      <c r="Z826" s="1"/>
      <c r="AA826" s="1"/>
      <c r="AB826" s="5"/>
      <c r="AC826" s="5"/>
      <c r="AD826" s="5"/>
      <c r="AE826" s="5"/>
      <c r="AF826" s="15"/>
      <c r="AG826" s="1"/>
    </row>
    <row r="827">
      <c r="A827" s="2"/>
      <c r="B827" s="3"/>
      <c r="C827" s="4"/>
      <c r="D827" s="4"/>
      <c r="E827" s="4"/>
      <c r="F827" s="4"/>
      <c r="G827" s="11"/>
      <c r="H827" s="1"/>
      <c r="I827" s="1"/>
      <c r="J827" s="1"/>
      <c r="K827" s="11"/>
      <c r="L827" s="1"/>
      <c r="M827" s="1"/>
      <c r="N827" s="1"/>
      <c r="O827" s="2"/>
      <c r="P827" s="6"/>
      <c r="Q827" s="12"/>
      <c r="R827" s="1"/>
      <c r="S827" s="1"/>
      <c r="T827" s="2"/>
      <c r="U827" s="2"/>
      <c r="V827" s="5"/>
      <c r="W827" s="5"/>
      <c r="X827" s="5"/>
      <c r="Y827" s="1"/>
      <c r="Z827" s="1"/>
      <c r="AA827" s="1"/>
      <c r="AB827" s="5"/>
      <c r="AC827" s="5"/>
      <c r="AD827" s="5"/>
      <c r="AE827" s="5"/>
      <c r="AF827" s="15"/>
      <c r="AG827" s="1"/>
    </row>
    <row r="828">
      <c r="A828" s="2"/>
      <c r="B828" s="3"/>
      <c r="C828" s="4"/>
      <c r="D828" s="4"/>
      <c r="E828" s="4"/>
      <c r="F828" s="4"/>
      <c r="G828" s="5"/>
      <c r="H828" s="1"/>
      <c r="I828" s="2"/>
      <c r="J828" s="1"/>
      <c r="K828" s="5"/>
      <c r="L828" s="1"/>
      <c r="M828" s="1"/>
      <c r="N828" s="1"/>
      <c r="O828" s="2"/>
      <c r="P828" s="5"/>
      <c r="Q828" s="5"/>
      <c r="R828" s="1"/>
      <c r="S828" s="1"/>
      <c r="T828" s="2"/>
      <c r="U828" s="2"/>
      <c r="V828" s="5"/>
      <c r="W828" s="5"/>
      <c r="X828" s="5"/>
      <c r="Y828" s="1"/>
      <c r="Z828" s="1"/>
      <c r="AA828" s="2"/>
      <c r="AB828" s="5"/>
      <c r="AC828" s="5"/>
      <c r="AD828" s="5"/>
      <c r="AE828" s="5"/>
      <c r="AF828" s="15"/>
      <c r="AG828" s="1"/>
    </row>
    <row r="829">
      <c r="A829" s="2"/>
      <c r="B829" s="3"/>
      <c r="C829" s="4"/>
      <c r="D829" s="4"/>
      <c r="E829" s="4"/>
      <c r="F829" s="4"/>
      <c r="G829" s="1"/>
      <c r="H829" s="1"/>
      <c r="I829" s="2"/>
      <c r="J829" s="1"/>
      <c r="K829" s="5"/>
      <c r="L829" s="1"/>
      <c r="M829" s="1"/>
      <c r="N829" s="1"/>
      <c r="O829" s="2"/>
      <c r="P829" s="6"/>
      <c r="Q829" s="1"/>
      <c r="R829" s="1"/>
      <c r="S829" s="1"/>
      <c r="T829" s="2"/>
      <c r="U829" s="2"/>
      <c r="V829" s="5"/>
      <c r="W829" s="5"/>
      <c r="X829" s="5"/>
      <c r="Y829" s="1"/>
      <c r="Z829" s="1"/>
      <c r="AA829" s="1"/>
      <c r="AB829" s="5"/>
      <c r="AC829" s="5"/>
      <c r="AD829" s="5"/>
      <c r="AE829" s="5"/>
      <c r="AF829" s="15"/>
      <c r="AG829" s="1"/>
    </row>
    <row r="830">
      <c r="A830" s="2"/>
      <c r="B830" s="3"/>
      <c r="C830" s="4"/>
      <c r="D830" s="4"/>
      <c r="E830" s="4"/>
      <c r="F830" s="4"/>
      <c r="G830" s="2"/>
      <c r="H830" s="1"/>
      <c r="I830" s="2"/>
      <c r="J830" s="1"/>
      <c r="K830" s="8"/>
      <c r="L830" s="1"/>
      <c r="M830" s="1"/>
      <c r="N830" s="2"/>
      <c r="O830" s="2"/>
      <c r="P830" s="6"/>
      <c r="Q830" s="1"/>
      <c r="R830" s="1"/>
      <c r="S830" s="1"/>
      <c r="T830" s="2"/>
      <c r="U830" s="2"/>
      <c r="V830" s="5"/>
      <c r="W830" s="5"/>
      <c r="X830" s="5"/>
      <c r="Y830" s="1"/>
      <c r="Z830" s="1"/>
      <c r="AA830" s="1"/>
      <c r="AB830" s="5"/>
      <c r="AC830" s="5"/>
      <c r="AD830" s="5"/>
      <c r="AE830" s="5"/>
      <c r="AF830" s="15"/>
      <c r="AG830" s="1"/>
    </row>
    <row r="831">
      <c r="A831" s="2"/>
      <c r="B831" s="3"/>
      <c r="C831" s="4"/>
      <c r="D831" s="4"/>
      <c r="E831" s="4"/>
      <c r="F831" s="4"/>
      <c r="G831" s="5"/>
      <c r="H831" s="1"/>
      <c r="I831" s="1"/>
      <c r="J831" s="1"/>
      <c r="K831" s="5"/>
      <c r="L831" s="1"/>
      <c r="M831" s="1"/>
      <c r="N831" s="1"/>
      <c r="O831" s="2"/>
      <c r="P831" s="6"/>
      <c r="Q831" s="5"/>
      <c r="R831" s="1"/>
      <c r="S831" s="1"/>
      <c r="T831" s="2"/>
      <c r="U831" s="2"/>
      <c r="V831" s="5"/>
      <c r="W831" s="5"/>
      <c r="X831" s="5"/>
      <c r="Y831" s="1"/>
      <c r="Z831" s="1"/>
      <c r="AA831" s="2"/>
      <c r="AB831" s="5"/>
      <c r="AC831" s="5"/>
      <c r="AD831" s="5"/>
      <c r="AE831" s="5"/>
      <c r="AF831" s="15"/>
      <c r="AG831" s="1"/>
    </row>
    <row r="832">
      <c r="A832" s="2"/>
      <c r="B832" s="18"/>
      <c r="C832" s="19"/>
      <c r="D832" s="19"/>
      <c r="E832" s="19"/>
      <c r="F832" s="19"/>
      <c r="G832" s="1"/>
      <c r="H832" s="1"/>
      <c r="I832" s="1"/>
      <c r="J832" s="1"/>
      <c r="K832" s="1"/>
      <c r="L832" s="1"/>
      <c r="M832" s="1"/>
      <c r="N832" s="2"/>
      <c r="O832" s="2"/>
      <c r="P832" s="12"/>
      <c r="Q832" s="2"/>
      <c r="R832" s="1"/>
      <c r="S832" s="1"/>
      <c r="T832" s="2"/>
      <c r="U832" s="2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5"/>
      <c r="AG832" s="1"/>
    </row>
    <row r="833">
      <c r="A833" s="2"/>
      <c r="B833" s="18"/>
      <c r="C833" s="19"/>
      <c r="D833" s="19"/>
      <c r="E833" s="19"/>
      <c r="F833" s="19"/>
      <c r="G833" s="1"/>
      <c r="H833" s="1"/>
      <c r="I833" s="2"/>
      <c r="J833" s="1"/>
      <c r="K833" s="2"/>
      <c r="L833" s="1"/>
      <c r="M833" s="1"/>
      <c r="N833" s="1"/>
      <c r="O833" s="2"/>
      <c r="P833" s="1"/>
      <c r="Q833" s="1"/>
      <c r="R833" s="1"/>
      <c r="S833" s="1"/>
      <c r="T833" s="2"/>
      <c r="U833" s="2"/>
      <c r="V833" s="1"/>
      <c r="W833" s="1"/>
      <c r="X833" s="1"/>
      <c r="Y833" s="1"/>
      <c r="Z833" s="1"/>
      <c r="AA833" s="2"/>
      <c r="AB833" s="1"/>
      <c r="AC833" s="1"/>
      <c r="AD833" s="1"/>
      <c r="AE833" s="1"/>
      <c r="AF833" s="15"/>
      <c r="AG833" s="1"/>
    </row>
    <row r="834">
      <c r="A834" s="2"/>
      <c r="B834" s="18"/>
      <c r="C834" s="19"/>
      <c r="D834" s="19"/>
      <c r="E834" s="19"/>
      <c r="F834" s="19"/>
      <c r="G834" s="1"/>
      <c r="H834" s="1"/>
      <c r="I834" s="2"/>
      <c r="J834" s="1"/>
      <c r="K834" s="2"/>
      <c r="L834" s="1"/>
      <c r="M834" s="1"/>
      <c r="N834" s="1"/>
      <c r="O834" s="2"/>
      <c r="P834" s="1"/>
      <c r="Q834" s="1"/>
      <c r="R834" s="1"/>
      <c r="S834" s="1"/>
      <c r="T834" s="2"/>
      <c r="U834" s="2"/>
      <c r="V834" s="1"/>
      <c r="W834" s="1"/>
      <c r="X834" s="1"/>
      <c r="Y834" s="1"/>
      <c r="Z834" s="1"/>
      <c r="AA834" s="2"/>
      <c r="AB834" s="1"/>
      <c r="AC834" s="1"/>
      <c r="AD834" s="1"/>
      <c r="AE834" s="1"/>
      <c r="AF834" s="15"/>
      <c r="AG834" s="1"/>
    </row>
    <row r="835">
      <c r="A835" s="2"/>
      <c r="B835" s="18"/>
      <c r="C835" s="19"/>
      <c r="D835" s="19"/>
      <c r="E835" s="19"/>
      <c r="F835" s="19"/>
      <c r="G835" s="1"/>
      <c r="H835" s="1"/>
      <c r="I835" s="2"/>
      <c r="J835" s="1"/>
      <c r="K835" s="1"/>
      <c r="L835" s="1"/>
      <c r="M835" s="1"/>
      <c r="N835" s="1"/>
      <c r="O835" s="2"/>
      <c r="P835" s="1"/>
      <c r="Q835" s="1"/>
      <c r="R835" s="1"/>
      <c r="S835" s="1"/>
      <c r="T835" s="2"/>
      <c r="U835" s="2"/>
      <c r="V835" s="1"/>
      <c r="W835" s="1"/>
      <c r="X835" s="1"/>
      <c r="Y835" s="1"/>
      <c r="Z835" s="1"/>
      <c r="AA835" s="2"/>
      <c r="AB835" s="1"/>
      <c r="AC835" s="1"/>
      <c r="AD835" s="1"/>
      <c r="AE835" s="1"/>
      <c r="AF835" s="15"/>
      <c r="AG835" s="1"/>
    </row>
    <row r="836">
      <c r="A836" s="2"/>
      <c r="B836" s="18"/>
      <c r="C836" s="19"/>
      <c r="D836" s="19"/>
      <c r="E836" s="19"/>
      <c r="F836" s="19"/>
      <c r="G836" s="2"/>
      <c r="H836" s="1"/>
      <c r="I836" s="2"/>
      <c r="J836" s="1"/>
      <c r="K836" s="1"/>
      <c r="L836" s="1"/>
      <c r="M836" s="1"/>
      <c r="N836" s="1"/>
      <c r="O836" s="2"/>
      <c r="P836" s="12"/>
      <c r="Q836" s="12"/>
      <c r="R836" s="1"/>
      <c r="S836" s="1"/>
      <c r="T836" s="2"/>
      <c r="U836" s="2"/>
      <c r="V836" s="1"/>
      <c r="W836" s="1"/>
      <c r="X836" s="1"/>
      <c r="Y836" s="1"/>
      <c r="Z836" s="1"/>
      <c r="AA836" s="2"/>
      <c r="AB836" s="1"/>
      <c r="AC836" s="1"/>
      <c r="AD836" s="1"/>
      <c r="AE836" s="1"/>
      <c r="AF836" s="15"/>
      <c r="AG836" s="1"/>
    </row>
    <row r="837">
      <c r="A837" s="2"/>
      <c r="B837" s="18"/>
      <c r="C837" s="19"/>
      <c r="D837" s="19"/>
      <c r="E837" s="19"/>
      <c r="F837" s="19"/>
      <c r="G837" s="1"/>
      <c r="H837" s="1"/>
      <c r="I837" s="2"/>
      <c r="J837" s="1"/>
      <c r="K837" s="1"/>
      <c r="L837" s="1"/>
      <c r="M837" s="1"/>
      <c r="N837" s="1"/>
      <c r="O837" s="2"/>
      <c r="P837" s="12"/>
      <c r="Q837" s="1"/>
      <c r="R837" s="1"/>
      <c r="S837" s="1"/>
      <c r="T837" s="2"/>
      <c r="U837" s="2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5"/>
      <c r="AG837" s="1"/>
    </row>
    <row r="838">
      <c r="A838" s="2"/>
      <c r="B838" s="18"/>
      <c r="C838" s="19"/>
      <c r="D838" s="19"/>
      <c r="E838" s="19"/>
      <c r="F838" s="19"/>
      <c r="G838" s="1"/>
      <c r="H838" s="1"/>
      <c r="I838" s="2"/>
      <c r="J838" s="1"/>
      <c r="K838" s="1"/>
      <c r="L838" s="1"/>
      <c r="M838" s="1"/>
      <c r="N838" s="1"/>
      <c r="O838" s="2"/>
      <c r="P838" s="1"/>
      <c r="Q838" s="1"/>
      <c r="R838" s="1"/>
      <c r="S838" s="1"/>
      <c r="T838" s="2"/>
      <c r="U838" s="2"/>
      <c r="V838" s="1"/>
      <c r="W838" s="1"/>
      <c r="X838" s="1"/>
      <c r="Y838" s="1"/>
      <c r="Z838" s="1"/>
      <c r="AA838" s="2"/>
      <c r="AB838" s="1"/>
      <c r="AC838" s="1"/>
      <c r="AD838" s="1"/>
      <c r="AE838" s="1"/>
      <c r="AF838" s="15"/>
      <c r="AG838" s="1"/>
    </row>
    <row r="839">
      <c r="A839" s="2"/>
      <c r="B839" s="18"/>
      <c r="C839" s="19"/>
      <c r="D839" s="19"/>
      <c r="E839" s="19"/>
      <c r="F839" s="19"/>
      <c r="G839" s="1"/>
      <c r="H839" s="1"/>
      <c r="I839" s="2"/>
      <c r="J839" s="1"/>
      <c r="K839" s="1"/>
      <c r="L839" s="1"/>
      <c r="M839" s="1"/>
      <c r="N839" s="1"/>
      <c r="O839" s="2"/>
      <c r="P839" s="12"/>
      <c r="Q839" s="1"/>
      <c r="R839" s="1"/>
      <c r="S839" s="1"/>
      <c r="T839" s="2"/>
      <c r="U839" s="2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5"/>
      <c r="AG839" s="1"/>
    </row>
    <row r="840">
      <c r="A840" s="2"/>
      <c r="B840" s="18"/>
      <c r="C840" s="19"/>
      <c r="D840" s="19"/>
      <c r="E840" s="19"/>
      <c r="F840" s="19"/>
      <c r="G840" s="1"/>
      <c r="H840" s="1"/>
      <c r="I840" s="2"/>
      <c r="J840" s="1"/>
      <c r="K840" s="1"/>
      <c r="L840" s="1"/>
      <c r="M840" s="1"/>
      <c r="N840" s="1"/>
      <c r="O840" s="2"/>
      <c r="P840" s="1"/>
      <c r="Q840" s="1"/>
      <c r="R840" s="1"/>
      <c r="S840" s="1"/>
      <c r="T840" s="2"/>
      <c r="U840" s="2"/>
      <c r="V840" s="1"/>
      <c r="W840" s="1"/>
      <c r="X840" s="1"/>
      <c r="Y840" s="1"/>
      <c r="Z840" s="1"/>
      <c r="AA840" s="2"/>
      <c r="AB840" s="1"/>
      <c r="AC840" s="1"/>
      <c r="AD840" s="1"/>
      <c r="AE840" s="1"/>
      <c r="AF840" s="15"/>
      <c r="AG840" s="1"/>
    </row>
    <row r="841">
      <c r="A841" s="2"/>
      <c r="B841" s="18"/>
      <c r="C841" s="19"/>
      <c r="D841" s="19"/>
      <c r="E841" s="19"/>
      <c r="F841" s="19"/>
      <c r="G841" s="1"/>
      <c r="H841" s="1"/>
      <c r="I841" s="2"/>
      <c r="J841" s="1"/>
      <c r="K841" s="1"/>
      <c r="L841" s="1"/>
      <c r="M841" s="1"/>
      <c r="N841" s="1"/>
      <c r="O841" s="2"/>
      <c r="P841" s="12"/>
      <c r="Q841" s="1"/>
      <c r="R841" s="1"/>
      <c r="S841" s="1"/>
      <c r="T841" s="2"/>
      <c r="U841" s="2"/>
      <c r="V841" s="1"/>
      <c r="W841" s="1"/>
      <c r="X841" s="1"/>
      <c r="Y841" s="1"/>
      <c r="Z841" s="1"/>
      <c r="AA841" s="2"/>
      <c r="AB841" s="1"/>
      <c r="AC841" s="1"/>
      <c r="AD841" s="1"/>
      <c r="AE841" s="1"/>
      <c r="AF841" s="15"/>
      <c r="AG841" s="1"/>
    </row>
    <row r="842">
      <c r="A842" s="2"/>
      <c r="B842" s="18"/>
      <c r="C842" s="19"/>
      <c r="D842" s="19"/>
      <c r="E842" s="19"/>
      <c r="F842" s="19"/>
      <c r="G842" s="1"/>
      <c r="H842" s="1"/>
      <c r="I842" s="2"/>
      <c r="J842" s="1"/>
      <c r="K842" s="2"/>
      <c r="L842" s="1"/>
      <c r="M842" s="1"/>
      <c r="N842" s="1"/>
      <c r="O842" s="2"/>
      <c r="P842" s="1"/>
      <c r="Q842" s="1"/>
      <c r="R842" s="1"/>
      <c r="S842" s="1"/>
      <c r="T842" s="2"/>
      <c r="U842" s="2"/>
      <c r="V842" s="1"/>
      <c r="W842" s="1"/>
      <c r="X842" s="1"/>
      <c r="Y842" s="1"/>
      <c r="Z842" s="1"/>
      <c r="AA842" s="2"/>
      <c r="AB842" s="1"/>
      <c r="AC842" s="1"/>
      <c r="AD842" s="1"/>
      <c r="AE842" s="1"/>
      <c r="AF842" s="15"/>
      <c r="AG842" s="1"/>
    </row>
    <row r="843">
      <c r="A843" s="2"/>
      <c r="B843" s="18"/>
      <c r="C843" s="19"/>
      <c r="D843" s="19"/>
      <c r="E843" s="19"/>
      <c r="F843" s="19"/>
      <c r="G843" s="1"/>
      <c r="H843" s="1"/>
      <c r="I843" s="2"/>
      <c r="J843" s="1"/>
      <c r="K843" s="1"/>
      <c r="L843" s="1"/>
      <c r="M843" s="1"/>
      <c r="N843" s="1"/>
      <c r="O843" s="2"/>
      <c r="P843" s="1"/>
      <c r="Q843" s="1"/>
      <c r="R843" s="1"/>
      <c r="S843" s="1"/>
      <c r="T843" s="2"/>
      <c r="U843" s="2"/>
      <c r="V843" s="1"/>
      <c r="W843" s="1"/>
      <c r="X843" s="1"/>
      <c r="Y843" s="1"/>
      <c r="Z843" s="1"/>
      <c r="AA843" s="2"/>
      <c r="AB843" s="1"/>
      <c r="AC843" s="1"/>
      <c r="AD843" s="1"/>
      <c r="AE843" s="1"/>
      <c r="AF843" s="15"/>
      <c r="AG843" s="1"/>
    </row>
    <row r="844">
      <c r="A844" s="2"/>
      <c r="B844" s="18"/>
      <c r="C844" s="19"/>
      <c r="D844" s="19"/>
      <c r="E844" s="19"/>
      <c r="F844" s="19"/>
      <c r="G844" s="1"/>
      <c r="H844" s="1"/>
      <c r="I844" s="2"/>
      <c r="J844" s="1"/>
      <c r="K844" s="1"/>
      <c r="L844" s="1"/>
      <c r="M844" s="1"/>
      <c r="N844" s="1"/>
      <c r="O844" s="2"/>
      <c r="P844" s="12"/>
      <c r="Q844" s="1"/>
      <c r="R844" s="1"/>
      <c r="S844" s="1"/>
      <c r="T844" s="1"/>
      <c r="U844" s="2"/>
      <c r="V844" s="1"/>
      <c r="W844" s="1"/>
      <c r="X844" s="1"/>
      <c r="Y844" s="1"/>
      <c r="Z844" s="1"/>
      <c r="AA844" s="2"/>
      <c r="AB844" s="1"/>
      <c r="AC844" s="1"/>
      <c r="AD844" s="1"/>
      <c r="AE844" s="1"/>
      <c r="AF844" s="15"/>
      <c r="AG844" s="1"/>
    </row>
    <row r="845">
      <c r="A845" s="2"/>
      <c r="B845" s="18"/>
      <c r="C845" s="19"/>
      <c r="D845" s="19"/>
      <c r="E845" s="19"/>
      <c r="F845" s="19"/>
      <c r="G845" s="2"/>
      <c r="H845" s="1"/>
      <c r="I845" s="2"/>
      <c r="J845" s="1"/>
      <c r="K845" s="1"/>
      <c r="L845" s="1"/>
      <c r="M845" s="1"/>
      <c r="N845" s="1"/>
      <c r="O845" s="2"/>
      <c r="P845" s="1"/>
      <c r="Q845" s="1"/>
      <c r="R845" s="1"/>
      <c r="S845" s="1"/>
      <c r="T845" s="2"/>
      <c r="U845" s="2"/>
      <c r="V845" s="1"/>
      <c r="W845" s="1"/>
      <c r="X845" s="1"/>
      <c r="Y845" s="1"/>
      <c r="Z845" s="1"/>
      <c r="AA845" s="2"/>
      <c r="AB845" s="1"/>
      <c r="AC845" s="1"/>
      <c r="AD845" s="1"/>
      <c r="AE845" s="1"/>
      <c r="AF845" s="15"/>
      <c r="AG845" s="1"/>
    </row>
    <row r="846">
      <c r="A846" s="2"/>
      <c r="B846" s="18"/>
      <c r="C846" s="19"/>
      <c r="D846" s="19"/>
      <c r="E846" s="19"/>
      <c r="F846" s="19"/>
      <c r="G846" s="2"/>
      <c r="H846" s="1"/>
      <c r="I846" s="2"/>
      <c r="J846" s="1"/>
      <c r="K846" s="1"/>
      <c r="L846" s="1"/>
      <c r="M846" s="1"/>
      <c r="N846" s="1"/>
      <c r="O846" s="2"/>
      <c r="P846" s="12"/>
      <c r="Q846" s="2"/>
      <c r="R846" s="1"/>
      <c r="S846" s="1"/>
      <c r="T846" s="2"/>
      <c r="U846" s="2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5"/>
      <c r="AG846" s="1"/>
    </row>
    <row r="847">
      <c r="A847" s="2"/>
      <c r="B847" s="18"/>
      <c r="C847" s="19"/>
      <c r="D847" s="19"/>
      <c r="E847" s="19"/>
      <c r="F847" s="19"/>
      <c r="G847" s="1"/>
      <c r="H847" s="1"/>
      <c r="I847" s="1"/>
      <c r="J847" s="1"/>
      <c r="K847" s="1"/>
      <c r="L847" s="1"/>
      <c r="M847" s="1"/>
      <c r="N847" s="1"/>
      <c r="O847" s="2"/>
      <c r="P847" s="1"/>
      <c r="Q847" s="1"/>
      <c r="R847" s="1"/>
      <c r="S847" s="1"/>
      <c r="T847" s="2"/>
      <c r="U847" s="2"/>
      <c r="V847" s="1"/>
      <c r="W847" s="1"/>
      <c r="X847" s="1"/>
      <c r="Y847" s="1"/>
      <c r="Z847" s="1"/>
      <c r="AA847" s="2"/>
      <c r="AB847" s="1"/>
      <c r="AC847" s="1"/>
      <c r="AD847" s="1"/>
      <c r="AE847" s="1"/>
      <c r="AF847" s="15"/>
      <c r="AG847" s="1"/>
    </row>
    <row r="848">
      <c r="A848" s="2"/>
      <c r="B848" s="18"/>
      <c r="C848" s="19"/>
      <c r="D848" s="19"/>
      <c r="E848" s="19"/>
      <c r="F848" s="19"/>
      <c r="G848" s="1"/>
      <c r="H848" s="1"/>
      <c r="I848" s="2"/>
      <c r="J848" s="1"/>
      <c r="K848" s="1"/>
      <c r="L848" s="1"/>
      <c r="M848" s="1"/>
      <c r="N848" s="1"/>
      <c r="O848" s="2"/>
      <c r="P848" s="1"/>
      <c r="Q848" s="1"/>
      <c r="R848" s="1"/>
      <c r="S848" s="1"/>
      <c r="T848" s="2"/>
      <c r="U848" s="2"/>
      <c r="V848" s="1"/>
      <c r="W848" s="1"/>
      <c r="X848" s="1"/>
      <c r="Y848" s="1"/>
      <c r="Z848" s="1"/>
      <c r="AA848" s="2"/>
      <c r="AB848" s="1"/>
      <c r="AC848" s="1"/>
      <c r="AD848" s="1"/>
      <c r="AE848" s="1"/>
      <c r="AF848" s="15"/>
      <c r="AG848" s="1"/>
    </row>
    <row r="849">
      <c r="A849" s="2"/>
      <c r="B849" s="18"/>
      <c r="C849" s="19"/>
      <c r="D849" s="19"/>
      <c r="E849" s="19"/>
      <c r="F849" s="19"/>
      <c r="G849" s="1"/>
      <c r="H849" s="1"/>
      <c r="I849" s="2"/>
      <c r="J849" s="1"/>
      <c r="K849" s="2"/>
      <c r="L849" s="1"/>
      <c r="M849" s="1"/>
      <c r="N849" s="1"/>
      <c r="O849" s="2"/>
      <c r="P849" s="1"/>
      <c r="Q849" s="1"/>
      <c r="R849" s="1"/>
      <c r="S849" s="1"/>
      <c r="T849" s="2"/>
      <c r="U849" s="2"/>
      <c r="V849" s="1"/>
      <c r="W849" s="1"/>
      <c r="X849" s="1"/>
      <c r="Y849" s="1"/>
      <c r="Z849" s="1"/>
      <c r="AA849" s="2"/>
      <c r="AB849" s="1"/>
      <c r="AC849" s="1"/>
      <c r="AD849" s="1"/>
      <c r="AE849" s="1"/>
      <c r="AF849" s="15"/>
      <c r="AG849" s="1"/>
    </row>
    <row r="850">
      <c r="A850" s="2"/>
      <c r="B850" s="18"/>
      <c r="C850" s="19"/>
      <c r="D850" s="19"/>
      <c r="E850" s="19"/>
      <c r="F850" s="19"/>
      <c r="G850" s="1"/>
      <c r="H850" s="1"/>
      <c r="I850" s="2"/>
      <c r="J850" s="1"/>
      <c r="K850" s="1"/>
      <c r="L850" s="1"/>
      <c r="M850" s="1"/>
      <c r="N850" s="1"/>
      <c r="O850" s="2"/>
      <c r="P850" s="1"/>
      <c r="Q850" s="1"/>
      <c r="R850" s="1"/>
      <c r="S850" s="1"/>
      <c r="T850" s="2"/>
      <c r="U850" s="2"/>
      <c r="V850" s="1"/>
      <c r="W850" s="1"/>
      <c r="X850" s="1"/>
      <c r="Y850" s="1"/>
      <c r="Z850" s="1"/>
      <c r="AA850" s="2"/>
      <c r="AB850" s="1"/>
      <c r="AC850" s="1"/>
      <c r="AD850" s="1"/>
      <c r="AE850" s="1"/>
      <c r="AF850" s="15"/>
      <c r="AG850" s="1"/>
    </row>
    <row r="851">
      <c r="A851" s="2"/>
      <c r="B851" s="18"/>
      <c r="C851" s="19"/>
      <c r="D851" s="19"/>
      <c r="E851" s="19"/>
      <c r="F851" s="19"/>
      <c r="G851" s="1"/>
      <c r="H851" s="1"/>
      <c r="I851" s="2"/>
      <c r="J851" s="1"/>
      <c r="K851" s="2"/>
      <c r="L851" s="1"/>
      <c r="M851" s="1"/>
      <c r="N851" s="1"/>
      <c r="O851" s="2"/>
      <c r="P851" s="12"/>
      <c r="Q851" s="1"/>
      <c r="R851" s="1"/>
      <c r="S851" s="1"/>
      <c r="T851" s="2"/>
      <c r="U851" s="2"/>
      <c r="V851" s="1"/>
      <c r="W851" s="1"/>
      <c r="X851" s="1"/>
      <c r="Y851" s="1"/>
      <c r="Z851" s="1"/>
      <c r="AA851" s="2"/>
      <c r="AB851" s="1"/>
      <c r="AC851" s="1"/>
      <c r="AD851" s="1"/>
      <c r="AE851" s="1"/>
      <c r="AF851" s="15"/>
      <c r="AG851" s="1"/>
    </row>
    <row r="852">
      <c r="A852" s="2"/>
      <c r="B852" s="18"/>
      <c r="C852" s="19"/>
      <c r="D852" s="19"/>
      <c r="E852" s="19"/>
      <c r="F852" s="19"/>
      <c r="G852" s="1"/>
      <c r="H852" s="1"/>
      <c r="I852" s="2"/>
      <c r="J852" s="1"/>
      <c r="K852" s="1"/>
      <c r="L852" s="1"/>
      <c r="M852" s="1"/>
      <c r="N852" s="1"/>
      <c r="O852" s="2"/>
      <c r="P852" s="1"/>
      <c r="Q852" s="1"/>
      <c r="R852" s="1"/>
      <c r="S852" s="1"/>
      <c r="T852" s="2"/>
      <c r="U852" s="2"/>
      <c r="V852" s="1"/>
      <c r="W852" s="1"/>
      <c r="X852" s="1"/>
      <c r="Y852" s="1"/>
      <c r="Z852" s="1"/>
      <c r="AA852" s="2"/>
      <c r="AB852" s="1"/>
      <c r="AC852" s="1"/>
      <c r="AD852" s="1"/>
      <c r="AE852" s="1"/>
      <c r="AF852" s="15"/>
      <c r="AG852" s="1"/>
    </row>
    <row r="853">
      <c r="A853" s="2"/>
      <c r="B853" s="18"/>
      <c r="C853" s="19"/>
      <c r="D853" s="19"/>
      <c r="E853" s="19"/>
      <c r="F853" s="19"/>
      <c r="G853" s="1"/>
      <c r="H853" s="1"/>
      <c r="I853" s="2"/>
      <c r="J853" s="1"/>
      <c r="K853" s="2"/>
      <c r="L853" s="1"/>
      <c r="M853" s="1"/>
      <c r="N853" s="1"/>
      <c r="O853" s="2"/>
      <c r="P853" s="12"/>
      <c r="Q853" s="1"/>
      <c r="R853" s="1"/>
      <c r="S853" s="1"/>
      <c r="T853" s="1"/>
      <c r="U853" s="2"/>
      <c r="V853" s="1"/>
      <c r="W853" s="1"/>
      <c r="X853" s="1"/>
      <c r="Y853" s="1"/>
      <c r="Z853" s="1"/>
      <c r="AA853" s="2"/>
      <c r="AB853" s="1"/>
      <c r="AC853" s="1"/>
      <c r="AD853" s="1"/>
      <c r="AE853" s="1"/>
      <c r="AF853" s="15"/>
      <c r="AG853" s="1"/>
    </row>
    <row r="854">
      <c r="A854" s="2"/>
      <c r="B854" s="18"/>
      <c r="C854" s="19"/>
      <c r="D854" s="19"/>
      <c r="E854" s="19"/>
      <c r="F854" s="19"/>
      <c r="G854" s="2"/>
      <c r="H854" s="1"/>
      <c r="I854" s="2"/>
      <c r="J854" s="1"/>
      <c r="K854" s="2"/>
      <c r="L854" s="1"/>
      <c r="M854" s="1"/>
      <c r="N854" s="1"/>
      <c r="O854" s="2"/>
      <c r="P854" s="12"/>
      <c r="Q854" s="1"/>
      <c r="R854" s="1"/>
      <c r="S854" s="1"/>
      <c r="T854" s="2"/>
      <c r="U854" s="2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5"/>
      <c r="AG854" s="1"/>
    </row>
    <row r="855">
      <c r="A855" s="2"/>
      <c r="B855" s="18"/>
      <c r="C855" s="19"/>
      <c r="D855" s="19"/>
      <c r="E855" s="19"/>
      <c r="F855" s="19"/>
      <c r="G855" s="1"/>
      <c r="H855" s="1"/>
      <c r="I855" s="2"/>
      <c r="J855" s="1"/>
      <c r="K855" s="1"/>
      <c r="L855" s="1"/>
      <c r="M855" s="1"/>
      <c r="N855" s="1"/>
      <c r="O855" s="2"/>
      <c r="P855" s="12"/>
      <c r="Q855" s="1"/>
      <c r="R855" s="1"/>
      <c r="S855" s="1"/>
      <c r="T855" s="2"/>
      <c r="U855" s="2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5"/>
      <c r="AG855" s="1"/>
    </row>
    <row r="856">
      <c r="A856" s="2"/>
      <c r="B856" s="18"/>
      <c r="C856" s="19"/>
      <c r="D856" s="19"/>
      <c r="E856" s="19"/>
      <c r="F856" s="19"/>
      <c r="G856" s="1"/>
      <c r="H856" s="1"/>
      <c r="I856" s="1"/>
      <c r="J856" s="1"/>
      <c r="K856" s="1"/>
      <c r="L856" s="1"/>
      <c r="M856" s="1"/>
      <c r="N856" s="2"/>
      <c r="O856" s="2"/>
      <c r="P856" s="1"/>
      <c r="Q856" s="1"/>
      <c r="R856" s="1"/>
      <c r="S856" s="1"/>
      <c r="T856" s="2"/>
      <c r="U856" s="2"/>
      <c r="V856" s="1"/>
      <c r="W856" s="1"/>
      <c r="X856" s="1"/>
      <c r="Y856" s="1"/>
      <c r="Z856" s="1"/>
      <c r="AA856" s="2"/>
      <c r="AB856" s="1"/>
      <c r="AC856" s="1"/>
      <c r="AD856" s="1"/>
      <c r="AE856" s="1"/>
      <c r="AF856" s="15"/>
      <c r="AG856" s="1"/>
    </row>
    <row r="857">
      <c r="A857" s="2"/>
      <c r="B857" s="18"/>
      <c r="C857" s="19"/>
      <c r="D857" s="19"/>
      <c r="E857" s="19"/>
      <c r="F857" s="19"/>
      <c r="G857" s="1"/>
      <c r="H857" s="1"/>
      <c r="I857" s="2"/>
      <c r="J857" s="1"/>
      <c r="K857" s="2"/>
      <c r="L857" s="1"/>
      <c r="M857" s="1"/>
      <c r="N857" s="1"/>
      <c r="O857" s="2"/>
      <c r="P857" s="1"/>
      <c r="Q857" s="1"/>
      <c r="R857" s="1"/>
      <c r="S857" s="1"/>
      <c r="T857" s="2"/>
      <c r="U857" s="2"/>
      <c r="V857" s="1"/>
      <c r="W857" s="1"/>
      <c r="X857" s="1"/>
      <c r="Y857" s="1"/>
      <c r="Z857" s="1"/>
      <c r="AA857" s="2"/>
      <c r="AB857" s="1"/>
      <c r="AC857" s="1"/>
      <c r="AD857" s="1"/>
      <c r="AE857" s="1"/>
      <c r="AF857" s="15"/>
      <c r="AG857" s="1"/>
    </row>
    <row r="858">
      <c r="A858" s="2"/>
      <c r="B858" s="18"/>
      <c r="C858" s="19"/>
      <c r="D858" s="19"/>
      <c r="E858" s="19"/>
      <c r="F858" s="19"/>
      <c r="G858" s="1"/>
      <c r="H858" s="1"/>
      <c r="I858" s="2"/>
      <c r="J858" s="1"/>
      <c r="K858" s="1"/>
      <c r="L858" s="1"/>
      <c r="M858" s="1"/>
      <c r="N858" s="1"/>
      <c r="O858" s="2"/>
      <c r="P858" s="12"/>
      <c r="Q858" s="2"/>
      <c r="R858" s="1"/>
      <c r="S858" s="1"/>
      <c r="T858" s="2"/>
      <c r="U858" s="2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5"/>
      <c r="AG858" s="1"/>
    </row>
    <row r="859">
      <c r="A859" s="2"/>
      <c r="B859" s="18"/>
      <c r="C859" s="19"/>
      <c r="D859" s="19"/>
      <c r="E859" s="19"/>
      <c r="F859" s="19"/>
      <c r="G859" s="1"/>
      <c r="H859" s="1"/>
      <c r="I859" s="2"/>
      <c r="J859" s="1"/>
      <c r="K859" s="2"/>
      <c r="L859" s="1"/>
      <c r="M859" s="1"/>
      <c r="N859" s="1"/>
      <c r="O859" s="2"/>
      <c r="P859" s="1"/>
      <c r="Q859" s="2"/>
      <c r="R859" s="1"/>
      <c r="S859" s="1"/>
      <c r="T859" s="2"/>
      <c r="U859" s="2"/>
      <c r="V859" s="1"/>
      <c r="W859" s="1"/>
      <c r="X859" s="1"/>
      <c r="Y859" s="1"/>
      <c r="Z859" s="1"/>
      <c r="AA859" s="2"/>
      <c r="AB859" s="1"/>
      <c r="AC859" s="1"/>
      <c r="AD859" s="1"/>
      <c r="AE859" s="1"/>
      <c r="AF859" s="15"/>
      <c r="AG859" s="1"/>
    </row>
    <row r="860">
      <c r="A860" s="2"/>
      <c r="B860" s="18"/>
      <c r="C860" s="19"/>
      <c r="D860" s="19"/>
      <c r="E860" s="19"/>
      <c r="F860" s="19"/>
      <c r="G860" s="2"/>
      <c r="H860" s="1"/>
      <c r="I860" s="2"/>
      <c r="J860" s="1"/>
      <c r="K860" s="1"/>
      <c r="L860" s="1"/>
      <c r="M860" s="1"/>
      <c r="N860" s="1"/>
      <c r="O860" s="2"/>
      <c r="P860" s="12"/>
      <c r="Q860" s="1"/>
      <c r="R860" s="1"/>
      <c r="S860" s="1"/>
      <c r="T860" s="2"/>
      <c r="U860" s="2"/>
      <c r="V860" s="1"/>
      <c r="W860" s="1"/>
      <c r="X860" s="1"/>
      <c r="Y860" s="1"/>
      <c r="Z860" s="1"/>
      <c r="AA860" s="2"/>
      <c r="AB860" s="1"/>
      <c r="AC860" s="1"/>
      <c r="AD860" s="1"/>
      <c r="AE860" s="1"/>
      <c r="AF860" s="15"/>
      <c r="AG860" s="1"/>
    </row>
    <row r="861">
      <c r="A861" s="2"/>
      <c r="B861" s="18"/>
      <c r="C861" s="19"/>
      <c r="D861" s="19"/>
      <c r="E861" s="19"/>
      <c r="F861" s="19"/>
      <c r="G861" s="1"/>
      <c r="H861" s="1"/>
      <c r="I861" s="2"/>
      <c r="J861" s="1"/>
      <c r="K861" s="1"/>
      <c r="L861" s="1"/>
      <c r="M861" s="1"/>
      <c r="N861" s="1"/>
      <c r="O861" s="2"/>
      <c r="P861" s="12"/>
      <c r="Q861" s="2"/>
      <c r="R861" s="1"/>
      <c r="S861" s="1"/>
      <c r="T861" s="2"/>
      <c r="U861" s="2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5"/>
      <c r="AG861" s="1"/>
    </row>
    <row r="862">
      <c r="A862" s="2"/>
      <c r="B862" s="18"/>
      <c r="C862" s="19"/>
      <c r="D862" s="19"/>
      <c r="E862" s="19"/>
      <c r="F862" s="19"/>
      <c r="G862" s="2"/>
      <c r="H862" s="1"/>
      <c r="I862" s="2"/>
      <c r="J862" s="1"/>
      <c r="K862" s="1"/>
      <c r="L862" s="1"/>
      <c r="M862" s="1"/>
      <c r="N862" s="1"/>
      <c r="O862" s="2"/>
      <c r="P862" s="12"/>
      <c r="Q862" s="1"/>
      <c r="R862" s="1"/>
      <c r="S862" s="1"/>
      <c r="T862" s="2"/>
      <c r="U862" s="2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5"/>
      <c r="AG862" s="1"/>
    </row>
    <row r="863">
      <c r="A863" s="2"/>
      <c r="B863" s="18"/>
      <c r="C863" s="19"/>
      <c r="D863" s="19"/>
      <c r="E863" s="19"/>
      <c r="F863" s="19"/>
      <c r="G863" s="2"/>
      <c r="H863" s="1"/>
      <c r="I863" s="2"/>
      <c r="J863" s="1"/>
      <c r="K863" s="2"/>
      <c r="L863" s="1"/>
      <c r="M863" s="1"/>
      <c r="N863" s="1"/>
      <c r="O863" s="2"/>
      <c r="P863" s="12"/>
      <c r="Q863" s="2"/>
      <c r="R863" s="1"/>
      <c r="S863" s="1"/>
      <c r="T863" s="2"/>
      <c r="U863" s="2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5"/>
      <c r="AG863" s="1"/>
    </row>
    <row r="864">
      <c r="A864" s="2"/>
      <c r="B864" s="18"/>
      <c r="C864" s="19"/>
      <c r="D864" s="19"/>
      <c r="E864" s="19"/>
      <c r="F864" s="19"/>
      <c r="G864" s="1"/>
      <c r="H864" s="1"/>
      <c r="I864" s="2"/>
      <c r="J864" s="1"/>
      <c r="K864" s="2"/>
      <c r="L864" s="1"/>
      <c r="M864" s="1"/>
      <c r="N864" s="1"/>
      <c r="O864" s="2"/>
      <c r="P864" s="1"/>
      <c r="Q864" s="1"/>
      <c r="R864" s="1"/>
      <c r="S864" s="1"/>
      <c r="T864" s="2"/>
      <c r="U864" s="2"/>
      <c r="V864" s="1"/>
      <c r="W864" s="1"/>
      <c r="X864" s="1"/>
      <c r="Y864" s="1"/>
      <c r="Z864" s="1"/>
      <c r="AA864" s="2"/>
      <c r="AB864" s="1"/>
      <c r="AC864" s="1"/>
      <c r="AD864" s="1"/>
      <c r="AE864" s="1"/>
      <c r="AF864" s="15"/>
      <c r="AG864" s="1"/>
    </row>
    <row r="865">
      <c r="A865" s="2"/>
      <c r="B865" s="18"/>
      <c r="C865" s="19"/>
      <c r="D865" s="19"/>
      <c r="E865" s="19"/>
      <c r="F865" s="19"/>
      <c r="G865" s="1"/>
      <c r="H865" s="1"/>
      <c r="I865" s="2"/>
      <c r="J865" s="1"/>
      <c r="K865" s="2"/>
      <c r="L865" s="1"/>
      <c r="M865" s="1"/>
      <c r="N865" s="2"/>
      <c r="O865" s="2"/>
      <c r="P865" s="1"/>
      <c r="Q865" s="1"/>
      <c r="R865" s="1"/>
      <c r="S865" s="1"/>
      <c r="T865" s="2"/>
      <c r="U865" s="2"/>
      <c r="V865" s="1"/>
      <c r="W865" s="1"/>
      <c r="X865" s="1"/>
      <c r="Y865" s="1"/>
      <c r="Z865" s="1"/>
      <c r="AA865" s="2"/>
      <c r="AB865" s="1"/>
      <c r="AC865" s="1"/>
      <c r="AD865" s="1"/>
      <c r="AE865" s="1"/>
      <c r="AF865" s="15"/>
      <c r="AG865" s="1"/>
    </row>
    <row r="866">
      <c r="A866" s="2"/>
      <c r="B866" s="18"/>
      <c r="C866" s="19"/>
      <c r="D866" s="19"/>
      <c r="E866" s="19"/>
      <c r="F866" s="19"/>
      <c r="G866" s="1"/>
      <c r="H866" s="1"/>
      <c r="I866" s="2"/>
      <c r="J866" s="1"/>
      <c r="K866" s="1"/>
      <c r="L866" s="1"/>
      <c r="M866" s="1"/>
      <c r="N866" s="1"/>
      <c r="O866" s="2"/>
      <c r="P866" s="12"/>
      <c r="Q866" s="2"/>
      <c r="R866" s="1"/>
      <c r="S866" s="1"/>
      <c r="T866" s="2"/>
      <c r="U866" s="2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5"/>
      <c r="AG866" s="1"/>
    </row>
    <row r="867">
      <c r="A867" s="2"/>
      <c r="B867" s="18"/>
      <c r="C867" s="19"/>
      <c r="D867" s="19"/>
      <c r="E867" s="19"/>
      <c r="F867" s="19"/>
      <c r="G867" s="2"/>
      <c r="H867" s="1"/>
      <c r="I867" s="2"/>
      <c r="J867" s="1"/>
      <c r="K867" s="1"/>
      <c r="L867" s="1"/>
      <c r="M867" s="1"/>
      <c r="N867" s="1"/>
      <c r="O867" s="2"/>
      <c r="P867" s="12"/>
      <c r="Q867" s="2"/>
      <c r="R867" s="1"/>
      <c r="S867" s="1"/>
      <c r="T867" s="2"/>
      <c r="U867" s="2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5"/>
      <c r="AG867" s="1"/>
    </row>
    <row r="868">
      <c r="A868" s="2"/>
      <c r="B868" s="18"/>
      <c r="C868" s="19"/>
      <c r="D868" s="19"/>
      <c r="E868" s="19"/>
      <c r="F868" s="19"/>
      <c r="G868" s="9"/>
      <c r="H868" s="1"/>
      <c r="I868" s="2"/>
      <c r="J868" s="1"/>
      <c r="K868" s="2"/>
      <c r="L868" s="1"/>
      <c r="M868" s="1"/>
      <c r="N868" s="1"/>
      <c r="O868" s="2"/>
      <c r="P868" s="12"/>
      <c r="Q868" s="2"/>
      <c r="R868" s="1"/>
      <c r="S868" s="1"/>
      <c r="T868" s="2"/>
      <c r="U868" s="2"/>
      <c r="V868" s="1"/>
      <c r="W868" s="1"/>
      <c r="X868" s="1"/>
      <c r="Y868" s="1"/>
      <c r="Z868" s="1"/>
      <c r="AA868" s="2"/>
      <c r="AB868" s="1"/>
      <c r="AC868" s="1"/>
      <c r="AD868" s="1"/>
      <c r="AE868" s="1"/>
      <c r="AF868" s="15"/>
      <c r="AG868" s="1"/>
    </row>
    <row r="869">
      <c r="A869" s="2"/>
      <c r="B869" s="18"/>
      <c r="C869" s="19"/>
      <c r="D869" s="19"/>
      <c r="E869" s="19"/>
      <c r="F869" s="19"/>
      <c r="G869" s="1"/>
      <c r="H869" s="1"/>
      <c r="I869" s="2"/>
      <c r="J869" s="1"/>
      <c r="K869" s="1"/>
      <c r="L869" s="1"/>
      <c r="M869" s="1"/>
      <c r="N869" s="1"/>
      <c r="O869" s="2"/>
      <c r="P869" s="1"/>
      <c r="Q869" s="1"/>
      <c r="R869" s="1"/>
      <c r="S869" s="1"/>
      <c r="T869" s="2"/>
      <c r="U869" s="2"/>
      <c r="V869" s="1"/>
      <c r="W869" s="1"/>
      <c r="X869" s="1"/>
      <c r="Y869" s="1"/>
      <c r="Z869" s="1"/>
      <c r="AA869" s="2"/>
      <c r="AB869" s="1"/>
      <c r="AC869" s="1"/>
      <c r="AD869" s="1"/>
      <c r="AE869" s="1"/>
      <c r="AF869" s="15"/>
      <c r="AG869" s="1"/>
    </row>
    <row r="870">
      <c r="A870" s="2"/>
      <c r="B870" s="18"/>
      <c r="C870" s="19"/>
      <c r="D870" s="19"/>
      <c r="E870" s="19"/>
      <c r="F870" s="19"/>
      <c r="G870" s="2"/>
      <c r="H870" s="1"/>
      <c r="I870" s="2"/>
      <c r="J870" s="1"/>
      <c r="K870" s="1"/>
      <c r="L870" s="1"/>
      <c r="M870" s="1"/>
      <c r="N870" s="1"/>
      <c r="O870" s="2"/>
      <c r="P870" s="12"/>
      <c r="Q870" s="1"/>
      <c r="R870" s="1"/>
      <c r="S870" s="1"/>
      <c r="T870" s="2"/>
      <c r="U870" s="2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5"/>
      <c r="AG870" s="1"/>
    </row>
    <row r="871">
      <c r="A871" s="2"/>
      <c r="B871" s="18"/>
      <c r="C871" s="19"/>
      <c r="D871" s="19"/>
      <c r="E871" s="19"/>
      <c r="F871" s="19"/>
      <c r="G871" s="2"/>
      <c r="H871" s="1"/>
      <c r="I871" s="2"/>
      <c r="J871" s="1"/>
      <c r="K871" s="1"/>
      <c r="L871" s="1"/>
      <c r="M871" s="1"/>
      <c r="N871" s="2"/>
      <c r="O871" s="2"/>
      <c r="P871" s="12"/>
      <c r="Q871" s="2"/>
      <c r="R871" s="1"/>
      <c r="S871" s="1"/>
      <c r="T871" s="2"/>
      <c r="U871" s="2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5"/>
      <c r="AG871" s="1"/>
    </row>
    <row r="872">
      <c r="A872" s="2"/>
      <c r="B872" s="18"/>
      <c r="C872" s="19"/>
      <c r="D872" s="19"/>
      <c r="E872" s="19"/>
      <c r="F872" s="19"/>
      <c r="G872" s="2"/>
      <c r="H872" s="1"/>
      <c r="I872" s="2"/>
      <c r="J872" s="1"/>
      <c r="K872" s="1"/>
      <c r="L872" s="1"/>
      <c r="M872" s="1"/>
      <c r="N872" s="1"/>
      <c r="O872" s="2"/>
      <c r="P872" s="12"/>
      <c r="Q872" s="2"/>
      <c r="R872" s="1"/>
      <c r="S872" s="1"/>
      <c r="T872" s="2"/>
      <c r="U872" s="2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5"/>
      <c r="AG872" s="1"/>
    </row>
    <row r="873">
      <c r="A873" s="2"/>
      <c r="B873" s="18"/>
      <c r="C873" s="19"/>
      <c r="D873" s="19"/>
      <c r="E873" s="19"/>
      <c r="F873" s="19"/>
      <c r="G873" s="1"/>
      <c r="H873" s="1"/>
      <c r="I873" s="2"/>
      <c r="J873" s="1"/>
      <c r="K873" s="2"/>
      <c r="L873" s="1"/>
      <c r="M873" s="1"/>
      <c r="N873" s="2"/>
      <c r="O873" s="2"/>
      <c r="P873" s="1"/>
      <c r="Q873" s="1"/>
      <c r="R873" s="1"/>
      <c r="S873" s="1"/>
      <c r="T873" s="2"/>
      <c r="U873" s="2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5"/>
      <c r="AG873" s="1"/>
    </row>
    <row r="874">
      <c r="A874" s="2"/>
      <c r="B874" s="18"/>
      <c r="C874" s="19"/>
      <c r="D874" s="19"/>
      <c r="E874" s="19"/>
      <c r="F874" s="19"/>
      <c r="G874" s="1"/>
      <c r="H874" s="1"/>
      <c r="I874" s="1"/>
      <c r="J874" s="1"/>
      <c r="K874" s="2"/>
      <c r="L874" s="1"/>
      <c r="M874" s="1"/>
      <c r="N874" s="2"/>
      <c r="O874" s="2"/>
      <c r="P874" s="12"/>
      <c r="Q874" s="1"/>
      <c r="R874" s="1"/>
      <c r="S874" s="1"/>
      <c r="T874" s="2"/>
      <c r="U874" s="2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5"/>
      <c r="AG874" s="1"/>
    </row>
    <row r="875">
      <c r="A875" s="2"/>
      <c r="B875" s="18"/>
      <c r="C875" s="19"/>
      <c r="D875" s="19"/>
      <c r="E875" s="19"/>
      <c r="F875" s="19"/>
      <c r="G875" s="1"/>
      <c r="H875" s="1"/>
      <c r="I875" s="2"/>
      <c r="J875" s="1"/>
      <c r="K875" s="1"/>
      <c r="L875" s="1"/>
      <c r="M875" s="1"/>
      <c r="N875" s="1"/>
      <c r="O875" s="2"/>
      <c r="P875" s="1"/>
      <c r="Q875" s="1"/>
      <c r="R875" s="1"/>
      <c r="S875" s="1"/>
      <c r="T875" s="2"/>
      <c r="U875" s="2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5"/>
      <c r="AG875" s="1"/>
    </row>
    <row r="876">
      <c r="A876" s="2"/>
      <c r="B876" s="18"/>
      <c r="C876" s="19"/>
      <c r="D876" s="19"/>
      <c r="E876" s="19"/>
      <c r="F876" s="19"/>
      <c r="G876" s="1"/>
      <c r="H876" s="1"/>
      <c r="I876" s="2"/>
      <c r="J876" s="1"/>
      <c r="K876" s="1"/>
      <c r="L876" s="1"/>
      <c r="M876" s="1"/>
      <c r="N876" s="1"/>
      <c r="O876" s="2"/>
      <c r="P876" s="1"/>
      <c r="Q876" s="1"/>
      <c r="R876" s="1"/>
      <c r="S876" s="1"/>
      <c r="T876" s="2"/>
      <c r="U876" s="2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5"/>
      <c r="AG876" s="1"/>
    </row>
    <row r="877">
      <c r="A877" s="2"/>
      <c r="B877" s="18"/>
      <c r="C877" s="19"/>
      <c r="D877" s="19"/>
      <c r="E877" s="19"/>
      <c r="F877" s="19"/>
      <c r="G877" s="9"/>
      <c r="H877" s="1"/>
      <c r="I877" s="2"/>
      <c r="J877" s="1"/>
      <c r="K877" s="2"/>
      <c r="L877" s="1"/>
      <c r="M877" s="1"/>
      <c r="N877" s="1"/>
      <c r="O877" s="2"/>
      <c r="P877" s="12"/>
      <c r="Q877" s="1"/>
      <c r="R877" s="1"/>
      <c r="S877" s="1"/>
      <c r="T877" s="2"/>
      <c r="U877" s="2"/>
      <c r="V877" s="1"/>
      <c r="W877" s="1"/>
      <c r="X877" s="1"/>
      <c r="Y877" s="1"/>
      <c r="Z877" s="1"/>
      <c r="AA877" s="2"/>
      <c r="AB877" s="1"/>
      <c r="AC877" s="1"/>
      <c r="AD877" s="1"/>
      <c r="AE877" s="1"/>
      <c r="AF877" s="15"/>
      <c r="AG877" s="1"/>
    </row>
    <row r="878">
      <c r="A878" s="2"/>
      <c r="B878" s="18"/>
      <c r="C878" s="19"/>
      <c r="D878" s="19"/>
      <c r="E878" s="19"/>
      <c r="F878" s="19"/>
      <c r="G878" s="1"/>
      <c r="H878" s="1"/>
      <c r="I878" s="2"/>
      <c r="J878" s="1"/>
      <c r="K878" s="2"/>
      <c r="L878" s="1"/>
      <c r="M878" s="1"/>
      <c r="N878" s="1"/>
      <c r="O878" s="2"/>
      <c r="P878" s="1"/>
      <c r="Q878" s="1"/>
      <c r="R878" s="1"/>
      <c r="S878" s="1"/>
      <c r="T878" s="2"/>
      <c r="U878" s="2"/>
      <c r="V878" s="1"/>
      <c r="W878" s="1"/>
      <c r="X878" s="1"/>
      <c r="Y878" s="1"/>
      <c r="Z878" s="1"/>
      <c r="AA878" s="2"/>
      <c r="AB878" s="1"/>
      <c r="AC878" s="1"/>
      <c r="AD878" s="1"/>
      <c r="AE878" s="1"/>
      <c r="AF878" s="15"/>
      <c r="AG878" s="1"/>
    </row>
    <row r="879">
      <c r="A879" s="2"/>
      <c r="B879" s="18"/>
      <c r="C879" s="19"/>
      <c r="D879" s="19"/>
      <c r="E879" s="19"/>
      <c r="F879" s="19"/>
      <c r="G879" s="2"/>
      <c r="H879" s="1"/>
      <c r="I879" s="2"/>
      <c r="J879" s="1"/>
      <c r="K879" s="1"/>
      <c r="L879" s="1"/>
      <c r="M879" s="1"/>
      <c r="N879" s="1"/>
      <c r="O879" s="2"/>
      <c r="P879" s="1"/>
      <c r="Q879" s="1"/>
      <c r="R879" s="1"/>
      <c r="S879" s="1"/>
      <c r="T879" s="2"/>
      <c r="U879" s="2"/>
      <c r="V879" s="1"/>
      <c r="W879" s="1"/>
      <c r="X879" s="1"/>
      <c r="Y879" s="1"/>
      <c r="Z879" s="1"/>
      <c r="AA879" s="2"/>
      <c r="AB879" s="1"/>
      <c r="AC879" s="1"/>
      <c r="AD879" s="1"/>
      <c r="AE879" s="1"/>
      <c r="AF879" s="15"/>
      <c r="AG879" s="1"/>
    </row>
    <row r="880">
      <c r="A880" s="2"/>
      <c r="B880" s="18"/>
      <c r="C880" s="19"/>
      <c r="D880" s="19"/>
      <c r="E880" s="19"/>
      <c r="F880" s="19"/>
      <c r="G880" s="1"/>
      <c r="H880" s="1"/>
      <c r="I880" s="2"/>
      <c r="J880" s="1"/>
      <c r="K880" s="1"/>
      <c r="L880" s="1"/>
      <c r="M880" s="1"/>
      <c r="N880" s="2"/>
      <c r="O880" s="2"/>
      <c r="P880" s="12"/>
      <c r="Q880" s="2"/>
      <c r="R880" s="1"/>
      <c r="S880" s="1"/>
      <c r="T880" s="2"/>
      <c r="U880" s="2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5"/>
      <c r="AG880" s="1"/>
    </row>
    <row r="881">
      <c r="A881" s="2"/>
      <c r="B881" s="18"/>
      <c r="C881" s="19"/>
      <c r="D881" s="19"/>
      <c r="E881" s="19"/>
      <c r="F881" s="19"/>
      <c r="G881" s="1"/>
      <c r="H881" s="1"/>
      <c r="I881" s="2"/>
      <c r="J881" s="1"/>
      <c r="K881" s="1"/>
      <c r="L881" s="1"/>
      <c r="M881" s="1"/>
      <c r="N881" s="1"/>
      <c r="O881" s="2"/>
      <c r="P881" s="12"/>
      <c r="Q881" s="1"/>
      <c r="R881" s="1"/>
      <c r="S881" s="1"/>
      <c r="T881" s="2"/>
      <c r="U881" s="2"/>
      <c r="V881" s="1"/>
      <c r="W881" s="1"/>
      <c r="X881" s="1"/>
      <c r="Y881" s="1"/>
      <c r="Z881" s="1"/>
      <c r="AA881" s="2"/>
      <c r="AB881" s="1"/>
      <c r="AC881" s="1"/>
      <c r="AD881" s="1"/>
      <c r="AE881" s="1"/>
      <c r="AF881" s="15"/>
      <c r="AG881" s="1"/>
    </row>
    <row r="882">
      <c r="A882" s="2"/>
      <c r="B882" s="18"/>
      <c r="C882" s="19"/>
      <c r="D882" s="19"/>
      <c r="E882" s="19"/>
      <c r="F882" s="19"/>
      <c r="G882" s="2"/>
      <c r="H882" s="1"/>
      <c r="I882" s="2"/>
      <c r="J882" s="1"/>
      <c r="K882" s="2"/>
      <c r="L882" s="1"/>
      <c r="M882" s="1"/>
      <c r="N882" s="2"/>
      <c r="O882" s="2"/>
      <c r="P882" s="1"/>
      <c r="Q882" s="1"/>
      <c r="R882" s="1"/>
      <c r="S882" s="1"/>
      <c r="T882" s="2"/>
      <c r="U882" s="2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5"/>
      <c r="AG882" s="1"/>
    </row>
    <row r="883">
      <c r="A883" s="2"/>
      <c r="B883" s="18"/>
      <c r="C883" s="19"/>
      <c r="D883" s="19"/>
      <c r="E883" s="19"/>
      <c r="F883" s="19"/>
      <c r="G883" s="1"/>
      <c r="H883" s="1"/>
      <c r="I883" s="1"/>
      <c r="J883" s="1"/>
      <c r="K883" s="2"/>
      <c r="L883" s="1"/>
      <c r="M883" s="1"/>
      <c r="N883" s="2"/>
      <c r="O883" s="2"/>
      <c r="P883" s="12"/>
      <c r="Q883" s="2"/>
      <c r="R883" s="1"/>
      <c r="S883" s="1"/>
      <c r="T883" s="2"/>
      <c r="U883" s="2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5"/>
      <c r="AG883" s="1"/>
    </row>
    <row r="884">
      <c r="A884" s="2"/>
      <c r="B884" s="18"/>
      <c r="C884" s="19"/>
      <c r="D884" s="19"/>
      <c r="E884" s="19"/>
      <c r="F884" s="19"/>
      <c r="G884" s="1"/>
      <c r="H884" s="1"/>
      <c r="I884" s="2"/>
      <c r="J884" s="1"/>
      <c r="K884" s="2"/>
      <c r="L884" s="1"/>
      <c r="M884" s="1"/>
      <c r="N884" s="1"/>
      <c r="O884" s="2"/>
      <c r="P884" s="1"/>
      <c r="Q884" s="1"/>
      <c r="R884" s="1"/>
      <c r="S884" s="1"/>
      <c r="T884" s="2"/>
      <c r="U884" s="2"/>
      <c r="V884" s="1"/>
      <c r="W884" s="1"/>
      <c r="X884" s="1"/>
      <c r="Y884" s="1"/>
      <c r="Z884" s="1"/>
      <c r="AA884" s="2"/>
      <c r="AB884" s="1"/>
      <c r="AC884" s="1"/>
      <c r="AD884" s="1"/>
      <c r="AE884" s="1"/>
      <c r="AF884" s="15"/>
      <c r="AG884" s="1"/>
    </row>
    <row r="885">
      <c r="A885" s="2"/>
      <c r="B885" s="18"/>
      <c r="C885" s="19"/>
      <c r="D885" s="19"/>
      <c r="E885" s="19"/>
      <c r="F885" s="19"/>
      <c r="G885" s="1"/>
      <c r="H885" s="1"/>
      <c r="I885" s="2"/>
      <c r="J885" s="1"/>
      <c r="K885" s="2"/>
      <c r="L885" s="1"/>
      <c r="M885" s="1"/>
      <c r="N885" s="1"/>
      <c r="O885" s="2"/>
      <c r="P885" s="1"/>
      <c r="Q885" s="1"/>
      <c r="R885" s="1"/>
      <c r="S885" s="1"/>
      <c r="T885" s="2"/>
      <c r="U885" s="2"/>
      <c r="V885" s="1"/>
      <c r="W885" s="1"/>
      <c r="X885" s="1"/>
      <c r="Y885" s="1"/>
      <c r="Z885" s="1"/>
      <c r="AA885" s="2"/>
      <c r="AB885" s="1"/>
      <c r="AC885" s="1"/>
      <c r="AD885" s="1"/>
      <c r="AE885" s="1"/>
      <c r="AF885" s="15"/>
      <c r="AG885" s="1"/>
    </row>
    <row r="886">
      <c r="A886" s="2"/>
      <c r="B886" s="18"/>
      <c r="C886" s="19"/>
      <c r="D886" s="19"/>
      <c r="E886" s="19"/>
      <c r="F886" s="19"/>
      <c r="G886" s="1"/>
      <c r="H886" s="1"/>
      <c r="I886" s="2"/>
      <c r="J886" s="1"/>
      <c r="K886" s="2"/>
      <c r="L886" s="1"/>
      <c r="M886" s="1"/>
      <c r="N886" s="1"/>
      <c r="O886" s="2"/>
      <c r="P886" s="12"/>
      <c r="Q886" s="1"/>
      <c r="R886" s="1"/>
      <c r="S886" s="1"/>
      <c r="T886" s="2"/>
      <c r="U886" s="2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5"/>
      <c r="AG886" s="1"/>
    </row>
    <row r="887">
      <c r="A887" s="2"/>
      <c r="B887" s="18"/>
      <c r="C887" s="19"/>
      <c r="D887" s="19"/>
      <c r="E887" s="19"/>
      <c r="F887" s="19"/>
      <c r="G887" s="1"/>
      <c r="H887" s="1"/>
      <c r="I887" s="2"/>
      <c r="J887" s="1"/>
      <c r="K887" s="2"/>
      <c r="L887" s="1"/>
      <c r="M887" s="1"/>
      <c r="N887" s="1"/>
      <c r="O887" s="2"/>
      <c r="P887" s="1"/>
      <c r="Q887" s="1"/>
      <c r="R887" s="1"/>
      <c r="S887" s="1"/>
      <c r="T887" s="2"/>
      <c r="U887" s="2"/>
      <c r="V887" s="1"/>
      <c r="W887" s="1"/>
      <c r="X887" s="1"/>
      <c r="Y887" s="1"/>
      <c r="Z887" s="1"/>
      <c r="AA887" s="2"/>
      <c r="AB887" s="1"/>
      <c r="AC887" s="1"/>
      <c r="AD887" s="1"/>
      <c r="AE887" s="1"/>
      <c r="AF887" s="15"/>
      <c r="AG887" s="1"/>
    </row>
    <row r="888">
      <c r="A888" s="2"/>
      <c r="B888" s="18"/>
      <c r="C888" s="19"/>
      <c r="D888" s="19"/>
      <c r="E888" s="19"/>
      <c r="F888" s="19"/>
      <c r="G888" s="1"/>
      <c r="H888" s="1"/>
      <c r="I888" s="2"/>
      <c r="J888" s="1"/>
      <c r="K888" s="2"/>
      <c r="L888" s="1"/>
      <c r="M888" s="1"/>
      <c r="N888" s="1"/>
      <c r="O888" s="2"/>
      <c r="P888" s="1"/>
      <c r="Q888" s="2"/>
      <c r="R888" s="1"/>
      <c r="S888" s="1"/>
      <c r="T888" s="2"/>
      <c r="U888" s="2"/>
      <c r="V888" s="1"/>
      <c r="W888" s="1"/>
      <c r="X888" s="1"/>
      <c r="Y888" s="1"/>
      <c r="Z888" s="1"/>
      <c r="AA888" s="2"/>
      <c r="AB888" s="1"/>
      <c r="AC888" s="1"/>
      <c r="AD888" s="1"/>
      <c r="AE888" s="1"/>
      <c r="AF888" s="15"/>
      <c r="AG888" s="1"/>
    </row>
    <row r="889">
      <c r="A889" s="2"/>
      <c r="B889" s="18"/>
      <c r="C889" s="19"/>
      <c r="D889" s="19"/>
      <c r="E889" s="19"/>
      <c r="F889" s="19"/>
      <c r="G889" s="1"/>
      <c r="H889" s="1"/>
      <c r="I889" s="2"/>
      <c r="J889" s="1"/>
      <c r="K889" s="2"/>
      <c r="L889" s="1"/>
      <c r="M889" s="1"/>
      <c r="N889" s="2"/>
      <c r="O889" s="2"/>
      <c r="P889" s="12"/>
      <c r="Q889" s="2"/>
      <c r="R889" s="1"/>
      <c r="S889" s="1"/>
      <c r="T889" s="2"/>
      <c r="U889" s="2"/>
      <c r="V889" s="1"/>
      <c r="W889" s="1"/>
      <c r="X889" s="1"/>
      <c r="Y889" s="1"/>
      <c r="Z889" s="1"/>
      <c r="AA889" s="2"/>
      <c r="AB889" s="1"/>
      <c r="AC889" s="1"/>
      <c r="AD889" s="1"/>
      <c r="AE889" s="1"/>
      <c r="AF889" s="15"/>
      <c r="AG889" s="1"/>
    </row>
    <row r="890">
      <c r="A890" s="2"/>
      <c r="B890" s="18"/>
      <c r="C890" s="19"/>
      <c r="D890" s="19"/>
      <c r="E890" s="19"/>
      <c r="F890" s="19"/>
      <c r="G890" s="1"/>
      <c r="H890" s="1"/>
      <c r="I890" s="2"/>
      <c r="J890" s="1"/>
      <c r="K890" s="1"/>
      <c r="L890" s="1"/>
      <c r="M890" s="1"/>
      <c r="N890" s="2"/>
      <c r="O890" s="2"/>
      <c r="P890" s="12"/>
      <c r="Q890" s="1"/>
      <c r="R890" s="1"/>
      <c r="S890" s="1"/>
      <c r="T890" s="2"/>
      <c r="U890" s="2"/>
      <c r="V890" s="1"/>
      <c r="W890" s="1"/>
      <c r="X890" s="1"/>
      <c r="Y890" s="1"/>
      <c r="Z890" s="1"/>
      <c r="AA890" s="2"/>
      <c r="AB890" s="1"/>
      <c r="AC890" s="1"/>
      <c r="AD890" s="1"/>
      <c r="AE890" s="1"/>
      <c r="AF890" s="15"/>
      <c r="AG890" s="1"/>
    </row>
    <row r="891">
      <c r="A891" s="2"/>
      <c r="B891" s="18"/>
      <c r="C891" s="19"/>
      <c r="D891" s="19"/>
      <c r="E891" s="19"/>
      <c r="F891" s="19"/>
      <c r="G891" s="1"/>
      <c r="H891" s="1"/>
      <c r="I891" s="2"/>
      <c r="J891" s="1"/>
      <c r="K891" s="2"/>
      <c r="L891" s="1"/>
      <c r="M891" s="1"/>
      <c r="N891" s="2"/>
      <c r="O891" s="2"/>
      <c r="P891" s="1"/>
      <c r="Q891" s="1"/>
      <c r="R891" s="1"/>
      <c r="S891" s="1"/>
      <c r="T891" s="2"/>
      <c r="U891" s="2"/>
      <c r="V891" s="1"/>
      <c r="W891" s="1"/>
      <c r="X891" s="1"/>
      <c r="Y891" s="1"/>
      <c r="Z891" s="1"/>
      <c r="AA891" s="2"/>
      <c r="AB891" s="1"/>
      <c r="AC891" s="1"/>
      <c r="AD891" s="1"/>
      <c r="AE891" s="1"/>
      <c r="AF891" s="15"/>
      <c r="AG891" s="1"/>
    </row>
    <row r="892">
      <c r="A892" s="2"/>
      <c r="B892" s="18"/>
      <c r="C892" s="19"/>
      <c r="D892" s="19"/>
      <c r="E892" s="19"/>
      <c r="F892" s="19"/>
      <c r="G892" s="1"/>
      <c r="H892" s="1"/>
      <c r="I892" s="1"/>
      <c r="J892" s="1"/>
      <c r="K892" s="2"/>
      <c r="L892" s="1"/>
      <c r="M892" s="1"/>
      <c r="N892" s="2"/>
      <c r="O892" s="2"/>
      <c r="P892" s="1"/>
      <c r="Q892" s="2"/>
      <c r="R892" s="1"/>
      <c r="S892" s="1"/>
      <c r="T892" s="2"/>
      <c r="U892" s="2"/>
      <c r="V892" s="1"/>
      <c r="W892" s="1"/>
      <c r="X892" s="1"/>
      <c r="Y892" s="1"/>
      <c r="Z892" s="1"/>
      <c r="AA892" s="2"/>
      <c r="AB892" s="1"/>
      <c r="AC892" s="1"/>
      <c r="AD892" s="1"/>
      <c r="AE892" s="1"/>
      <c r="AF892" s="15"/>
      <c r="AG892" s="1"/>
    </row>
    <row r="893">
      <c r="A893" s="2"/>
      <c r="B893" s="18"/>
      <c r="C893" s="19"/>
      <c r="D893" s="19"/>
      <c r="E893" s="19"/>
      <c r="F893" s="19"/>
      <c r="G893" s="1"/>
      <c r="H893" s="1"/>
      <c r="I893" s="2"/>
      <c r="J893" s="1"/>
      <c r="K893" s="2"/>
      <c r="L893" s="1"/>
      <c r="M893" s="1"/>
      <c r="N893" s="2"/>
      <c r="O893" s="2"/>
      <c r="P893" s="12"/>
      <c r="Q893" s="2"/>
      <c r="R893" s="1"/>
      <c r="S893" s="1"/>
      <c r="T893" s="2"/>
      <c r="U893" s="2"/>
      <c r="V893" s="1"/>
      <c r="W893" s="1"/>
      <c r="X893" s="1"/>
      <c r="Y893" s="1"/>
      <c r="Z893" s="1"/>
      <c r="AA893" s="2"/>
      <c r="AB893" s="1"/>
      <c r="AC893" s="1"/>
      <c r="AD893" s="1"/>
      <c r="AE893" s="1"/>
      <c r="AF893" s="15"/>
      <c r="AG893" s="1"/>
    </row>
    <row r="894">
      <c r="A894" s="2"/>
      <c r="B894" s="18"/>
      <c r="C894" s="19"/>
      <c r="D894" s="19"/>
      <c r="E894" s="19"/>
      <c r="F894" s="19"/>
      <c r="G894" s="1"/>
      <c r="H894" s="1"/>
      <c r="I894" s="2"/>
      <c r="J894" s="1"/>
      <c r="K894" s="1"/>
      <c r="L894" s="1"/>
      <c r="M894" s="1"/>
      <c r="N894" s="1"/>
      <c r="O894" s="2"/>
      <c r="P894" s="1"/>
      <c r="Q894" s="1"/>
      <c r="R894" s="1"/>
      <c r="S894" s="1"/>
      <c r="T894" s="2"/>
      <c r="U894" s="2"/>
      <c r="V894" s="1"/>
      <c r="W894" s="1"/>
      <c r="X894" s="1"/>
      <c r="Y894" s="1"/>
      <c r="Z894" s="1"/>
      <c r="AA894" s="2"/>
      <c r="AB894" s="1"/>
      <c r="AC894" s="1"/>
      <c r="AD894" s="1"/>
      <c r="AE894" s="1"/>
      <c r="AF894" s="15"/>
      <c r="AG894" s="1"/>
    </row>
    <row r="895">
      <c r="A895" s="2"/>
      <c r="B895" s="18"/>
      <c r="C895" s="19"/>
      <c r="D895" s="19"/>
      <c r="E895" s="19"/>
      <c r="F895" s="19"/>
      <c r="G895" s="1"/>
      <c r="H895" s="1"/>
      <c r="I895" s="2"/>
      <c r="J895" s="1"/>
      <c r="K895" s="2"/>
      <c r="L895" s="1"/>
      <c r="M895" s="1"/>
      <c r="N895" s="1"/>
      <c r="O895" s="2"/>
      <c r="P895" s="12"/>
      <c r="Q895" s="1"/>
      <c r="R895" s="1"/>
      <c r="S895" s="1"/>
      <c r="T895" s="2"/>
      <c r="U895" s="2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5"/>
      <c r="AG895" s="1"/>
    </row>
    <row r="896">
      <c r="A896" s="2"/>
      <c r="B896" s="18"/>
      <c r="C896" s="19"/>
      <c r="D896" s="19"/>
      <c r="E896" s="19"/>
      <c r="F896" s="19"/>
      <c r="G896" s="1"/>
      <c r="H896" s="1"/>
      <c r="I896" s="2"/>
      <c r="J896" s="1"/>
      <c r="K896" s="2"/>
      <c r="L896" s="1"/>
      <c r="M896" s="1"/>
      <c r="N896" s="1"/>
      <c r="O896" s="2"/>
      <c r="P896" s="1"/>
      <c r="Q896" s="1"/>
      <c r="R896" s="1"/>
      <c r="S896" s="1"/>
      <c r="T896" s="2"/>
      <c r="U896" s="2"/>
      <c r="V896" s="1"/>
      <c r="W896" s="1"/>
      <c r="X896" s="1"/>
      <c r="Y896" s="1"/>
      <c r="Z896" s="1"/>
      <c r="AA896" s="2"/>
      <c r="AB896" s="1"/>
      <c r="AC896" s="1"/>
      <c r="AD896" s="1"/>
      <c r="AE896" s="1"/>
      <c r="AF896" s="15"/>
      <c r="AG896" s="1"/>
    </row>
    <row r="897">
      <c r="A897" s="2"/>
      <c r="B897" s="18"/>
      <c r="C897" s="19"/>
      <c r="D897" s="19"/>
      <c r="E897" s="19"/>
      <c r="F897" s="19"/>
      <c r="G897" s="1"/>
      <c r="H897" s="1"/>
      <c r="I897" s="2"/>
      <c r="J897" s="1"/>
      <c r="K897" s="1"/>
      <c r="L897" s="1"/>
      <c r="M897" s="1"/>
      <c r="N897" s="1"/>
      <c r="O897" s="2"/>
      <c r="P897" s="12"/>
      <c r="Q897" s="1"/>
      <c r="R897" s="1"/>
      <c r="S897" s="1"/>
      <c r="T897" s="2"/>
      <c r="U897" s="2"/>
      <c r="V897" s="1"/>
      <c r="W897" s="1"/>
      <c r="X897" s="1"/>
      <c r="Y897" s="1"/>
      <c r="Z897" s="1"/>
      <c r="AA897" s="2"/>
      <c r="AB897" s="1"/>
      <c r="AC897" s="1"/>
      <c r="AD897" s="1"/>
      <c r="AE897" s="1"/>
      <c r="AF897" s="15"/>
      <c r="AG897" s="1"/>
    </row>
    <row r="898">
      <c r="A898" s="2"/>
      <c r="B898" s="18"/>
      <c r="C898" s="19"/>
      <c r="D898" s="19"/>
      <c r="E898" s="19"/>
      <c r="F898" s="19"/>
      <c r="G898" s="2"/>
      <c r="H898" s="1"/>
      <c r="I898" s="2"/>
      <c r="J898" s="1"/>
      <c r="K898" s="2"/>
      <c r="L898" s="1"/>
      <c r="M898" s="1"/>
      <c r="N898" s="1"/>
      <c r="O898" s="2"/>
      <c r="P898" s="1"/>
      <c r="Q898" s="2"/>
      <c r="R898" s="1"/>
      <c r="S898" s="1"/>
      <c r="T898" s="2"/>
      <c r="U898" s="2"/>
      <c r="V898" s="1"/>
      <c r="W898" s="1"/>
      <c r="X898" s="1"/>
      <c r="Y898" s="1"/>
      <c r="Z898" s="1"/>
      <c r="AA898" s="2"/>
      <c r="AB898" s="1"/>
      <c r="AC898" s="1"/>
      <c r="AD898" s="1"/>
      <c r="AE898" s="1"/>
      <c r="AF898" s="15"/>
      <c r="AG898" s="1"/>
    </row>
    <row r="899">
      <c r="A899" s="2"/>
      <c r="B899" s="18"/>
      <c r="C899" s="19"/>
      <c r="D899" s="19"/>
      <c r="E899" s="19"/>
      <c r="F899" s="19"/>
      <c r="G899" s="2"/>
      <c r="H899" s="1"/>
      <c r="I899" s="2"/>
      <c r="J899" s="1"/>
      <c r="K899" s="1"/>
      <c r="L899" s="1"/>
      <c r="M899" s="1"/>
      <c r="N899" s="2"/>
      <c r="O899" s="2"/>
      <c r="P899" s="1"/>
      <c r="Q899" s="1"/>
      <c r="R899" s="1"/>
      <c r="S899" s="1"/>
      <c r="T899" s="2"/>
      <c r="U899" s="2"/>
      <c r="V899" s="1"/>
      <c r="W899" s="1"/>
      <c r="X899" s="1"/>
      <c r="Y899" s="1"/>
      <c r="Z899" s="1"/>
      <c r="AA899" s="2"/>
      <c r="AB899" s="1"/>
      <c r="AC899" s="1"/>
      <c r="AD899" s="1"/>
      <c r="AE899" s="1"/>
      <c r="AF899" s="15"/>
      <c r="AG899" s="1"/>
    </row>
    <row r="900">
      <c r="A900" s="2"/>
      <c r="B900" s="18"/>
      <c r="C900" s="19"/>
      <c r="D900" s="19"/>
      <c r="E900" s="19"/>
      <c r="F900" s="19"/>
      <c r="G900" s="1"/>
      <c r="H900" s="1"/>
      <c r="I900" s="2"/>
      <c r="J900" s="1"/>
      <c r="K900" s="2"/>
      <c r="L900" s="1"/>
      <c r="M900" s="1"/>
      <c r="N900" s="1"/>
      <c r="O900" s="2"/>
      <c r="P900" s="1"/>
      <c r="Q900" s="1"/>
      <c r="R900" s="1"/>
      <c r="S900" s="1"/>
      <c r="T900" s="2"/>
      <c r="U900" s="2"/>
      <c r="V900" s="1"/>
      <c r="W900" s="1"/>
      <c r="X900" s="1"/>
      <c r="Y900" s="1"/>
      <c r="Z900" s="1"/>
      <c r="AA900" s="2"/>
      <c r="AB900" s="1"/>
      <c r="AC900" s="1"/>
      <c r="AD900" s="1"/>
      <c r="AE900" s="1"/>
      <c r="AF900" s="15"/>
      <c r="AG900" s="1"/>
    </row>
    <row r="901">
      <c r="A901" s="2"/>
      <c r="B901" s="18"/>
      <c r="C901" s="19"/>
      <c r="D901" s="19"/>
      <c r="E901" s="19"/>
      <c r="F901" s="19"/>
      <c r="G901" s="1"/>
      <c r="H901" s="1"/>
      <c r="I901" s="1"/>
      <c r="J901" s="1"/>
      <c r="K901" s="1"/>
      <c r="L901" s="1"/>
      <c r="M901" s="1"/>
      <c r="N901" s="2"/>
      <c r="O901" s="2"/>
      <c r="P901" s="1"/>
      <c r="Q901" s="1"/>
      <c r="R901" s="1"/>
      <c r="S901" s="1"/>
      <c r="T901" s="2"/>
      <c r="U901" s="2"/>
      <c r="V901" s="1"/>
      <c r="W901" s="1"/>
      <c r="X901" s="1"/>
      <c r="Y901" s="1"/>
      <c r="Z901" s="1"/>
      <c r="AA901" s="2"/>
      <c r="AB901" s="1"/>
      <c r="AC901" s="1"/>
      <c r="AD901" s="1"/>
      <c r="AE901" s="1"/>
      <c r="AF901" s="15"/>
      <c r="AG901" s="1"/>
    </row>
    <row r="902">
      <c r="A902" s="2"/>
      <c r="B902" s="18"/>
      <c r="C902" s="19"/>
      <c r="D902" s="19"/>
      <c r="E902" s="19"/>
      <c r="F902" s="19"/>
      <c r="G902" s="1"/>
      <c r="H902" s="1"/>
      <c r="I902" s="2"/>
      <c r="J902" s="1"/>
      <c r="K902" s="2"/>
      <c r="L902" s="1"/>
      <c r="M902" s="1"/>
      <c r="N902" s="2"/>
      <c r="O902" s="2"/>
      <c r="P902" s="12"/>
      <c r="Q902" s="1"/>
      <c r="R902" s="1"/>
      <c r="S902" s="1"/>
      <c r="T902" s="2"/>
      <c r="U902" s="2"/>
      <c r="V902" s="1"/>
      <c r="W902" s="1"/>
      <c r="X902" s="1"/>
      <c r="Y902" s="1"/>
      <c r="Z902" s="1"/>
      <c r="AA902" s="2"/>
      <c r="AB902" s="1"/>
      <c r="AC902" s="1"/>
      <c r="AD902" s="1"/>
      <c r="AE902" s="1"/>
      <c r="AF902" s="15"/>
      <c r="AG902" s="1"/>
    </row>
    <row r="903">
      <c r="A903" s="2"/>
      <c r="B903" s="18"/>
      <c r="C903" s="19"/>
      <c r="D903" s="19"/>
      <c r="E903" s="19"/>
      <c r="F903" s="19"/>
      <c r="G903" s="1"/>
      <c r="H903" s="1"/>
      <c r="I903" s="2"/>
      <c r="J903" s="1"/>
      <c r="K903" s="1"/>
      <c r="L903" s="1"/>
      <c r="M903" s="1"/>
      <c r="N903" s="1"/>
      <c r="O903" s="2"/>
      <c r="P903" s="1"/>
      <c r="Q903" s="2"/>
      <c r="R903" s="1"/>
      <c r="S903" s="1"/>
      <c r="T903" s="2"/>
      <c r="U903" s="2"/>
      <c r="V903" s="1"/>
      <c r="W903" s="1"/>
      <c r="X903" s="1"/>
      <c r="Y903" s="1"/>
      <c r="Z903" s="1"/>
      <c r="AA903" s="2"/>
      <c r="AB903" s="1"/>
      <c r="AC903" s="1"/>
      <c r="AD903" s="1"/>
      <c r="AE903" s="1"/>
      <c r="AF903" s="15"/>
      <c r="AG903" s="1"/>
    </row>
    <row r="904">
      <c r="A904" s="2"/>
      <c r="B904" s="18"/>
      <c r="C904" s="19"/>
      <c r="D904" s="19"/>
      <c r="E904" s="19"/>
      <c r="F904" s="19"/>
      <c r="G904" s="1"/>
      <c r="H904" s="1"/>
      <c r="I904" s="2"/>
      <c r="J904" s="1"/>
      <c r="K904" s="2"/>
      <c r="L904" s="1"/>
      <c r="M904" s="1"/>
      <c r="N904" s="1"/>
      <c r="O904" s="2"/>
      <c r="P904" s="1"/>
      <c r="Q904" s="1"/>
      <c r="R904" s="1"/>
      <c r="S904" s="1"/>
      <c r="T904" s="2"/>
      <c r="U904" s="2"/>
      <c r="V904" s="1"/>
      <c r="W904" s="1"/>
      <c r="X904" s="1"/>
      <c r="Y904" s="1"/>
      <c r="Z904" s="1"/>
      <c r="AA904" s="2"/>
      <c r="AB904" s="1"/>
      <c r="AC904" s="1"/>
      <c r="AD904" s="1"/>
      <c r="AE904" s="1"/>
      <c r="AF904" s="15"/>
      <c r="AG904" s="1"/>
    </row>
    <row r="905">
      <c r="A905" s="2"/>
      <c r="B905" s="18"/>
      <c r="C905" s="19"/>
      <c r="D905" s="19"/>
      <c r="E905" s="19"/>
      <c r="F905" s="19"/>
      <c r="G905" s="1"/>
      <c r="H905" s="1"/>
      <c r="I905" s="2"/>
      <c r="J905" s="1"/>
      <c r="K905" s="2"/>
      <c r="L905" s="1"/>
      <c r="M905" s="1"/>
      <c r="N905" s="1"/>
      <c r="O905" s="2"/>
      <c r="P905" s="1"/>
      <c r="Q905" s="1"/>
      <c r="R905" s="1"/>
      <c r="S905" s="1"/>
      <c r="T905" s="2"/>
      <c r="U905" s="2"/>
      <c r="V905" s="1"/>
      <c r="W905" s="1"/>
      <c r="X905" s="1"/>
      <c r="Y905" s="1"/>
      <c r="Z905" s="1"/>
      <c r="AA905" s="2"/>
      <c r="AB905" s="1"/>
      <c r="AC905" s="1"/>
      <c r="AD905" s="1"/>
      <c r="AE905" s="1"/>
      <c r="AF905" s="15"/>
      <c r="AG905" s="1"/>
    </row>
    <row r="906">
      <c r="A906" s="2"/>
      <c r="B906" s="18"/>
      <c r="C906" s="19"/>
      <c r="D906" s="19"/>
      <c r="E906" s="19"/>
      <c r="F906" s="19"/>
      <c r="G906" s="2"/>
      <c r="H906" s="1"/>
      <c r="I906" s="2"/>
      <c r="J906" s="1"/>
      <c r="K906" s="1"/>
      <c r="L906" s="1"/>
      <c r="M906" s="1"/>
      <c r="N906" s="1"/>
      <c r="O906" s="2"/>
      <c r="P906" s="12"/>
      <c r="Q906" s="1"/>
      <c r="R906" s="1"/>
      <c r="S906" s="1"/>
      <c r="T906" s="2"/>
      <c r="U906" s="2"/>
      <c r="V906" s="1"/>
      <c r="W906" s="1"/>
      <c r="X906" s="1"/>
      <c r="Y906" s="1"/>
      <c r="Z906" s="1"/>
      <c r="AA906" s="2"/>
      <c r="AB906" s="1"/>
      <c r="AC906" s="1"/>
      <c r="AD906" s="1"/>
      <c r="AE906" s="1"/>
      <c r="AF906" s="15"/>
      <c r="AG906" s="1"/>
    </row>
    <row r="907">
      <c r="A907" s="2"/>
      <c r="B907" s="18"/>
      <c r="C907" s="19"/>
      <c r="D907" s="19"/>
      <c r="E907" s="19"/>
      <c r="F907" s="19"/>
      <c r="G907" s="1"/>
      <c r="H907" s="1"/>
      <c r="I907" s="2"/>
      <c r="J907" s="1"/>
      <c r="K907" s="2"/>
      <c r="L907" s="1"/>
      <c r="M907" s="1"/>
      <c r="N907" s="1"/>
      <c r="O907" s="2"/>
      <c r="P907" s="1"/>
      <c r="Q907" s="2"/>
      <c r="R907" s="1"/>
      <c r="S907" s="1"/>
      <c r="T907" s="2"/>
      <c r="U907" s="2"/>
      <c r="V907" s="1"/>
      <c r="W907" s="1"/>
      <c r="X907" s="1"/>
      <c r="Y907" s="1"/>
      <c r="Z907" s="1"/>
      <c r="AA907" s="2"/>
      <c r="AB907" s="1"/>
      <c r="AC907" s="1"/>
      <c r="AD907" s="1"/>
      <c r="AE907" s="1"/>
      <c r="AF907" s="15"/>
      <c r="AG907" s="1"/>
    </row>
    <row r="908">
      <c r="A908" s="2"/>
      <c r="B908" s="18"/>
      <c r="C908" s="19"/>
      <c r="D908" s="19"/>
      <c r="E908" s="19"/>
      <c r="F908" s="19"/>
      <c r="G908" s="1"/>
      <c r="H908" s="1"/>
      <c r="I908" s="2"/>
      <c r="J908" s="1"/>
      <c r="K908" s="2"/>
      <c r="L908" s="1"/>
      <c r="M908" s="1"/>
      <c r="N908" s="2"/>
      <c r="O908" s="2"/>
      <c r="P908" s="1"/>
      <c r="Q908" s="1"/>
      <c r="R908" s="1"/>
      <c r="S908" s="1"/>
      <c r="T908" s="2"/>
      <c r="U908" s="2"/>
      <c r="V908" s="1"/>
      <c r="W908" s="1"/>
      <c r="X908" s="1"/>
      <c r="Y908" s="1"/>
      <c r="Z908" s="1"/>
      <c r="AA908" s="2"/>
      <c r="AB908" s="1"/>
      <c r="AC908" s="1"/>
      <c r="AD908" s="1"/>
      <c r="AE908" s="1"/>
      <c r="AF908" s="15"/>
      <c r="AG908" s="1"/>
    </row>
    <row r="909">
      <c r="A909" s="2"/>
      <c r="B909" s="18"/>
      <c r="C909" s="19"/>
      <c r="D909" s="19"/>
      <c r="E909" s="19"/>
      <c r="F909" s="19"/>
      <c r="G909" s="1"/>
      <c r="H909" s="1"/>
      <c r="I909" s="1"/>
      <c r="J909" s="1"/>
      <c r="K909" s="1"/>
      <c r="L909" s="1"/>
      <c r="M909" s="1"/>
      <c r="N909" s="1"/>
      <c r="O909" s="2"/>
      <c r="P909" s="12"/>
      <c r="Q909" s="1"/>
      <c r="R909" s="1"/>
      <c r="S909" s="1"/>
      <c r="T909" s="2"/>
      <c r="U909" s="2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5"/>
      <c r="AG909" s="1"/>
    </row>
    <row r="910">
      <c r="A910" s="2"/>
      <c r="B910" s="18"/>
      <c r="C910" s="19"/>
      <c r="D910" s="19"/>
      <c r="E910" s="19"/>
      <c r="F910" s="19"/>
      <c r="G910" s="1"/>
      <c r="H910" s="1"/>
      <c r="I910" s="2"/>
      <c r="J910" s="1"/>
      <c r="K910" s="1"/>
      <c r="L910" s="1"/>
      <c r="M910" s="1"/>
      <c r="N910" s="1"/>
      <c r="O910" s="2"/>
      <c r="P910" s="12"/>
      <c r="Q910" s="1"/>
      <c r="R910" s="1"/>
      <c r="S910" s="1"/>
      <c r="T910" s="2"/>
      <c r="U910" s="2"/>
      <c r="V910" s="1"/>
      <c r="W910" s="1"/>
      <c r="X910" s="1"/>
      <c r="Y910" s="1"/>
      <c r="Z910" s="1"/>
      <c r="AA910" s="2"/>
      <c r="AB910" s="1"/>
      <c r="AC910" s="1"/>
      <c r="AD910" s="1"/>
      <c r="AE910" s="1"/>
      <c r="AF910" s="15"/>
      <c r="AG910" s="1"/>
    </row>
    <row r="911">
      <c r="A911" s="2"/>
      <c r="B911" s="18"/>
      <c r="C911" s="19"/>
      <c r="D911" s="19"/>
      <c r="E911" s="19"/>
      <c r="F911" s="19"/>
      <c r="G911" s="1"/>
      <c r="H911" s="1"/>
      <c r="I911" s="2"/>
      <c r="J911" s="1"/>
      <c r="K911" s="1"/>
      <c r="L911" s="1"/>
      <c r="M911" s="1"/>
      <c r="N911" s="1"/>
      <c r="O911" s="2"/>
      <c r="P911" s="12"/>
      <c r="Q911" s="1"/>
      <c r="R911" s="1"/>
      <c r="S911" s="1"/>
      <c r="T911" s="2"/>
      <c r="U911" s="2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5"/>
      <c r="AG911" s="1"/>
    </row>
    <row r="912">
      <c r="A912" s="2"/>
      <c r="B912" s="18"/>
      <c r="C912" s="19"/>
      <c r="D912" s="19"/>
      <c r="E912" s="19"/>
      <c r="F912" s="19"/>
      <c r="G912" s="1"/>
      <c r="H912" s="1"/>
      <c r="I912" s="2"/>
      <c r="J912" s="1"/>
      <c r="K912" s="2"/>
      <c r="L912" s="1"/>
      <c r="M912" s="1"/>
      <c r="N912" s="1"/>
      <c r="O912" s="2"/>
      <c r="P912" s="1"/>
      <c r="Q912" s="1"/>
      <c r="R912" s="1"/>
      <c r="S912" s="1"/>
      <c r="T912" s="2"/>
      <c r="U912" s="2"/>
      <c r="V912" s="1"/>
      <c r="W912" s="1"/>
      <c r="X912" s="1"/>
      <c r="Y912" s="1"/>
      <c r="Z912" s="1"/>
      <c r="AA912" s="2"/>
      <c r="AB912" s="1"/>
      <c r="AC912" s="1"/>
      <c r="AD912" s="1"/>
      <c r="AE912" s="1"/>
      <c r="AF912" s="15"/>
      <c r="AG912" s="1"/>
    </row>
    <row r="913">
      <c r="A913" s="2"/>
      <c r="B913" s="18"/>
      <c r="C913" s="19"/>
      <c r="D913" s="19"/>
      <c r="E913" s="19"/>
      <c r="F913" s="19"/>
      <c r="G913" s="1"/>
      <c r="H913" s="1"/>
      <c r="I913" s="2"/>
      <c r="J913" s="1"/>
      <c r="K913" s="1"/>
      <c r="L913" s="1"/>
      <c r="M913" s="1"/>
      <c r="N913" s="1"/>
      <c r="O913" s="2"/>
      <c r="P913" s="12"/>
      <c r="Q913" s="1"/>
      <c r="R913" s="1"/>
      <c r="S913" s="1"/>
      <c r="T913" s="2"/>
      <c r="U913" s="2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5"/>
      <c r="AG913" s="1"/>
    </row>
    <row r="914">
      <c r="A914" s="2"/>
      <c r="B914" s="18"/>
      <c r="C914" s="19"/>
      <c r="D914" s="19"/>
      <c r="E914" s="19"/>
      <c r="F914" s="19"/>
      <c r="G914" s="1"/>
      <c r="H914" s="1"/>
      <c r="I914" s="2"/>
      <c r="J914" s="1"/>
      <c r="K914" s="2"/>
      <c r="L914" s="1"/>
      <c r="M914" s="1"/>
      <c r="N914" s="2"/>
      <c r="O914" s="2"/>
      <c r="P914" s="12"/>
      <c r="Q914" s="2"/>
      <c r="R914" s="1"/>
      <c r="S914" s="1"/>
      <c r="T914" s="2"/>
      <c r="U914" s="2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5"/>
      <c r="AG914" s="1"/>
    </row>
    <row r="915">
      <c r="A915" s="2"/>
      <c r="B915" s="18"/>
      <c r="C915" s="19"/>
      <c r="D915" s="19"/>
      <c r="E915" s="19"/>
      <c r="F915" s="19"/>
      <c r="G915" s="2"/>
      <c r="H915" s="1"/>
      <c r="I915" s="2"/>
      <c r="J915" s="1"/>
      <c r="K915" s="1"/>
      <c r="L915" s="1"/>
      <c r="M915" s="1"/>
      <c r="N915" s="1"/>
      <c r="O915" s="2"/>
      <c r="P915" s="12"/>
      <c r="Q915" s="2"/>
      <c r="R915" s="1"/>
      <c r="S915" s="1"/>
      <c r="T915" s="2"/>
      <c r="U915" s="2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5"/>
      <c r="AG915" s="1"/>
    </row>
    <row r="916">
      <c r="A916" s="2"/>
      <c r="B916" s="18"/>
      <c r="C916" s="19"/>
      <c r="D916" s="19"/>
      <c r="E916" s="19"/>
      <c r="F916" s="19"/>
      <c r="G916" s="1"/>
      <c r="H916" s="1"/>
      <c r="I916" s="2"/>
      <c r="J916" s="1"/>
      <c r="K916" s="2"/>
      <c r="L916" s="1"/>
      <c r="M916" s="1"/>
      <c r="N916" s="1"/>
      <c r="O916" s="2"/>
      <c r="P916" s="1"/>
      <c r="Q916" s="2"/>
      <c r="R916" s="1"/>
      <c r="S916" s="1"/>
      <c r="T916" s="2"/>
      <c r="U916" s="2"/>
      <c r="V916" s="1"/>
      <c r="W916" s="1"/>
      <c r="X916" s="1"/>
      <c r="Y916" s="1"/>
      <c r="Z916" s="1"/>
      <c r="AA916" s="2"/>
      <c r="AB916" s="1"/>
      <c r="AC916" s="1"/>
      <c r="AD916" s="1"/>
      <c r="AE916" s="1"/>
      <c r="AF916" s="15"/>
      <c r="AG916" s="1"/>
    </row>
    <row r="917">
      <c r="A917" s="2"/>
      <c r="B917" s="18"/>
      <c r="C917" s="19"/>
      <c r="D917" s="19"/>
      <c r="E917" s="19"/>
      <c r="F917" s="19"/>
      <c r="G917" s="1"/>
      <c r="H917" s="1"/>
      <c r="I917" s="2"/>
      <c r="J917" s="1"/>
      <c r="K917" s="2"/>
      <c r="L917" s="1"/>
      <c r="M917" s="1"/>
      <c r="N917" s="1"/>
      <c r="O917" s="2"/>
      <c r="P917" s="1"/>
      <c r="Q917" s="1"/>
      <c r="R917" s="1"/>
      <c r="S917" s="1"/>
      <c r="T917" s="2"/>
      <c r="U917" s="2"/>
      <c r="V917" s="1"/>
      <c r="W917" s="1"/>
      <c r="X917" s="1"/>
      <c r="Y917" s="1"/>
      <c r="Z917" s="1"/>
      <c r="AA917" s="2"/>
      <c r="AB917" s="1"/>
      <c r="AC917" s="1"/>
      <c r="AD917" s="1"/>
      <c r="AE917" s="1"/>
      <c r="AF917" s="15"/>
      <c r="AG917" s="1"/>
    </row>
    <row r="918">
      <c r="A918" s="2"/>
      <c r="B918" s="18"/>
      <c r="C918" s="19"/>
      <c r="D918" s="19"/>
      <c r="E918" s="19"/>
      <c r="F918" s="19"/>
      <c r="G918" s="1"/>
      <c r="H918" s="1"/>
      <c r="I918" s="1"/>
      <c r="J918" s="1"/>
      <c r="K918" s="1"/>
      <c r="L918" s="1"/>
      <c r="M918" s="1"/>
      <c r="N918" s="2"/>
      <c r="O918" s="2"/>
      <c r="P918" s="12"/>
      <c r="Q918" s="1"/>
      <c r="R918" s="1"/>
      <c r="S918" s="1"/>
      <c r="T918" s="2"/>
      <c r="U918" s="2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5"/>
      <c r="AG918" s="1"/>
    </row>
    <row r="919">
      <c r="A919" s="2"/>
      <c r="B919" s="18"/>
      <c r="C919" s="19"/>
      <c r="D919" s="19"/>
      <c r="E919" s="19"/>
      <c r="F919" s="19"/>
      <c r="G919" s="1"/>
      <c r="H919" s="1"/>
      <c r="I919" s="2"/>
      <c r="J919" s="1"/>
      <c r="K919" s="1"/>
      <c r="L919" s="1"/>
      <c r="M919" s="1"/>
      <c r="N919" s="1"/>
      <c r="O919" s="2"/>
      <c r="P919" s="12"/>
      <c r="Q919" s="1"/>
      <c r="R919" s="1"/>
      <c r="S919" s="1"/>
      <c r="T919" s="2"/>
      <c r="U919" s="2"/>
      <c r="V919" s="1"/>
      <c r="W919" s="1"/>
      <c r="X919" s="1"/>
      <c r="Y919" s="1"/>
      <c r="Z919" s="1"/>
      <c r="AA919" s="2"/>
      <c r="AB919" s="1"/>
      <c r="AC919" s="1"/>
      <c r="AD919" s="1"/>
      <c r="AE919" s="1"/>
      <c r="AF919" s="15"/>
      <c r="AG919" s="1"/>
    </row>
    <row r="920">
      <c r="A920" s="2"/>
      <c r="B920" s="18"/>
      <c r="C920" s="19"/>
      <c r="D920" s="19"/>
      <c r="E920" s="19"/>
      <c r="F920" s="19"/>
      <c r="G920" s="1"/>
      <c r="H920" s="1"/>
      <c r="I920" s="2"/>
      <c r="J920" s="1"/>
      <c r="K920" s="1"/>
      <c r="L920" s="1"/>
      <c r="M920" s="1"/>
      <c r="N920" s="1"/>
      <c r="O920" s="2"/>
      <c r="P920" s="12"/>
      <c r="Q920" s="2"/>
      <c r="R920" s="1"/>
      <c r="S920" s="1"/>
      <c r="T920" s="2"/>
      <c r="U920" s="2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5"/>
      <c r="AG920" s="1"/>
    </row>
    <row r="921">
      <c r="A921" s="2"/>
      <c r="B921" s="18"/>
      <c r="C921" s="19"/>
      <c r="D921" s="19"/>
      <c r="E921" s="19"/>
      <c r="F921" s="19"/>
      <c r="G921" s="1"/>
      <c r="H921" s="1"/>
      <c r="I921" s="2"/>
      <c r="J921" s="1"/>
      <c r="K921" s="2"/>
      <c r="L921" s="1"/>
      <c r="M921" s="1"/>
      <c r="N921" s="1"/>
      <c r="O921" s="2"/>
      <c r="P921" s="1"/>
      <c r="Q921" s="1"/>
      <c r="R921" s="1"/>
      <c r="S921" s="1"/>
      <c r="T921" s="2"/>
      <c r="U921" s="2"/>
      <c r="V921" s="1"/>
      <c r="W921" s="1"/>
      <c r="X921" s="1"/>
      <c r="Y921" s="1"/>
      <c r="Z921" s="1"/>
      <c r="AA921" s="2"/>
      <c r="AB921" s="1"/>
      <c r="AC921" s="1"/>
      <c r="AD921" s="1"/>
      <c r="AE921" s="1"/>
      <c r="AF921" s="15"/>
      <c r="AG921" s="1"/>
    </row>
    <row r="922">
      <c r="A922" s="2"/>
      <c r="B922" s="18"/>
      <c r="C922" s="19"/>
      <c r="D922" s="19"/>
      <c r="E922" s="19"/>
      <c r="F922" s="19"/>
      <c r="G922" s="2"/>
      <c r="H922" s="1"/>
      <c r="I922" s="2"/>
      <c r="J922" s="1"/>
      <c r="K922" s="1"/>
      <c r="L922" s="1"/>
      <c r="M922" s="1"/>
      <c r="N922" s="1"/>
      <c r="O922" s="2"/>
      <c r="P922" s="12"/>
      <c r="Q922" s="2"/>
      <c r="R922" s="1"/>
      <c r="S922" s="1"/>
      <c r="T922" s="2"/>
      <c r="U922" s="2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5"/>
      <c r="AG922" s="1"/>
    </row>
    <row r="923">
      <c r="A923" s="2"/>
      <c r="B923" s="18"/>
      <c r="C923" s="19"/>
      <c r="D923" s="19"/>
      <c r="E923" s="19"/>
      <c r="F923" s="19"/>
      <c r="G923" s="2"/>
      <c r="H923" s="1"/>
      <c r="I923" s="2"/>
      <c r="J923" s="1"/>
      <c r="K923" s="2"/>
      <c r="L923" s="1"/>
      <c r="M923" s="1"/>
      <c r="N923" s="2"/>
      <c r="O923" s="2"/>
      <c r="P923" s="12"/>
      <c r="Q923" s="12"/>
      <c r="R923" s="1"/>
      <c r="S923" s="1"/>
      <c r="T923" s="2"/>
      <c r="U923" s="2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5"/>
      <c r="AG923" s="1"/>
    </row>
    <row r="924">
      <c r="A924" s="2"/>
      <c r="B924" s="18"/>
      <c r="C924" s="19"/>
      <c r="D924" s="19"/>
      <c r="E924" s="19"/>
      <c r="F924" s="19"/>
      <c r="G924" s="1"/>
      <c r="H924" s="1"/>
      <c r="I924" s="2"/>
      <c r="J924" s="1"/>
      <c r="K924" s="2"/>
      <c r="L924" s="1"/>
      <c r="M924" s="1"/>
      <c r="N924" s="1"/>
      <c r="O924" s="2"/>
      <c r="P924" s="12"/>
      <c r="Q924" s="1"/>
      <c r="R924" s="1"/>
      <c r="S924" s="1"/>
      <c r="T924" s="2"/>
      <c r="U924" s="2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5"/>
      <c r="AG924" s="1"/>
    </row>
    <row r="925">
      <c r="A925" s="2"/>
      <c r="B925" s="18"/>
      <c r="C925" s="19"/>
      <c r="D925" s="19"/>
      <c r="E925" s="19"/>
      <c r="F925" s="19"/>
      <c r="G925" s="2"/>
      <c r="H925" s="1"/>
      <c r="I925" s="2"/>
      <c r="J925" s="1"/>
      <c r="K925" s="2"/>
      <c r="L925" s="1"/>
      <c r="M925" s="1"/>
      <c r="N925" s="1"/>
      <c r="O925" s="2"/>
      <c r="P925" s="1"/>
      <c r="Q925" s="2"/>
      <c r="R925" s="1"/>
      <c r="S925" s="1"/>
      <c r="T925" s="2"/>
      <c r="U925" s="2"/>
      <c r="V925" s="1"/>
      <c r="W925" s="1"/>
      <c r="X925" s="1"/>
      <c r="Y925" s="1"/>
      <c r="Z925" s="1"/>
      <c r="AA925" s="2"/>
      <c r="AB925" s="1"/>
      <c r="AC925" s="1"/>
      <c r="AD925" s="1"/>
      <c r="AE925" s="1"/>
      <c r="AF925" s="15"/>
      <c r="AG925" s="1"/>
    </row>
    <row r="926">
      <c r="A926" s="2"/>
      <c r="B926" s="18"/>
      <c r="C926" s="19"/>
      <c r="D926" s="19"/>
      <c r="E926" s="19"/>
      <c r="F926" s="19"/>
      <c r="G926" s="2"/>
      <c r="H926" s="1"/>
      <c r="I926" s="2"/>
      <c r="J926" s="1"/>
      <c r="K926" s="2"/>
      <c r="L926" s="1"/>
      <c r="M926" s="1"/>
      <c r="N926" s="1"/>
      <c r="O926" s="2"/>
      <c r="P926" s="1"/>
      <c r="Q926" s="2"/>
      <c r="R926" s="1"/>
      <c r="S926" s="1"/>
      <c r="T926" s="2"/>
      <c r="U926" s="2"/>
      <c r="V926" s="1"/>
      <c r="W926" s="1"/>
      <c r="X926" s="1"/>
      <c r="Y926" s="1"/>
      <c r="Z926" s="1"/>
      <c r="AA926" s="2"/>
      <c r="AB926" s="1"/>
      <c r="AC926" s="1"/>
      <c r="AD926" s="1"/>
      <c r="AE926" s="1"/>
      <c r="AF926" s="15"/>
      <c r="AG926" s="1"/>
    </row>
    <row r="927">
      <c r="A927" s="2"/>
      <c r="B927" s="18"/>
      <c r="C927" s="19"/>
      <c r="D927" s="19"/>
      <c r="E927" s="19"/>
      <c r="F927" s="19"/>
      <c r="G927" s="1"/>
      <c r="H927" s="1"/>
      <c r="I927" s="2"/>
      <c r="J927" s="1"/>
      <c r="K927" s="2"/>
      <c r="L927" s="1"/>
      <c r="M927" s="1"/>
      <c r="N927" s="2"/>
      <c r="O927" s="2"/>
      <c r="P927" s="12"/>
      <c r="Q927" s="1"/>
      <c r="R927" s="1"/>
      <c r="S927" s="1"/>
      <c r="T927" s="2"/>
      <c r="U927" s="2"/>
      <c r="V927" s="1"/>
      <c r="W927" s="1"/>
      <c r="X927" s="1"/>
      <c r="Y927" s="1"/>
      <c r="Z927" s="1"/>
      <c r="AA927" s="2"/>
      <c r="AB927" s="1"/>
      <c r="AC927" s="1"/>
      <c r="AD927" s="1"/>
      <c r="AE927" s="1"/>
      <c r="AF927" s="15"/>
      <c r="AG927" s="1"/>
    </row>
    <row r="928">
      <c r="A928" s="2"/>
      <c r="B928" s="18"/>
      <c r="C928" s="19"/>
      <c r="D928" s="19"/>
      <c r="E928" s="19"/>
      <c r="F928" s="19"/>
      <c r="G928" s="1"/>
      <c r="H928" s="1"/>
      <c r="I928" s="2"/>
      <c r="J928" s="1"/>
      <c r="K928" s="1"/>
      <c r="L928" s="1"/>
      <c r="M928" s="1"/>
      <c r="N928" s="2"/>
      <c r="O928" s="2"/>
      <c r="P928" s="1"/>
      <c r="Q928" s="2"/>
      <c r="R928" s="1"/>
      <c r="S928" s="1"/>
      <c r="T928" s="2"/>
      <c r="U928" s="2"/>
      <c r="V928" s="1"/>
      <c r="W928" s="1"/>
      <c r="X928" s="1"/>
      <c r="Y928" s="1"/>
      <c r="Z928" s="1"/>
      <c r="AA928" s="2"/>
      <c r="AB928" s="1"/>
      <c r="AC928" s="1"/>
      <c r="AD928" s="1"/>
      <c r="AE928" s="1"/>
      <c r="AF928" s="15"/>
      <c r="AG928" s="1"/>
    </row>
    <row r="929">
      <c r="A929" s="2"/>
      <c r="B929" s="18"/>
      <c r="C929" s="19"/>
      <c r="D929" s="19"/>
      <c r="E929" s="19"/>
      <c r="F929" s="19"/>
      <c r="G929" s="1"/>
      <c r="H929" s="1"/>
      <c r="I929" s="2"/>
      <c r="J929" s="1"/>
      <c r="K929" s="2"/>
      <c r="L929" s="1"/>
      <c r="M929" s="1"/>
      <c r="N929" s="2"/>
      <c r="O929" s="2"/>
      <c r="P929" s="1"/>
      <c r="Q929" s="2"/>
      <c r="R929" s="1"/>
      <c r="S929" s="1"/>
      <c r="T929" s="2"/>
      <c r="U929" s="2"/>
      <c r="V929" s="1"/>
      <c r="W929" s="1"/>
      <c r="X929" s="1"/>
      <c r="Y929" s="1"/>
      <c r="Z929" s="1"/>
      <c r="AA929" s="2"/>
      <c r="AB929" s="1"/>
      <c r="AC929" s="1"/>
      <c r="AD929" s="1"/>
      <c r="AE929" s="1"/>
      <c r="AF929" s="15"/>
      <c r="AG929" s="1"/>
    </row>
    <row r="930">
      <c r="A930" s="2"/>
      <c r="B930" s="18"/>
      <c r="C930" s="19"/>
      <c r="D930" s="19"/>
      <c r="E930" s="19"/>
      <c r="F930" s="19"/>
      <c r="G930" s="1"/>
      <c r="H930" s="1"/>
      <c r="I930" s="2"/>
      <c r="J930" s="1"/>
      <c r="K930" s="2"/>
      <c r="L930" s="1"/>
      <c r="M930" s="1"/>
      <c r="N930" s="1"/>
      <c r="O930" s="2"/>
      <c r="P930" s="1"/>
      <c r="Q930" s="1"/>
      <c r="R930" s="1"/>
      <c r="S930" s="1"/>
      <c r="T930" s="2"/>
      <c r="U930" s="2"/>
      <c r="V930" s="1"/>
      <c r="W930" s="1"/>
      <c r="X930" s="1"/>
      <c r="Y930" s="1"/>
      <c r="Z930" s="1"/>
      <c r="AA930" s="2"/>
      <c r="AB930" s="1"/>
      <c r="AC930" s="1"/>
      <c r="AD930" s="1"/>
      <c r="AE930" s="1"/>
      <c r="AF930" s="15"/>
      <c r="AG930" s="1"/>
    </row>
    <row r="931">
      <c r="A931" s="2"/>
      <c r="B931" s="18"/>
      <c r="C931" s="19"/>
      <c r="D931" s="19"/>
      <c r="E931" s="19"/>
      <c r="F931" s="19"/>
      <c r="G931" s="2"/>
      <c r="H931" s="1"/>
      <c r="I931" s="2"/>
      <c r="J931" s="1"/>
      <c r="K931" s="2"/>
      <c r="L931" s="1"/>
      <c r="M931" s="1"/>
      <c r="N931" s="2"/>
      <c r="O931" s="2"/>
      <c r="P931" s="1"/>
      <c r="Q931" s="2"/>
      <c r="R931" s="1"/>
      <c r="S931" s="1"/>
      <c r="T931" s="2"/>
      <c r="U931" s="2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5"/>
      <c r="AG931" s="1"/>
    </row>
    <row r="932">
      <c r="A932" s="2"/>
      <c r="B932" s="18"/>
      <c r="C932" s="19"/>
      <c r="D932" s="19"/>
      <c r="E932" s="19"/>
      <c r="F932" s="19"/>
      <c r="G932" s="2"/>
      <c r="H932" s="1"/>
      <c r="I932" s="2"/>
      <c r="J932" s="1"/>
      <c r="K932" s="2"/>
      <c r="L932" s="1"/>
      <c r="M932" s="1"/>
      <c r="N932" s="2"/>
      <c r="O932" s="2"/>
      <c r="P932" s="12"/>
      <c r="Q932" s="12"/>
      <c r="R932" s="1"/>
      <c r="S932" s="1"/>
      <c r="T932" s="2"/>
      <c r="U932" s="2"/>
      <c r="V932" s="1"/>
      <c r="W932" s="1"/>
      <c r="X932" s="1"/>
      <c r="Y932" s="1"/>
      <c r="Z932" s="1"/>
      <c r="AA932" s="2"/>
      <c r="AB932" s="1"/>
      <c r="AC932" s="1"/>
      <c r="AD932" s="1"/>
      <c r="AE932" s="1"/>
      <c r="AF932" s="15"/>
      <c r="AG932" s="1"/>
    </row>
    <row r="933">
      <c r="A933" s="2"/>
      <c r="B933" s="18"/>
      <c r="C933" s="19"/>
      <c r="D933" s="19"/>
      <c r="E933" s="19"/>
      <c r="F933" s="19"/>
      <c r="G933" s="1"/>
      <c r="H933" s="1"/>
      <c r="I933" s="2"/>
      <c r="J933" s="1"/>
      <c r="K933" s="2"/>
      <c r="L933" s="1"/>
      <c r="M933" s="1"/>
      <c r="N933" s="2"/>
      <c r="O933" s="2"/>
      <c r="P933" s="12"/>
      <c r="Q933" s="1"/>
      <c r="R933" s="1"/>
      <c r="S933" s="1"/>
      <c r="T933" s="2"/>
      <c r="U933" s="2"/>
      <c r="V933" s="1"/>
      <c r="W933" s="1"/>
      <c r="X933" s="1"/>
      <c r="Y933" s="1"/>
      <c r="Z933" s="1"/>
      <c r="AA933" s="2"/>
      <c r="AB933" s="1"/>
      <c r="AC933" s="1"/>
      <c r="AD933" s="1"/>
      <c r="AE933" s="1"/>
      <c r="AF933" s="15"/>
      <c r="AG933" s="1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2"/>
      <c r="B2" s="3">
        <v>46213.0</v>
      </c>
      <c r="C2" s="4">
        <v>0.5555555555555556</v>
      </c>
      <c r="D2" s="4">
        <v>0.5625</v>
      </c>
      <c r="E2" s="4">
        <v>0.5791666666666667</v>
      </c>
      <c r="F2" s="4">
        <v>0.5972222222222222</v>
      </c>
      <c r="G2" s="2"/>
      <c r="H2" s="1" t="s">
        <v>747</v>
      </c>
      <c r="I2" s="2"/>
      <c r="J2" s="1" t="s">
        <v>33</v>
      </c>
      <c r="K2" s="5">
        <v>5.573376498E9</v>
      </c>
      <c r="L2" s="1" t="s">
        <v>106</v>
      </c>
      <c r="M2" s="1" t="s">
        <v>77</v>
      </c>
      <c r="N2" s="1" t="s">
        <v>748</v>
      </c>
      <c r="O2" s="2"/>
      <c r="P2" s="5" t="s">
        <v>36</v>
      </c>
      <c r="Q2" s="5" t="s">
        <v>36</v>
      </c>
      <c r="R2" s="1" t="s">
        <v>78</v>
      </c>
      <c r="S2" s="1" t="s">
        <v>381</v>
      </c>
      <c r="T2" s="2"/>
      <c r="U2" s="2"/>
      <c r="V2" s="5" t="s">
        <v>39</v>
      </c>
      <c r="W2" s="5">
        <v>9.0</v>
      </c>
      <c r="X2" s="5">
        <v>17.0</v>
      </c>
      <c r="Y2" s="1">
        <v>26.0</v>
      </c>
      <c r="Z2" s="1" t="s">
        <v>382</v>
      </c>
      <c r="AA2" s="2"/>
      <c r="AB2" s="5" t="s">
        <v>41</v>
      </c>
      <c r="AC2" s="5">
        <v>0.0</v>
      </c>
      <c r="AD2" s="5" t="s">
        <v>36</v>
      </c>
      <c r="AE2" s="5" t="s">
        <v>36</v>
      </c>
      <c r="AF2" s="1" t="s">
        <v>749</v>
      </c>
      <c r="AG2" s="1" t="s">
        <v>750</v>
      </c>
    </row>
    <row r="3">
      <c r="A3" s="2"/>
      <c r="B3" s="3">
        <v>46213.0</v>
      </c>
      <c r="C3" s="4">
        <v>0.4375</v>
      </c>
      <c r="D3" s="4">
        <v>0.4479166666666667</v>
      </c>
      <c r="E3" s="4">
        <v>0.4222222222222222</v>
      </c>
      <c r="F3" s="4">
        <v>0.43125</v>
      </c>
      <c r="G3" s="1">
        <v>2.26828991633E11</v>
      </c>
      <c r="H3" s="1" t="s">
        <v>751</v>
      </c>
      <c r="I3" s="2"/>
      <c r="J3" s="1" t="s">
        <v>33</v>
      </c>
      <c r="K3" s="5">
        <f>+527226031586</f>
        <v>527226031586</v>
      </c>
      <c r="L3" s="1" t="s">
        <v>183</v>
      </c>
      <c r="M3" s="1" t="s">
        <v>46</v>
      </c>
      <c r="N3" s="1"/>
      <c r="O3" s="2"/>
      <c r="P3" s="5" t="s">
        <v>36</v>
      </c>
      <c r="Q3" s="5" t="s">
        <v>36</v>
      </c>
      <c r="R3" s="1" t="s">
        <v>381</v>
      </c>
      <c r="S3" s="1" t="s">
        <v>381</v>
      </c>
      <c r="T3" s="2"/>
      <c r="U3" s="2"/>
      <c r="V3" s="5" t="s">
        <v>39</v>
      </c>
      <c r="W3" s="5">
        <v>4.0</v>
      </c>
      <c r="X3" s="5">
        <v>9.0</v>
      </c>
      <c r="Y3" s="1">
        <v>13.0</v>
      </c>
      <c r="Z3" s="1" t="s">
        <v>382</v>
      </c>
      <c r="AA3" s="1" t="s">
        <v>752</v>
      </c>
      <c r="AB3" s="5" t="s">
        <v>41</v>
      </c>
      <c r="AC3" s="5">
        <v>0.0</v>
      </c>
      <c r="AD3" s="5" t="s">
        <v>36</v>
      </c>
      <c r="AE3" s="5" t="s">
        <v>36</v>
      </c>
      <c r="AF3" s="1" t="s">
        <v>753</v>
      </c>
      <c r="AG3" s="1" t="s">
        <v>750</v>
      </c>
    </row>
    <row r="4">
      <c r="A4" s="2"/>
      <c r="B4" s="3">
        <v>46213.0</v>
      </c>
      <c r="C4" s="4">
        <v>0.5416666666666666</v>
      </c>
      <c r="D4" s="4">
        <v>0.5833333333333334</v>
      </c>
      <c r="E4" s="4">
        <v>0.5416666666666666</v>
      </c>
      <c r="F4" s="4">
        <v>0.5958333333333333</v>
      </c>
      <c r="G4" s="1">
        <v>2.33144690338E11</v>
      </c>
      <c r="H4" s="1" t="s">
        <v>754</v>
      </c>
      <c r="I4" s="2"/>
      <c r="J4" s="1" t="s">
        <v>33</v>
      </c>
      <c r="K4" s="5">
        <f>+5215539331687</f>
        <v>5215539331687</v>
      </c>
      <c r="L4" s="1" t="s">
        <v>334</v>
      </c>
      <c r="M4" s="1" t="s">
        <v>90</v>
      </c>
      <c r="N4" s="1" t="s">
        <v>755</v>
      </c>
      <c r="O4" s="2"/>
      <c r="P4" s="5" t="s">
        <v>36</v>
      </c>
      <c r="Q4" s="5" t="s">
        <v>36</v>
      </c>
      <c r="R4" s="1" t="s">
        <v>381</v>
      </c>
      <c r="S4" s="1" t="s">
        <v>381</v>
      </c>
      <c r="T4" s="2"/>
      <c r="U4" s="2"/>
      <c r="V4" s="5" t="s">
        <v>39</v>
      </c>
      <c r="W4" s="5">
        <v>16.0</v>
      </c>
      <c r="X4" s="5">
        <v>62.0</v>
      </c>
      <c r="Y4" s="1">
        <v>78.0</v>
      </c>
      <c r="Z4" s="1" t="s">
        <v>92</v>
      </c>
      <c r="AA4" s="2"/>
      <c r="AB4" s="5" t="s">
        <v>41</v>
      </c>
      <c r="AC4" s="5">
        <v>0.0</v>
      </c>
      <c r="AD4" s="5" t="s">
        <v>36</v>
      </c>
      <c r="AE4" s="5" t="s">
        <v>36</v>
      </c>
      <c r="AF4" s="1" t="s">
        <v>756</v>
      </c>
      <c r="AG4" s="1" t="s">
        <v>750</v>
      </c>
    </row>
    <row r="5">
      <c r="A5" s="2"/>
      <c r="B5" s="3">
        <v>46213.0</v>
      </c>
      <c r="C5" s="4">
        <v>0.5416666666666666</v>
      </c>
      <c r="D5" s="4">
        <v>0.5486111111111112</v>
      </c>
      <c r="E5" s="4">
        <v>0.5416666666666666</v>
      </c>
      <c r="F5" s="4">
        <v>0.5423611111111111</v>
      </c>
      <c r="G5" s="5">
        <v>2.03385450586E11</v>
      </c>
      <c r="H5" s="1" t="s">
        <v>757</v>
      </c>
      <c r="I5" s="2"/>
      <c r="J5" s="1" t="s">
        <v>33</v>
      </c>
      <c r="K5" s="11" t="str">
        <f>+52 55 7828 7830</f>
        <v>#ERROR!</v>
      </c>
      <c r="L5" s="1" t="s">
        <v>106</v>
      </c>
      <c r="M5" s="1" t="s">
        <v>77</v>
      </c>
      <c r="N5" s="1" t="s">
        <v>471</v>
      </c>
      <c r="O5" s="2"/>
      <c r="P5" s="5" t="s">
        <v>36</v>
      </c>
      <c r="Q5" s="5" t="s">
        <v>36</v>
      </c>
      <c r="R5" s="1" t="s">
        <v>78</v>
      </c>
      <c r="S5" s="1" t="s">
        <v>381</v>
      </c>
      <c r="T5" s="2"/>
      <c r="U5" s="2"/>
      <c r="V5" s="5" t="s">
        <v>39</v>
      </c>
      <c r="W5" s="5">
        <v>-18.0</v>
      </c>
      <c r="X5" s="5">
        <v>19.0</v>
      </c>
      <c r="Y5" s="1">
        <v>1.0</v>
      </c>
      <c r="Z5" s="1" t="s">
        <v>382</v>
      </c>
      <c r="AA5" s="2"/>
      <c r="AB5" s="5" t="s">
        <v>41</v>
      </c>
      <c r="AC5" s="5">
        <v>0.0</v>
      </c>
      <c r="AD5" s="5" t="s">
        <v>36</v>
      </c>
      <c r="AE5" s="5" t="s">
        <v>36</v>
      </c>
      <c r="AF5" s="1" t="s">
        <v>758</v>
      </c>
      <c r="AG5" s="1" t="s">
        <v>750</v>
      </c>
    </row>
    <row r="6">
      <c r="A6" s="2"/>
      <c r="B6" s="3">
        <v>46213.0</v>
      </c>
      <c r="C6" s="4">
        <v>0.4166666666666667</v>
      </c>
      <c r="D6" s="4">
        <v>0.4375</v>
      </c>
      <c r="E6" s="4">
        <v>0.4166666666666667</v>
      </c>
      <c r="F6" s="4">
        <v>0.4583333333333333</v>
      </c>
      <c r="G6" s="5">
        <v>1.50583829836E11</v>
      </c>
      <c r="H6" s="1" t="s">
        <v>759</v>
      </c>
      <c r="I6" s="2"/>
      <c r="J6" s="1" t="s">
        <v>33</v>
      </c>
      <c r="K6" s="5">
        <v>5.217223951207E12</v>
      </c>
      <c r="L6" s="1" t="s">
        <v>181</v>
      </c>
      <c r="M6" s="1" t="s">
        <v>54</v>
      </c>
      <c r="N6" s="1" t="s">
        <v>130</v>
      </c>
      <c r="O6" s="2"/>
      <c r="P6" s="5" t="s">
        <v>36</v>
      </c>
      <c r="Q6" s="5" t="s">
        <v>36</v>
      </c>
      <c r="R6" s="1" t="s">
        <v>381</v>
      </c>
      <c r="S6" s="1" t="s">
        <v>381</v>
      </c>
      <c r="T6" s="2"/>
      <c r="U6" s="2"/>
      <c r="V6" s="5" t="s">
        <v>39</v>
      </c>
      <c r="W6" s="5">
        <v>4.0</v>
      </c>
      <c r="X6" s="5">
        <v>56.0</v>
      </c>
      <c r="Y6" s="1">
        <v>60.0</v>
      </c>
      <c r="Z6" s="1" t="s">
        <v>92</v>
      </c>
      <c r="AA6" s="2"/>
      <c r="AB6" s="5" t="s">
        <v>41</v>
      </c>
      <c r="AC6" s="5">
        <v>0.0</v>
      </c>
      <c r="AD6" s="5" t="s">
        <v>36</v>
      </c>
      <c r="AE6" s="5" t="s">
        <v>36</v>
      </c>
      <c r="AF6" s="1" t="s">
        <v>760</v>
      </c>
      <c r="AG6" s="1" t="s">
        <v>750</v>
      </c>
    </row>
    <row r="7">
      <c r="A7" s="2"/>
      <c r="B7" s="3">
        <v>46213.0</v>
      </c>
      <c r="C7" s="4">
        <v>0.5833333333333334</v>
      </c>
      <c r="D7" s="4">
        <v>0.625</v>
      </c>
      <c r="E7" s="4">
        <v>0.5791666666666667</v>
      </c>
      <c r="F7" s="4">
        <v>0.6104166666666667</v>
      </c>
      <c r="G7" s="11"/>
      <c r="H7" s="1" t="s">
        <v>761</v>
      </c>
      <c r="I7" s="1"/>
      <c r="J7" s="1" t="s">
        <v>33</v>
      </c>
      <c r="K7" s="5">
        <v>7.121716931E9</v>
      </c>
      <c r="L7" s="1" t="s">
        <v>45</v>
      </c>
      <c r="M7" s="1" t="s">
        <v>46</v>
      </c>
      <c r="N7" s="1" t="s">
        <v>130</v>
      </c>
      <c r="O7" s="2"/>
      <c r="P7" s="5" t="s">
        <v>594</v>
      </c>
      <c r="Q7" s="5" t="s">
        <v>36</v>
      </c>
      <c r="R7" s="1" t="s">
        <v>381</v>
      </c>
      <c r="S7" s="1" t="s">
        <v>381</v>
      </c>
      <c r="T7" s="2"/>
      <c r="U7" s="2"/>
      <c r="V7" s="5" t="s">
        <v>39</v>
      </c>
      <c r="W7" s="5">
        <v>10.0</v>
      </c>
      <c r="X7" s="5">
        <v>35.0</v>
      </c>
      <c r="Y7" s="1">
        <v>45.0</v>
      </c>
      <c r="Z7" s="1" t="s">
        <v>92</v>
      </c>
      <c r="AA7" s="2"/>
      <c r="AB7" s="5" t="s">
        <v>41</v>
      </c>
      <c r="AC7" s="5">
        <v>0.0</v>
      </c>
      <c r="AD7" s="5" t="s">
        <v>36</v>
      </c>
      <c r="AE7" s="5" t="s">
        <v>36</v>
      </c>
      <c r="AF7" s="1" t="s">
        <v>762</v>
      </c>
      <c r="AG7" s="1" t="s">
        <v>750</v>
      </c>
    </row>
    <row r="8">
      <c r="A8" s="2"/>
      <c r="B8" s="3">
        <v>46212.0</v>
      </c>
      <c r="C8" s="4">
        <v>0.5625</v>
      </c>
      <c r="D8" s="4">
        <v>0.5833333333333334</v>
      </c>
      <c r="E8" s="4">
        <v>0.5340277777777778</v>
      </c>
      <c r="F8" s="4">
        <v>0.5625</v>
      </c>
      <c r="G8" s="11"/>
      <c r="H8" s="1" t="s">
        <v>763</v>
      </c>
      <c r="I8" s="2"/>
      <c r="J8" s="1" t="s">
        <v>33</v>
      </c>
      <c r="K8" s="5">
        <v>5.21722628481E12</v>
      </c>
      <c r="L8" s="1" t="s">
        <v>764</v>
      </c>
      <c r="M8" s="1" t="s">
        <v>54</v>
      </c>
      <c r="N8" s="1" t="s">
        <v>130</v>
      </c>
      <c r="O8" s="2"/>
      <c r="P8" s="5" t="s">
        <v>36</v>
      </c>
      <c r="Q8" s="5" t="s">
        <v>36</v>
      </c>
      <c r="R8" s="1" t="s">
        <v>381</v>
      </c>
      <c r="S8" s="1" t="s">
        <v>381</v>
      </c>
      <c r="T8" s="2"/>
      <c r="U8" s="2"/>
      <c r="V8" s="5" t="s">
        <v>39</v>
      </c>
      <c r="W8" s="5">
        <v>36.0</v>
      </c>
      <c r="X8" s="5">
        <v>5.0</v>
      </c>
      <c r="Y8" s="1">
        <v>41.0</v>
      </c>
      <c r="Z8" s="1" t="s">
        <v>92</v>
      </c>
      <c r="AA8" s="2"/>
      <c r="AB8" s="5" t="s">
        <v>41</v>
      </c>
      <c r="AC8" s="5">
        <v>0.0</v>
      </c>
      <c r="AD8" s="5" t="s">
        <v>36</v>
      </c>
      <c r="AE8" s="5" t="s">
        <v>36</v>
      </c>
      <c r="AF8" s="1" t="s">
        <v>765</v>
      </c>
      <c r="AG8" s="1" t="s">
        <v>750</v>
      </c>
    </row>
    <row r="9">
      <c r="A9" s="2"/>
      <c r="B9" s="3">
        <v>46212.0</v>
      </c>
      <c r="C9" s="4">
        <v>0.5</v>
      </c>
      <c r="D9" s="4">
        <v>0.5416666666666666</v>
      </c>
      <c r="E9" s="4">
        <v>0.5</v>
      </c>
      <c r="F9" s="4">
        <v>0.5590277777777778</v>
      </c>
      <c r="G9" s="1">
        <v>2.337675029E11</v>
      </c>
      <c r="H9" s="1" t="s">
        <v>766</v>
      </c>
      <c r="I9" s="2"/>
      <c r="J9" s="1" t="s">
        <v>33</v>
      </c>
      <c r="K9" s="5">
        <f>+527225727775</f>
        <v>527225727775</v>
      </c>
      <c r="L9" s="1" t="s">
        <v>189</v>
      </c>
      <c r="M9" s="1" t="s">
        <v>90</v>
      </c>
      <c r="N9" s="1" t="s">
        <v>767</v>
      </c>
      <c r="O9" s="2"/>
      <c r="P9" s="5" t="s">
        <v>36</v>
      </c>
      <c r="Q9" s="5"/>
      <c r="R9" s="1" t="s">
        <v>381</v>
      </c>
      <c r="S9" s="1" t="s">
        <v>381</v>
      </c>
      <c r="T9" s="2"/>
      <c r="U9" s="2"/>
      <c r="V9" s="5" t="s">
        <v>39</v>
      </c>
      <c r="W9" s="5">
        <v>34.0</v>
      </c>
      <c r="X9" s="5">
        <v>51.0</v>
      </c>
      <c r="Y9" s="1">
        <v>85.0</v>
      </c>
      <c r="Z9" s="1" t="s">
        <v>92</v>
      </c>
      <c r="AA9" s="2"/>
      <c r="AB9" s="5" t="s">
        <v>41</v>
      </c>
      <c r="AC9" s="5">
        <v>0.0</v>
      </c>
      <c r="AD9" s="5" t="s">
        <v>36</v>
      </c>
      <c r="AE9" s="5" t="s">
        <v>36</v>
      </c>
      <c r="AF9" s="1" t="s">
        <v>768</v>
      </c>
      <c r="AG9" s="1" t="s">
        <v>750</v>
      </c>
    </row>
    <row r="10">
      <c r="A10" s="2"/>
      <c r="B10" s="3">
        <v>46212.0</v>
      </c>
      <c r="C10" s="4">
        <v>0.625</v>
      </c>
      <c r="D10" s="4">
        <v>0.6458333333333334</v>
      </c>
      <c r="E10" s="4">
        <v>0.625</v>
      </c>
      <c r="F10" s="4">
        <v>0.6041666666666666</v>
      </c>
      <c r="G10" s="5">
        <v>2.21247490855E11</v>
      </c>
      <c r="H10" s="1" t="s">
        <v>769</v>
      </c>
      <c r="I10" s="2"/>
      <c r="J10" s="1" t="s">
        <v>33</v>
      </c>
      <c r="K10" s="5">
        <v>5.551976712E9</v>
      </c>
      <c r="L10" s="1" t="s">
        <v>181</v>
      </c>
      <c r="M10" s="1" t="s">
        <v>54</v>
      </c>
      <c r="N10" s="1" t="s">
        <v>130</v>
      </c>
      <c r="O10" s="2"/>
      <c r="P10" s="5" t="s">
        <v>36</v>
      </c>
      <c r="Q10" s="5" t="s">
        <v>36</v>
      </c>
      <c r="R10" s="1" t="s">
        <v>381</v>
      </c>
      <c r="S10" s="1" t="s">
        <v>381</v>
      </c>
      <c r="T10" s="2"/>
      <c r="U10" s="2"/>
      <c r="V10" s="5" t="s">
        <v>39</v>
      </c>
      <c r="W10" s="5">
        <v>-54.0</v>
      </c>
      <c r="X10" s="5">
        <v>24.0</v>
      </c>
      <c r="Y10" s="1">
        <v>-30.0</v>
      </c>
      <c r="Z10" s="1" t="s">
        <v>92</v>
      </c>
      <c r="AA10" s="2"/>
      <c r="AB10" s="5" t="s">
        <v>41</v>
      </c>
      <c r="AC10" s="5">
        <v>0.0</v>
      </c>
      <c r="AD10" s="5" t="s">
        <v>36</v>
      </c>
      <c r="AE10" s="5" t="s">
        <v>36</v>
      </c>
      <c r="AF10" s="1" t="s">
        <v>770</v>
      </c>
      <c r="AG10" s="1" t="s">
        <v>750</v>
      </c>
    </row>
    <row r="11">
      <c r="A11" s="2"/>
      <c r="B11" s="3">
        <v>46212.0</v>
      </c>
      <c r="C11" s="4">
        <v>0.5</v>
      </c>
      <c r="D11" s="4">
        <v>0.53125</v>
      </c>
      <c r="E11" s="4">
        <v>0.5</v>
      </c>
      <c r="F11" s="4">
        <v>0.51875</v>
      </c>
      <c r="G11" s="5"/>
      <c r="H11" s="1" t="s">
        <v>771</v>
      </c>
      <c r="I11" s="2"/>
      <c r="J11" s="1" t="s">
        <v>33</v>
      </c>
      <c r="K11" s="8">
        <v>7.292697968E9</v>
      </c>
      <c r="L11" s="1" t="s">
        <v>143</v>
      </c>
      <c r="M11" s="1" t="s">
        <v>77</v>
      </c>
      <c r="N11" s="1"/>
      <c r="O11" s="2"/>
      <c r="P11" s="5" t="s">
        <v>36</v>
      </c>
      <c r="Q11" s="5" t="s">
        <v>36</v>
      </c>
      <c r="R11" s="1" t="s">
        <v>98</v>
      </c>
      <c r="S11" s="1" t="s">
        <v>381</v>
      </c>
      <c r="T11" s="2"/>
      <c r="U11" s="2"/>
      <c r="V11" s="5" t="s">
        <v>39</v>
      </c>
      <c r="W11" s="5">
        <v>9.0</v>
      </c>
      <c r="X11" s="5">
        <v>18.0</v>
      </c>
      <c r="Y11" s="1">
        <v>27.0</v>
      </c>
      <c r="Z11" s="1" t="s">
        <v>382</v>
      </c>
      <c r="AA11" s="2"/>
      <c r="AB11" s="5" t="s">
        <v>41</v>
      </c>
      <c r="AC11" s="5">
        <v>0.0</v>
      </c>
      <c r="AD11" s="5" t="s">
        <v>36</v>
      </c>
      <c r="AE11" s="5" t="s">
        <v>36</v>
      </c>
      <c r="AF11" s="1" t="s">
        <v>772</v>
      </c>
      <c r="AG11" s="1" t="s">
        <v>750</v>
      </c>
    </row>
    <row r="12">
      <c r="A12" s="2"/>
      <c r="B12" s="3">
        <v>46212.0</v>
      </c>
      <c r="C12" s="4">
        <v>0.5416666666666666</v>
      </c>
      <c r="D12" s="4">
        <v>0.5625</v>
      </c>
      <c r="E12" s="4">
        <v>0.5395833333333333</v>
      </c>
      <c r="F12" s="4">
        <v>0.5881944444444445</v>
      </c>
      <c r="G12" s="5"/>
      <c r="H12" s="1" t="s">
        <v>773</v>
      </c>
      <c r="I12" s="2"/>
      <c r="J12" s="1" t="s">
        <v>33</v>
      </c>
      <c r="K12" s="8">
        <v>7.222921553E9</v>
      </c>
      <c r="L12" s="1" t="s">
        <v>764</v>
      </c>
      <c r="M12" s="1" t="s">
        <v>54</v>
      </c>
      <c r="N12" s="1" t="s">
        <v>130</v>
      </c>
      <c r="O12" s="2"/>
      <c r="P12" s="5" t="s">
        <v>36</v>
      </c>
      <c r="Q12" s="5" t="s">
        <v>36</v>
      </c>
      <c r="R12" s="1" t="s">
        <v>381</v>
      </c>
      <c r="S12" s="1" t="s">
        <v>381</v>
      </c>
      <c r="T12" s="2"/>
      <c r="U12" s="2"/>
      <c r="V12" s="5" t="s">
        <v>39</v>
      </c>
      <c r="W12" s="5">
        <v>35.0</v>
      </c>
      <c r="X12" s="5">
        <v>35.0</v>
      </c>
      <c r="Y12" s="1">
        <v>70.0</v>
      </c>
      <c r="Z12" s="1" t="s">
        <v>92</v>
      </c>
      <c r="AA12" s="2"/>
      <c r="AB12" s="5" t="s">
        <v>41</v>
      </c>
      <c r="AC12" s="5">
        <v>0.0</v>
      </c>
      <c r="AD12" s="5" t="s">
        <v>36</v>
      </c>
      <c r="AE12" s="5" t="s">
        <v>36</v>
      </c>
      <c r="AF12" s="1" t="s">
        <v>774</v>
      </c>
      <c r="AG12" s="1" t="s">
        <v>750</v>
      </c>
    </row>
    <row r="13">
      <c r="A13" s="2"/>
      <c r="B13" s="3">
        <v>46211.0</v>
      </c>
      <c r="C13" s="4">
        <v>0.4583333333333333</v>
      </c>
      <c r="D13" s="4">
        <v>0.5</v>
      </c>
      <c r="E13" s="4">
        <v>0.47152777777777777</v>
      </c>
      <c r="F13" s="4">
        <v>0.5402777777777777</v>
      </c>
      <c r="G13" s="5">
        <v>2.3396379396E11</v>
      </c>
      <c r="H13" s="1" t="s">
        <v>775</v>
      </c>
      <c r="I13" s="2"/>
      <c r="J13" s="1" t="s">
        <v>33</v>
      </c>
      <c r="K13" s="5">
        <f>+527225352959</f>
        <v>527225352959</v>
      </c>
      <c r="L13" s="1" t="s">
        <v>189</v>
      </c>
      <c r="M13" s="1" t="s">
        <v>90</v>
      </c>
      <c r="N13" s="1" t="s">
        <v>776</v>
      </c>
      <c r="O13" s="2"/>
      <c r="P13" s="5" t="s">
        <v>36</v>
      </c>
      <c r="Q13" s="5"/>
      <c r="R13" s="1" t="s">
        <v>381</v>
      </c>
      <c r="S13" s="1" t="s">
        <v>381</v>
      </c>
      <c r="T13" s="2"/>
      <c r="U13" s="2"/>
      <c r="V13" s="5" t="s">
        <v>39</v>
      </c>
      <c r="W13" s="5">
        <v>17.0</v>
      </c>
      <c r="X13" s="5">
        <v>82.0</v>
      </c>
      <c r="Y13" s="1">
        <v>99.0</v>
      </c>
      <c r="Z13" s="1" t="s">
        <v>92</v>
      </c>
      <c r="AA13" s="2"/>
      <c r="AB13" s="5" t="s">
        <v>41</v>
      </c>
      <c r="AC13" s="5">
        <v>0.0</v>
      </c>
      <c r="AD13" s="5" t="s">
        <v>36</v>
      </c>
      <c r="AE13" s="5" t="s">
        <v>36</v>
      </c>
      <c r="AF13" s="1" t="s">
        <v>777</v>
      </c>
      <c r="AG13" s="1" t="s">
        <v>750</v>
      </c>
    </row>
    <row r="14">
      <c r="A14" s="2"/>
      <c r="B14" s="3">
        <v>46211.0</v>
      </c>
      <c r="C14" s="4">
        <v>0.4375</v>
      </c>
      <c r="D14" s="4">
        <v>0.4583333333333333</v>
      </c>
      <c r="E14" s="4">
        <v>0.4375</v>
      </c>
      <c r="F14" s="4">
        <v>0.48194444444444445</v>
      </c>
      <c r="G14" s="5">
        <v>2.0364885844E11</v>
      </c>
      <c r="H14" s="1" t="s">
        <v>778</v>
      </c>
      <c r="I14" s="2"/>
      <c r="J14" s="1" t="s">
        <v>33</v>
      </c>
      <c r="K14" s="5">
        <f>+527221044199</f>
        <v>527221044199</v>
      </c>
      <c r="L14" s="1" t="s">
        <v>181</v>
      </c>
      <c r="M14" s="1" t="s">
        <v>54</v>
      </c>
      <c r="N14" s="1" t="s">
        <v>130</v>
      </c>
      <c r="O14" s="2"/>
      <c r="P14" s="5" t="s">
        <v>36</v>
      </c>
      <c r="Q14" s="1" t="s">
        <v>36</v>
      </c>
      <c r="R14" s="1" t="s">
        <v>381</v>
      </c>
      <c r="S14" s="1" t="s">
        <v>381</v>
      </c>
      <c r="T14" s="2"/>
      <c r="U14" s="2"/>
      <c r="V14" s="5" t="s">
        <v>39</v>
      </c>
      <c r="W14" s="5">
        <v>52.0</v>
      </c>
      <c r="X14" s="5">
        <v>12.0</v>
      </c>
      <c r="Y14" s="1">
        <v>64.0</v>
      </c>
      <c r="Z14" s="1" t="s">
        <v>92</v>
      </c>
      <c r="AA14" s="2"/>
      <c r="AB14" s="5" t="s">
        <v>41</v>
      </c>
      <c r="AC14" s="5">
        <v>0.0</v>
      </c>
      <c r="AD14" s="5" t="s">
        <v>36</v>
      </c>
      <c r="AE14" s="5" t="s">
        <v>36</v>
      </c>
      <c r="AF14" s="1" t="s">
        <v>779</v>
      </c>
      <c r="AG14" s="1" t="s">
        <v>750</v>
      </c>
    </row>
    <row r="15">
      <c r="A15" s="2"/>
      <c r="B15" s="3">
        <v>46211.0</v>
      </c>
      <c r="C15" s="4">
        <v>0.3958333333333333</v>
      </c>
      <c r="D15" s="4">
        <v>0.4166666666666667</v>
      </c>
      <c r="E15" s="4">
        <v>0.3958333333333333</v>
      </c>
      <c r="F15" s="4">
        <v>0.4722222222222222</v>
      </c>
      <c r="G15" s="5"/>
      <c r="H15" s="1" t="s">
        <v>780</v>
      </c>
      <c r="I15" s="2"/>
      <c r="J15" s="1" t="s">
        <v>33</v>
      </c>
      <c r="K15" s="5">
        <v>7.226207156E9</v>
      </c>
      <c r="L15" s="1" t="s">
        <v>181</v>
      </c>
      <c r="M15" s="1" t="s">
        <v>54</v>
      </c>
      <c r="N15" s="1" t="s">
        <v>130</v>
      </c>
      <c r="O15" s="2"/>
      <c r="P15" s="5" t="s">
        <v>36</v>
      </c>
      <c r="Q15" s="5" t="s">
        <v>36</v>
      </c>
      <c r="R15" s="1" t="s">
        <v>381</v>
      </c>
      <c r="S15" s="1" t="s">
        <v>381</v>
      </c>
      <c r="T15" s="2"/>
      <c r="U15" s="2"/>
      <c r="V15" s="5" t="s">
        <v>39</v>
      </c>
      <c r="W15" s="5">
        <v>22.0</v>
      </c>
      <c r="X15" s="5">
        <v>88.0</v>
      </c>
      <c r="Y15" s="1">
        <v>110.0</v>
      </c>
      <c r="Z15" s="1" t="s">
        <v>92</v>
      </c>
      <c r="AA15" s="2"/>
      <c r="AB15" s="5" t="s">
        <v>41</v>
      </c>
      <c r="AC15" s="5">
        <v>0.0</v>
      </c>
      <c r="AD15" s="5" t="s">
        <v>36</v>
      </c>
      <c r="AE15" s="5" t="s">
        <v>36</v>
      </c>
      <c r="AF15" s="1" t="s">
        <v>469</v>
      </c>
      <c r="AG15" s="1" t="s">
        <v>750</v>
      </c>
    </row>
    <row r="16">
      <c r="A16" s="2"/>
      <c r="B16" s="3">
        <v>46211.0</v>
      </c>
      <c r="C16" s="4">
        <v>0.4166666666666667</v>
      </c>
      <c r="D16" s="4">
        <v>0.4375</v>
      </c>
      <c r="E16" s="4">
        <v>0.4166666666666667</v>
      </c>
      <c r="F16" s="4">
        <v>0.4736111111111111</v>
      </c>
      <c r="G16" s="5">
        <v>1.94301942286E11</v>
      </c>
      <c r="H16" s="1" t="s">
        <v>781</v>
      </c>
      <c r="I16" s="2"/>
      <c r="J16" s="1" t="s">
        <v>33</v>
      </c>
      <c r="K16" s="11">
        <f>+527771849692</f>
        <v>527771849692</v>
      </c>
      <c r="L16" s="1" t="s">
        <v>181</v>
      </c>
      <c r="M16" s="1" t="s">
        <v>54</v>
      </c>
      <c r="N16" s="1" t="s">
        <v>130</v>
      </c>
      <c r="O16" s="2"/>
      <c r="P16" s="6" t="s">
        <v>36</v>
      </c>
      <c r="Q16" s="1" t="s">
        <v>36</v>
      </c>
      <c r="R16" s="1" t="s">
        <v>381</v>
      </c>
      <c r="S16" s="1" t="s">
        <v>381</v>
      </c>
      <c r="T16" s="2"/>
      <c r="U16" s="2"/>
      <c r="V16" s="5" t="s">
        <v>39</v>
      </c>
      <c r="W16" s="5">
        <v>20.0</v>
      </c>
      <c r="X16" s="5">
        <v>62.0</v>
      </c>
      <c r="Y16" s="1">
        <v>82.0</v>
      </c>
      <c r="Z16" s="1" t="s">
        <v>92</v>
      </c>
      <c r="AA16" s="2"/>
      <c r="AB16" s="5" t="s">
        <v>41</v>
      </c>
      <c r="AC16" s="5">
        <v>0.0</v>
      </c>
      <c r="AD16" s="5" t="s">
        <v>36</v>
      </c>
      <c r="AE16" s="5" t="s">
        <v>36</v>
      </c>
      <c r="AF16" s="1" t="s">
        <v>395</v>
      </c>
      <c r="AG16" s="1" t="s">
        <v>750</v>
      </c>
    </row>
    <row r="17">
      <c r="A17" s="2"/>
      <c r="B17" s="3">
        <v>46210.0</v>
      </c>
      <c r="C17" s="4">
        <v>0.3958333333333333</v>
      </c>
      <c r="D17" s="4">
        <v>0.4097222222222222</v>
      </c>
      <c r="E17" s="4">
        <v>0.3958333333333333</v>
      </c>
      <c r="F17" s="4">
        <v>0.4395833333333333</v>
      </c>
      <c r="G17" s="5"/>
      <c r="H17" s="1" t="s">
        <v>782</v>
      </c>
      <c r="I17" s="2"/>
      <c r="J17" s="1" t="s">
        <v>33</v>
      </c>
      <c r="K17" s="11">
        <f t="shared" ref="K17:K19" si="1">+52-55-1321-68</f>
        <v>-1392</v>
      </c>
      <c r="L17" s="1" t="s">
        <v>53</v>
      </c>
      <c r="M17" s="1" t="s">
        <v>54</v>
      </c>
      <c r="N17" s="1"/>
      <c r="O17" s="2"/>
      <c r="P17" s="6" t="s">
        <v>36</v>
      </c>
      <c r="Q17" s="1" t="s">
        <v>36</v>
      </c>
      <c r="R17" s="1" t="s">
        <v>381</v>
      </c>
      <c r="S17" s="1" t="s">
        <v>381</v>
      </c>
      <c r="T17" s="2"/>
      <c r="U17" s="2"/>
      <c r="V17" s="5" t="s">
        <v>39</v>
      </c>
      <c r="W17" s="5">
        <v>-31.0</v>
      </c>
      <c r="X17" s="5">
        <v>94.0</v>
      </c>
      <c r="Y17" s="1">
        <v>63.0</v>
      </c>
      <c r="Z17" s="1" t="s">
        <v>382</v>
      </c>
      <c r="AA17" s="2"/>
      <c r="AB17" s="5" t="s">
        <v>41</v>
      </c>
      <c r="AC17" s="5">
        <v>0.0</v>
      </c>
      <c r="AD17" s="5" t="s">
        <v>36</v>
      </c>
      <c r="AE17" s="5" t="s">
        <v>36</v>
      </c>
      <c r="AF17" s="1" t="s">
        <v>289</v>
      </c>
      <c r="AG17" s="1" t="s">
        <v>750</v>
      </c>
    </row>
    <row r="18">
      <c r="A18" s="2"/>
      <c r="B18" s="3">
        <v>46210.0</v>
      </c>
      <c r="C18" s="4">
        <v>0.3819444444444444</v>
      </c>
      <c r="D18" s="4">
        <v>0.3888888888888889</v>
      </c>
      <c r="E18" s="4">
        <v>0.3819444444444444</v>
      </c>
      <c r="F18" s="4">
        <v>0.4395833333333333</v>
      </c>
      <c r="G18" s="1"/>
      <c r="H18" s="1" t="s">
        <v>782</v>
      </c>
      <c r="I18" s="2"/>
      <c r="J18" s="1" t="s">
        <v>33</v>
      </c>
      <c r="K18" s="11">
        <f t="shared" si="1"/>
        <v>-1392</v>
      </c>
      <c r="L18" s="1" t="s">
        <v>106</v>
      </c>
      <c r="M18" s="1" t="s">
        <v>77</v>
      </c>
      <c r="N18" s="1" t="s">
        <v>783</v>
      </c>
      <c r="O18" s="2"/>
      <c r="P18" s="5" t="s">
        <v>36</v>
      </c>
      <c r="Q18" s="5" t="s">
        <v>36</v>
      </c>
      <c r="R18" s="1" t="s">
        <v>78</v>
      </c>
      <c r="S18" s="1" t="s">
        <v>381</v>
      </c>
      <c r="T18" s="2"/>
      <c r="U18" s="2"/>
      <c r="V18" s="5" t="s">
        <v>39</v>
      </c>
      <c r="W18" s="5">
        <v>-10.0</v>
      </c>
      <c r="X18" s="5">
        <v>93.0</v>
      </c>
      <c r="Y18" s="1">
        <v>83.0</v>
      </c>
      <c r="Z18" s="1" t="s">
        <v>382</v>
      </c>
      <c r="AA18" s="2"/>
      <c r="AB18" s="5" t="s">
        <v>41</v>
      </c>
      <c r="AC18" s="5">
        <v>0.0</v>
      </c>
      <c r="AD18" s="5" t="s">
        <v>36</v>
      </c>
      <c r="AE18" s="5" t="s">
        <v>36</v>
      </c>
      <c r="AF18" s="1" t="s">
        <v>586</v>
      </c>
      <c r="AG18" s="1" t="s">
        <v>750</v>
      </c>
    </row>
    <row r="19">
      <c r="A19" s="2"/>
      <c r="B19" s="3">
        <v>46210.0</v>
      </c>
      <c r="C19" s="4">
        <v>0.375</v>
      </c>
      <c r="D19" s="4">
        <v>0.4166666666666667</v>
      </c>
      <c r="E19" s="4">
        <v>0.375</v>
      </c>
      <c r="F19" s="4">
        <v>0.4395833333333333</v>
      </c>
      <c r="G19" s="1"/>
      <c r="H19" s="1" t="s">
        <v>782</v>
      </c>
      <c r="I19" s="2"/>
      <c r="J19" s="1" t="s">
        <v>33</v>
      </c>
      <c r="K19" s="11">
        <f t="shared" si="1"/>
        <v>-1392</v>
      </c>
      <c r="L19" s="1" t="s">
        <v>189</v>
      </c>
      <c r="M19" s="1" t="s">
        <v>90</v>
      </c>
      <c r="N19" s="20"/>
      <c r="O19" s="2"/>
      <c r="P19" s="5" t="s">
        <v>36</v>
      </c>
      <c r="Q19" s="5" t="s">
        <v>36</v>
      </c>
      <c r="R19" s="1" t="s">
        <v>381</v>
      </c>
      <c r="S19" s="1" t="s">
        <v>381</v>
      </c>
      <c r="T19" s="2"/>
      <c r="U19" s="2"/>
      <c r="V19" s="5" t="s">
        <v>39</v>
      </c>
      <c r="W19" s="5">
        <v>-1.0</v>
      </c>
      <c r="X19" s="5">
        <v>94.0</v>
      </c>
      <c r="Y19" s="1">
        <v>93.0</v>
      </c>
      <c r="Z19" s="1" t="s">
        <v>735</v>
      </c>
      <c r="AA19" s="2"/>
      <c r="AB19" s="5" t="s">
        <v>41</v>
      </c>
      <c r="AC19" s="5">
        <v>0.0</v>
      </c>
      <c r="AD19" s="5" t="s">
        <v>36</v>
      </c>
      <c r="AE19" s="5" t="s">
        <v>36</v>
      </c>
      <c r="AF19" s="1" t="s">
        <v>289</v>
      </c>
      <c r="AG19" s="1" t="s">
        <v>750</v>
      </c>
    </row>
    <row r="20">
      <c r="A20" s="2"/>
      <c r="B20" s="3">
        <v>46209.0</v>
      </c>
      <c r="C20" s="4">
        <v>0.5833333333333334</v>
      </c>
      <c r="D20" s="4">
        <v>0.6041666666666666</v>
      </c>
      <c r="E20" s="4">
        <v>0.5833333333333334</v>
      </c>
      <c r="F20" s="4">
        <v>0.6118055555555556</v>
      </c>
      <c r="G20" s="5">
        <v>2.21247490855E11</v>
      </c>
      <c r="H20" s="1" t="s">
        <v>769</v>
      </c>
      <c r="I20" s="1"/>
      <c r="J20" s="1" t="s">
        <v>33</v>
      </c>
      <c r="K20" s="5">
        <v>5.551976712E9</v>
      </c>
      <c r="L20" s="1" t="s">
        <v>181</v>
      </c>
      <c r="M20" s="1" t="s">
        <v>54</v>
      </c>
      <c r="N20" s="1" t="s">
        <v>130</v>
      </c>
      <c r="O20" s="2"/>
      <c r="P20" s="6" t="s">
        <v>36</v>
      </c>
      <c r="Q20" s="5" t="s">
        <v>36</v>
      </c>
      <c r="R20" s="1" t="s">
        <v>381</v>
      </c>
      <c r="S20" s="1" t="s">
        <v>381</v>
      </c>
      <c r="T20" s="2"/>
      <c r="U20" s="2"/>
      <c r="V20" s="5" t="s">
        <v>39</v>
      </c>
      <c r="W20" s="5">
        <v>6.0</v>
      </c>
      <c r="X20" s="5">
        <v>35.0</v>
      </c>
      <c r="Y20" s="1">
        <v>41.0</v>
      </c>
      <c r="Z20" s="1" t="s">
        <v>92</v>
      </c>
      <c r="AA20" s="2"/>
      <c r="AB20" s="5" t="s">
        <v>41</v>
      </c>
      <c r="AC20" s="5">
        <v>0.0</v>
      </c>
      <c r="AD20" s="5" t="s">
        <v>36</v>
      </c>
      <c r="AE20" s="5" t="s">
        <v>36</v>
      </c>
      <c r="AF20" s="1" t="s">
        <v>770</v>
      </c>
      <c r="AG20" s="1" t="s">
        <v>750</v>
      </c>
    </row>
    <row r="21">
      <c r="A21" s="2"/>
      <c r="B21" s="3">
        <v>46206.0</v>
      </c>
      <c r="C21" s="4">
        <v>0.5833333333333334</v>
      </c>
      <c r="D21" s="4">
        <v>0.625</v>
      </c>
      <c r="E21" s="4">
        <v>0.5833333333333334</v>
      </c>
      <c r="F21" s="4">
        <v>0.6375</v>
      </c>
      <c r="G21" s="5">
        <v>2.32991193754E11</v>
      </c>
      <c r="H21" s="1" t="s">
        <v>784</v>
      </c>
      <c r="I21" s="2"/>
      <c r="J21" s="1" t="s">
        <v>33</v>
      </c>
      <c r="K21" s="11">
        <f>+527221519148</f>
        <v>527221519148</v>
      </c>
      <c r="L21" s="1" t="s">
        <v>89</v>
      </c>
      <c r="M21" s="1" t="s">
        <v>90</v>
      </c>
      <c r="N21" s="1" t="s">
        <v>785</v>
      </c>
      <c r="O21" s="2"/>
      <c r="P21" s="6" t="s">
        <v>36</v>
      </c>
      <c r="Q21" s="5" t="s">
        <v>36</v>
      </c>
      <c r="R21" s="1" t="s">
        <v>381</v>
      </c>
      <c r="S21" s="1" t="s">
        <v>381</v>
      </c>
      <c r="T21" s="2"/>
      <c r="U21" s="2"/>
      <c r="V21" s="5" t="s">
        <v>39</v>
      </c>
      <c r="W21" s="5">
        <v>64.0</v>
      </c>
      <c r="X21" s="5">
        <v>14.0</v>
      </c>
      <c r="Y21" s="1">
        <v>78.0</v>
      </c>
      <c r="Z21" s="1" t="s">
        <v>92</v>
      </c>
      <c r="AA21" s="2"/>
      <c r="AB21" s="5" t="s">
        <v>41</v>
      </c>
      <c r="AC21" s="5">
        <v>0.0</v>
      </c>
      <c r="AD21" s="5" t="s">
        <v>36</v>
      </c>
      <c r="AE21" s="5" t="s">
        <v>36</v>
      </c>
      <c r="AF21" s="1" t="s">
        <v>786</v>
      </c>
      <c r="AG21" s="1" t="s">
        <v>750</v>
      </c>
    </row>
    <row r="22">
      <c r="A22" s="2"/>
      <c r="B22" s="3">
        <v>46206.0</v>
      </c>
      <c r="C22" s="4">
        <v>0.625</v>
      </c>
      <c r="D22" s="4">
        <v>0.6666666666666666</v>
      </c>
      <c r="E22" s="4">
        <v>0.625</v>
      </c>
      <c r="F22" s="4">
        <v>0.6798611111111111</v>
      </c>
      <c r="G22" s="5">
        <v>2.31415163019E11</v>
      </c>
      <c r="H22" s="1" t="s">
        <v>787</v>
      </c>
      <c r="I22" s="2"/>
      <c r="J22" s="1" t="s">
        <v>33</v>
      </c>
      <c r="K22" s="11">
        <f>+5215546604552</f>
        <v>5215546604552</v>
      </c>
      <c r="L22" s="1" t="s">
        <v>189</v>
      </c>
      <c r="M22" s="1" t="s">
        <v>90</v>
      </c>
      <c r="N22" s="1" t="s">
        <v>788</v>
      </c>
      <c r="O22" s="2"/>
      <c r="P22" s="6" t="s">
        <v>36</v>
      </c>
      <c r="Q22" s="5" t="s">
        <v>36</v>
      </c>
      <c r="R22" s="1" t="s">
        <v>381</v>
      </c>
      <c r="S22" s="1" t="s">
        <v>78</v>
      </c>
      <c r="T22" s="2"/>
      <c r="U22" s="2"/>
      <c r="V22" s="5" t="s">
        <v>39</v>
      </c>
      <c r="W22" s="5">
        <v>12.0</v>
      </c>
      <c r="X22" s="5">
        <v>67.0</v>
      </c>
      <c r="Y22" s="1">
        <v>79.0</v>
      </c>
      <c r="Z22" s="1" t="s">
        <v>92</v>
      </c>
      <c r="AA22" s="2"/>
      <c r="AB22" s="5" t="s">
        <v>41</v>
      </c>
      <c r="AC22" s="5">
        <v>0.0</v>
      </c>
      <c r="AD22" s="5" t="s">
        <v>36</v>
      </c>
      <c r="AE22" s="5" t="s">
        <v>36</v>
      </c>
      <c r="AF22" s="1" t="s">
        <v>789</v>
      </c>
      <c r="AG22" s="1" t="s">
        <v>750</v>
      </c>
    </row>
    <row r="23">
      <c r="A23" s="2"/>
      <c r="B23" s="3">
        <v>46206.0</v>
      </c>
      <c r="C23" s="4">
        <v>0.3333333333333333</v>
      </c>
      <c r="D23" s="4">
        <v>0.3402777777777778</v>
      </c>
      <c r="E23" s="4">
        <v>0.3333333333333333</v>
      </c>
      <c r="F23" s="4">
        <v>0.40347222222222223</v>
      </c>
      <c r="G23" s="2"/>
      <c r="H23" s="1" t="s">
        <v>790</v>
      </c>
      <c r="I23" s="2"/>
      <c r="J23" s="1" t="s">
        <v>33</v>
      </c>
      <c r="K23" s="5">
        <v>7.224746745E9</v>
      </c>
      <c r="L23" s="1" t="s">
        <v>106</v>
      </c>
      <c r="M23" s="1" t="s">
        <v>77</v>
      </c>
      <c r="N23" s="1" t="s">
        <v>791</v>
      </c>
      <c r="O23" s="2"/>
      <c r="P23" s="5" t="s">
        <v>36</v>
      </c>
      <c r="Q23" s="5" t="s">
        <v>36</v>
      </c>
      <c r="R23" s="1" t="s">
        <v>78</v>
      </c>
      <c r="S23" s="1" t="s">
        <v>381</v>
      </c>
      <c r="T23" s="2"/>
      <c r="U23" s="2"/>
      <c r="V23" s="5" t="s">
        <v>39</v>
      </c>
      <c r="W23" s="5">
        <v>9.0</v>
      </c>
      <c r="X23" s="5">
        <v>92.0</v>
      </c>
      <c r="Y23" s="1">
        <v>101.0</v>
      </c>
      <c r="Z23" s="1" t="s">
        <v>92</v>
      </c>
      <c r="AA23" s="2"/>
      <c r="AB23" s="5" t="s">
        <v>41</v>
      </c>
      <c r="AC23" s="5">
        <v>0.0</v>
      </c>
      <c r="AD23" s="5" t="s">
        <v>36</v>
      </c>
      <c r="AE23" s="5" t="s">
        <v>36</v>
      </c>
      <c r="AF23" s="1" t="s">
        <v>589</v>
      </c>
      <c r="AG23" s="1" t="s">
        <v>750</v>
      </c>
    </row>
    <row r="24">
      <c r="A24" s="2"/>
      <c r="B24" s="3">
        <v>46206.0</v>
      </c>
      <c r="C24" s="4">
        <v>0.3541666666666667</v>
      </c>
      <c r="D24" s="4">
        <v>0.3680555555555556</v>
      </c>
      <c r="E24" s="4">
        <v>0.3541666666666667</v>
      </c>
      <c r="F24" s="4">
        <v>0.40347222222222223</v>
      </c>
      <c r="G24" s="5">
        <v>2.26828991633E11</v>
      </c>
      <c r="H24" s="1" t="s">
        <v>751</v>
      </c>
      <c r="I24" s="2"/>
      <c r="J24" s="1" t="s">
        <v>33</v>
      </c>
      <c r="K24" s="11">
        <f t="shared" ref="K24:K25" si="2">+527226031586</f>
        <v>527226031586</v>
      </c>
      <c r="L24" s="1" t="s">
        <v>53</v>
      </c>
      <c r="M24" s="1" t="s">
        <v>54</v>
      </c>
      <c r="N24" s="21" t="s">
        <v>316</v>
      </c>
      <c r="O24" s="2"/>
      <c r="P24" s="5" t="s">
        <v>36</v>
      </c>
      <c r="Q24" s="5" t="s">
        <v>36</v>
      </c>
      <c r="R24" s="1" t="s">
        <v>381</v>
      </c>
      <c r="S24" s="1" t="s">
        <v>381</v>
      </c>
      <c r="T24" s="2"/>
      <c r="U24" s="2"/>
      <c r="V24" s="5" t="s">
        <v>39</v>
      </c>
      <c r="W24" s="5">
        <v>14.0</v>
      </c>
      <c r="X24" s="5">
        <v>57.0</v>
      </c>
      <c r="Y24" s="1">
        <v>71.0</v>
      </c>
      <c r="Z24" s="1" t="s">
        <v>92</v>
      </c>
      <c r="AA24" s="1" t="s">
        <v>752</v>
      </c>
      <c r="AB24" s="5" t="s">
        <v>41</v>
      </c>
      <c r="AC24" s="5">
        <v>0.0</v>
      </c>
      <c r="AD24" s="5" t="s">
        <v>36</v>
      </c>
      <c r="AE24" s="5" t="s">
        <v>36</v>
      </c>
      <c r="AF24" s="1" t="s">
        <v>792</v>
      </c>
      <c r="AG24" s="1" t="s">
        <v>750</v>
      </c>
    </row>
    <row r="25">
      <c r="A25" s="2"/>
      <c r="B25" s="3">
        <v>46206.0</v>
      </c>
      <c r="C25" s="4">
        <v>0.34375</v>
      </c>
      <c r="D25" s="4">
        <v>0.3506944444444444</v>
      </c>
      <c r="E25" s="4">
        <v>0.34375</v>
      </c>
      <c r="F25" s="4">
        <v>0.40347222222222223</v>
      </c>
      <c r="G25" s="1">
        <v>2.26828991633E11</v>
      </c>
      <c r="H25" s="1" t="s">
        <v>751</v>
      </c>
      <c r="I25" s="2"/>
      <c r="J25" s="1" t="s">
        <v>33</v>
      </c>
      <c r="K25" s="11">
        <f t="shared" si="2"/>
        <v>527226031586</v>
      </c>
      <c r="L25" s="1" t="s">
        <v>106</v>
      </c>
      <c r="M25" s="1" t="s">
        <v>77</v>
      </c>
      <c r="N25" s="1" t="s">
        <v>793</v>
      </c>
      <c r="O25" s="2"/>
      <c r="P25" s="6" t="s">
        <v>36</v>
      </c>
      <c r="Q25" s="5" t="s">
        <v>36</v>
      </c>
      <c r="R25" s="1" t="s">
        <v>78</v>
      </c>
      <c r="S25" s="1" t="s">
        <v>381</v>
      </c>
      <c r="T25" s="2"/>
      <c r="U25" s="2"/>
      <c r="V25" s="5" t="s">
        <v>39</v>
      </c>
      <c r="W25" s="5">
        <v>-6.0</v>
      </c>
      <c r="X25" s="5">
        <v>92.0</v>
      </c>
      <c r="Y25" s="1">
        <v>86.0</v>
      </c>
      <c r="Z25" s="1" t="s">
        <v>92</v>
      </c>
      <c r="AA25" s="1" t="s">
        <v>752</v>
      </c>
      <c r="AB25" s="5" t="s">
        <v>41</v>
      </c>
      <c r="AC25" s="5">
        <v>0.0</v>
      </c>
      <c r="AD25" s="5" t="s">
        <v>36</v>
      </c>
      <c r="AE25" s="5" t="s">
        <v>36</v>
      </c>
      <c r="AF25" s="1" t="s">
        <v>589</v>
      </c>
      <c r="AG25" s="1" t="s">
        <v>750</v>
      </c>
    </row>
    <row r="26">
      <c r="A26" s="2"/>
      <c r="B26" s="3">
        <v>46205.0</v>
      </c>
      <c r="C26" s="4">
        <v>0.3958333333333333</v>
      </c>
      <c r="D26" s="4">
        <v>0.4270833333333333</v>
      </c>
      <c r="E26" s="4">
        <v>0.3958333333333333</v>
      </c>
      <c r="F26" s="4">
        <v>0.4131944444444444</v>
      </c>
      <c r="G26" s="5">
        <v>2.32817381247E11</v>
      </c>
      <c r="H26" s="1" t="s">
        <v>794</v>
      </c>
      <c r="I26" s="2"/>
      <c r="J26" s="1" t="s">
        <v>33</v>
      </c>
      <c r="K26" s="13">
        <f>+527225601698</f>
        <v>527225601698</v>
      </c>
      <c r="L26" s="1" t="s">
        <v>143</v>
      </c>
      <c r="M26" s="1" t="s">
        <v>77</v>
      </c>
      <c r="N26" s="1" t="s">
        <v>795</v>
      </c>
      <c r="O26" s="2"/>
      <c r="P26" s="5" t="s">
        <v>36</v>
      </c>
      <c r="Q26" s="5" t="s">
        <v>36</v>
      </c>
      <c r="R26" s="1" t="s">
        <v>98</v>
      </c>
      <c r="S26" s="1" t="s">
        <v>98</v>
      </c>
      <c r="T26" s="2"/>
      <c r="U26" s="2"/>
      <c r="V26" s="5" t="s">
        <v>39</v>
      </c>
      <c r="W26" s="5">
        <v>12.0</v>
      </c>
      <c r="X26" s="5">
        <v>13.0</v>
      </c>
      <c r="Y26" s="1">
        <v>25.0</v>
      </c>
      <c r="Z26" s="1" t="s">
        <v>92</v>
      </c>
      <c r="AA26" s="2"/>
      <c r="AB26" s="5" t="s">
        <v>41</v>
      </c>
      <c r="AC26" s="5">
        <v>0.0</v>
      </c>
      <c r="AD26" s="5" t="s">
        <v>36</v>
      </c>
      <c r="AE26" s="5" t="s">
        <v>36</v>
      </c>
      <c r="AF26" s="1" t="s">
        <v>796</v>
      </c>
      <c r="AG26" s="1" t="s">
        <v>750</v>
      </c>
    </row>
    <row r="27">
      <c r="A27" s="2"/>
      <c r="B27" s="3">
        <v>46205.0</v>
      </c>
      <c r="C27" s="4">
        <v>0.3958333333333333</v>
      </c>
      <c r="D27" s="4">
        <v>0.4027777777777778</v>
      </c>
      <c r="E27" s="4">
        <v>0.3958333333333333</v>
      </c>
      <c r="F27" s="4">
        <v>0.4131944444444444</v>
      </c>
      <c r="G27" s="5">
        <v>2.31415163019E11</v>
      </c>
      <c r="H27" s="1" t="s">
        <v>787</v>
      </c>
      <c r="I27" s="2"/>
      <c r="J27" s="1" t="s">
        <v>33</v>
      </c>
      <c r="K27" s="11">
        <f>+5215546604552</f>
        <v>5215546604552</v>
      </c>
      <c r="L27" s="1" t="s">
        <v>106</v>
      </c>
      <c r="M27" s="1" t="s">
        <v>77</v>
      </c>
      <c r="N27" s="1" t="s">
        <v>797</v>
      </c>
      <c r="O27" s="2"/>
      <c r="P27" s="5" t="s">
        <v>36</v>
      </c>
      <c r="Q27" s="5" t="s">
        <v>36</v>
      </c>
      <c r="R27" s="1" t="s">
        <v>78</v>
      </c>
      <c r="S27" s="1" t="s">
        <v>78</v>
      </c>
      <c r="T27" s="2"/>
      <c r="U27" s="2"/>
      <c r="V27" s="5" t="s">
        <v>39</v>
      </c>
      <c r="W27" s="5">
        <v>12.0</v>
      </c>
      <c r="X27" s="5">
        <v>13.0</v>
      </c>
      <c r="Y27" s="1">
        <v>25.0</v>
      </c>
      <c r="Z27" s="1" t="s">
        <v>92</v>
      </c>
      <c r="AA27" s="2"/>
      <c r="AB27" s="5" t="s">
        <v>41</v>
      </c>
      <c r="AC27" s="5">
        <v>0.0</v>
      </c>
      <c r="AD27" s="5" t="s">
        <v>36</v>
      </c>
      <c r="AE27" s="5" t="s">
        <v>36</v>
      </c>
      <c r="AF27" s="1" t="s">
        <v>796</v>
      </c>
      <c r="AG27" s="1" t="s">
        <v>750</v>
      </c>
    </row>
    <row r="28">
      <c r="A28" s="2"/>
      <c r="B28" s="3">
        <v>46205.0</v>
      </c>
      <c r="C28" s="4">
        <v>0.4340277777777778</v>
      </c>
      <c r="D28" s="4">
        <v>0.4409722222222222</v>
      </c>
      <c r="E28" s="4">
        <v>0.4340277777777778</v>
      </c>
      <c r="F28" s="4">
        <v>0.4409722222222222</v>
      </c>
      <c r="G28" s="11"/>
      <c r="H28" s="1" t="s">
        <v>798</v>
      </c>
      <c r="I28" s="2"/>
      <c r="J28" s="1" t="s">
        <v>33</v>
      </c>
      <c r="K28" s="5">
        <v>7.223641009E9</v>
      </c>
      <c r="L28" s="1" t="s">
        <v>106</v>
      </c>
      <c r="M28" s="1" t="s">
        <v>77</v>
      </c>
      <c r="N28" s="1" t="s">
        <v>799</v>
      </c>
      <c r="O28" s="2"/>
      <c r="P28" s="5" t="s">
        <v>36</v>
      </c>
      <c r="Q28" s="5" t="s">
        <v>36</v>
      </c>
      <c r="R28" s="1" t="s">
        <v>78</v>
      </c>
      <c r="S28" s="1" t="s">
        <v>381</v>
      </c>
      <c r="T28" s="2"/>
      <c r="U28" s="2"/>
      <c r="V28" s="5" t="s">
        <v>39</v>
      </c>
      <c r="W28" s="5">
        <v>-37.0</v>
      </c>
      <c r="X28" s="5">
        <v>47.0</v>
      </c>
      <c r="Y28" s="1">
        <v>10.0</v>
      </c>
      <c r="Z28" s="1" t="s">
        <v>382</v>
      </c>
      <c r="AA28" s="2"/>
      <c r="AB28" s="5" t="s">
        <v>41</v>
      </c>
      <c r="AC28" s="5">
        <v>0.0</v>
      </c>
      <c r="AD28" s="5" t="s">
        <v>36</v>
      </c>
      <c r="AE28" s="5" t="s">
        <v>36</v>
      </c>
      <c r="AF28" s="1" t="s">
        <v>800</v>
      </c>
      <c r="AG28" s="1" t="s">
        <v>750</v>
      </c>
    </row>
    <row r="29">
      <c r="A29" s="2"/>
      <c r="B29" s="3">
        <v>46205.0</v>
      </c>
      <c r="C29" s="4">
        <v>0.4166666666666667</v>
      </c>
      <c r="D29" s="4">
        <v>0.4236111111111111</v>
      </c>
      <c r="E29" s="4">
        <v>0.4166666666666667</v>
      </c>
      <c r="F29" s="4">
        <v>0.4409722222222222</v>
      </c>
      <c r="G29" s="5"/>
      <c r="H29" s="1" t="s">
        <v>763</v>
      </c>
      <c r="I29" s="2"/>
      <c r="J29" s="1" t="s">
        <v>33</v>
      </c>
      <c r="K29" s="5">
        <v>5.21722628481E12</v>
      </c>
      <c r="L29" s="1" t="s">
        <v>106</v>
      </c>
      <c r="M29" s="1" t="s">
        <v>77</v>
      </c>
      <c r="N29" s="1" t="s">
        <v>801</v>
      </c>
      <c r="O29" s="2"/>
      <c r="P29" s="5" t="s">
        <v>36</v>
      </c>
      <c r="Q29" s="5" t="s">
        <v>36</v>
      </c>
      <c r="R29" s="1" t="s">
        <v>78</v>
      </c>
      <c r="S29" s="1" t="s">
        <v>381</v>
      </c>
      <c r="T29" s="2"/>
      <c r="U29" s="2"/>
      <c r="V29" s="5" t="s">
        <v>39</v>
      </c>
      <c r="W29" s="5">
        <v>-12.0</v>
      </c>
      <c r="X29" s="5">
        <v>47.0</v>
      </c>
      <c r="Y29" s="1">
        <v>35.0</v>
      </c>
      <c r="Z29" s="1" t="s">
        <v>382</v>
      </c>
      <c r="AA29" s="2"/>
      <c r="AB29" s="5" t="s">
        <v>41</v>
      </c>
      <c r="AC29" s="5">
        <v>0.0</v>
      </c>
      <c r="AD29" s="5" t="s">
        <v>36</v>
      </c>
      <c r="AE29" s="5" t="s">
        <v>36</v>
      </c>
      <c r="AF29" s="1" t="s">
        <v>800</v>
      </c>
      <c r="AG29" s="1" t="s">
        <v>750</v>
      </c>
    </row>
    <row r="30">
      <c r="A30" s="2"/>
      <c r="B30" s="3">
        <v>46205.0</v>
      </c>
      <c r="C30" s="4">
        <v>0.4166666666666667</v>
      </c>
      <c r="D30" s="4">
        <v>0.4305555555555556</v>
      </c>
      <c r="E30" s="4">
        <v>0.4166666666666667</v>
      </c>
      <c r="F30" s="4">
        <v>0.4409722222222222</v>
      </c>
      <c r="G30" s="11"/>
      <c r="H30" s="1" t="s">
        <v>763</v>
      </c>
      <c r="I30" s="2"/>
      <c r="J30" s="1" t="s">
        <v>33</v>
      </c>
      <c r="K30" s="5">
        <v>5.21722628481E12</v>
      </c>
      <c r="L30" s="1" t="s">
        <v>53</v>
      </c>
      <c r="M30" s="1" t="s">
        <v>54</v>
      </c>
      <c r="N30" s="1" t="s">
        <v>130</v>
      </c>
      <c r="O30" s="2"/>
      <c r="P30" s="5" t="s">
        <v>36</v>
      </c>
      <c r="Q30" s="5" t="s">
        <v>36</v>
      </c>
      <c r="R30" s="1" t="s">
        <v>381</v>
      </c>
      <c r="S30" s="1" t="s">
        <v>381</v>
      </c>
      <c r="T30" s="2"/>
      <c r="U30" s="2"/>
      <c r="V30" s="5" t="s">
        <v>39</v>
      </c>
      <c r="W30" s="5">
        <v>-12.0</v>
      </c>
      <c r="X30" s="5">
        <v>47.0</v>
      </c>
      <c r="Y30" s="1">
        <v>35.0</v>
      </c>
      <c r="Z30" s="1" t="s">
        <v>92</v>
      </c>
      <c r="AA30" s="2"/>
      <c r="AB30" s="5" t="s">
        <v>41</v>
      </c>
      <c r="AC30" s="5">
        <v>0.0</v>
      </c>
      <c r="AD30" s="5" t="s">
        <v>36</v>
      </c>
      <c r="AE30" s="5" t="s">
        <v>36</v>
      </c>
      <c r="AF30" s="1" t="s">
        <v>800</v>
      </c>
      <c r="AG30" s="1" t="s">
        <v>750</v>
      </c>
    </row>
    <row r="31">
      <c r="A31" s="2"/>
      <c r="B31" s="3">
        <v>46205.0</v>
      </c>
      <c r="C31" s="4">
        <v>0.625</v>
      </c>
      <c r="D31" s="4">
        <v>0.6458333333333334</v>
      </c>
      <c r="E31" s="4">
        <v>0.625</v>
      </c>
      <c r="F31" s="4">
        <v>0.6361111111111111</v>
      </c>
      <c r="G31" s="5">
        <v>2.21247490855E11</v>
      </c>
      <c r="H31" s="1" t="s">
        <v>769</v>
      </c>
      <c r="I31" s="2"/>
      <c r="J31" s="1" t="s">
        <v>33</v>
      </c>
      <c r="K31" s="5">
        <v>5.551976712E9</v>
      </c>
      <c r="L31" s="1" t="s">
        <v>181</v>
      </c>
      <c r="M31" s="1" t="s">
        <v>54</v>
      </c>
      <c r="N31" s="1" t="s">
        <v>130</v>
      </c>
      <c r="O31" s="2"/>
      <c r="P31" s="5" t="s">
        <v>36</v>
      </c>
      <c r="Q31" s="1" t="s">
        <v>36</v>
      </c>
      <c r="R31" s="1" t="s">
        <v>381</v>
      </c>
      <c r="S31" s="1" t="s">
        <v>381</v>
      </c>
      <c r="T31" s="2"/>
      <c r="U31" s="2"/>
      <c r="V31" s="5" t="s">
        <v>39</v>
      </c>
      <c r="W31" s="5">
        <v>-8.0</v>
      </c>
      <c r="X31" s="5">
        <v>24.0</v>
      </c>
      <c r="Y31" s="1">
        <v>16.0</v>
      </c>
      <c r="Z31" s="1" t="s">
        <v>92</v>
      </c>
      <c r="AA31" s="2"/>
      <c r="AB31" s="5" t="s">
        <v>41</v>
      </c>
      <c r="AC31" s="5">
        <v>0.0</v>
      </c>
      <c r="AD31" s="5" t="s">
        <v>36</v>
      </c>
      <c r="AE31" s="5" t="s">
        <v>36</v>
      </c>
      <c r="AF31" s="1" t="s">
        <v>802</v>
      </c>
      <c r="AG31" s="1" t="s">
        <v>750</v>
      </c>
    </row>
    <row r="32">
      <c r="A32" s="2"/>
      <c r="B32" s="3">
        <v>46204.0</v>
      </c>
      <c r="C32" s="4">
        <v>0.3958333333333333</v>
      </c>
      <c r="D32" s="4">
        <v>0.4166666666666667</v>
      </c>
      <c r="E32" s="4">
        <v>0.3958333333333333</v>
      </c>
      <c r="F32" s="4">
        <v>0.42083333333333334</v>
      </c>
      <c r="G32" s="1"/>
      <c r="H32" s="1" t="s">
        <v>803</v>
      </c>
      <c r="I32" s="2"/>
      <c r="J32" s="1" t="s">
        <v>33</v>
      </c>
      <c r="K32" s="1">
        <f>+52-72-23-311948</f>
        <v>-311991</v>
      </c>
      <c r="L32" s="1" t="s">
        <v>69</v>
      </c>
      <c r="M32" s="1" t="s">
        <v>54</v>
      </c>
      <c r="N32" s="1"/>
      <c r="O32" s="2"/>
      <c r="P32" s="5" t="s">
        <v>36</v>
      </c>
      <c r="Q32" s="5" t="s">
        <v>36</v>
      </c>
      <c r="R32" s="1" t="s">
        <v>381</v>
      </c>
      <c r="S32" s="1" t="s">
        <v>381</v>
      </c>
      <c r="T32" s="2"/>
      <c r="U32" s="2"/>
      <c r="V32" s="5" t="s">
        <v>39</v>
      </c>
      <c r="W32" s="5">
        <v>1.0</v>
      </c>
      <c r="X32" s="5">
        <v>35.0</v>
      </c>
      <c r="Y32" s="1">
        <v>36.0</v>
      </c>
      <c r="Z32" s="1" t="s">
        <v>804</v>
      </c>
      <c r="AA32" s="2"/>
      <c r="AB32" s="5" t="s">
        <v>41</v>
      </c>
      <c r="AC32" s="5">
        <v>0.0</v>
      </c>
      <c r="AD32" s="5" t="s">
        <v>36</v>
      </c>
      <c r="AE32" s="5" t="s">
        <v>36</v>
      </c>
      <c r="AF32" s="1" t="s">
        <v>805</v>
      </c>
      <c r="AG32" s="1" t="s">
        <v>750</v>
      </c>
    </row>
    <row r="33">
      <c r="A33" s="2"/>
      <c r="B33" s="3">
        <v>46204.0</v>
      </c>
      <c r="C33" s="4">
        <v>0.5416666666666666</v>
      </c>
      <c r="D33" s="4">
        <v>0.5833333333333334</v>
      </c>
      <c r="E33" s="4">
        <v>0.5416666666666666</v>
      </c>
      <c r="F33" s="4">
        <v>0.5743055555555555</v>
      </c>
      <c r="G33" s="1">
        <v>1.50583829836E11</v>
      </c>
      <c r="H33" s="1" t="s">
        <v>759</v>
      </c>
      <c r="I33" s="2"/>
      <c r="J33" s="1" t="s">
        <v>33</v>
      </c>
      <c r="K33" s="5">
        <v>5.217223951207E12</v>
      </c>
      <c r="L33" s="1" t="s">
        <v>806</v>
      </c>
      <c r="M33" s="1" t="s">
        <v>139</v>
      </c>
      <c r="N33" s="1" t="s">
        <v>130</v>
      </c>
      <c r="O33" s="2"/>
      <c r="P33" s="5" t="s">
        <v>36</v>
      </c>
      <c r="Q33" s="5" t="s">
        <v>36</v>
      </c>
      <c r="R33" s="1" t="s">
        <v>807</v>
      </c>
      <c r="S33" s="1" t="s">
        <v>381</v>
      </c>
      <c r="T33" s="2"/>
      <c r="U33" s="2"/>
      <c r="V33" s="5" t="s">
        <v>39</v>
      </c>
      <c r="W33" s="5">
        <v>10.0</v>
      </c>
      <c r="X33" s="5">
        <v>37.0</v>
      </c>
      <c r="Y33" s="1">
        <v>47.0</v>
      </c>
      <c r="Z33" s="1" t="s">
        <v>92</v>
      </c>
      <c r="AA33" s="2"/>
      <c r="AB33" s="5" t="s">
        <v>41</v>
      </c>
      <c r="AC33" s="5">
        <v>0.0</v>
      </c>
      <c r="AD33" s="5" t="s">
        <v>36</v>
      </c>
      <c r="AE33" s="5" t="s">
        <v>36</v>
      </c>
      <c r="AF33" s="1" t="s">
        <v>808</v>
      </c>
      <c r="AG33" s="1" t="s">
        <v>750</v>
      </c>
    </row>
    <row r="34">
      <c r="A34" s="2"/>
      <c r="B34" s="3">
        <v>46204.0</v>
      </c>
      <c r="C34" s="4">
        <v>0.375</v>
      </c>
      <c r="D34" s="4">
        <v>0.3958333333333333</v>
      </c>
      <c r="E34" s="4">
        <v>0.375</v>
      </c>
      <c r="F34" s="4">
        <v>0.39791666666666664</v>
      </c>
      <c r="G34" s="5">
        <v>2.15838553456E11</v>
      </c>
      <c r="H34" s="1" t="s">
        <v>809</v>
      </c>
      <c r="I34" s="2"/>
      <c r="J34" s="1" t="s">
        <v>33</v>
      </c>
      <c r="K34" s="11">
        <f>+527228517473</f>
        <v>527228517473</v>
      </c>
      <c r="L34" s="1" t="s">
        <v>764</v>
      </c>
      <c r="M34" s="1" t="s">
        <v>54</v>
      </c>
      <c r="N34" s="1" t="s">
        <v>130</v>
      </c>
      <c r="O34" s="2"/>
      <c r="P34" s="6" t="s">
        <v>810</v>
      </c>
      <c r="Q34" s="5" t="s">
        <v>36</v>
      </c>
      <c r="R34" s="1" t="s">
        <v>381</v>
      </c>
      <c r="S34" s="1" t="s">
        <v>381</v>
      </c>
      <c r="T34" s="2"/>
      <c r="U34" s="2"/>
      <c r="V34" s="5" t="s">
        <v>39</v>
      </c>
      <c r="W34" s="5">
        <v>17.0</v>
      </c>
      <c r="X34" s="5">
        <v>16.0</v>
      </c>
      <c r="Y34" s="1">
        <v>33.0</v>
      </c>
      <c r="Z34" s="1" t="s">
        <v>92</v>
      </c>
      <c r="AA34" s="1"/>
      <c r="AB34" s="5" t="s">
        <v>41</v>
      </c>
      <c r="AC34" s="5">
        <v>0.0</v>
      </c>
      <c r="AD34" s="5" t="s">
        <v>36</v>
      </c>
      <c r="AE34" s="5" t="s">
        <v>36</v>
      </c>
      <c r="AF34" s="1" t="s">
        <v>811</v>
      </c>
      <c r="AG34" s="1" t="s">
        <v>750</v>
      </c>
    </row>
    <row r="35">
      <c r="A35" s="2"/>
      <c r="B35" s="3">
        <v>46204.0</v>
      </c>
      <c r="C35" s="4">
        <v>0.625</v>
      </c>
      <c r="D35" s="4">
        <v>0.6666666666666666</v>
      </c>
      <c r="E35" s="4">
        <v>0.625</v>
      </c>
      <c r="F35" s="4">
        <v>0.6875</v>
      </c>
      <c r="G35" s="5">
        <v>2.30422628255E11</v>
      </c>
      <c r="H35" s="1" t="s">
        <v>812</v>
      </c>
      <c r="I35" s="2"/>
      <c r="J35" s="1" t="s">
        <v>33</v>
      </c>
      <c r="K35" s="11">
        <f>+5217225346963</f>
        <v>5217225346963</v>
      </c>
      <c r="L35" s="1" t="s">
        <v>189</v>
      </c>
      <c r="M35" s="1" t="s">
        <v>90</v>
      </c>
      <c r="N35" s="1" t="s">
        <v>813</v>
      </c>
      <c r="O35" s="2"/>
      <c r="P35" s="6" t="s">
        <v>36</v>
      </c>
      <c r="Q35" s="5" t="s">
        <v>36</v>
      </c>
      <c r="R35" s="1" t="s">
        <v>381</v>
      </c>
      <c r="S35" s="1" t="s">
        <v>381</v>
      </c>
      <c r="T35" s="2"/>
      <c r="U35" s="2"/>
      <c r="V35" s="5" t="s">
        <v>39</v>
      </c>
      <c r="W35" s="5">
        <v>15.0</v>
      </c>
      <c r="X35" s="5">
        <v>75.0</v>
      </c>
      <c r="Y35" s="1">
        <v>90.0</v>
      </c>
      <c r="Z35" s="1" t="s">
        <v>92</v>
      </c>
      <c r="AA35" s="2"/>
      <c r="AB35" s="5" t="s">
        <v>41</v>
      </c>
      <c r="AC35" s="5">
        <v>0.0</v>
      </c>
      <c r="AD35" s="5" t="s">
        <v>36</v>
      </c>
      <c r="AE35" s="5" t="s">
        <v>36</v>
      </c>
      <c r="AF35" s="1" t="s">
        <v>814</v>
      </c>
      <c r="AG35" s="1" t="s">
        <v>750</v>
      </c>
    </row>
    <row r="36">
      <c r="A36" s="2"/>
      <c r="B36" s="3">
        <v>46204.0</v>
      </c>
      <c r="C36" s="4">
        <v>0.5625</v>
      </c>
      <c r="D36" s="4">
        <v>0.5833333333333334</v>
      </c>
      <c r="E36" s="4">
        <v>0.5625</v>
      </c>
      <c r="F36" s="4">
        <v>0.5819444444444445</v>
      </c>
      <c r="G36" s="1">
        <v>1.79483889727E11</v>
      </c>
      <c r="H36" s="1" t="s">
        <v>815</v>
      </c>
      <c r="I36" s="2"/>
      <c r="J36" s="1" t="s">
        <v>33</v>
      </c>
      <c r="K36" s="11">
        <f>+527223877418</f>
        <v>527223877418</v>
      </c>
      <c r="L36" s="1" t="s">
        <v>181</v>
      </c>
      <c r="M36" s="1" t="s">
        <v>54</v>
      </c>
      <c r="N36" s="1"/>
      <c r="O36" s="2"/>
      <c r="P36" s="5" t="s">
        <v>36</v>
      </c>
      <c r="Q36" s="5" t="s">
        <v>36</v>
      </c>
      <c r="R36" s="1" t="s">
        <v>381</v>
      </c>
      <c r="S36" s="1" t="s">
        <v>381</v>
      </c>
      <c r="T36" s="2"/>
      <c r="U36" s="2"/>
      <c r="V36" s="5" t="s">
        <v>39</v>
      </c>
      <c r="W36" s="5">
        <v>2.0</v>
      </c>
      <c r="X36" s="5">
        <v>26.0</v>
      </c>
      <c r="Y36" s="1">
        <v>28.0</v>
      </c>
      <c r="Z36" s="1" t="s">
        <v>92</v>
      </c>
      <c r="AA36" s="2"/>
      <c r="AB36" s="5" t="s">
        <v>41</v>
      </c>
      <c r="AC36" s="5">
        <v>0.0</v>
      </c>
      <c r="AD36" s="5" t="s">
        <v>36</v>
      </c>
      <c r="AE36" s="5" t="s">
        <v>36</v>
      </c>
      <c r="AF36" s="1" t="s">
        <v>774</v>
      </c>
      <c r="AG36" s="1" t="s">
        <v>750</v>
      </c>
    </row>
    <row r="37">
      <c r="A37" s="2"/>
      <c r="B37" s="3"/>
      <c r="C37" s="4"/>
      <c r="D37" s="4"/>
      <c r="E37" s="4"/>
      <c r="F37" s="4"/>
      <c r="G37" s="2"/>
      <c r="H37" s="1"/>
      <c r="I37" s="2"/>
      <c r="J37" s="1"/>
      <c r="K37" s="5"/>
      <c r="L37" s="1"/>
      <c r="M37" s="1"/>
      <c r="N37" s="1"/>
      <c r="O37" s="2"/>
      <c r="P37" s="5"/>
      <c r="Q37" s="5"/>
      <c r="R37" s="1"/>
      <c r="S37" s="1"/>
      <c r="T37" s="2"/>
      <c r="U37" s="2"/>
      <c r="V37" s="5"/>
      <c r="W37" s="5"/>
      <c r="X37" s="5"/>
      <c r="Y37" s="1"/>
      <c r="Z37" s="1"/>
      <c r="AA37" s="2"/>
      <c r="AB37" s="5"/>
      <c r="AC37" s="5"/>
      <c r="AD37" s="5"/>
      <c r="AE37" s="5"/>
      <c r="AF37" s="15"/>
      <c r="AG37" s="1"/>
    </row>
    <row r="38">
      <c r="A38" s="2"/>
      <c r="B38" s="3"/>
      <c r="C38" s="4"/>
      <c r="D38" s="4"/>
      <c r="E38" s="4"/>
      <c r="F38" s="4"/>
      <c r="G38" s="11"/>
      <c r="H38" s="1"/>
      <c r="I38" s="2"/>
      <c r="J38" s="1"/>
      <c r="K38" s="5"/>
      <c r="L38" s="1"/>
      <c r="M38" s="1"/>
      <c r="N38" s="1"/>
      <c r="O38" s="2"/>
      <c r="P38" s="5"/>
      <c r="Q38" s="5"/>
      <c r="R38" s="1"/>
      <c r="S38" s="1"/>
      <c r="T38" s="2"/>
      <c r="U38" s="2"/>
      <c r="V38" s="5"/>
      <c r="W38" s="5"/>
      <c r="X38" s="5"/>
      <c r="Y38" s="1"/>
      <c r="Z38" s="1"/>
      <c r="AA38" s="2"/>
      <c r="AB38" s="5"/>
      <c r="AC38" s="5"/>
      <c r="AD38" s="5"/>
      <c r="AE38" s="5"/>
      <c r="AF38" s="15"/>
      <c r="AG38" s="1"/>
    </row>
    <row r="39">
      <c r="A39" s="2"/>
      <c r="B39" s="3"/>
      <c r="C39" s="4"/>
      <c r="D39" s="4"/>
      <c r="E39" s="4"/>
      <c r="F39" s="4"/>
      <c r="G39" s="5"/>
      <c r="H39" s="1"/>
      <c r="I39" s="2"/>
      <c r="J39" s="1"/>
      <c r="K39" s="11"/>
      <c r="L39" s="1"/>
      <c r="M39" s="1"/>
      <c r="N39" s="1"/>
      <c r="O39" s="2"/>
      <c r="P39" s="6"/>
      <c r="Q39" s="5"/>
      <c r="R39" s="1"/>
      <c r="S39" s="1"/>
      <c r="T39" s="2"/>
      <c r="U39" s="2"/>
      <c r="V39" s="5"/>
      <c r="W39" s="5"/>
      <c r="X39" s="5"/>
      <c r="Y39" s="1"/>
      <c r="Z39" s="1"/>
      <c r="AA39" s="2"/>
      <c r="AB39" s="5"/>
      <c r="AC39" s="5"/>
      <c r="AD39" s="5"/>
      <c r="AE39" s="5"/>
      <c r="AF39" s="15"/>
      <c r="AG39" s="1"/>
    </row>
    <row r="40">
      <c r="A40" s="2"/>
      <c r="B40" s="3"/>
      <c r="C40" s="4"/>
      <c r="D40" s="4"/>
      <c r="E40" s="4"/>
      <c r="F40" s="4"/>
      <c r="G40" s="5"/>
      <c r="H40" s="1"/>
      <c r="I40" s="1"/>
      <c r="J40" s="1"/>
      <c r="K40" s="11"/>
      <c r="L40" s="1"/>
      <c r="M40" s="1"/>
      <c r="N40" s="1"/>
      <c r="O40" s="2"/>
      <c r="P40" s="6"/>
      <c r="Q40" s="5"/>
      <c r="R40" s="1"/>
      <c r="S40" s="1"/>
      <c r="T40" s="2"/>
      <c r="U40" s="2"/>
      <c r="V40" s="5"/>
      <c r="W40" s="5"/>
      <c r="X40" s="5"/>
      <c r="Y40" s="1"/>
      <c r="Z40" s="1"/>
      <c r="AA40" s="2"/>
      <c r="AB40" s="5"/>
      <c r="AC40" s="5"/>
      <c r="AD40" s="5"/>
      <c r="AE40" s="5"/>
      <c r="AF40" s="15"/>
      <c r="AG40" s="1"/>
    </row>
    <row r="41">
      <c r="A41" s="2"/>
      <c r="B41" s="3"/>
      <c r="C41" s="4"/>
      <c r="D41" s="4"/>
      <c r="E41" s="4"/>
      <c r="F41" s="4"/>
      <c r="G41" s="11"/>
      <c r="H41" s="1"/>
      <c r="I41" s="2"/>
      <c r="J41" s="1"/>
      <c r="K41" s="5"/>
      <c r="L41" s="1"/>
      <c r="M41" s="1"/>
      <c r="N41" s="1"/>
      <c r="O41" s="2"/>
      <c r="P41" s="5"/>
      <c r="Q41" s="5"/>
      <c r="R41" s="1"/>
      <c r="S41" s="1"/>
      <c r="T41" s="2"/>
      <c r="U41" s="2"/>
      <c r="V41" s="5"/>
      <c r="W41" s="5"/>
      <c r="X41" s="5"/>
      <c r="Y41" s="1"/>
      <c r="Z41" s="1"/>
      <c r="AA41" s="2"/>
      <c r="AB41" s="5"/>
      <c r="AC41" s="5"/>
      <c r="AD41" s="5"/>
      <c r="AE41" s="5"/>
      <c r="AF41" s="15"/>
      <c r="AG41" s="1"/>
    </row>
    <row r="42">
      <c r="A42" s="2"/>
      <c r="B42" s="3"/>
      <c r="C42" s="4"/>
      <c r="D42" s="4"/>
      <c r="E42" s="4"/>
      <c r="F42" s="4"/>
      <c r="G42" s="11"/>
      <c r="H42" s="1"/>
      <c r="I42" s="2"/>
      <c r="J42" s="1"/>
      <c r="K42" s="5"/>
      <c r="L42" s="1"/>
      <c r="M42" s="1"/>
      <c r="N42" s="1"/>
      <c r="O42" s="2"/>
      <c r="P42" s="5"/>
      <c r="Q42" s="5"/>
      <c r="R42" s="1"/>
      <c r="S42" s="1"/>
      <c r="T42" s="2"/>
      <c r="U42" s="2"/>
      <c r="V42" s="5"/>
      <c r="W42" s="5"/>
      <c r="X42" s="5"/>
      <c r="Y42" s="1"/>
      <c r="Z42" s="1"/>
      <c r="AA42" s="2"/>
      <c r="AB42" s="5"/>
      <c r="AC42" s="5"/>
      <c r="AD42" s="5"/>
      <c r="AE42" s="5"/>
      <c r="AF42" s="15"/>
      <c r="AG42" s="1"/>
    </row>
    <row r="43">
      <c r="A43" s="2"/>
      <c r="B43" s="3"/>
      <c r="C43" s="4"/>
      <c r="D43" s="4"/>
      <c r="E43" s="4"/>
      <c r="F43" s="4"/>
      <c r="G43" s="1"/>
      <c r="H43" s="1"/>
      <c r="I43" s="2"/>
      <c r="J43" s="1"/>
      <c r="K43" s="11"/>
      <c r="L43" s="1"/>
      <c r="M43" s="1"/>
      <c r="N43" s="2"/>
      <c r="O43" s="2"/>
      <c r="P43" s="5"/>
      <c r="Q43" s="5"/>
      <c r="R43" s="1"/>
      <c r="S43" s="1"/>
      <c r="T43" s="2"/>
      <c r="U43" s="2"/>
      <c r="V43" s="5"/>
      <c r="W43" s="5"/>
      <c r="X43" s="5"/>
      <c r="Y43" s="1"/>
      <c r="Z43" s="1"/>
      <c r="AA43" s="2"/>
      <c r="AB43" s="5"/>
      <c r="AC43" s="5"/>
      <c r="AD43" s="5"/>
      <c r="AE43" s="5"/>
      <c r="AF43" s="15"/>
      <c r="AG43" s="1"/>
    </row>
    <row r="44">
      <c r="A44" s="2"/>
      <c r="B44" s="3"/>
      <c r="C44" s="4"/>
      <c r="D44" s="4"/>
      <c r="E44" s="4"/>
      <c r="F44" s="4"/>
      <c r="G44" s="1"/>
      <c r="H44" s="1"/>
      <c r="I44" s="1"/>
      <c r="J44" s="1"/>
      <c r="K44" s="2"/>
      <c r="L44" s="1"/>
      <c r="M44" s="1"/>
      <c r="N44" s="1"/>
      <c r="O44" s="2"/>
      <c r="P44" s="5"/>
      <c r="Q44" s="1"/>
      <c r="R44" s="1"/>
      <c r="S44" s="1"/>
      <c r="T44" s="2"/>
      <c r="U44" s="2"/>
      <c r="V44" s="5"/>
      <c r="W44" s="5"/>
      <c r="X44" s="5"/>
      <c r="Y44" s="1"/>
      <c r="Z44" s="1"/>
      <c r="AA44" s="2"/>
      <c r="AB44" s="5"/>
      <c r="AC44" s="5"/>
      <c r="AD44" s="5"/>
      <c r="AE44" s="5"/>
      <c r="AF44" s="15"/>
      <c r="AG44" s="1"/>
    </row>
    <row r="45">
      <c r="A45" s="2"/>
      <c r="B45" s="3"/>
      <c r="C45" s="4"/>
      <c r="D45" s="4"/>
      <c r="E45" s="4"/>
      <c r="F45" s="4"/>
      <c r="G45" s="5"/>
      <c r="H45" s="1"/>
      <c r="I45" s="2"/>
      <c r="J45" s="1"/>
      <c r="K45" s="5"/>
      <c r="L45" s="1"/>
      <c r="M45" s="1"/>
      <c r="N45" s="1"/>
      <c r="O45" s="2"/>
      <c r="P45" s="5"/>
      <c r="Q45" s="5"/>
      <c r="R45" s="1"/>
      <c r="S45" s="1"/>
      <c r="T45" s="2"/>
      <c r="U45" s="2"/>
      <c r="V45" s="5"/>
      <c r="W45" s="5"/>
      <c r="X45" s="5"/>
      <c r="Y45" s="1"/>
      <c r="Z45" s="1"/>
      <c r="AA45" s="2"/>
      <c r="AB45" s="5"/>
      <c r="AC45" s="5"/>
      <c r="AD45" s="5"/>
      <c r="AE45" s="5"/>
      <c r="AF45" s="15"/>
      <c r="AG45" s="1"/>
    </row>
    <row r="46">
      <c r="A46" s="2"/>
      <c r="B46" s="3"/>
      <c r="C46" s="4"/>
      <c r="D46" s="4"/>
      <c r="E46" s="4"/>
      <c r="F46" s="4"/>
      <c r="G46" s="1"/>
      <c r="H46" s="1"/>
      <c r="I46" s="2"/>
      <c r="J46" s="1"/>
      <c r="K46" s="11"/>
      <c r="L46" s="1"/>
      <c r="M46" s="1"/>
      <c r="N46" s="1"/>
      <c r="O46" s="2"/>
      <c r="P46" s="5"/>
      <c r="Q46" s="5"/>
      <c r="R46" s="1"/>
      <c r="S46" s="1"/>
      <c r="T46" s="2"/>
      <c r="U46" s="2"/>
      <c r="V46" s="5"/>
      <c r="W46" s="5"/>
      <c r="X46" s="5"/>
      <c r="Y46" s="1"/>
      <c r="Z46" s="1"/>
      <c r="AA46" s="2"/>
      <c r="AB46" s="5"/>
      <c r="AC46" s="5"/>
      <c r="AD46" s="5"/>
      <c r="AE46" s="5"/>
      <c r="AF46" s="15"/>
      <c r="AG46" s="1"/>
    </row>
    <row r="47">
      <c r="A47" s="2"/>
      <c r="B47" s="3"/>
      <c r="C47" s="4"/>
      <c r="D47" s="4"/>
      <c r="E47" s="4"/>
      <c r="F47" s="4"/>
      <c r="G47" s="5"/>
      <c r="H47" s="1"/>
      <c r="I47" s="2"/>
      <c r="J47" s="1"/>
      <c r="K47" s="11"/>
      <c r="L47" s="1"/>
      <c r="M47" s="1"/>
      <c r="N47" s="1"/>
      <c r="O47" s="2"/>
      <c r="P47" s="5"/>
      <c r="Q47" s="1"/>
      <c r="R47" s="1"/>
      <c r="S47" s="1"/>
      <c r="T47" s="2"/>
      <c r="U47" s="2"/>
      <c r="V47" s="5"/>
      <c r="W47" s="5"/>
      <c r="X47" s="5"/>
      <c r="Y47" s="1"/>
      <c r="Z47" s="1"/>
      <c r="AA47" s="2"/>
      <c r="AB47" s="5"/>
      <c r="AC47" s="5"/>
      <c r="AD47" s="5"/>
      <c r="AE47" s="5"/>
      <c r="AF47" s="15"/>
      <c r="AG47" s="1"/>
    </row>
    <row r="48">
      <c r="A48" s="2"/>
      <c r="B48" s="3"/>
      <c r="C48" s="4"/>
      <c r="D48" s="4"/>
      <c r="E48" s="4"/>
      <c r="F48" s="4"/>
      <c r="G48" s="11"/>
      <c r="H48" s="1"/>
      <c r="I48" s="2"/>
      <c r="J48" s="1"/>
      <c r="K48" s="5"/>
      <c r="L48" s="1"/>
      <c r="M48" s="1"/>
      <c r="N48" s="1"/>
      <c r="O48" s="2"/>
      <c r="P48" s="5"/>
      <c r="Q48" s="1"/>
      <c r="R48" s="1"/>
      <c r="S48" s="1"/>
      <c r="T48" s="2"/>
      <c r="U48" s="2"/>
      <c r="V48" s="5"/>
      <c r="W48" s="5"/>
      <c r="X48" s="5"/>
      <c r="Y48" s="1"/>
      <c r="Z48" s="1"/>
      <c r="AA48" s="2"/>
      <c r="AB48" s="5"/>
      <c r="AC48" s="5"/>
      <c r="AD48" s="5"/>
      <c r="AE48" s="5"/>
      <c r="AF48" s="15"/>
      <c r="AG48" s="1"/>
    </row>
    <row r="49">
      <c r="A49" s="2"/>
      <c r="B49" s="3"/>
      <c r="C49" s="4"/>
      <c r="D49" s="4"/>
      <c r="E49" s="4"/>
      <c r="F49" s="4"/>
      <c r="G49" s="2"/>
      <c r="H49" s="1"/>
      <c r="I49" s="2"/>
      <c r="J49" s="1"/>
      <c r="K49" s="5"/>
      <c r="L49" s="1"/>
      <c r="M49" s="1"/>
      <c r="N49" s="1"/>
      <c r="O49" s="2"/>
      <c r="P49" s="5"/>
      <c r="Q49" s="11"/>
      <c r="R49" s="1"/>
      <c r="S49" s="1"/>
      <c r="T49" s="2"/>
      <c r="U49" s="2"/>
      <c r="V49" s="5"/>
      <c r="W49" s="5"/>
      <c r="X49" s="5"/>
      <c r="Y49" s="1"/>
      <c r="Z49" s="1"/>
      <c r="AA49" s="2"/>
      <c r="AB49" s="5"/>
      <c r="AC49" s="5"/>
      <c r="AD49" s="5"/>
      <c r="AE49" s="5"/>
      <c r="AF49" s="15"/>
      <c r="AG49" s="1"/>
    </row>
    <row r="50">
      <c r="A50" s="2"/>
      <c r="B50" s="3"/>
      <c r="C50" s="4"/>
      <c r="D50" s="4"/>
      <c r="E50" s="4"/>
      <c r="F50" s="4"/>
      <c r="G50" s="5"/>
      <c r="H50" s="1"/>
      <c r="I50" s="2"/>
      <c r="J50" s="1"/>
      <c r="K50" s="11"/>
      <c r="L50" s="1"/>
      <c r="M50" s="1"/>
      <c r="N50" s="1"/>
      <c r="O50" s="2"/>
      <c r="P50" s="5"/>
      <c r="Q50" s="5"/>
      <c r="R50" s="1"/>
      <c r="S50" s="1"/>
      <c r="T50" s="2"/>
      <c r="U50" s="2"/>
      <c r="V50" s="5"/>
      <c r="W50" s="5"/>
      <c r="X50" s="5"/>
      <c r="Y50" s="1"/>
      <c r="Z50" s="1"/>
      <c r="AA50" s="2"/>
      <c r="AB50" s="5"/>
      <c r="AC50" s="5"/>
      <c r="AD50" s="5"/>
      <c r="AE50" s="5"/>
      <c r="AF50" s="15"/>
      <c r="AG50" s="1"/>
    </row>
    <row r="51">
      <c r="A51" s="2"/>
      <c r="B51" s="3"/>
      <c r="C51" s="4"/>
      <c r="D51" s="4"/>
      <c r="E51" s="4"/>
      <c r="F51" s="4"/>
      <c r="G51" s="11"/>
      <c r="H51" s="1"/>
      <c r="I51" s="2"/>
      <c r="J51" s="1"/>
      <c r="K51" s="5"/>
      <c r="L51" s="1"/>
      <c r="M51" s="1"/>
      <c r="N51" s="1"/>
      <c r="O51" s="2"/>
      <c r="P51" s="5"/>
      <c r="Q51" s="5"/>
      <c r="R51" s="1"/>
      <c r="S51" s="1"/>
      <c r="T51" s="2"/>
      <c r="U51" s="2"/>
      <c r="V51" s="5"/>
      <c r="W51" s="5"/>
      <c r="X51" s="5"/>
      <c r="Y51" s="1"/>
      <c r="Z51" s="1"/>
      <c r="AA51" s="2"/>
      <c r="AB51" s="5"/>
      <c r="AC51" s="5"/>
      <c r="AD51" s="5"/>
      <c r="AE51" s="5"/>
      <c r="AF51" s="15"/>
      <c r="AG51" s="1"/>
    </row>
    <row r="52">
      <c r="A52" s="2"/>
      <c r="B52" s="3"/>
      <c r="C52" s="4"/>
      <c r="D52" s="4"/>
      <c r="E52" s="4"/>
      <c r="F52" s="4"/>
      <c r="G52" s="5"/>
      <c r="H52" s="1"/>
      <c r="I52" s="2"/>
      <c r="J52" s="1"/>
      <c r="K52" s="11"/>
      <c r="L52" s="1"/>
      <c r="M52" s="1"/>
      <c r="N52" s="1"/>
      <c r="O52" s="2"/>
      <c r="P52" s="5"/>
      <c r="Q52" s="2"/>
      <c r="R52" s="1"/>
      <c r="S52" s="1"/>
      <c r="T52" s="2"/>
      <c r="U52" s="2"/>
      <c r="V52" s="5"/>
      <c r="W52" s="5"/>
      <c r="X52" s="5"/>
      <c r="Y52" s="1"/>
      <c r="Z52" s="1"/>
      <c r="AA52" s="2"/>
      <c r="AB52" s="5"/>
      <c r="AC52" s="5"/>
      <c r="AD52" s="5"/>
      <c r="AE52" s="5"/>
      <c r="AF52" s="15"/>
      <c r="AG52" s="1"/>
    </row>
    <row r="53">
      <c r="A53" s="2"/>
      <c r="B53" s="3"/>
      <c r="C53" s="4"/>
      <c r="D53" s="4"/>
      <c r="E53" s="4"/>
      <c r="F53" s="4"/>
      <c r="G53" s="1"/>
      <c r="H53" s="1"/>
      <c r="I53" s="2"/>
      <c r="J53" s="1"/>
      <c r="K53" s="11"/>
      <c r="L53" s="1"/>
      <c r="M53" s="1"/>
      <c r="N53" s="1"/>
      <c r="O53" s="2"/>
      <c r="P53" s="5"/>
      <c r="Q53" s="11"/>
      <c r="R53" s="1"/>
      <c r="S53" s="1"/>
      <c r="T53" s="2"/>
      <c r="U53" s="2"/>
      <c r="V53" s="5"/>
      <c r="W53" s="5"/>
      <c r="X53" s="5"/>
      <c r="Y53" s="1"/>
      <c r="Z53" s="1"/>
      <c r="AA53" s="2"/>
      <c r="AB53" s="5"/>
      <c r="AC53" s="5"/>
      <c r="AD53" s="5"/>
      <c r="AE53" s="5"/>
      <c r="AF53" s="15"/>
      <c r="AG53" s="1"/>
    </row>
    <row r="54">
      <c r="A54" s="2"/>
      <c r="B54" s="3"/>
      <c r="C54" s="4"/>
      <c r="D54" s="4"/>
      <c r="E54" s="4"/>
      <c r="F54" s="4"/>
      <c r="G54" s="11"/>
      <c r="H54" s="1"/>
      <c r="I54" s="2"/>
      <c r="J54" s="1"/>
      <c r="K54" s="5"/>
      <c r="L54" s="1"/>
      <c r="M54" s="1"/>
      <c r="N54" s="1"/>
      <c r="O54" s="2"/>
      <c r="P54" s="5"/>
      <c r="Q54" s="5"/>
      <c r="R54" s="1"/>
      <c r="S54" s="1"/>
      <c r="T54" s="2"/>
      <c r="U54" s="2"/>
      <c r="V54" s="5"/>
      <c r="W54" s="5"/>
      <c r="X54" s="5"/>
      <c r="Y54" s="1"/>
      <c r="Z54" s="1"/>
      <c r="AA54" s="2"/>
      <c r="AB54" s="5"/>
      <c r="AC54" s="5"/>
      <c r="AD54" s="5"/>
      <c r="AE54" s="5"/>
      <c r="AF54" s="15"/>
      <c r="AG54" s="1"/>
    </row>
    <row r="55">
      <c r="A55" s="2"/>
      <c r="B55" s="3"/>
      <c r="C55" s="4"/>
      <c r="D55" s="4"/>
      <c r="E55" s="4"/>
      <c r="F55" s="4"/>
      <c r="G55" s="5"/>
      <c r="H55" s="1"/>
      <c r="I55" s="2"/>
      <c r="J55" s="1"/>
      <c r="K55" s="11"/>
      <c r="L55" s="1"/>
      <c r="M55" s="1"/>
      <c r="N55" s="1"/>
      <c r="O55" s="2"/>
      <c r="P55" s="5"/>
      <c r="Q55" s="5"/>
      <c r="R55" s="1"/>
      <c r="S55" s="1"/>
      <c r="T55" s="2"/>
      <c r="U55" s="2"/>
      <c r="V55" s="5"/>
      <c r="W55" s="5"/>
      <c r="X55" s="5"/>
      <c r="Y55" s="1"/>
      <c r="Z55" s="1"/>
      <c r="AA55" s="2"/>
      <c r="AB55" s="5"/>
      <c r="AC55" s="5"/>
      <c r="AD55" s="5"/>
      <c r="AE55" s="5"/>
      <c r="AF55" s="15"/>
      <c r="AG55" s="1"/>
    </row>
    <row r="56">
      <c r="A56" s="2"/>
      <c r="B56" s="3"/>
      <c r="C56" s="4"/>
      <c r="D56" s="4"/>
      <c r="E56" s="4"/>
      <c r="F56" s="4"/>
      <c r="G56" s="1"/>
      <c r="H56" s="1"/>
      <c r="I56" s="2"/>
      <c r="J56" s="1"/>
      <c r="K56" s="11"/>
      <c r="L56" s="1"/>
      <c r="M56" s="1"/>
      <c r="N56" s="1"/>
      <c r="O56" s="2"/>
      <c r="P56" s="5"/>
      <c r="Q56" s="1"/>
      <c r="R56" s="1"/>
      <c r="S56" s="1"/>
      <c r="T56" s="2"/>
      <c r="U56" s="2"/>
      <c r="V56" s="5"/>
      <c r="W56" s="5"/>
      <c r="X56" s="5"/>
      <c r="Y56" s="1"/>
      <c r="Z56" s="1"/>
      <c r="AA56" s="2"/>
      <c r="AB56" s="5"/>
      <c r="AC56" s="5"/>
      <c r="AD56" s="5"/>
      <c r="AE56" s="5"/>
      <c r="AF56" s="15"/>
      <c r="AG56" s="1"/>
    </row>
    <row r="57">
      <c r="A57" s="2"/>
      <c r="B57" s="18"/>
      <c r="C57" s="19"/>
      <c r="D57" s="19"/>
      <c r="E57" s="19"/>
      <c r="F57" s="19"/>
      <c r="G57" s="1"/>
      <c r="H57" s="1"/>
      <c r="I57" s="1"/>
      <c r="J57" s="1"/>
      <c r="K57" s="1"/>
      <c r="L57" s="1"/>
      <c r="M57" s="1"/>
      <c r="N57" s="1"/>
      <c r="O57" s="2"/>
      <c r="P57" s="12"/>
      <c r="Q57" s="2"/>
      <c r="R57" s="1"/>
      <c r="S57" s="1"/>
      <c r="T57" s="2"/>
      <c r="U57" s="2"/>
      <c r="V57" s="1"/>
      <c r="W57" s="1"/>
      <c r="X57" s="1"/>
      <c r="Y57" s="1"/>
      <c r="Z57" s="1"/>
      <c r="AA57" s="2"/>
      <c r="AB57" s="1"/>
      <c r="AC57" s="1"/>
      <c r="AD57" s="1"/>
      <c r="AE57" s="1"/>
      <c r="AF57" s="15"/>
      <c r="AG57" s="1"/>
    </row>
    <row r="58">
      <c r="A58" s="2"/>
      <c r="B58" s="18"/>
      <c r="C58" s="19"/>
      <c r="D58" s="19"/>
      <c r="E58" s="19"/>
      <c r="F58" s="19"/>
      <c r="G58" s="2"/>
      <c r="H58" s="1"/>
      <c r="I58" s="2"/>
      <c r="J58" s="1"/>
      <c r="K58" s="1"/>
      <c r="L58" s="1"/>
      <c r="M58" s="1"/>
      <c r="N58" s="1"/>
      <c r="O58" s="2"/>
      <c r="P58" s="1"/>
      <c r="Q58" s="1"/>
      <c r="R58" s="1"/>
      <c r="S58" s="1"/>
      <c r="T58" s="2"/>
      <c r="U58" s="2"/>
      <c r="V58" s="1"/>
      <c r="W58" s="1"/>
      <c r="X58" s="1"/>
      <c r="Y58" s="1"/>
      <c r="Z58" s="1"/>
      <c r="AA58" s="2"/>
      <c r="AB58" s="1"/>
      <c r="AC58" s="1"/>
      <c r="AD58" s="1"/>
      <c r="AE58" s="1"/>
      <c r="AF58" s="15"/>
      <c r="AG58" s="1"/>
    </row>
    <row r="59">
      <c r="A59" s="2"/>
      <c r="B59" s="18"/>
      <c r="C59" s="19"/>
      <c r="D59" s="19"/>
      <c r="E59" s="19"/>
      <c r="F59" s="19"/>
      <c r="G59" s="1"/>
      <c r="H59" s="1"/>
      <c r="I59" s="2"/>
      <c r="J59" s="1"/>
      <c r="K59" s="2"/>
      <c r="L59" s="1"/>
      <c r="M59" s="1"/>
      <c r="N59" s="1"/>
      <c r="O59" s="2"/>
      <c r="P59" s="1"/>
      <c r="Q59" s="1"/>
      <c r="R59" s="1"/>
      <c r="S59" s="1"/>
      <c r="T59" s="2"/>
      <c r="U59" s="2"/>
      <c r="V59" s="1"/>
      <c r="W59" s="1"/>
      <c r="X59" s="1"/>
      <c r="Y59" s="1"/>
      <c r="Z59" s="1"/>
      <c r="AA59" s="2"/>
      <c r="AB59" s="1"/>
      <c r="AC59" s="1"/>
      <c r="AD59" s="1"/>
      <c r="AE59" s="1"/>
      <c r="AF59" s="15"/>
      <c r="AG59" s="1"/>
    </row>
    <row r="60">
      <c r="A60" s="2"/>
      <c r="B60" s="18"/>
      <c r="C60" s="19"/>
      <c r="D60" s="19"/>
      <c r="E60" s="19"/>
      <c r="F60" s="19"/>
      <c r="G60" s="1"/>
      <c r="H60" s="1"/>
      <c r="I60" s="2"/>
      <c r="J60" s="1"/>
      <c r="K60" s="2"/>
      <c r="L60" s="1"/>
      <c r="M60" s="1"/>
      <c r="N60" s="1"/>
      <c r="O60" s="2"/>
      <c r="P60" s="1"/>
      <c r="Q60" s="1"/>
      <c r="R60" s="1"/>
      <c r="S60" s="1"/>
      <c r="T60" s="2"/>
      <c r="U60" s="2"/>
      <c r="V60" s="1"/>
      <c r="W60" s="1"/>
      <c r="X60" s="1"/>
      <c r="Y60" s="1"/>
      <c r="Z60" s="1"/>
      <c r="AA60" s="2"/>
      <c r="AB60" s="1"/>
      <c r="AC60" s="1"/>
      <c r="AD60" s="1"/>
      <c r="AE60" s="1"/>
      <c r="AF60" s="15"/>
      <c r="AG60" s="1"/>
    </row>
    <row r="61">
      <c r="A61" s="2"/>
      <c r="B61" s="18"/>
      <c r="C61" s="19"/>
      <c r="D61" s="19"/>
      <c r="E61" s="19"/>
      <c r="F61" s="19"/>
      <c r="G61" s="2"/>
      <c r="H61" s="1"/>
      <c r="I61" s="2"/>
      <c r="J61" s="1"/>
      <c r="K61" s="1"/>
      <c r="L61" s="1"/>
      <c r="M61" s="1"/>
      <c r="N61" s="1"/>
      <c r="O61" s="2"/>
      <c r="P61" s="1"/>
      <c r="Q61" s="2"/>
      <c r="R61" s="1"/>
      <c r="S61" s="1"/>
      <c r="T61" s="2"/>
      <c r="U61" s="2"/>
      <c r="V61" s="1"/>
      <c r="W61" s="1"/>
      <c r="X61" s="1"/>
      <c r="Y61" s="1"/>
      <c r="Z61" s="1"/>
      <c r="AA61" s="2"/>
      <c r="AB61" s="1"/>
      <c r="AC61" s="1"/>
      <c r="AD61" s="1"/>
      <c r="AE61" s="1"/>
      <c r="AF61" s="15"/>
      <c r="AG61" s="1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1"/>
      <c r="B2" s="18">
        <v>46213.0</v>
      </c>
      <c r="C2" s="19">
        <v>0.5</v>
      </c>
      <c r="D2" s="4">
        <v>0.5069444444444444</v>
      </c>
      <c r="E2" s="19">
        <v>0.5</v>
      </c>
      <c r="F2" s="19">
        <v>0.5069444444444444</v>
      </c>
      <c r="G2" s="1">
        <v>2.24060802694E11</v>
      </c>
      <c r="H2" s="1" t="s">
        <v>816</v>
      </c>
      <c r="I2" s="6"/>
      <c r="J2" s="12" t="s">
        <v>33</v>
      </c>
      <c r="K2" s="1" t="str">
        <f>+1 602 638 8070</f>
        <v>#ERROR!</v>
      </c>
      <c r="L2" s="1" t="s">
        <v>106</v>
      </c>
      <c r="M2" s="1" t="s">
        <v>77</v>
      </c>
      <c r="N2" s="1" t="s">
        <v>817</v>
      </c>
      <c r="O2" s="5"/>
      <c r="P2" s="5" t="s">
        <v>818</v>
      </c>
      <c r="Q2" s="5"/>
      <c r="R2" s="1" t="s">
        <v>78</v>
      </c>
      <c r="S2" s="1" t="s">
        <v>819</v>
      </c>
      <c r="T2" s="2"/>
      <c r="U2" s="5"/>
      <c r="V2" s="5" t="s">
        <v>820</v>
      </c>
      <c r="W2" s="5">
        <v>0.0</v>
      </c>
      <c r="X2" s="5">
        <v>10.0</v>
      </c>
      <c r="Y2" s="1">
        <v>10.0</v>
      </c>
      <c r="Z2" s="1" t="s">
        <v>821</v>
      </c>
      <c r="AA2" s="1"/>
      <c r="AB2" s="1" t="s">
        <v>80</v>
      </c>
      <c r="AC2" s="1">
        <v>0.0</v>
      </c>
      <c r="AD2" s="1" t="s">
        <v>36</v>
      </c>
      <c r="AE2" s="1" t="s">
        <v>36</v>
      </c>
      <c r="AF2" s="1" t="s">
        <v>304</v>
      </c>
      <c r="AG2" s="1" t="s">
        <v>822</v>
      </c>
    </row>
    <row r="3">
      <c r="A3" s="1"/>
      <c r="B3" s="18">
        <v>46213.0</v>
      </c>
      <c r="C3" s="19">
        <v>0.5833333333333334</v>
      </c>
      <c r="D3" s="4">
        <v>0.5902777777777778</v>
      </c>
      <c r="E3" s="19">
        <v>0.5833333333333334</v>
      </c>
      <c r="F3" s="19">
        <v>0.5569444444444445</v>
      </c>
      <c r="G3" s="1">
        <v>2.34277347764E11</v>
      </c>
      <c r="H3" s="1" t="s">
        <v>823</v>
      </c>
      <c r="I3" s="5"/>
      <c r="J3" s="6" t="s">
        <v>33</v>
      </c>
      <c r="K3" s="1">
        <f>+12082401072</f>
        <v>12082401072</v>
      </c>
      <c r="L3" s="1" t="s">
        <v>106</v>
      </c>
      <c r="M3" s="1" t="s">
        <v>77</v>
      </c>
      <c r="N3" s="1" t="s">
        <v>824</v>
      </c>
      <c r="O3" s="5"/>
      <c r="P3" s="6" t="s">
        <v>36</v>
      </c>
      <c r="Q3" s="5" t="s">
        <v>36</v>
      </c>
      <c r="R3" s="1" t="s">
        <v>78</v>
      </c>
      <c r="S3" s="1" t="s">
        <v>825</v>
      </c>
      <c r="T3" s="2"/>
      <c r="U3" s="5"/>
      <c r="V3" s="5" t="s">
        <v>39</v>
      </c>
      <c r="W3" s="5">
        <v>0.0</v>
      </c>
      <c r="X3" s="5">
        <v>-38.0</v>
      </c>
      <c r="Y3" s="1">
        <v>-38.0</v>
      </c>
      <c r="Z3" s="1" t="s">
        <v>826</v>
      </c>
      <c r="AA3" s="1"/>
      <c r="AB3" s="1" t="s">
        <v>80</v>
      </c>
      <c r="AC3" s="1">
        <v>0.0</v>
      </c>
      <c r="AD3" s="1" t="s">
        <v>36</v>
      </c>
      <c r="AE3" s="1" t="s">
        <v>36</v>
      </c>
      <c r="AF3" s="1" t="s">
        <v>717</v>
      </c>
      <c r="AG3" s="1" t="s">
        <v>822</v>
      </c>
    </row>
    <row r="4">
      <c r="A4" s="1"/>
      <c r="B4" s="18">
        <v>46213.0</v>
      </c>
      <c r="C4" s="19">
        <v>0.5</v>
      </c>
      <c r="D4" s="4">
        <v>0.5208333333333334</v>
      </c>
      <c r="E4" s="19">
        <v>0.5</v>
      </c>
      <c r="F4" s="19">
        <v>0.50625</v>
      </c>
      <c r="G4" s="1">
        <v>2.24060802694E11</v>
      </c>
      <c r="H4" s="1" t="s">
        <v>816</v>
      </c>
      <c r="I4" s="6"/>
      <c r="J4" s="6" t="s">
        <v>33</v>
      </c>
      <c r="K4" s="1" t="str">
        <f>+1 602 638 8070</f>
        <v>#ERROR!</v>
      </c>
      <c r="L4" s="1" t="s">
        <v>103</v>
      </c>
      <c r="M4" s="1" t="s">
        <v>46</v>
      </c>
      <c r="N4" s="1"/>
      <c r="O4" s="5"/>
      <c r="P4" s="5" t="s">
        <v>818</v>
      </c>
      <c r="Q4" s="5"/>
      <c r="R4" s="1" t="s">
        <v>819</v>
      </c>
      <c r="S4" s="1" t="s">
        <v>819</v>
      </c>
      <c r="T4" s="2"/>
      <c r="U4" s="5"/>
      <c r="V4" s="5" t="s">
        <v>820</v>
      </c>
      <c r="W4" s="5">
        <v>0.0</v>
      </c>
      <c r="X4" s="5">
        <v>9.0</v>
      </c>
      <c r="Y4" s="1">
        <v>9.0</v>
      </c>
      <c r="Z4" s="1" t="s">
        <v>827</v>
      </c>
      <c r="AA4" s="1"/>
      <c r="AB4" s="1" t="s">
        <v>80</v>
      </c>
      <c r="AC4" s="1">
        <v>0.0</v>
      </c>
      <c r="AD4" s="1" t="s">
        <v>36</v>
      </c>
      <c r="AE4" s="1" t="s">
        <v>36</v>
      </c>
      <c r="AF4" s="1" t="s">
        <v>304</v>
      </c>
      <c r="AG4" s="1" t="s">
        <v>822</v>
      </c>
    </row>
    <row r="5">
      <c r="A5" s="1"/>
      <c r="B5" s="18">
        <v>46213.0</v>
      </c>
      <c r="C5" s="19">
        <v>0.5833333333333334</v>
      </c>
      <c r="D5" s="4">
        <v>0.625</v>
      </c>
      <c r="E5" s="19">
        <v>0.5833333333333334</v>
      </c>
      <c r="F5" s="19">
        <v>0.6034722222222222</v>
      </c>
      <c r="G5" s="1">
        <v>2.34277347764E11</v>
      </c>
      <c r="H5" s="1" t="s">
        <v>823</v>
      </c>
      <c r="I5" s="6"/>
      <c r="J5" s="5" t="s">
        <v>33</v>
      </c>
      <c r="K5" s="1">
        <f>+12082401072</f>
        <v>12082401072</v>
      </c>
      <c r="L5" s="1" t="s">
        <v>334</v>
      </c>
      <c r="M5" s="1" t="s">
        <v>90</v>
      </c>
      <c r="N5" s="1" t="s">
        <v>828</v>
      </c>
      <c r="O5" s="5"/>
      <c r="P5" s="5" t="s">
        <v>36</v>
      </c>
      <c r="Q5" s="5" t="s">
        <v>36</v>
      </c>
      <c r="R5" s="1" t="s">
        <v>825</v>
      </c>
      <c r="S5" s="1" t="s">
        <v>825</v>
      </c>
      <c r="T5" s="2"/>
      <c r="U5" s="5"/>
      <c r="V5" s="5" t="s">
        <v>820</v>
      </c>
      <c r="W5" s="5">
        <v>0.0</v>
      </c>
      <c r="X5" s="5">
        <v>29.0</v>
      </c>
      <c r="Y5" s="1">
        <v>29.0</v>
      </c>
      <c r="Z5" s="1" t="s">
        <v>92</v>
      </c>
      <c r="AA5" s="1"/>
      <c r="AB5" s="1" t="s">
        <v>80</v>
      </c>
      <c r="AC5" s="1">
        <v>0.0</v>
      </c>
      <c r="AD5" s="1" t="s">
        <v>36</v>
      </c>
      <c r="AE5" s="1" t="s">
        <v>36</v>
      </c>
      <c r="AF5" s="1" t="s">
        <v>717</v>
      </c>
      <c r="AG5" s="1" t="s">
        <v>822</v>
      </c>
    </row>
    <row r="6">
      <c r="A6" s="1"/>
      <c r="B6" s="18">
        <v>46213.0</v>
      </c>
      <c r="C6" s="19">
        <v>0.6354166666666666</v>
      </c>
      <c r="D6" s="4">
        <v>0.6458333333333334</v>
      </c>
      <c r="E6" s="19">
        <v>0.6354166666666666</v>
      </c>
      <c r="F6" s="19">
        <v>0.5194444444444445</v>
      </c>
      <c r="G6" s="1"/>
      <c r="H6" s="1" t="s">
        <v>829</v>
      </c>
      <c r="I6" s="6"/>
      <c r="J6" s="5" t="s">
        <v>33</v>
      </c>
      <c r="K6" s="1">
        <v>3.331713143E9</v>
      </c>
      <c r="L6" s="1" t="s">
        <v>183</v>
      </c>
      <c r="M6" s="1" t="s">
        <v>46</v>
      </c>
      <c r="N6" s="1" t="s">
        <v>830</v>
      </c>
      <c r="O6" s="5"/>
      <c r="P6" s="5" t="s">
        <v>36</v>
      </c>
      <c r="Q6" s="5"/>
      <c r="R6" s="1" t="s">
        <v>819</v>
      </c>
      <c r="S6" s="1" t="s">
        <v>831</v>
      </c>
      <c r="T6" s="2"/>
      <c r="U6" s="5"/>
      <c r="V6" s="5" t="s">
        <v>820</v>
      </c>
      <c r="W6" s="5">
        <v>0.0</v>
      </c>
      <c r="X6" s="5">
        <v>-167.0</v>
      </c>
      <c r="Y6" s="1">
        <v>-167.0</v>
      </c>
      <c r="Z6" s="1" t="s">
        <v>832</v>
      </c>
      <c r="AA6" s="1"/>
      <c r="AB6" s="1"/>
      <c r="AC6" s="1">
        <v>0.0</v>
      </c>
      <c r="AD6" s="1" t="s">
        <v>36</v>
      </c>
      <c r="AE6" s="1" t="s">
        <v>36</v>
      </c>
      <c r="AF6" s="1" t="s">
        <v>814</v>
      </c>
      <c r="AG6" s="1" t="s">
        <v>822</v>
      </c>
    </row>
    <row r="7">
      <c r="A7" s="1"/>
      <c r="B7" s="18">
        <v>46213.0</v>
      </c>
      <c r="C7" s="19">
        <v>0.6180555555555556</v>
      </c>
      <c r="D7" s="22">
        <v>0.6284722222222222</v>
      </c>
      <c r="E7" s="19">
        <v>0.6180555555555556</v>
      </c>
      <c r="F7" s="19">
        <v>0.5194444444444445</v>
      </c>
      <c r="G7" s="1"/>
      <c r="H7" s="1" t="s">
        <v>833</v>
      </c>
      <c r="I7" s="6"/>
      <c r="J7" s="1" t="s">
        <v>33</v>
      </c>
      <c r="K7" s="1">
        <v>3.33400255E9</v>
      </c>
      <c r="L7" s="1" t="s">
        <v>183</v>
      </c>
      <c r="M7" s="1" t="s">
        <v>46</v>
      </c>
      <c r="N7" s="1" t="s">
        <v>830</v>
      </c>
      <c r="O7" s="5"/>
      <c r="P7" s="5" t="s">
        <v>36</v>
      </c>
      <c r="Q7" s="5"/>
      <c r="R7" s="1" t="s">
        <v>819</v>
      </c>
      <c r="S7" s="1" t="s">
        <v>834</v>
      </c>
      <c r="T7" s="2"/>
      <c r="U7" s="5"/>
      <c r="V7" s="5" t="s">
        <v>39</v>
      </c>
      <c r="W7" s="5">
        <v>0.0</v>
      </c>
      <c r="X7" s="5">
        <v>-142.0</v>
      </c>
      <c r="Y7" s="1">
        <v>-142.0</v>
      </c>
      <c r="Z7" s="1" t="s">
        <v>832</v>
      </c>
      <c r="AA7" s="1"/>
      <c r="AB7" s="1" t="s">
        <v>41</v>
      </c>
      <c r="AC7" s="1">
        <v>0.0</v>
      </c>
      <c r="AD7" s="1" t="s">
        <v>36</v>
      </c>
      <c r="AE7" s="1" t="s">
        <v>36</v>
      </c>
      <c r="AF7" s="1" t="s">
        <v>686</v>
      </c>
      <c r="AG7" s="1" t="s">
        <v>822</v>
      </c>
    </row>
    <row r="8">
      <c r="A8" s="1"/>
      <c r="B8" s="18">
        <v>46213.0</v>
      </c>
      <c r="C8" s="19">
        <v>0.5416666666666666</v>
      </c>
      <c r="D8" s="4">
        <v>0.5520833333333334</v>
      </c>
      <c r="E8" s="19">
        <v>0.5416666666666666</v>
      </c>
      <c r="F8" s="19">
        <v>0.5166666666666667</v>
      </c>
      <c r="G8" s="1">
        <v>1.6536302312E11</v>
      </c>
      <c r="H8" s="1" t="s">
        <v>835</v>
      </c>
      <c r="I8" s="6"/>
      <c r="J8" s="5" t="s">
        <v>33</v>
      </c>
      <c r="K8" s="1">
        <f>+525585538038</f>
        <v>525585538038</v>
      </c>
      <c r="L8" s="1" t="s">
        <v>183</v>
      </c>
      <c r="M8" s="1" t="s">
        <v>46</v>
      </c>
      <c r="N8" s="1" t="s">
        <v>836</v>
      </c>
      <c r="O8" s="5"/>
      <c r="P8" s="5" t="s">
        <v>36</v>
      </c>
      <c r="Q8" s="5" t="s">
        <v>36</v>
      </c>
      <c r="R8" s="1" t="s">
        <v>819</v>
      </c>
      <c r="S8" s="1" t="s">
        <v>819</v>
      </c>
      <c r="T8" s="2"/>
      <c r="U8" s="5"/>
      <c r="V8" s="5" t="s">
        <v>820</v>
      </c>
      <c r="W8" s="5">
        <v>0.0</v>
      </c>
      <c r="X8" s="5">
        <v>-36.0</v>
      </c>
      <c r="Y8" s="1">
        <v>-36.0</v>
      </c>
      <c r="Z8" s="1" t="s">
        <v>832</v>
      </c>
      <c r="AA8" s="1"/>
      <c r="AB8" s="1" t="s">
        <v>41</v>
      </c>
      <c r="AC8" s="1">
        <v>0.0</v>
      </c>
      <c r="AD8" s="1" t="s">
        <v>36</v>
      </c>
      <c r="AE8" s="1" t="s">
        <v>36</v>
      </c>
      <c r="AF8" s="1" t="s">
        <v>386</v>
      </c>
      <c r="AG8" s="1" t="s">
        <v>822</v>
      </c>
    </row>
    <row r="9">
      <c r="A9" s="1"/>
      <c r="B9" s="18">
        <v>46213.0</v>
      </c>
      <c r="C9" s="19">
        <v>0.625</v>
      </c>
      <c r="D9" s="22">
        <v>0.6319444444444444</v>
      </c>
      <c r="E9" s="19">
        <v>0.625</v>
      </c>
      <c r="F9" s="19">
        <v>0.6291666666666667</v>
      </c>
      <c r="G9" s="1">
        <v>2.33828479277E11</v>
      </c>
      <c r="H9" s="1" t="s">
        <v>837</v>
      </c>
      <c r="I9" s="6"/>
      <c r="J9" s="1" t="s">
        <v>33</v>
      </c>
      <c r="K9" s="1">
        <f t="shared" ref="K9:K10" si="1">+5213787909308</f>
        <v>5213787909308</v>
      </c>
      <c r="L9" s="1" t="s">
        <v>106</v>
      </c>
      <c r="M9" s="1" t="s">
        <v>77</v>
      </c>
      <c r="N9" s="1" t="s">
        <v>838</v>
      </c>
      <c r="O9" s="5"/>
      <c r="P9" s="5" t="s">
        <v>36</v>
      </c>
      <c r="Q9" s="5"/>
      <c r="R9" s="1" t="s">
        <v>78</v>
      </c>
      <c r="S9" s="1" t="s">
        <v>819</v>
      </c>
      <c r="T9" s="2"/>
      <c r="U9" s="5"/>
      <c r="V9" s="5" t="s">
        <v>39</v>
      </c>
      <c r="W9" s="5">
        <v>0.0</v>
      </c>
      <c r="X9" s="5">
        <v>6.0</v>
      </c>
      <c r="Y9" s="1">
        <v>6.0</v>
      </c>
      <c r="Z9" s="1" t="s">
        <v>821</v>
      </c>
      <c r="AA9" s="1"/>
      <c r="AB9" s="1" t="s">
        <v>41</v>
      </c>
      <c r="AC9" s="1">
        <v>0.0</v>
      </c>
      <c r="AD9" s="1" t="s">
        <v>36</v>
      </c>
      <c r="AE9" s="1" t="s">
        <v>36</v>
      </c>
      <c r="AF9" s="1" t="s">
        <v>451</v>
      </c>
      <c r="AG9" s="1" t="s">
        <v>822</v>
      </c>
    </row>
    <row r="10">
      <c r="A10" s="1"/>
      <c r="B10" s="18">
        <v>46213.0</v>
      </c>
      <c r="C10" s="19">
        <v>0.625</v>
      </c>
      <c r="D10" s="4">
        <v>0.6666666666666666</v>
      </c>
      <c r="E10" s="19">
        <v>0.625</v>
      </c>
      <c r="F10" s="19">
        <v>0.6291666666666667</v>
      </c>
      <c r="G10" s="1">
        <v>2.33828479277E11</v>
      </c>
      <c r="H10" s="1" t="s">
        <v>837</v>
      </c>
      <c r="I10" s="5"/>
      <c r="J10" s="1" t="s">
        <v>33</v>
      </c>
      <c r="K10" s="1">
        <f t="shared" si="1"/>
        <v>5213787909308</v>
      </c>
      <c r="L10" s="1" t="s">
        <v>89</v>
      </c>
      <c r="M10" s="1" t="s">
        <v>90</v>
      </c>
      <c r="N10" s="1" t="s">
        <v>839</v>
      </c>
      <c r="O10" s="5"/>
      <c r="P10" s="5" t="s">
        <v>36</v>
      </c>
      <c r="Q10" s="5"/>
      <c r="R10" s="1" t="s">
        <v>819</v>
      </c>
      <c r="S10" s="1" t="s">
        <v>819</v>
      </c>
      <c r="T10" s="2"/>
      <c r="U10" s="5"/>
      <c r="V10" s="5" t="s">
        <v>39</v>
      </c>
      <c r="W10" s="5">
        <v>0.0</v>
      </c>
      <c r="X10" s="5">
        <v>6.0</v>
      </c>
      <c r="Y10" s="1">
        <v>6.0</v>
      </c>
      <c r="Z10" s="1" t="s">
        <v>92</v>
      </c>
      <c r="AA10" s="1"/>
      <c r="AB10" s="1" t="s">
        <v>41</v>
      </c>
      <c r="AC10" s="1">
        <v>1.0</v>
      </c>
      <c r="AD10" s="1" t="s">
        <v>411</v>
      </c>
      <c r="AE10" s="1" t="s">
        <v>36</v>
      </c>
      <c r="AF10" s="1" t="s">
        <v>451</v>
      </c>
      <c r="AG10" s="1" t="s">
        <v>822</v>
      </c>
    </row>
    <row r="11">
      <c r="A11" s="1"/>
      <c r="B11" s="18">
        <v>46213.0</v>
      </c>
      <c r="C11" s="19">
        <v>0.5416666666666666</v>
      </c>
      <c r="D11" s="4">
        <v>0.5486111111111112</v>
      </c>
      <c r="E11" s="19">
        <v>0.5416666666666666</v>
      </c>
      <c r="F11" s="19">
        <v>0.5444444444444444</v>
      </c>
      <c r="G11" s="2"/>
      <c r="H11" s="1" t="s">
        <v>840</v>
      </c>
      <c r="I11" s="6"/>
      <c r="J11" s="5" t="s">
        <v>33</v>
      </c>
      <c r="K11" s="1">
        <v>4.431619419E9</v>
      </c>
      <c r="L11" s="1" t="s">
        <v>106</v>
      </c>
      <c r="M11" s="1" t="s">
        <v>77</v>
      </c>
      <c r="N11" s="1" t="s">
        <v>841</v>
      </c>
      <c r="O11" s="5"/>
      <c r="P11" s="5" t="s">
        <v>36</v>
      </c>
      <c r="Q11" s="5" t="s">
        <v>36</v>
      </c>
      <c r="R11" s="1" t="s">
        <v>78</v>
      </c>
      <c r="S11" s="1" t="s">
        <v>819</v>
      </c>
      <c r="T11" s="2"/>
      <c r="U11" s="5"/>
      <c r="V11" s="5" t="s">
        <v>820</v>
      </c>
      <c r="W11" s="5">
        <v>0.0</v>
      </c>
      <c r="X11" s="5">
        <v>4.0</v>
      </c>
      <c r="Y11" s="1">
        <v>4.0</v>
      </c>
      <c r="Z11" s="1" t="s">
        <v>826</v>
      </c>
      <c r="AA11" s="1"/>
      <c r="AB11" s="1" t="s">
        <v>41</v>
      </c>
      <c r="AC11" s="1">
        <v>0.0</v>
      </c>
      <c r="AD11" s="1" t="s">
        <v>36</v>
      </c>
      <c r="AE11" s="1" t="s">
        <v>36</v>
      </c>
      <c r="AF11" s="1" t="s">
        <v>386</v>
      </c>
      <c r="AG11" s="1" t="s">
        <v>822</v>
      </c>
    </row>
    <row r="12">
      <c r="A12" s="1"/>
      <c r="B12" s="18">
        <v>46213.0</v>
      </c>
      <c r="C12" s="19">
        <v>0.5416666666666666</v>
      </c>
      <c r="D12" s="4">
        <v>0.5833333333333334</v>
      </c>
      <c r="E12" s="19">
        <v>0.5416666666666666</v>
      </c>
      <c r="F12" s="19">
        <v>0.5569444444444445</v>
      </c>
      <c r="G12" s="1">
        <v>2.33159260784E11</v>
      </c>
      <c r="H12" s="1" t="s">
        <v>842</v>
      </c>
      <c r="I12" s="6"/>
      <c r="J12" s="5" t="s">
        <v>33</v>
      </c>
      <c r="K12" s="1" t="str">
        <f>+52 452 130 0616</f>
        <v>#ERROR!</v>
      </c>
      <c r="L12" s="1" t="s">
        <v>189</v>
      </c>
      <c r="M12" s="1" t="s">
        <v>90</v>
      </c>
      <c r="N12" s="1" t="s">
        <v>843</v>
      </c>
      <c r="O12" s="5"/>
      <c r="P12" s="5" t="s">
        <v>36</v>
      </c>
      <c r="Q12" s="5" t="s">
        <v>36</v>
      </c>
      <c r="R12" s="1" t="s">
        <v>819</v>
      </c>
      <c r="S12" s="1" t="s">
        <v>819</v>
      </c>
      <c r="T12" s="2"/>
      <c r="U12" s="5"/>
      <c r="V12" s="5" t="s">
        <v>820</v>
      </c>
      <c r="W12" s="5">
        <v>0.0</v>
      </c>
      <c r="X12" s="5">
        <v>22.0</v>
      </c>
      <c r="Y12" s="1">
        <v>22.0</v>
      </c>
      <c r="Z12" s="1" t="s">
        <v>92</v>
      </c>
      <c r="AA12" s="1"/>
      <c r="AB12" s="1" t="s">
        <v>41</v>
      </c>
      <c r="AC12" s="1">
        <v>0.0</v>
      </c>
      <c r="AD12" s="1" t="s">
        <v>36</v>
      </c>
      <c r="AE12" s="1" t="s">
        <v>36</v>
      </c>
      <c r="AF12" s="1" t="s">
        <v>386</v>
      </c>
      <c r="AG12" s="1" t="s">
        <v>822</v>
      </c>
    </row>
    <row r="13">
      <c r="A13" s="1"/>
      <c r="B13" s="18">
        <v>46212.0</v>
      </c>
      <c r="C13" s="19">
        <v>0.75</v>
      </c>
      <c r="D13" s="22">
        <v>0.7916666666666666</v>
      </c>
      <c r="E13" s="19">
        <v>0.75</v>
      </c>
      <c r="F13" s="19">
        <v>0.6888888888888889</v>
      </c>
      <c r="G13" s="1">
        <v>1.5771530252E11</v>
      </c>
      <c r="H13" s="1" t="s">
        <v>844</v>
      </c>
      <c r="I13" s="6"/>
      <c r="J13" s="5" t="s">
        <v>33</v>
      </c>
      <c r="K13" s="1">
        <f>+523318376838</f>
        <v>523318376838</v>
      </c>
      <c r="L13" s="1" t="s">
        <v>845</v>
      </c>
      <c r="M13" s="1" t="s">
        <v>139</v>
      </c>
      <c r="N13" s="2"/>
      <c r="O13" s="5"/>
      <c r="P13" s="5" t="s">
        <v>36</v>
      </c>
      <c r="Q13" s="5"/>
      <c r="R13" s="1" t="s">
        <v>846</v>
      </c>
      <c r="S13" s="1" t="s">
        <v>831</v>
      </c>
      <c r="T13" s="2"/>
      <c r="U13" s="5"/>
      <c r="V13" s="5" t="s">
        <v>39</v>
      </c>
      <c r="W13" s="5">
        <v>0.0</v>
      </c>
      <c r="X13" s="5">
        <v>-88.0</v>
      </c>
      <c r="Y13" s="1">
        <v>-88.0</v>
      </c>
      <c r="Z13" s="1" t="s">
        <v>832</v>
      </c>
      <c r="AA13" s="1"/>
      <c r="AB13" s="1" t="s">
        <v>41</v>
      </c>
      <c r="AC13" s="1">
        <v>0.0</v>
      </c>
      <c r="AD13" s="1" t="s">
        <v>36</v>
      </c>
      <c r="AE13" s="1" t="s">
        <v>36</v>
      </c>
      <c r="AF13" s="1" t="s">
        <v>258</v>
      </c>
      <c r="AG13" s="1" t="s">
        <v>822</v>
      </c>
    </row>
    <row r="14">
      <c r="A14" s="1"/>
      <c r="B14" s="18">
        <v>46212.0</v>
      </c>
      <c r="C14" s="19">
        <v>0.4166666666666667</v>
      </c>
      <c r="D14" s="4">
        <v>0.4583333333333333</v>
      </c>
      <c r="E14" s="19">
        <v>0.4166666666666667</v>
      </c>
      <c r="F14" s="19">
        <v>0.5069444444444444</v>
      </c>
      <c r="G14" s="1">
        <v>2.24060802694E11</v>
      </c>
      <c r="H14" s="1" t="s">
        <v>816</v>
      </c>
      <c r="I14" s="6"/>
      <c r="J14" s="1" t="s">
        <v>33</v>
      </c>
      <c r="K14" s="1" t="str">
        <f>+1 602 638 8070</f>
        <v>#ERROR!</v>
      </c>
      <c r="L14" s="1" t="s">
        <v>847</v>
      </c>
      <c r="M14" s="1" t="s">
        <v>139</v>
      </c>
      <c r="N14" s="1"/>
      <c r="O14" s="5"/>
      <c r="P14" s="5" t="s">
        <v>818</v>
      </c>
      <c r="Q14" s="5"/>
      <c r="R14" s="1" t="s">
        <v>268</v>
      </c>
      <c r="S14" s="1" t="s">
        <v>819</v>
      </c>
      <c r="T14" s="2"/>
      <c r="U14" s="5"/>
      <c r="V14" s="5" t="s">
        <v>820</v>
      </c>
      <c r="W14" s="5">
        <v>0.0</v>
      </c>
      <c r="X14" s="5">
        <v>130.0</v>
      </c>
      <c r="Y14" s="1">
        <v>130.0</v>
      </c>
      <c r="Z14" s="1" t="s">
        <v>827</v>
      </c>
      <c r="AA14" s="1"/>
      <c r="AB14" s="1" t="s">
        <v>80</v>
      </c>
      <c r="AC14" s="1">
        <v>0.0</v>
      </c>
      <c r="AD14" s="1" t="s">
        <v>36</v>
      </c>
      <c r="AE14" s="1" t="s">
        <v>36</v>
      </c>
      <c r="AF14" s="1" t="s">
        <v>371</v>
      </c>
      <c r="AG14" s="1" t="s">
        <v>822</v>
      </c>
    </row>
    <row r="15">
      <c r="A15" s="1"/>
      <c r="B15" s="18">
        <v>46212.0</v>
      </c>
      <c r="C15" s="19">
        <v>0.6354166666666666</v>
      </c>
      <c r="D15" s="4">
        <v>0.6770833333333334</v>
      </c>
      <c r="E15" s="19">
        <v>0.6354166666666666</v>
      </c>
      <c r="F15" s="19">
        <v>0.6347222222222222</v>
      </c>
      <c r="G15" s="1">
        <v>2.33940197422E11</v>
      </c>
      <c r="H15" s="1" t="s">
        <v>848</v>
      </c>
      <c r="I15" s="6"/>
      <c r="J15" s="5" t="s">
        <v>33</v>
      </c>
      <c r="K15" s="1">
        <f>+5213333872816</f>
        <v>5213333872816</v>
      </c>
      <c r="L15" s="1" t="s">
        <v>89</v>
      </c>
      <c r="M15" s="1" t="s">
        <v>90</v>
      </c>
      <c r="N15" s="1" t="s">
        <v>849</v>
      </c>
      <c r="O15" s="5"/>
      <c r="P15" s="6" t="s">
        <v>36</v>
      </c>
      <c r="Q15" s="5"/>
      <c r="R15" s="1" t="s">
        <v>825</v>
      </c>
      <c r="S15" s="1" t="s">
        <v>825</v>
      </c>
      <c r="T15" s="2"/>
      <c r="U15" s="5"/>
      <c r="V15" s="5" t="s">
        <v>39</v>
      </c>
      <c r="W15" s="5">
        <v>0.0</v>
      </c>
      <c r="X15" s="5">
        <v>-1.0</v>
      </c>
      <c r="Y15" s="1">
        <v>-1.0</v>
      </c>
      <c r="Z15" s="1" t="s">
        <v>92</v>
      </c>
      <c r="AA15" s="1"/>
      <c r="AB15" s="1" t="s">
        <v>41</v>
      </c>
      <c r="AC15" s="1">
        <v>0.0</v>
      </c>
      <c r="AD15" s="1" t="s">
        <v>36</v>
      </c>
      <c r="AE15" s="1" t="s">
        <v>36</v>
      </c>
      <c r="AF15" s="1" t="s">
        <v>814</v>
      </c>
      <c r="AG15" s="1" t="s">
        <v>822</v>
      </c>
    </row>
    <row r="16">
      <c r="A16" s="1"/>
      <c r="B16" s="18">
        <v>46212.0</v>
      </c>
      <c r="C16" s="19">
        <v>0.625</v>
      </c>
      <c r="D16" s="22">
        <v>0.6354166666666666</v>
      </c>
      <c r="E16" s="19">
        <v>0.625</v>
      </c>
      <c r="F16" s="19">
        <v>0.6340277777777777</v>
      </c>
      <c r="G16" s="1">
        <v>2.33051102021E11</v>
      </c>
      <c r="H16" s="1" t="s">
        <v>850</v>
      </c>
      <c r="I16" s="6"/>
      <c r="J16" s="5" t="s">
        <v>33</v>
      </c>
      <c r="K16" s="1">
        <f>+5213320379534</f>
        <v>5213320379534</v>
      </c>
      <c r="L16" s="1" t="s">
        <v>183</v>
      </c>
      <c r="M16" s="1" t="s">
        <v>46</v>
      </c>
      <c r="N16" s="2"/>
      <c r="O16" s="5"/>
      <c r="P16" s="6" t="s">
        <v>36</v>
      </c>
      <c r="Q16" s="5"/>
      <c r="R16" s="1" t="s">
        <v>825</v>
      </c>
      <c r="S16" s="1" t="s">
        <v>825</v>
      </c>
      <c r="T16" s="2"/>
      <c r="U16" s="5"/>
      <c r="V16" s="5" t="s">
        <v>39</v>
      </c>
      <c r="W16" s="5">
        <v>0.0</v>
      </c>
      <c r="X16" s="5">
        <v>13.0</v>
      </c>
      <c r="Y16" s="1">
        <v>13.0</v>
      </c>
      <c r="Z16" s="1" t="s">
        <v>832</v>
      </c>
      <c r="AA16" s="1"/>
      <c r="AB16" s="1" t="s">
        <v>41</v>
      </c>
      <c r="AC16" s="1">
        <v>0.0</v>
      </c>
      <c r="AD16" s="1" t="s">
        <v>36</v>
      </c>
      <c r="AE16" s="1" t="s">
        <v>36</v>
      </c>
      <c r="AF16" s="1" t="s">
        <v>451</v>
      </c>
      <c r="AG16" s="1" t="s">
        <v>822</v>
      </c>
    </row>
    <row r="17">
      <c r="A17" s="1"/>
      <c r="B17" s="18">
        <v>46212.0</v>
      </c>
      <c r="C17" s="19">
        <v>0.625</v>
      </c>
      <c r="D17" s="22">
        <v>0.6666666666666666</v>
      </c>
      <c r="E17" s="19">
        <v>0.625</v>
      </c>
      <c r="F17" s="19">
        <v>0.6340277777777777</v>
      </c>
      <c r="G17" s="2"/>
      <c r="H17" s="1" t="s">
        <v>851</v>
      </c>
      <c r="I17" s="5"/>
      <c r="J17" s="1" t="s">
        <v>33</v>
      </c>
      <c r="K17" s="1">
        <v>3.323517398E9</v>
      </c>
      <c r="L17" s="1" t="s">
        <v>89</v>
      </c>
      <c r="M17" s="1" t="s">
        <v>90</v>
      </c>
      <c r="N17" s="1" t="s">
        <v>852</v>
      </c>
      <c r="O17" s="5"/>
      <c r="P17" s="5" t="s">
        <v>36</v>
      </c>
      <c r="Q17" s="5"/>
      <c r="R17" s="1" t="s">
        <v>819</v>
      </c>
      <c r="S17" s="1" t="s">
        <v>834</v>
      </c>
      <c r="T17" s="2"/>
      <c r="U17" s="5"/>
      <c r="V17" s="5" t="s">
        <v>39</v>
      </c>
      <c r="W17" s="5">
        <v>0.0</v>
      </c>
      <c r="X17" s="5">
        <v>13.0</v>
      </c>
      <c r="Y17" s="1">
        <v>13.0</v>
      </c>
      <c r="Z17" s="1" t="s">
        <v>832</v>
      </c>
      <c r="AA17" s="1"/>
      <c r="AB17" s="1" t="s">
        <v>41</v>
      </c>
      <c r="AC17" s="1">
        <v>0.0</v>
      </c>
      <c r="AD17" s="1" t="s">
        <v>36</v>
      </c>
      <c r="AE17" s="1" t="s">
        <v>36</v>
      </c>
      <c r="AF17" s="1" t="s">
        <v>451</v>
      </c>
      <c r="AG17" s="1" t="s">
        <v>822</v>
      </c>
    </row>
    <row r="18">
      <c r="A18" s="1"/>
      <c r="B18" s="18">
        <v>46212.0</v>
      </c>
      <c r="C18" s="19">
        <v>0.375</v>
      </c>
      <c r="D18" s="4">
        <v>0.4166666666666667</v>
      </c>
      <c r="E18" s="19">
        <v>0.375</v>
      </c>
      <c r="F18" s="19">
        <v>0.5215277777777778</v>
      </c>
      <c r="G18" s="1">
        <v>2.32788340879E11</v>
      </c>
      <c r="H18" s="1" t="s">
        <v>853</v>
      </c>
      <c r="I18" s="6"/>
      <c r="J18" s="1" t="s">
        <v>33</v>
      </c>
      <c r="K18" s="1" t="str">
        <f>+1 925 395 3716</f>
        <v>#ERROR!</v>
      </c>
      <c r="L18" s="1" t="s">
        <v>159</v>
      </c>
      <c r="M18" s="1" t="s">
        <v>90</v>
      </c>
      <c r="N18" s="1" t="s">
        <v>854</v>
      </c>
      <c r="O18" s="5"/>
      <c r="P18" s="6" t="s">
        <v>161</v>
      </c>
      <c r="Q18" s="5"/>
      <c r="R18" s="1" t="s">
        <v>855</v>
      </c>
      <c r="S18" s="1" t="s">
        <v>855</v>
      </c>
      <c r="T18" s="2"/>
      <c r="U18" s="5"/>
      <c r="V18" s="5" t="s">
        <v>39</v>
      </c>
      <c r="W18" s="5">
        <v>0.0</v>
      </c>
      <c r="X18" s="5">
        <v>211.0</v>
      </c>
      <c r="Y18" s="1">
        <v>211.0</v>
      </c>
      <c r="Z18" s="1" t="s">
        <v>92</v>
      </c>
      <c r="AA18" s="1"/>
      <c r="AB18" s="1"/>
      <c r="AC18" s="1">
        <v>0.0</v>
      </c>
      <c r="AD18" s="1" t="s">
        <v>36</v>
      </c>
      <c r="AE18" s="1" t="s">
        <v>36</v>
      </c>
      <c r="AF18" s="1" t="s">
        <v>586</v>
      </c>
      <c r="AG18" s="1" t="s">
        <v>822</v>
      </c>
    </row>
    <row r="19">
      <c r="A19" s="1"/>
      <c r="B19" s="18">
        <v>46211.0</v>
      </c>
      <c r="C19" s="19">
        <v>0.6666666666666666</v>
      </c>
      <c r="D19" s="4">
        <v>0.6875</v>
      </c>
      <c r="E19" s="19">
        <v>0.6666666666666666</v>
      </c>
      <c r="F19" s="19">
        <v>0.7486111111111111</v>
      </c>
      <c r="G19" s="1">
        <v>2.13840055364E11</v>
      </c>
      <c r="H19" s="1" t="s">
        <v>856</v>
      </c>
      <c r="I19" s="5"/>
      <c r="J19" s="1" t="s">
        <v>33</v>
      </c>
      <c r="K19" s="1" t="str">
        <f>+52 662 100 5045</f>
        <v>#ERROR!</v>
      </c>
      <c r="L19" s="1" t="s">
        <v>69</v>
      </c>
      <c r="M19" s="1" t="s">
        <v>54</v>
      </c>
      <c r="N19" s="1" t="s">
        <v>857</v>
      </c>
      <c r="O19" s="5"/>
      <c r="P19" s="5" t="s">
        <v>36</v>
      </c>
      <c r="Q19" s="5"/>
      <c r="R19" s="1" t="s">
        <v>855</v>
      </c>
      <c r="S19" s="1" t="s">
        <v>855</v>
      </c>
      <c r="T19" s="2"/>
      <c r="U19" s="5"/>
      <c r="V19" s="5" t="s">
        <v>39</v>
      </c>
      <c r="W19" s="5">
        <v>0.0</v>
      </c>
      <c r="X19" s="5">
        <v>118.0</v>
      </c>
      <c r="Y19" s="1">
        <v>118.0</v>
      </c>
      <c r="Z19" s="1" t="s">
        <v>858</v>
      </c>
      <c r="AA19" s="1"/>
      <c r="AB19" s="1" t="s">
        <v>41</v>
      </c>
      <c r="AC19" s="1">
        <v>0.0</v>
      </c>
      <c r="AD19" s="1" t="s">
        <v>36</v>
      </c>
      <c r="AE19" s="1" t="s">
        <v>36</v>
      </c>
      <c r="AF19" s="1" t="s">
        <v>859</v>
      </c>
      <c r="AG19" s="1" t="s">
        <v>822</v>
      </c>
    </row>
    <row r="20">
      <c r="A20" s="1"/>
      <c r="B20" s="18">
        <v>46211.0</v>
      </c>
      <c r="C20" s="19">
        <v>0.5868055555555556</v>
      </c>
      <c r="D20" s="4">
        <v>0.5972222222222222</v>
      </c>
      <c r="E20" s="19">
        <v>0.5868055555555556</v>
      </c>
      <c r="F20" s="19">
        <v>0.775</v>
      </c>
      <c r="G20" s="1"/>
      <c r="H20" s="1" t="s">
        <v>833</v>
      </c>
      <c r="I20" s="6"/>
      <c r="J20" s="1" t="s">
        <v>33</v>
      </c>
      <c r="K20" s="1">
        <v>3.33400255E9</v>
      </c>
      <c r="L20" s="1" t="s">
        <v>351</v>
      </c>
      <c r="M20" s="1" t="s">
        <v>77</v>
      </c>
      <c r="N20" s="1" t="s">
        <v>860</v>
      </c>
      <c r="O20" s="11"/>
      <c r="P20" s="5" t="s">
        <v>36</v>
      </c>
      <c r="Q20" s="5"/>
      <c r="R20" s="1" t="s">
        <v>78</v>
      </c>
      <c r="S20" s="1" t="s">
        <v>834</v>
      </c>
      <c r="T20" s="1"/>
      <c r="U20" s="11"/>
      <c r="V20" s="5" t="s">
        <v>39</v>
      </c>
      <c r="W20" s="5">
        <v>0.0</v>
      </c>
      <c r="X20" s="5">
        <v>271.0</v>
      </c>
      <c r="Y20" s="1">
        <v>271.0</v>
      </c>
      <c r="Z20" s="1" t="s">
        <v>832</v>
      </c>
      <c r="AA20" s="1"/>
      <c r="AB20" s="1" t="s">
        <v>41</v>
      </c>
      <c r="AC20" s="1">
        <v>0.0</v>
      </c>
      <c r="AD20" s="1" t="s">
        <v>36</v>
      </c>
      <c r="AE20" s="1" t="s">
        <v>36</v>
      </c>
      <c r="AF20" s="1" t="s">
        <v>861</v>
      </c>
      <c r="AG20" s="1" t="s">
        <v>822</v>
      </c>
    </row>
    <row r="21">
      <c r="A21" s="1"/>
      <c r="B21" s="18">
        <v>46211.0</v>
      </c>
      <c r="C21" s="19">
        <v>0.5486111111111112</v>
      </c>
      <c r="D21" s="4">
        <v>0.5590277777777778</v>
      </c>
      <c r="E21" s="19">
        <v>0.5486111111111112</v>
      </c>
      <c r="F21" s="19">
        <v>0.625</v>
      </c>
      <c r="G21" s="1"/>
      <c r="H21" s="1" t="s">
        <v>829</v>
      </c>
      <c r="I21" s="6"/>
      <c r="J21" s="5" t="s">
        <v>33</v>
      </c>
      <c r="K21" s="1">
        <v>3.331713143E9</v>
      </c>
      <c r="L21" s="1" t="s">
        <v>351</v>
      </c>
      <c r="M21" s="1" t="s">
        <v>77</v>
      </c>
      <c r="N21" s="1" t="s">
        <v>862</v>
      </c>
      <c r="O21" s="5"/>
      <c r="P21" s="5" t="s">
        <v>36</v>
      </c>
      <c r="Q21" s="5"/>
      <c r="R21" s="1" t="s">
        <v>78</v>
      </c>
      <c r="S21" s="1" t="s">
        <v>831</v>
      </c>
      <c r="T21" s="2"/>
      <c r="U21" s="5"/>
      <c r="V21" s="5" t="s">
        <v>820</v>
      </c>
      <c r="W21" s="5">
        <v>0.0</v>
      </c>
      <c r="X21" s="5">
        <v>110.0</v>
      </c>
      <c r="Y21" s="1">
        <v>110.0</v>
      </c>
      <c r="Z21" s="1" t="s">
        <v>832</v>
      </c>
      <c r="AA21" s="1"/>
      <c r="AB21" s="1"/>
      <c r="AC21" s="1">
        <v>0.0</v>
      </c>
      <c r="AD21" s="1" t="s">
        <v>36</v>
      </c>
      <c r="AE21" s="1" t="s">
        <v>36</v>
      </c>
      <c r="AF21" s="1" t="s">
        <v>808</v>
      </c>
      <c r="AG21" s="1" t="s">
        <v>822</v>
      </c>
    </row>
    <row r="22">
      <c r="A22" s="1"/>
      <c r="B22" s="18">
        <v>46211.0</v>
      </c>
      <c r="C22" s="19">
        <v>0.5833333333333334</v>
      </c>
      <c r="D22" s="4">
        <v>0.625</v>
      </c>
      <c r="E22" s="19">
        <v>0.5833333333333334</v>
      </c>
      <c r="F22" s="19">
        <v>0.6222222222222222</v>
      </c>
      <c r="G22" s="1"/>
      <c r="H22" s="1" t="s">
        <v>833</v>
      </c>
      <c r="I22" s="6"/>
      <c r="J22" s="1" t="s">
        <v>33</v>
      </c>
      <c r="K22" s="1">
        <v>3.33400255E9</v>
      </c>
      <c r="L22" s="1" t="s">
        <v>189</v>
      </c>
      <c r="M22" s="1" t="s">
        <v>90</v>
      </c>
      <c r="N22" s="1" t="s">
        <v>863</v>
      </c>
      <c r="O22" s="5"/>
      <c r="P22" s="5" t="s">
        <v>36</v>
      </c>
      <c r="Q22" s="5"/>
      <c r="R22" s="1" t="s">
        <v>819</v>
      </c>
      <c r="S22" s="1" t="s">
        <v>834</v>
      </c>
      <c r="T22" s="2"/>
      <c r="U22" s="5"/>
      <c r="V22" s="5" t="s">
        <v>39</v>
      </c>
      <c r="W22" s="5">
        <v>0.0</v>
      </c>
      <c r="X22" s="5">
        <v>56.0</v>
      </c>
      <c r="Y22" s="1">
        <v>56.0</v>
      </c>
      <c r="Z22" s="1" t="s">
        <v>832</v>
      </c>
      <c r="AA22" s="1"/>
      <c r="AB22" s="1" t="s">
        <v>41</v>
      </c>
      <c r="AC22" s="1">
        <v>0.0</v>
      </c>
      <c r="AD22" s="1" t="s">
        <v>36</v>
      </c>
      <c r="AE22" s="1" t="s">
        <v>36</v>
      </c>
      <c r="AF22" s="1" t="s">
        <v>717</v>
      </c>
      <c r="AG22" s="1" t="s">
        <v>822</v>
      </c>
    </row>
    <row r="23">
      <c r="A23" s="1"/>
      <c r="B23" s="18">
        <v>46211.0</v>
      </c>
      <c r="C23" s="19">
        <v>0.5416666666666666</v>
      </c>
      <c r="D23" s="4">
        <v>0.5833333333333334</v>
      </c>
      <c r="E23" s="19">
        <v>0.5416666666666666</v>
      </c>
      <c r="F23" s="19">
        <v>0.6215277777777778</v>
      </c>
      <c r="G23" s="2"/>
      <c r="H23" s="1" t="s">
        <v>829</v>
      </c>
      <c r="I23" s="6"/>
      <c r="J23" s="1" t="s">
        <v>33</v>
      </c>
      <c r="K23" s="1">
        <v>3.331713143E9</v>
      </c>
      <c r="L23" s="1" t="s">
        <v>189</v>
      </c>
      <c r="M23" s="1" t="s">
        <v>90</v>
      </c>
      <c r="N23" s="1" t="s">
        <v>863</v>
      </c>
      <c r="O23" s="5"/>
      <c r="P23" s="5" t="s">
        <v>36</v>
      </c>
      <c r="Q23" s="5"/>
      <c r="R23" s="1" t="s">
        <v>819</v>
      </c>
      <c r="S23" s="1" t="s">
        <v>831</v>
      </c>
      <c r="T23" s="2"/>
      <c r="U23" s="5"/>
      <c r="V23" s="5" t="s">
        <v>820</v>
      </c>
      <c r="W23" s="5">
        <v>0.0</v>
      </c>
      <c r="X23" s="5">
        <v>115.0</v>
      </c>
      <c r="Y23" s="1">
        <v>115.0</v>
      </c>
      <c r="Z23" s="1" t="s">
        <v>832</v>
      </c>
      <c r="AA23" s="1"/>
      <c r="AB23" s="1"/>
      <c r="AC23" s="1">
        <v>0.0</v>
      </c>
      <c r="AD23" s="1" t="s">
        <v>36</v>
      </c>
      <c r="AE23" s="1" t="s">
        <v>36</v>
      </c>
      <c r="AF23" s="1" t="s">
        <v>386</v>
      </c>
      <c r="AG23" s="1" t="s">
        <v>822</v>
      </c>
    </row>
    <row r="24">
      <c r="A24" s="1"/>
      <c r="B24" s="18">
        <v>46211.0</v>
      </c>
      <c r="C24" s="19">
        <v>0.6458333333333334</v>
      </c>
      <c r="D24" s="4">
        <v>0.6666666666666666</v>
      </c>
      <c r="E24" s="19">
        <v>0.6458333333333334</v>
      </c>
      <c r="F24" s="19">
        <v>0.7173611111111111</v>
      </c>
      <c r="G24" s="1">
        <v>1.79467630423E11</v>
      </c>
      <c r="H24" s="1" t="s">
        <v>864</v>
      </c>
      <c r="I24" s="6"/>
      <c r="J24" s="5" t="s">
        <v>33</v>
      </c>
      <c r="K24" s="1">
        <f>+523338151719</f>
        <v>523338151719</v>
      </c>
      <c r="L24" s="1" t="s">
        <v>69</v>
      </c>
      <c r="M24" s="1" t="s">
        <v>54</v>
      </c>
      <c r="N24" s="1" t="s">
        <v>865</v>
      </c>
      <c r="O24" s="5"/>
      <c r="P24" s="5" t="s">
        <v>866</v>
      </c>
      <c r="Q24" s="5" t="s">
        <v>36</v>
      </c>
      <c r="R24" s="1" t="s">
        <v>855</v>
      </c>
      <c r="S24" s="1" t="s">
        <v>855</v>
      </c>
      <c r="T24" s="2"/>
      <c r="U24" s="11"/>
      <c r="V24" s="5" t="s">
        <v>39</v>
      </c>
      <c r="W24" s="5">
        <v>0.0</v>
      </c>
      <c r="X24" s="5">
        <v>103.0</v>
      </c>
      <c r="Y24" s="1">
        <v>103.0</v>
      </c>
      <c r="Z24" s="1" t="s">
        <v>832</v>
      </c>
      <c r="AA24" s="1"/>
      <c r="AB24" s="1" t="s">
        <v>41</v>
      </c>
      <c r="AC24" s="1">
        <v>0.0</v>
      </c>
      <c r="AD24" s="1" t="s">
        <v>36</v>
      </c>
      <c r="AE24" s="1" t="s">
        <v>36</v>
      </c>
      <c r="AF24" s="1" t="s">
        <v>266</v>
      </c>
      <c r="AG24" s="1" t="s">
        <v>822</v>
      </c>
    </row>
    <row r="25">
      <c r="A25" s="1"/>
      <c r="B25" s="18">
        <v>46211.0</v>
      </c>
      <c r="C25" s="19">
        <v>0.625</v>
      </c>
      <c r="D25" s="4">
        <v>0.6354166666666666</v>
      </c>
      <c r="E25" s="19">
        <v>0.625</v>
      </c>
      <c r="F25" s="19">
        <v>0.6055555555555555</v>
      </c>
      <c r="G25" s="1">
        <v>2.29404183083E11</v>
      </c>
      <c r="H25" s="1" t="s">
        <v>867</v>
      </c>
      <c r="I25" s="6"/>
      <c r="J25" s="5" t="s">
        <v>33</v>
      </c>
      <c r="K25" s="1">
        <f>+523143573286</f>
        <v>523143573286</v>
      </c>
      <c r="L25" s="1" t="s">
        <v>183</v>
      </c>
      <c r="M25" s="1" t="s">
        <v>46</v>
      </c>
      <c r="N25" s="1" t="s">
        <v>868</v>
      </c>
      <c r="O25" s="5"/>
      <c r="P25" s="5" t="s">
        <v>36</v>
      </c>
      <c r="Q25" s="5"/>
      <c r="R25" s="1" t="s">
        <v>855</v>
      </c>
      <c r="S25" s="1" t="s">
        <v>855</v>
      </c>
      <c r="T25" s="2"/>
      <c r="U25" s="11"/>
      <c r="V25" s="5" t="s">
        <v>39</v>
      </c>
      <c r="W25" s="5">
        <v>0.0</v>
      </c>
      <c r="X25" s="5">
        <v>-28.0</v>
      </c>
      <c r="Y25" s="1">
        <v>-28.0</v>
      </c>
      <c r="Z25" s="1" t="s">
        <v>858</v>
      </c>
      <c r="AA25" s="1"/>
      <c r="AB25" s="1" t="s">
        <v>41</v>
      </c>
      <c r="AC25" s="1">
        <v>0.0</v>
      </c>
      <c r="AD25" s="1" t="s">
        <v>36</v>
      </c>
      <c r="AE25" s="1" t="s">
        <v>36</v>
      </c>
      <c r="AF25" s="1" t="s">
        <v>451</v>
      </c>
      <c r="AG25" s="1" t="s">
        <v>822</v>
      </c>
    </row>
    <row r="26">
      <c r="A26" s="1"/>
      <c r="B26" s="18">
        <v>46211.0</v>
      </c>
      <c r="C26" s="19">
        <v>0.7083333333333334</v>
      </c>
      <c r="D26" s="4">
        <v>0.71875</v>
      </c>
      <c r="E26" s="19">
        <v>0.7083333333333334</v>
      </c>
      <c r="F26" s="19">
        <v>0.6069444444444444</v>
      </c>
      <c r="G26" s="1">
        <v>2.31691208547E11</v>
      </c>
      <c r="H26" s="1" t="s">
        <v>869</v>
      </c>
      <c r="I26" s="5"/>
      <c r="J26" s="1" t="s">
        <v>33</v>
      </c>
      <c r="K26" s="1" t="str">
        <f>+1 541 357 0063</f>
        <v>#ERROR!</v>
      </c>
      <c r="L26" s="1" t="s">
        <v>183</v>
      </c>
      <c r="M26" s="1" t="s">
        <v>46</v>
      </c>
      <c r="N26" s="1" t="s">
        <v>868</v>
      </c>
      <c r="O26" s="5"/>
      <c r="P26" s="6" t="s">
        <v>36</v>
      </c>
      <c r="Q26" s="5"/>
      <c r="R26" s="1" t="s">
        <v>855</v>
      </c>
      <c r="S26" s="1" t="s">
        <v>855</v>
      </c>
      <c r="T26" s="2"/>
      <c r="U26" s="5"/>
      <c r="V26" s="5" t="s">
        <v>39</v>
      </c>
      <c r="W26" s="5">
        <v>0.0</v>
      </c>
      <c r="X26" s="5">
        <v>-146.0</v>
      </c>
      <c r="Y26" s="1">
        <v>-146.0</v>
      </c>
      <c r="Z26" s="1" t="s">
        <v>858</v>
      </c>
      <c r="AA26" s="1"/>
      <c r="AB26" s="1" t="s">
        <v>41</v>
      </c>
      <c r="AC26" s="1">
        <v>0.0</v>
      </c>
      <c r="AD26" s="1" t="s">
        <v>36</v>
      </c>
      <c r="AE26" s="1" t="s">
        <v>36</v>
      </c>
      <c r="AF26" s="1" t="s">
        <v>274</v>
      </c>
      <c r="AG26" s="1" t="s">
        <v>822</v>
      </c>
    </row>
    <row r="27">
      <c r="A27" s="1"/>
      <c r="B27" s="18">
        <v>46211.0</v>
      </c>
      <c r="C27" s="19">
        <v>0.625</v>
      </c>
      <c r="D27" s="4">
        <v>0.6354166666666666</v>
      </c>
      <c r="E27" s="19">
        <v>0.625</v>
      </c>
      <c r="F27" s="19">
        <v>0.4097222222222222</v>
      </c>
      <c r="G27" s="1">
        <v>8.9239542308E10</v>
      </c>
      <c r="H27" s="1" t="s">
        <v>870</v>
      </c>
      <c r="I27" s="6"/>
      <c r="J27" s="5" t="s">
        <v>33</v>
      </c>
      <c r="K27" s="1">
        <f>+5217224318376</f>
        <v>5217224318376</v>
      </c>
      <c r="L27" s="1" t="s">
        <v>183</v>
      </c>
      <c r="M27" s="1" t="s">
        <v>46</v>
      </c>
      <c r="N27" s="1" t="s">
        <v>871</v>
      </c>
      <c r="O27" s="5"/>
      <c r="P27" s="5" t="s">
        <v>36</v>
      </c>
      <c r="Q27" s="5"/>
      <c r="R27" s="1" t="s">
        <v>819</v>
      </c>
      <c r="S27" s="1" t="s">
        <v>819</v>
      </c>
      <c r="T27" s="2"/>
      <c r="U27" s="5"/>
      <c r="V27" s="5" t="s">
        <v>39</v>
      </c>
      <c r="W27" s="5">
        <v>0.0</v>
      </c>
      <c r="X27" s="5">
        <v>-310.0</v>
      </c>
      <c r="Y27" s="1">
        <v>-310.0</v>
      </c>
      <c r="Z27" s="1" t="s">
        <v>858</v>
      </c>
      <c r="AA27" s="1"/>
      <c r="AB27" s="1" t="s">
        <v>41</v>
      </c>
      <c r="AC27" s="1">
        <v>0.0</v>
      </c>
      <c r="AD27" s="1" t="s">
        <v>36</v>
      </c>
      <c r="AE27" s="1" t="s">
        <v>36</v>
      </c>
      <c r="AF27" s="1" t="s">
        <v>451</v>
      </c>
      <c r="AG27" s="1" t="s">
        <v>822</v>
      </c>
    </row>
    <row r="28">
      <c r="A28" s="1"/>
      <c r="B28" s="18">
        <v>46210.0</v>
      </c>
      <c r="C28" s="19">
        <v>0.5</v>
      </c>
      <c r="D28" s="4">
        <v>0.5069444444444444</v>
      </c>
      <c r="E28" s="19">
        <v>0.5</v>
      </c>
      <c r="F28" s="19">
        <v>0.5333333333333333</v>
      </c>
      <c r="G28" s="1">
        <v>2.24060802694E11</v>
      </c>
      <c r="H28" s="1" t="s">
        <v>816</v>
      </c>
      <c r="I28" s="5"/>
      <c r="J28" s="1" t="s">
        <v>33</v>
      </c>
      <c r="K28" s="1" t="str">
        <f>+1 602 638 8070</f>
        <v>#ERROR!</v>
      </c>
      <c r="L28" s="1" t="s">
        <v>106</v>
      </c>
      <c r="M28" s="1" t="s">
        <v>77</v>
      </c>
      <c r="N28" s="1" t="s">
        <v>872</v>
      </c>
      <c r="O28" s="5"/>
      <c r="P28" s="5" t="s">
        <v>818</v>
      </c>
      <c r="Q28" s="5"/>
      <c r="R28" s="1" t="s">
        <v>78</v>
      </c>
      <c r="S28" s="1" t="s">
        <v>819</v>
      </c>
      <c r="T28" s="2"/>
      <c r="U28" s="5"/>
      <c r="V28" s="6" t="s">
        <v>820</v>
      </c>
      <c r="W28" s="5">
        <v>0.0</v>
      </c>
      <c r="X28" s="5">
        <v>48.0</v>
      </c>
      <c r="Y28" s="1">
        <v>48.0</v>
      </c>
      <c r="Z28" s="1" t="s">
        <v>821</v>
      </c>
      <c r="AA28" s="1"/>
      <c r="AB28" s="1" t="s">
        <v>80</v>
      </c>
      <c r="AC28" s="1">
        <v>0.0</v>
      </c>
      <c r="AD28" s="1" t="s">
        <v>36</v>
      </c>
      <c r="AE28" s="1" t="s">
        <v>36</v>
      </c>
      <c r="AF28" s="1" t="s">
        <v>304</v>
      </c>
      <c r="AG28" s="1" t="s">
        <v>822</v>
      </c>
    </row>
    <row r="29">
      <c r="A29" s="1"/>
      <c r="B29" s="18">
        <v>46210.0</v>
      </c>
      <c r="C29" s="19">
        <v>0.5</v>
      </c>
      <c r="D29" s="4">
        <v>0.5416666666666666</v>
      </c>
      <c r="E29" s="19">
        <v>0.5</v>
      </c>
      <c r="F29" s="19">
        <v>0.5333333333333333</v>
      </c>
      <c r="G29" s="1">
        <v>2.24060802694E11</v>
      </c>
      <c r="H29" s="1" t="s">
        <v>816</v>
      </c>
      <c r="I29" s="6"/>
      <c r="J29" s="1" t="s">
        <v>33</v>
      </c>
      <c r="K29" s="1" t="str">
        <f>+1 602 638 8070</f>
        <v>#ERROR!</v>
      </c>
      <c r="L29" s="1" t="s">
        <v>45</v>
      </c>
      <c r="M29" s="1" t="s">
        <v>46</v>
      </c>
      <c r="N29" s="2"/>
      <c r="O29" s="5"/>
      <c r="P29" s="5" t="s">
        <v>818</v>
      </c>
      <c r="Q29" s="5"/>
      <c r="R29" s="1" t="s">
        <v>819</v>
      </c>
      <c r="S29" s="1" t="s">
        <v>819</v>
      </c>
      <c r="T29" s="2"/>
      <c r="U29" s="5"/>
      <c r="V29" s="5" t="s">
        <v>820</v>
      </c>
      <c r="W29" s="6">
        <v>0.0</v>
      </c>
      <c r="X29" s="5">
        <v>48.0</v>
      </c>
      <c r="Y29" s="1">
        <v>48.0</v>
      </c>
      <c r="Z29" s="1" t="s">
        <v>858</v>
      </c>
      <c r="AA29" s="1"/>
      <c r="AB29" s="1" t="s">
        <v>80</v>
      </c>
      <c r="AC29" s="1">
        <v>0.0</v>
      </c>
      <c r="AD29" s="1" t="s">
        <v>36</v>
      </c>
      <c r="AE29" s="1" t="s">
        <v>36</v>
      </c>
      <c r="AF29" s="1" t="s">
        <v>304</v>
      </c>
      <c r="AG29" s="1" t="s">
        <v>822</v>
      </c>
    </row>
    <row r="30">
      <c r="A30" s="1"/>
      <c r="B30" s="18">
        <v>46210.0</v>
      </c>
      <c r="C30" s="19">
        <v>0.4166666666666667</v>
      </c>
      <c r="D30" s="4">
        <v>0.4270833333333333</v>
      </c>
      <c r="E30" s="19">
        <v>0.4166666666666667</v>
      </c>
      <c r="F30" s="19">
        <v>0.5333333333333333</v>
      </c>
      <c r="G30" s="1">
        <v>2.11340580212E11</v>
      </c>
      <c r="H30" s="1" t="s">
        <v>873</v>
      </c>
      <c r="I30" s="6"/>
      <c r="J30" s="1" t="s">
        <v>33</v>
      </c>
      <c r="K30" s="1">
        <f>+524431713725</f>
        <v>524431713725</v>
      </c>
      <c r="L30" s="1" t="s">
        <v>183</v>
      </c>
      <c r="M30" s="1" t="s">
        <v>46</v>
      </c>
      <c r="N30" s="1" t="s">
        <v>219</v>
      </c>
      <c r="O30" s="5"/>
      <c r="P30" s="5" t="s">
        <v>36</v>
      </c>
      <c r="Q30" s="5"/>
      <c r="R30" s="1" t="s">
        <v>855</v>
      </c>
      <c r="S30" s="1" t="s">
        <v>855</v>
      </c>
      <c r="T30" s="2"/>
      <c r="U30" s="5"/>
      <c r="V30" s="5" t="s">
        <v>39</v>
      </c>
      <c r="W30" s="5">
        <v>0.0</v>
      </c>
      <c r="X30" s="5">
        <v>168.0</v>
      </c>
      <c r="Y30" s="1">
        <v>168.0</v>
      </c>
      <c r="Z30" s="1" t="s">
        <v>92</v>
      </c>
      <c r="AA30" s="1"/>
      <c r="AB30" s="1" t="s">
        <v>41</v>
      </c>
      <c r="AC30" s="1">
        <v>0.0</v>
      </c>
      <c r="AD30" s="1" t="s">
        <v>36</v>
      </c>
      <c r="AE30" s="1" t="s">
        <v>36</v>
      </c>
      <c r="AF30" s="1" t="s">
        <v>371</v>
      </c>
      <c r="AG30" s="1" t="s">
        <v>822</v>
      </c>
    </row>
    <row r="31">
      <c r="A31" s="1"/>
      <c r="B31" s="18">
        <v>46210.0</v>
      </c>
      <c r="C31" s="19">
        <v>0.5416666666666666</v>
      </c>
      <c r="D31" s="4">
        <v>0.5833333333333334</v>
      </c>
      <c r="E31" s="19">
        <v>0.5416666666666666</v>
      </c>
      <c r="F31" s="19">
        <v>0.55625</v>
      </c>
      <c r="G31" s="9">
        <v>2.3214226911E11</v>
      </c>
      <c r="H31" s="1" t="s">
        <v>874</v>
      </c>
      <c r="I31" s="6"/>
      <c r="J31" s="5" t="s">
        <v>33</v>
      </c>
      <c r="K31" s="1">
        <f>+5213323549646</f>
        <v>5213323549646</v>
      </c>
      <c r="L31" s="1" t="s">
        <v>189</v>
      </c>
      <c r="M31" s="1" t="s">
        <v>90</v>
      </c>
      <c r="N31" s="1" t="s">
        <v>875</v>
      </c>
      <c r="O31" s="5"/>
      <c r="P31" s="5" t="s">
        <v>36</v>
      </c>
      <c r="Q31" s="5"/>
      <c r="R31" s="1" t="s">
        <v>819</v>
      </c>
      <c r="S31" s="1" t="s">
        <v>819</v>
      </c>
      <c r="T31" s="2"/>
      <c r="U31" s="5"/>
      <c r="V31" s="5" t="s">
        <v>39</v>
      </c>
      <c r="W31" s="5">
        <v>0.0</v>
      </c>
      <c r="X31" s="5">
        <v>21.0</v>
      </c>
      <c r="Y31" s="1">
        <v>21.0</v>
      </c>
      <c r="Z31" s="1" t="s">
        <v>92</v>
      </c>
      <c r="AA31" s="1"/>
      <c r="AB31" s="1" t="s">
        <v>41</v>
      </c>
      <c r="AC31" s="1">
        <v>0.0</v>
      </c>
      <c r="AD31" s="1" t="s">
        <v>36</v>
      </c>
      <c r="AE31" s="1" t="s">
        <v>36</v>
      </c>
      <c r="AF31" s="1" t="s">
        <v>386</v>
      </c>
      <c r="AG31" s="1" t="s">
        <v>822</v>
      </c>
    </row>
    <row r="32">
      <c r="A32" s="1"/>
      <c r="B32" s="18">
        <v>46210.0</v>
      </c>
      <c r="C32" s="19">
        <v>0.7708333333333334</v>
      </c>
      <c r="D32" s="22">
        <v>0.8125</v>
      </c>
      <c r="E32" s="19">
        <v>0.7708333333333334</v>
      </c>
      <c r="F32" s="19">
        <v>0.7631944444444444</v>
      </c>
      <c r="G32" s="1">
        <v>2.31516517024E11</v>
      </c>
      <c r="H32" s="1" t="s">
        <v>876</v>
      </c>
      <c r="I32" s="6"/>
      <c r="J32" s="1" t="s">
        <v>33</v>
      </c>
      <c r="K32" s="1">
        <f>+522871183921</f>
        <v>522871183921</v>
      </c>
      <c r="L32" s="1" t="s">
        <v>89</v>
      </c>
      <c r="M32" s="1" t="s">
        <v>90</v>
      </c>
      <c r="N32" s="1" t="s">
        <v>877</v>
      </c>
      <c r="O32" s="5"/>
      <c r="P32" s="5" t="s">
        <v>36</v>
      </c>
      <c r="Q32" s="5"/>
      <c r="R32" s="1" t="s">
        <v>819</v>
      </c>
      <c r="S32" s="1" t="s">
        <v>819</v>
      </c>
      <c r="T32" s="2"/>
      <c r="U32" s="5"/>
      <c r="V32" s="5" t="s">
        <v>39</v>
      </c>
      <c r="W32" s="5">
        <v>0.0</v>
      </c>
      <c r="X32" s="5">
        <v>-11.0</v>
      </c>
      <c r="Y32" s="1">
        <v>-11.0</v>
      </c>
      <c r="Z32" s="1" t="s">
        <v>92</v>
      </c>
      <c r="AA32" s="1"/>
      <c r="AB32" s="1" t="s">
        <v>41</v>
      </c>
      <c r="AC32" s="1">
        <v>0.0</v>
      </c>
      <c r="AD32" s="1" t="s">
        <v>36</v>
      </c>
      <c r="AE32" s="1" t="s">
        <v>36</v>
      </c>
      <c r="AF32" s="1" t="s">
        <v>878</v>
      </c>
      <c r="AG32" s="1" t="s">
        <v>822</v>
      </c>
    </row>
    <row r="33">
      <c r="A33" s="1"/>
      <c r="B33" s="18">
        <v>46210.0</v>
      </c>
      <c r="C33" s="19">
        <v>0.625</v>
      </c>
      <c r="D33" s="4">
        <v>0.6319444444444444</v>
      </c>
      <c r="E33" s="19">
        <v>0.625</v>
      </c>
      <c r="F33" s="19">
        <v>0.6506944444444445</v>
      </c>
      <c r="G33" s="1">
        <v>1.6536302312E11</v>
      </c>
      <c r="H33" s="1" t="s">
        <v>835</v>
      </c>
      <c r="I33" s="6"/>
      <c r="J33" s="5" t="s">
        <v>33</v>
      </c>
      <c r="K33" s="1">
        <f t="shared" ref="K33:K34" si="2">+525585538038</f>
        <v>525585538038</v>
      </c>
      <c r="L33" s="1" t="s">
        <v>106</v>
      </c>
      <c r="M33" s="1" t="s">
        <v>77</v>
      </c>
      <c r="N33" s="1" t="s">
        <v>879</v>
      </c>
      <c r="O33" s="5"/>
      <c r="P33" s="6" t="s">
        <v>36</v>
      </c>
      <c r="Q33" s="5" t="s">
        <v>36</v>
      </c>
      <c r="R33" s="1" t="s">
        <v>78</v>
      </c>
      <c r="S33" s="1" t="s">
        <v>819</v>
      </c>
      <c r="T33" s="2"/>
      <c r="U33" s="5"/>
      <c r="V33" s="5" t="s">
        <v>39</v>
      </c>
      <c r="W33" s="5">
        <v>0.0</v>
      </c>
      <c r="X33" s="5">
        <v>37.0</v>
      </c>
      <c r="Y33" s="1">
        <v>37.0</v>
      </c>
      <c r="Z33" s="1" t="s">
        <v>880</v>
      </c>
      <c r="AA33" s="1"/>
      <c r="AB33" s="1" t="s">
        <v>41</v>
      </c>
      <c r="AC33" s="1">
        <v>0.0</v>
      </c>
      <c r="AD33" s="12" t="s">
        <v>36</v>
      </c>
      <c r="AE33" s="1" t="s">
        <v>36</v>
      </c>
      <c r="AF33" s="1" t="s">
        <v>451</v>
      </c>
      <c r="AG33" s="1" t="s">
        <v>822</v>
      </c>
    </row>
    <row r="34">
      <c r="A34" s="1"/>
      <c r="B34" s="18">
        <v>46210.0</v>
      </c>
      <c r="C34" s="19">
        <v>0.625</v>
      </c>
      <c r="D34" s="22">
        <v>0.6666666666666666</v>
      </c>
      <c r="E34" s="19">
        <v>0.625</v>
      </c>
      <c r="F34" s="19">
        <v>0.6506944444444445</v>
      </c>
      <c r="G34" s="1">
        <v>1.6536302312E11</v>
      </c>
      <c r="H34" s="1" t="s">
        <v>835</v>
      </c>
      <c r="I34" s="6"/>
      <c r="J34" s="1" t="s">
        <v>33</v>
      </c>
      <c r="K34" s="1">
        <f t="shared" si="2"/>
        <v>525585538038</v>
      </c>
      <c r="L34" s="1" t="s">
        <v>334</v>
      </c>
      <c r="M34" s="1" t="s">
        <v>90</v>
      </c>
      <c r="N34" s="1" t="s">
        <v>881</v>
      </c>
      <c r="O34" s="5"/>
      <c r="P34" s="5" t="s">
        <v>36</v>
      </c>
      <c r="Q34" s="5" t="s">
        <v>36</v>
      </c>
      <c r="R34" s="1" t="s">
        <v>819</v>
      </c>
      <c r="S34" s="1" t="s">
        <v>819</v>
      </c>
      <c r="T34" s="2"/>
      <c r="U34" s="5"/>
      <c r="V34" s="5" t="s">
        <v>39</v>
      </c>
      <c r="W34" s="5">
        <v>0.0</v>
      </c>
      <c r="X34" s="5">
        <v>37.0</v>
      </c>
      <c r="Y34" s="1">
        <v>37.0</v>
      </c>
      <c r="Z34" s="1" t="s">
        <v>92</v>
      </c>
      <c r="AA34" s="1"/>
      <c r="AB34" s="1" t="s">
        <v>41</v>
      </c>
      <c r="AC34" s="1">
        <v>0.0</v>
      </c>
      <c r="AD34" s="1" t="s">
        <v>36</v>
      </c>
      <c r="AE34" s="1" t="s">
        <v>36</v>
      </c>
      <c r="AF34" s="1" t="s">
        <v>451</v>
      </c>
      <c r="AG34" s="1" t="s">
        <v>822</v>
      </c>
    </row>
    <row r="35">
      <c r="A35" s="1"/>
      <c r="B35" s="18">
        <v>46209.0</v>
      </c>
      <c r="C35" s="19">
        <v>0.5833333333333334</v>
      </c>
      <c r="D35" s="22">
        <v>0.59375</v>
      </c>
      <c r="E35" s="19"/>
      <c r="F35" s="19"/>
      <c r="G35" s="1">
        <v>2.2889177967E11</v>
      </c>
      <c r="H35" s="1" t="s">
        <v>882</v>
      </c>
      <c r="I35" s="6"/>
      <c r="J35" s="1" t="s">
        <v>33</v>
      </c>
      <c r="K35" s="1">
        <f>+523318417996</f>
        <v>523318417996</v>
      </c>
      <c r="L35" s="1" t="s">
        <v>183</v>
      </c>
      <c r="M35" s="1" t="s">
        <v>46</v>
      </c>
      <c r="N35" s="1" t="s">
        <v>868</v>
      </c>
      <c r="O35" s="5"/>
      <c r="P35" s="5" t="s">
        <v>36</v>
      </c>
      <c r="Q35" s="5"/>
      <c r="R35" s="1" t="s">
        <v>831</v>
      </c>
      <c r="S35" s="1" t="s">
        <v>831</v>
      </c>
      <c r="T35" s="2"/>
      <c r="U35" s="5"/>
      <c r="V35" s="5" t="s">
        <v>820</v>
      </c>
      <c r="W35" s="5">
        <v>0.0</v>
      </c>
      <c r="X35" s="5">
        <v>0.0</v>
      </c>
      <c r="Y35" s="1">
        <v>0.0</v>
      </c>
      <c r="Z35" s="1" t="s">
        <v>832</v>
      </c>
      <c r="AA35" s="1"/>
      <c r="AB35" s="1" t="s">
        <v>41</v>
      </c>
      <c r="AC35" s="1">
        <v>0.0</v>
      </c>
      <c r="AD35" s="1" t="s">
        <v>36</v>
      </c>
      <c r="AE35" s="1" t="s">
        <v>36</v>
      </c>
      <c r="AF35" s="1" t="s">
        <v>883</v>
      </c>
      <c r="AG35" s="1" t="s">
        <v>822</v>
      </c>
    </row>
    <row r="36">
      <c r="A36" s="1"/>
      <c r="B36" s="18">
        <v>46209.0</v>
      </c>
      <c r="C36" s="19">
        <v>0.6666666666666666</v>
      </c>
      <c r="D36" s="4">
        <v>0.6875</v>
      </c>
      <c r="E36" s="19">
        <v>0.6666666666666666</v>
      </c>
      <c r="F36" s="19">
        <v>0.6875</v>
      </c>
      <c r="G36" s="1">
        <v>2.27149049958E11</v>
      </c>
      <c r="H36" s="1" t="s">
        <v>884</v>
      </c>
      <c r="I36" s="6"/>
      <c r="J36" s="5" t="s">
        <v>33</v>
      </c>
      <c r="K36" s="1">
        <f>+16166001987</f>
        <v>16166001987</v>
      </c>
      <c r="L36" s="1" t="s">
        <v>885</v>
      </c>
      <c r="M36" s="1" t="s">
        <v>46</v>
      </c>
      <c r="N36" s="1" t="s">
        <v>886</v>
      </c>
      <c r="O36" s="5"/>
      <c r="P36" s="5" t="s">
        <v>36</v>
      </c>
      <c r="Q36" s="5"/>
      <c r="R36" s="1" t="s">
        <v>819</v>
      </c>
      <c r="S36" s="1" t="s">
        <v>819</v>
      </c>
      <c r="T36" s="2"/>
      <c r="U36" s="5"/>
      <c r="V36" s="5" t="s">
        <v>39</v>
      </c>
      <c r="W36" s="5">
        <v>0.0</v>
      </c>
      <c r="X36" s="5">
        <v>30.0</v>
      </c>
      <c r="Y36" s="1">
        <v>30.0</v>
      </c>
      <c r="Z36" s="1" t="s">
        <v>92</v>
      </c>
      <c r="AA36" s="1"/>
      <c r="AB36" s="1" t="s">
        <v>80</v>
      </c>
      <c r="AC36" s="1">
        <v>0.0</v>
      </c>
      <c r="AD36" s="1" t="s">
        <v>36</v>
      </c>
      <c r="AE36" s="1" t="s">
        <v>36</v>
      </c>
      <c r="AF36" s="1" t="s">
        <v>859</v>
      </c>
      <c r="AG36" s="1" t="s">
        <v>822</v>
      </c>
    </row>
    <row r="37">
      <c r="A37" s="1"/>
      <c r="B37" s="18">
        <v>46209.0</v>
      </c>
      <c r="C37" s="19">
        <v>0.3125</v>
      </c>
      <c r="D37" s="4">
        <v>0.34375</v>
      </c>
      <c r="E37" s="19">
        <v>0.3125</v>
      </c>
      <c r="F37" s="19">
        <v>0.35</v>
      </c>
      <c r="G37" s="1"/>
      <c r="H37" s="1" t="s">
        <v>887</v>
      </c>
      <c r="I37" s="6"/>
      <c r="J37" s="5" t="s">
        <v>33</v>
      </c>
      <c r="K37" s="1" t="s">
        <v>888</v>
      </c>
      <c r="L37" s="1" t="s">
        <v>281</v>
      </c>
      <c r="M37" s="1" t="s">
        <v>77</v>
      </c>
      <c r="N37" s="1" t="s">
        <v>889</v>
      </c>
      <c r="O37" s="5"/>
      <c r="P37" s="5" t="s">
        <v>36</v>
      </c>
      <c r="Q37" s="5"/>
      <c r="R37" s="1" t="s">
        <v>98</v>
      </c>
      <c r="S37" s="1" t="s">
        <v>890</v>
      </c>
      <c r="T37" s="2"/>
      <c r="U37" s="5"/>
      <c r="V37" s="6" t="s">
        <v>820</v>
      </c>
      <c r="W37" s="5">
        <v>0.0</v>
      </c>
      <c r="X37" s="5">
        <v>54.0</v>
      </c>
      <c r="Y37" s="1">
        <v>54.0</v>
      </c>
      <c r="Z37" s="1" t="s">
        <v>827</v>
      </c>
      <c r="AA37" s="1"/>
      <c r="AB37" s="1" t="s">
        <v>41</v>
      </c>
      <c r="AC37" s="1">
        <v>0.0</v>
      </c>
      <c r="AD37" s="1" t="s">
        <v>36</v>
      </c>
      <c r="AE37" s="1" t="s">
        <v>36</v>
      </c>
      <c r="AF37" s="1" t="s">
        <v>891</v>
      </c>
      <c r="AG37" s="1" t="s">
        <v>822</v>
      </c>
    </row>
    <row r="38">
      <c r="A38" s="1"/>
      <c r="B38" s="18">
        <v>46209.0</v>
      </c>
      <c r="C38" s="19">
        <v>0.3333333333333333</v>
      </c>
      <c r="D38" s="4">
        <v>0.3645833333333333</v>
      </c>
      <c r="E38" s="19">
        <v>0.3333333333333333</v>
      </c>
      <c r="F38" s="19">
        <v>0.35</v>
      </c>
      <c r="G38" s="1">
        <v>2.31477216078E11</v>
      </c>
      <c r="H38" s="1" t="s">
        <v>892</v>
      </c>
      <c r="I38" s="6"/>
      <c r="J38" s="5" t="s">
        <v>33</v>
      </c>
      <c r="K38" s="1">
        <v>3.31756838E9</v>
      </c>
      <c r="L38" s="1" t="s">
        <v>143</v>
      </c>
      <c r="M38" s="1" t="s">
        <v>77</v>
      </c>
      <c r="N38" s="1" t="s">
        <v>893</v>
      </c>
      <c r="O38" s="5"/>
      <c r="P38" s="5" t="s">
        <v>36</v>
      </c>
      <c r="Q38" s="5"/>
      <c r="R38" s="1" t="s">
        <v>98</v>
      </c>
      <c r="S38" s="1" t="s">
        <v>819</v>
      </c>
      <c r="T38" s="2"/>
      <c r="U38" s="5"/>
      <c r="V38" s="5" t="s">
        <v>820</v>
      </c>
      <c r="W38" s="5">
        <v>0.0</v>
      </c>
      <c r="X38" s="5">
        <v>24.0</v>
      </c>
      <c r="Y38" s="1">
        <v>24.0</v>
      </c>
      <c r="Z38" s="1" t="s">
        <v>880</v>
      </c>
      <c r="AA38" s="1"/>
      <c r="AB38" s="1" t="s">
        <v>41</v>
      </c>
      <c r="AC38" s="1">
        <v>0.0</v>
      </c>
      <c r="AD38" s="1" t="s">
        <v>36</v>
      </c>
      <c r="AE38" s="1" t="s">
        <v>36</v>
      </c>
      <c r="AF38" s="1" t="s">
        <v>248</v>
      </c>
      <c r="AG38" s="1" t="s">
        <v>822</v>
      </c>
    </row>
    <row r="39">
      <c r="A39" s="1"/>
      <c r="B39" s="18">
        <v>46209.0</v>
      </c>
      <c r="C39" s="19">
        <v>0.7916666666666666</v>
      </c>
      <c r="D39" s="4">
        <v>0.8333333333333334</v>
      </c>
      <c r="E39" s="19">
        <v>0.7916666666666666</v>
      </c>
      <c r="F39" s="19">
        <v>0.7972222222222223</v>
      </c>
      <c r="G39" s="1">
        <v>2.31477216078E11</v>
      </c>
      <c r="H39" s="1" t="s">
        <v>892</v>
      </c>
      <c r="I39" s="6"/>
      <c r="J39" s="1" t="s">
        <v>33</v>
      </c>
      <c r="K39" s="1">
        <v>3.31756838E9</v>
      </c>
      <c r="L39" s="1" t="s">
        <v>894</v>
      </c>
      <c r="M39" s="1" t="s">
        <v>90</v>
      </c>
      <c r="N39" s="1" t="s">
        <v>895</v>
      </c>
      <c r="O39" s="5"/>
      <c r="P39" s="6" t="s">
        <v>36</v>
      </c>
      <c r="Q39" s="5"/>
      <c r="R39" s="1" t="s">
        <v>819</v>
      </c>
      <c r="S39" s="1" t="s">
        <v>819</v>
      </c>
      <c r="T39" s="2"/>
      <c r="U39" s="5"/>
      <c r="V39" s="5" t="s">
        <v>39</v>
      </c>
      <c r="W39" s="5">
        <v>0.0</v>
      </c>
      <c r="X39" s="5">
        <v>8.0</v>
      </c>
      <c r="Y39" s="1">
        <v>8.0</v>
      </c>
      <c r="Z39" s="1" t="s">
        <v>92</v>
      </c>
      <c r="AA39" s="1"/>
      <c r="AB39" s="1" t="s">
        <v>41</v>
      </c>
      <c r="AC39" s="1">
        <v>0.0</v>
      </c>
      <c r="AD39" s="1" t="s">
        <v>36</v>
      </c>
      <c r="AE39" s="1" t="s">
        <v>36</v>
      </c>
      <c r="AF39" s="1" t="s">
        <v>896</v>
      </c>
      <c r="AG39" s="1" t="s">
        <v>822</v>
      </c>
    </row>
    <row r="40">
      <c r="A40" s="1"/>
      <c r="B40" s="18">
        <v>46208.0</v>
      </c>
      <c r="C40" s="19">
        <v>0.3958333333333333</v>
      </c>
      <c r="D40" s="4">
        <v>0.4375</v>
      </c>
      <c r="E40" s="19">
        <v>0.3958333333333333</v>
      </c>
      <c r="F40" s="19">
        <v>0.5923611111111111</v>
      </c>
      <c r="G40" s="1"/>
      <c r="H40" s="1" t="s">
        <v>897</v>
      </c>
      <c r="I40" s="6"/>
      <c r="J40" s="5" t="s">
        <v>33</v>
      </c>
      <c r="K40" s="1" t="str">
        <f>+52 33 1075 1001</f>
        <v>#ERROR!</v>
      </c>
      <c r="L40" s="1" t="s">
        <v>114</v>
      </c>
      <c r="M40" s="1" t="s">
        <v>35</v>
      </c>
      <c r="N40" s="2"/>
      <c r="O40" s="5"/>
      <c r="P40" s="5" t="s">
        <v>36</v>
      </c>
      <c r="Q40" s="5"/>
      <c r="R40" s="1" t="s">
        <v>78</v>
      </c>
      <c r="S40" s="1" t="s">
        <v>898</v>
      </c>
      <c r="T40" s="2"/>
      <c r="U40" s="5"/>
      <c r="V40" s="5" t="s">
        <v>820</v>
      </c>
      <c r="W40" s="5">
        <v>0.0</v>
      </c>
      <c r="X40" s="5">
        <v>283.0</v>
      </c>
      <c r="Y40" s="1">
        <v>283.0</v>
      </c>
      <c r="Z40" s="1" t="s">
        <v>827</v>
      </c>
      <c r="AA40" s="1"/>
      <c r="AB40" s="1" t="s">
        <v>41</v>
      </c>
      <c r="AC40" s="1">
        <v>0.0</v>
      </c>
      <c r="AD40" s="1" t="s">
        <v>36</v>
      </c>
      <c r="AE40" s="1" t="s">
        <v>36</v>
      </c>
      <c r="AF40" s="1" t="s">
        <v>618</v>
      </c>
      <c r="AG40" s="1" t="s">
        <v>822</v>
      </c>
    </row>
    <row r="41">
      <c r="A41" s="1"/>
      <c r="B41" s="18">
        <v>46208.0</v>
      </c>
      <c r="C41" s="19">
        <v>0.375</v>
      </c>
      <c r="D41" s="22">
        <v>0.3958333333333333</v>
      </c>
      <c r="E41" s="19">
        <v>0.375</v>
      </c>
      <c r="F41" s="19">
        <v>0.5930555555555556</v>
      </c>
      <c r="G41" s="1"/>
      <c r="H41" s="1" t="s">
        <v>897</v>
      </c>
      <c r="I41" s="6"/>
      <c r="J41" s="5" t="s">
        <v>33</v>
      </c>
      <c r="K41" s="1" t="str">
        <f>+52 33 1075 1001</f>
        <v>#ERROR!</v>
      </c>
      <c r="L41" s="1" t="s">
        <v>117</v>
      </c>
      <c r="M41" s="1" t="s">
        <v>35</v>
      </c>
      <c r="N41" s="1" t="s">
        <v>899</v>
      </c>
      <c r="O41" s="5"/>
      <c r="P41" s="5" t="s">
        <v>36</v>
      </c>
      <c r="Q41" s="5"/>
      <c r="R41" s="1" t="s">
        <v>98</v>
      </c>
      <c r="S41" s="1" t="s">
        <v>898</v>
      </c>
      <c r="T41" s="2"/>
      <c r="U41" s="5"/>
      <c r="V41" s="5" t="s">
        <v>820</v>
      </c>
      <c r="W41" s="5">
        <v>0.0</v>
      </c>
      <c r="X41" s="5">
        <v>314.0</v>
      </c>
      <c r="Y41" s="1">
        <v>314.0</v>
      </c>
      <c r="Z41" s="1" t="s">
        <v>827</v>
      </c>
      <c r="AA41" s="1"/>
      <c r="AB41" s="1" t="s">
        <v>41</v>
      </c>
      <c r="AC41" s="1">
        <v>0.0</v>
      </c>
      <c r="AD41" s="1" t="s">
        <v>36</v>
      </c>
      <c r="AE41" s="1" t="s">
        <v>36</v>
      </c>
      <c r="AF41" s="1" t="s">
        <v>586</v>
      </c>
      <c r="AG41" s="1" t="s">
        <v>822</v>
      </c>
    </row>
    <row r="42">
      <c r="A42" s="1"/>
      <c r="B42" s="18">
        <v>46207.0</v>
      </c>
      <c r="C42" s="19">
        <v>0.3854166666666667</v>
      </c>
      <c r="D42" s="19">
        <v>0.3958333333333333</v>
      </c>
      <c r="E42" s="19">
        <v>0.38472222222222224</v>
      </c>
      <c r="F42" s="19">
        <v>0.38819444444444445</v>
      </c>
      <c r="G42" s="1">
        <v>2.28561444478E11</v>
      </c>
      <c r="H42" s="1" t="s">
        <v>900</v>
      </c>
      <c r="I42" s="6"/>
      <c r="J42" s="1" t="s">
        <v>33</v>
      </c>
      <c r="K42" s="1">
        <f>+5216673042062</f>
        <v>5216673042062</v>
      </c>
      <c r="L42" s="1" t="s">
        <v>183</v>
      </c>
      <c r="M42" s="1" t="s">
        <v>46</v>
      </c>
      <c r="N42" s="1"/>
      <c r="O42" s="5"/>
      <c r="P42" s="5" t="s">
        <v>36</v>
      </c>
      <c r="Q42" s="5"/>
      <c r="R42" s="1" t="s">
        <v>855</v>
      </c>
      <c r="S42" s="1" t="s">
        <v>855</v>
      </c>
      <c r="T42" s="2"/>
      <c r="U42" s="5"/>
      <c r="V42" s="5" t="s">
        <v>39</v>
      </c>
      <c r="W42" s="5">
        <v>0.0</v>
      </c>
      <c r="X42" s="5">
        <v>5.0</v>
      </c>
      <c r="Y42" s="1">
        <v>5.0</v>
      </c>
      <c r="Z42" s="1" t="s">
        <v>832</v>
      </c>
      <c r="AA42" s="1"/>
      <c r="AB42" s="1" t="s">
        <v>41</v>
      </c>
      <c r="AC42" s="1">
        <v>0.0</v>
      </c>
      <c r="AD42" s="1" t="s">
        <v>36</v>
      </c>
      <c r="AE42" s="1" t="s">
        <v>36</v>
      </c>
      <c r="AF42" s="1" t="s">
        <v>901</v>
      </c>
      <c r="AG42" s="1" t="s">
        <v>822</v>
      </c>
    </row>
    <row r="43">
      <c r="A43" s="1"/>
      <c r="B43" s="18">
        <v>46207.0</v>
      </c>
      <c r="C43" s="19">
        <v>0.3506944444444444</v>
      </c>
      <c r="D43" s="4">
        <v>0.3611111111111111</v>
      </c>
      <c r="E43" s="19">
        <v>0.3506944444444444</v>
      </c>
      <c r="F43" s="19">
        <v>0.3548611111111111</v>
      </c>
      <c r="G43" s="1"/>
      <c r="H43" s="1" t="s">
        <v>902</v>
      </c>
      <c r="I43" s="6"/>
      <c r="J43" s="5" t="s">
        <v>33</v>
      </c>
      <c r="K43" s="1">
        <f>+5213332360111</f>
        <v>5213332360111</v>
      </c>
      <c r="L43" s="1" t="s">
        <v>351</v>
      </c>
      <c r="M43" s="1" t="s">
        <v>77</v>
      </c>
      <c r="N43" s="1" t="s">
        <v>903</v>
      </c>
      <c r="O43" s="5"/>
      <c r="P43" s="5" t="s">
        <v>36</v>
      </c>
      <c r="Q43" s="5" t="s">
        <v>36</v>
      </c>
      <c r="R43" s="1" t="s">
        <v>78</v>
      </c>
      <c r="S43" s="1" t="s">
        <v>855</v>
      </c>
      <c r="T43" s="2"/>
      <c r="U43" s="5"/>
      <c r="V43" s="5" t="s">
        <v>820</v>
      </c>
      <c r="W43" s="5">
        <v>0.0</v>
      </c>
      <c r="X43" s="5">
        <v>6.0</v>
      </c>
      <c r="Y43" s="1">
        <v>6.0</v>
      </c>
      <c r="Z43" s="1" t="s">
        <v>832</v>
      </c>
      <c r="AA43" s="1"/>
      <c r="AB43" s="1" t="s">
        <v>41</v>
      </c>
      <c r="AC43" s="1">
        <v>0.0</v>
      </c>
      <c r="AD43" s="1" t="s">
        <v>36</v>
      </c>
      <c r="AE43" s="1" t="s">
        <v>36</v>
      </c>
      <c r="AF43" s="1" t="s">
        <v>904</v>
      </c>
      <c r="AG43" s="1" t="s">
        <v>822</v>
      </c>
    </row>
    <row r="44">
      <c r="A44" s="1"/>
      <c r="B44" s="18">
        <v>46207.0</v>
      </c>
      <c r="C44" s="19">
        <v>0.3125</v>
      </c>
      <c r="D44" s="4">
        <v>0.3541666666666667</v>
      </c>
      <c r="E44" s="19">
        <v>0.3125</v>
      </c>
      <c r="F44" s="19">
        <v>0.3506944444444444</v>
      </c>
      <c r="G44" s="1">
        <v>2.0984986002E11</v>
      </c>
      <c r="H44" s="1" t="s">
        <v>905</v>
      </c>
      <c r="I44" s="5"/>
      <c r="J44" s="5" t="s">
        <v>33</v>
      </c>
      <c r="K44" s="1" t="str">
        <f>+52 33 3167 0108</f>
        <v>#ERROR!</v>
      </c>
      <c r="L44" s="1" t="s">
        <v>114</v>
      </c>
      <c r="M44" s="1" t="s">
        <v>35</v>
      </c>
      <c r="N44" s="1"/>
      <c r="O44" s="5"/>
      <c r="P44" s="5" t="s">
        <v>906</v>
      </c>
      <c r="Q44" s="5" t="s">
        <v>36</v>
      </c>
      <c r="R44" s="1" t="s">
        <v>831</v>
      </c>
      <c r="S44" s="1" t="s">
        <v>831</v>
      </c>
      <c r="T44" s="2"/>
      <c r="U44" s="5"/>
      <c r="V44" s="5" t="s">
        <v>820</v>
      </c>
      <c r="W44" s="5">
        <v>3.0</v>
      </c>
      <c r="X44" s="5">
        <v>52.0</v>
      </c>
      <c r="Y44" s="1">
        <v>55.0</v>
      </c>
      <c r="Z44" s="1" t="s">
        <v>907</v>
      </c>
      <c r="AA44" s="1"/>
      <c r="AB44" s="1" t="s">
        <v>41</v>
      </c>
      <c r="AC44" s="1">
        <v>0.0</v>
      </c>
      <c r="AD44" s="1" t="s">
        <v>36</v>
      </c>
      <c r="AE44" s="1" t="s">
        <v>36</v>
      </c>
      <c r="AF44" s="1" t="s">
        <v>908</v>
      </c>
      <c r="AG44" s="1" t="s">
        <v>822</v>
      </c>
    </row>
    <row r="45">
      <c r="A45" s="1"/>
      <c r="B45" s="18">
        <v>46207.0</v>
      </c>
      <c r="C45" s="19">
        <v>0.5416666666666666</v>
      </c>
      <c r="D45" s="4">
        <v>0.5833333333333334</v>
      </c>
      <c r="E45" s="19">
        <v>0.5416666666666666</v>
      </c>
      <c r="F45" s="19">
        <v>0.5444444444444444</v>
      </c>
      <c r="G45" s="1">
        <v>2.33051102021E11</v>
      </c>
      <c r="H45" s="1" t="s">
        <v>850</v>
      </c>
      <c r="I45" s="6"/>
      <c r="J45" s="1" t="s">
        <v>33</v>
      </c>
      <c r="K45" s="1">
        <f>+5213320379534</f>
        <v>5213320379534</v>
      </c>
      <c r="L45" s="1" t="s">
        <v>89</v>
      </c>
      <c r="M45" s="1" t="s">
        <v>90</v>
      </c>
      <c r="N45" s="1" t="s">
        <v>130</v>
      </c>
      <c r="O45" s="5"/>
      <c r="P45" s="6" t="s">
        <v>36</v>
      </c>
      <c r="Q45" s="5"/>
      <c r="R45" s="1" t="s">
        <v>825</v>
      </c>
      <c r="S45" s="1" t="s">
        <v>825</v>
      </c>
      <c r="T45" s="2"/>
      <c r="U45" s="5"/>
      <c r="V45" s="5" t="s">
        <v>39</v>
      </c>
      <c r="W45" s="5">
        <v>0.0</v>
      </c>
      <c r="X45" s="5">
        <v>4.0</v>
      </c>
      <c r="Y45" s="1">
        <v>4.0</v>
      </c>
      <c r="Z45" s="1" t="s">
        <v>92</v>
      </c>
      <c r="AA45" s="1"/>
      <c r="AB45" s="1" t="s">
        <v>41</v>
      </c>
      <c r="AC45" s="1">
        <v>0.0</v>
      </c>
      <c r="AD45" s="1" t="s">
        <v>36</v>
      </c>
      <c r="AE45" s="1" t="s">
        <v>36</v>
      </c>
      <c r="AF45" s="1" t="s">
        <v>386</v>
      </c>
      <c r="AG45" s="1" t="s">
        <v>822</v>
      </c>
    </row>
    <row r="46">
      <c r="A46" s="1"/>
      <c r="B46" s="18">
        <v>46207.0</v>
      </c>
      <c r="C46" s="19">
        <v>0.5</v>
      </c>
      <c r="D46" s="4">
        <v>0.5208333333333334</v>
      </c>
      <c r="E46" s="19">
        <v>0.5</v>
      </c>
      <c r="F46" s="19">
        <v>0.5076388888888889</v>
      </c>
      <c r="G46" s="1">
        <v>1.2557117853E11</v>
      </c>
      <c r="H46" s="1" t="s">
        <v>909</v>
      </c>
      <c r="I46" s="5"/>
      <c r="J46" s="1" t="s">
        <v>33</v>
      </c>
      <c r="K46" s="1">
        <f>+5213311595445</f>
        <v>5213311595445</v>
      </c>
      <c r="L46" s="1" t="s">
        <v>181</v>
      </c>
      <c r="M46" s="1" t="s">
        <v>54</v>
      </c>
      <c r="N46" s="1" t="s">
        <v>130</v>
      </c>
      <c r="O46" s="5"/>
      <c r="P46" s="6" t="s">
        <v>910</v>
      </c>
      <c r="Q46" s="5"/>
      <c r="R46" s="1" t="s">
        <v>825</v>
      </c>
      <c r="S46" s="1" t="s">
        <v>825</v>
      </c>
      <c r="T46" s="2"/>
      <c r="U46" s="5"/>
      <c r="V46" s="6" t="s">
        <v>39</v>
      </c>
      <c r="W46" s="5">
        <v>0.0</v>
      </c>
      <c r="X46" s="5">
        <v>11.0</v>
      </c>
      <c r="Y46" s="1">
        <v>11.0</v>
      </c>
      <c r="Z46" s="1" t="s">
        <v>92</v>
      </c>
      <c r="AA46" s="1"/>
      <c r="AB46" s="1" t="s">
        <v>41</v>
      </c>
      <c r="AC46" s="1">
        <v>0.0</v>
      </c>
      <c r="AD46" s="1" t="s">
        <v>36</v>
      </c>
      <c r="AE46" s="1" t="s">
        <v>36</v>
      </c>
      <c r="AF46" s="1" t="s">
        <v>304</v>
      </c>
      <c r="AG46" s="1" t="s">
        <v>822</v>
      </c>
    </row>
    <row r="47">
      <c r="A47" s="1"/>
      <c r="B47" s="18">
        <v>46207.0</v>
      </c>
      <c r="C47" s="19">
        <v>0.3541666666666667</v>
      </c>
      <c r="D47" s="4">
        <v>0.3854166666666667</v>
      </c>
      <c r="E47" s="19">
        <v>0.3541666666666667</v>
      </c>
      <c r="F47" s="19">
        <v>0.35555555555555557</v>
      </c>
      <c r="G47" s="1"/>
      <c r="H47" s="1" t="s">
        <v>911</v>
      </c>
      <c r="I47" s="6"/>
      <c r="J47" s="1" t="s">
        <v>33</v>
      </c>
      <c r="K47" s="1" t="str">
        <f>+52 33 1527 4672</f>
        <v>#ERROR!</v>
      </c>
      <c r="L47" s="1" t="s">
        <v>143</v>
      </c>
      <c r="M47" s="1" t="s">
        <v>77</v>
      </c>
      <c r="N47" s="1"/>
      <c r="O47" s="5"/>
      <c r="P47" s="6" t="s">
        <v>36</v>
      </c>
      <c r="Q47" s="5"/>
      <c r="R47" s="1" t="s">
        <v>98</v>
      </c>
      <c r="S47" s="1" t="s">
        <v>912</v>
      </c>
      <c r="T47" s="2"/>
      <c r="U47" s="5"/>
      <c r="V47" s="5" t="s">
        <v>820</v>
      </c>
      <c r="W47" s="5">
        <v>0.0</v>
      </c>
      <c r="X47" s="5">
        <v>2.0</v>
      </c>
      <c r="Y47" s="1">
        <v>2.0</v>
      </c>
      <c r="Z47" s="1" t="s">
        <v>827</v>
      </c>
      <c r="AA47" s="1"/>
      <c r="AB47" s="1" t="s">
        <v>41</v>
      </c>
      <c r="AC47" s="1">
        <v>0.0</v>
      </c>
      <c r="AD47" s="1" t="s">
        <v>36</v>
      </c>
      <c r="AE47" s="1" t="s">
        <v>36</v>
      </c>
      <c r="AF47" s="1" t="s">
        <v>119</v>
      </c>
      <c r="AG47" s="1" t="s">
        <v>822</v>
      </c>
    </row>
    <row r="48">
      <c r="A48" s="1"/>
      <c r="B48" s="18">
        <v>46207.0</v>
      </c>
      <c r="C48" s="19">
        <v>0.4791666666666667</v>
      </c>
      <c r="D48" s="4">
        <v>0.5</v>
      </c>
      <c r="E48" s="19">
        <v>0.4791666666666667</v>
      </c>
      <c r="F48" s="19">
        <v>0.4861111111111111</v>
      </c>
      <c r="G48" s="1"/>
      <c r="H48" s="1" t="s">
        <v>913</v>
      </c>
      <c r="I48" s="6"/>
      <c r="J48" s="5" t="s">
        <v>33</v>
      </c>
      <c r="K48" s="1" t="str">
        <f>+52 33 3100 0147</f>
        <v>#ERROR!</v>
      </c>
      <c r="L48" s="1" t="s">
        <v>69</v>
      </c>
      <c r="M48" s="1" t="s">
        <v>54</v>
      </c>
      <c r="N48" s="1" t="s">
        <v>914</v>
      </c>
      <c r="O48" s="5"/>
      <c r="P48" s="5" t="s">
        <v>36</v>
      </c>
      <c r="Q48" s="5" t="s">
        <v>36</v>
      </c>
      <c r="R48" s="1" t="s">
        <v>78</v>
      </c>
      <c r="S48" s="1" t="s">
        <v>915</v>
      </c>
      <c r="T48" s="2"/>
      <c r="U48" s="5"/>
      <c r="V48" s="5" t="s">
        <v>820</v>
      </c>
      <c r="W48" s="5">
        <v>0.0</v>
      </c>
      <c r="X48" s="5">
        <v>10.0</v>
      </c>
      <c r="Y48" s="1">
        <v>10.0</v>
      </c>
      <c r="Z48" s="1" t="s">
        <v>827</v>
      </c>
      <c r="AA48" s="1"/>
      <c r="AB48" s="1" t="s">
        <v>41</v>
      </c>
      <c r="AC48" s="1">
        <v>0.0</v>
      </c>
      <c r="AD48" s="1" t="s">
        <v>36</v>
      </c>
      <c r="AE48" s="1" t="s">
        <v>36</v>
      </c>
      <c r="AF48" s="1" t="s">
        <v>438</v>
      </c>
      <c r="AG48" s="1" t="s">
        <v>822</v>
      </c>
    </row>
    <row r="49">
      <c r="A49" s="1"/>
      <c r="B49" s="18">
        <v>46207.0</v>
      </c>
      <c r="C49" s="19">
        <v>0.3333333333333333</v>
      </c>
      <c r="D49" s="4">
        <v>0.3402777777777778</v>
      </c>
      <c r="E49" s="19">
        <v>0.3333333333333333</v>
      </c>
      <c r="F49" s="19">
        <v>0.3548611111111111</v>
      </c>
      <c r="G49" s="1">
        <v>2.28878500988E11</v>
      </c>
      <c r="H49" s="1" t="s">
        <v>916</v>
      </c>
      <c r="I49" s="6"/>
      <c r="J49" s="1" t="s">
        <v>33</v>
      </c>
      <c r="K49" s="1">
        <f t="shared" ref="K49:K50" si="3">+5213332360111</f>
        <v>5213332360111</v>
      </c>
      <c r="L49" s="1" t="s">
        <v>106</v>
      </c>
      <c r="M49" s="1" t="s">
        <v>77</v>
      </c>
      <c r="N49" s="1" t="s">
        <v>917</v>
      </c>
      <c r="O49" s="5"/>
      <c r="P49" s="5" t="s">
        <v>36</v>
      </c>
      <c r="Q49" s="5" t="s">
        <v>36</v>
      </c>
      <c r="R49" s="1" t="s">
        <v>78</v>
      </c>
      <c r="S49" s="1" t="s">
        <v>855</v>
      </c>
      <c r="T49" s="2"/>
      <c r="U49" s="5"/>
      <c r="V49" s="5" t="s">
        <v>820</v>
      </c>
      <c r="W49" s="5">
        <v>0.0</v>
      </c>
      <c r="X49" s="5">
        <v>31.0</v>
      </c>
      <c r="Y49" s="1">
        <v>31.0</v>
      </c>
      <c r="Z49" s="1" t="s">
        <v>832</v>
      </c>
      <c r="AA49" s="1"/>
      <c r="AB49" s="1" t="s">
        <v>41</v>
      </c>
      <c r="AC49" s="1">
        <v>0.0</v>
      </c>
      <c r="AD49" s="1" t="s">
        <v>36</v>
      </c>
      <c r="AE49" s="1" t="s">
        <v>36</v>
      </c>
      <c r="AF49" s="1" t="s">
        <v>248</v>
      </c>
      <c r="AG49" s="1" t="s">
        <v>822</v>
      </c>
    </row>
    <row r="50">
      <c r="A50" s="1"/>
      <c r="B50" s="18">
        <v>46207.0</v>
      </c>
      <c r="C50" s="19">
        <v>0.3333333333333333</v>
      </c>
      <c r="D50" s="4">
        <v>0.3541666666666667</v>
      </c>
      <c r="E50" s="19">
        <v>0.3333333333333333</v>
      </c>
      <c r="F50" s="19">
        <v>0.35625</v>
      </c>
      <c r="G50" s="1">
        <v>2.28878500988E11</v>
      </c>
      <c r="H50" s="1" t="s">
        <v>916</v>
      </c>
      <c r="I50" s="5"/>
      <c r="J50" s="1" t="s">
        <v>33</v>
      </c>
      <c r="K50" s="1">
        <f t="shared" si="3"/>
        <v>5213332360111</v>
      </c>
      <c r="L50" s="1" t="s">
        <v>69</v>
      </c>
      <c r="M50" s="1" t="s">
        <v>54</v>
      </c>
      <c r="N50" s="1" t="s">
        <v>130</v>
      </c>
      <c r="O50" s="5"/>
      <c r="P50" s="5" t="s">
        <v>36</v>
      </c>
      <c r="Q50" s="5" t="s">
        <v>36</v>
      </c>
      <c r="R50" s="1" t="s">
        <v>855</v>
      </c>
      <c r="S50" s="1" t="s">
        <v>855</v>
      </c>
      <c r="T50" s="2"/>
      <c r="U50" s="5"/>
      <c r="V50" s="5" t="s">
        <v>820</v>
      </c>
      <c r="W50" s="5">
        <v>0.0</v>
      </c>
      <c r="X50" s="5">
        <v>33.0</v>
      </c>
      <c r="Y50" s="1">
        <v>33.0</v>
      </c>
      <c r="Z50" s="1" t="s">
        <v>92</v>
      </c>
      <c r="AA50" s="1"/>
      <c r="AB50" s="1" t="s">
        <v>41</v>
      </c>
      <c r="AC50" s="1">
        <v>0.0</v>
      </c>
      <c r="AD50" s="1" t="s">
        <v>36</v>
      </c>
      <c r="AE50" s="1" t="s">
        <v>36</v>
      </c>
      <c r="AF50" s="1" t="s">
        <v>248</v>
      </c>
      <c r="AG50" s="1" t="s">
        <v>822</v>
      </c>
    </row>
    <row r="51">
      <c r="A51" s="1"/>
      <c r="B51" s="18">
        <v>46207.0</v>
      </c>
      <c r="C51" s="19">
        <v>0.4583333333333333</v>
      </c>
      <c r="D51" s="4">
        <v>0.5</v>
      </c>
      <c r="E51" s="19">
        <v>0.4583333333333333</v>
      </c>
      <c r="F51" s="19">
        <v>0.4986111111111111</v>
      </c>
      <c r="G51" s="1">
        <v>2.28945481751E11</v>
      </c>
      <c r="H51" s="1" t="s">
        <v>918</v>
      </c>
      <c r="I51" s="5"/>
      <c r="J51" s="5" t="s">
        <v>33</v>
      </c>
      <c r="K51" s="1">
        <f>+5215519338681</f>
        <v>5215519338681</v>
      </c>
      <c r="L51" s="1" t="s">
        <v>189</v>
      </c>
      <c r="M51" s="1" t="s">
        <v>90</v>
      </c>
      <c r="N51" s="1" t="s">
        <v>919</v>
      </c>
      <c r="O51" s="5"/>
      <c r="P51" s="5" t="s">
        <v>36</v>
      </c>
      <c r="Q51" s="5"/>
      <c r="R51" s="1" t="s">
        <v>819</v>
      </c>
      <c r="S51" s="1" t="s">
        <v>819</v>
      </c>
      <c r="T51" s="2"/>
      <c r="U51" s="5"/>
      <c r="V51" s="5" t="s">
        <v>39</v>
      </c>
      <c r="W51" s="5">
        <v>39.0</v>
      </c>
      <c r="X51" s="5">
        <v>19.0</v>
      </c>
      <c r="Y51" s="1">
        <v>58.0</v>
      </c>
      <c r="Z51" s="1" t="s">
        <v>92</v>
      </c>
      <c r="AA51" s="1"/>
      <c r="AB51" s="1" t="s">
        <v>41</v>
      </c>
      <c r="AC51" s="1">
        <v>0.0</v>
      </c>
      <c r="AD51" s="1" t="s">
        <v>36</v>
      </c>
      <c r="AE51" s="1" t="s">
        <v>36</v>
      </c>
      <c r="AF51" s="1" t="s">
        <v>920</v>
      </c>
      <c r="AG51" s="1" t="s">
        <v>822</v>
      </c>
    </row>
    <row r="52">
      <c r="A52" s="1"/>
      <c r="B52" s="18">
        <v>46207.0</v>
      </c>
      <c r="C52" s="19">
        <v>0.4166666666666667</v>
      </c>
      <c r="D52" s="4">
        <v>0.4305555555555556</v>
      </c>
      <c r="E52" s="19">
        <v>0.4166666666666667</v>
      </c>
      <c r="F52" s="19">
        <v>0.4388888888888889</v>
      </c>
      <c r="G52" s="1">
        <v>2.24060802694E11</v>
      </c>
      <c r="H52" s="1" t="s">
        <v>816</v>
      </c>
      <c r="I52" s="6"/>
      <c r="J52" s="1" t="s">
        <v>33</v>
      </c>
      <c r="K52" s="1" t="str">
        <f>+1 602 638 8070</f>
        <v>#ERROR!</v>
      </c>
      <c r="L52" s="1" t="s">
        <v>53</v>
      </c>
      <c r="M52" s="1" t="s">
        <v>54</v>
      </c>
      <c r="N52" s="1"/>
      <c r="O52" s="5"/>
      <c r="P52" s="5" t="s">
        <v>818</v>
      </c>
      <c r="Q52" s="5"/>
      <c r="R52" s="1" t="s">
        <v>819</v>
      </c>
      <c r="S52" s="1" t="s">
        <v>819</v>
      </c>
      <c r="T52" s="2"/>
      <c r="U52" s="5"/>
      <c r="V52" s="5" t="s">
        <v>820</v>
      </c>
      <c r="W52" s="5">
        <v>0.0</v>
      </c>
      <c r="X52" s="5">
        <v>32.0</v>
      </c>
      <c r="Y52" s="1">
        <v>32.0</v>
      </c>
      <c r="Z52" s="1" t="s">
        <v>921</v>
      </c>
      <c r="AA52" s="1"/>
      <c r="AB52" s="1" t="s">
        <v>80</v>
      </c>
      <c r="AC52" s="1">
        <v>0.0</v>
      </c>
      <c r="AD52" s="1" t="s">
        <v>36</v>
      </c>
      <c r="AE52" s="1" t="s">
        <v>36</v>
      </c>
      <c r="AF52" s="1" t="s">
        <v>371</v>
      </c>
      <c r="AG52" s="1" t="s">
        <v>822</v>
      </c>
    </row>
    <row r="53">
      <c r="A53" s="1"/>
      <c r="B53" s="18">
        <v>46207.0</v>
      </c>
      <c r="C53" s="19">
        <v>0.5</v>
      </c>
      <c r="D53" s="4">
        <v>0.5416666666666666</v>
      </c>
      <c r="E53" s="19">
        <v>0.5</v>
      </c>
      <c r="F53" s="19">
        <v>0.5076388888888889</v>
      </c>
      <c r="G53" s="1">
        <v>2.21650574627E11</v>
      </c>
      <c r="H53" s="1" t="s">
        <v>922</v>
      </c>
      <c r="I53" s="6"/>
      <c r="J53" s="1" t="s">
        <v>33</v>
      </c>
      <c r="K53" s="1">
        <f>+523328153093</f>
        <v>523328153093</v>
      </c>
      <c r="L53" s="1" t="s">
        <v>923</v>
      </c>
      <c r="M53" s="1" t="s">
        <v>90</v>
      </c>
      <c r="N53" s="1" t="s">
        <v>924</v>
      </c>
      <c r="O53" s="5"/>
      <c r="P53" s="5" t="s">
        <v>36</v>
      </c>
      <c r="Q53" s="5"/>
      <c r="R53" s="1" t="s">
        <v>819</v>
      </c>
      <c r="S53" s="1" t="s">
        <v>819</v>
      </c>
      <c r="T53" s="2"/>
      <c r="U53" s="5"/>
      <c r="V53" s="6" t="s">
        <v>39</v>
      </c>
      <c r="W53" s="5">
        <v>0.0</v>
      </c>
      <c r="X53" s="5">
        <v>11.0</v>
      </c>
      <c r="Y53" s="1">
        <v>11.0</v>
      </c>
      <c r="Z53" s="1" t="s">
        <v>92</v>
      </c>
      <c r="AA53" s="1"/>
      <c r="AB53" s="1" t="s">
        <v>41</v>
      </c>
      <c r="AC53" s="1">
        <v>0.0</v>
      </c>
      <c r="AD53" s="1" t="s">
        <v>36</v>
      </c>
      <c r="AE53" s="1" t="s">
        <v>36</v>
      </c>
      <c r="AF53" s="1" t="s">
        <v>304</v>
      </c>
      <c r="AG53" s="1" t="s">
        <v>822</v>
      </c>
    </row>
    <row r="54">
      <c r="A54" s="1"/>
      <c r="B54" s="18">
        <v>46206.0</v>
      </c>
      <c r="C54" s="19">
        <v>0.5208333333333334</v>
      </c>
      <c r="D54" s="4">
        <v>0.53125</v>
      </c>
      <c r="E54" s="19">
        <v>0.5208333333333334</v>
      </c>
      <c r="F54" s="19">
        <v>0.6055555555555555</v>
      </c>
      <c r="G54" s="1"/>
      <c r="H54" s="1" t="s">
        <v>925</v>
      </c>
      <c r="I54" s="6"/>
      <c r="J54" s="1" t="s">
        <v>33</v>
      </c>
      <c r="K54" s="1">
        <f t="shared" ref="K54:K57" si="4">+12623449020</f>
        <v>12623449020</v>
      </c>
      <c r="L54" s="1" t="s">
        <v>351</v>
      </c>
      <c r="M54" s="1" t="s">
        <v>77</v>
      </c>
      <c r="N54" s="1" t="s">
        <v>748</v>
      </c>
      <c r="O54" s="5"/>
      <c r="P54" s="5" t="s">
        <v>36</v>
      </c>
      <c r="Q54" s="5" t="s">
        <v>36</v>
      </c>
      <c r="R54" s="1" t="s">
        <v>78</v>
      </c>
      <c r="S54" s="1" t="s">
        <v>819</v>
      </c>
      <c r="T54" s="2"/>
      <c r="U54" s="5"/>
      <c r="V54" s="5" t="s">
        <v>820</v>
      </c>
      <c r="W54" s="5">
        <v>0.0</v>
      </c>
      <c r="X54" s="5">
        <v>122.0</v>
      </c>
      <c r="Y54" s="1">
        <v>122.0</v>
      </c>
      <c r="Z54" s="1" t="s">
        <v>921</v>
      </c>
      <c r="AA54" s="1"/>
      <c r="AB54" s="1" t="s">
        <v>80</v>
      </c>
      <c r="AC54" s="1">
        <v>0.0</v>
      </c>
      <c r="AD54" s="1" t="s">
        <v>36</v>
      </c>
      <c r="AE54" s="1" t="s">
        <v>36</v>
      </c>
      <c r="AF54" s="1" t="s">
        <v>223</v>
      </c>
      <c r="AG54" s="1" t="s">
        <v>822</v>
      </c>
    </row>
    <row r="55">
      <c r="A55" s="1"/>
      <c r="B55" s="18">
        <v>46206.0</v>
      </c>
      <c r="C55" s="19">
        <v>0.4895833333333333</v>
      </c>
      <c r="D55" s="4">
        <v>0.5208333333333334</v>
      </c>
      <c r="E55" s="19">
        <v>0.4895833333333333</v>
      </c>
      <c r="F55" s="19">
        <v>0.6055555555555555</v>
      </c>
      <c r="G55" s="1"/>
      <c r="H55" s="1" t="s">
        <v>925</v>
      </c>
      <c r="I55" s="6"/>
      <c r="J55" s="1" t="s">
        <v>33</v>
      </c>
      <c r="K55" s="1">
        <f t="shared" si="4"/>
        <v>12623449020</v>
      </c>
      <c r="L55" s="1" t="s">
        <v>926</v>
      </c>
      <c r="M55" s="1" t="s">
        <v>77</v>
      </c>
      <c r="N55" s="1" t="s">
        <v>927</v>
      </c>
      <c r="O55" s="5"/>
      <c r="P55" s="5" t="s">
        <v>36</v>
      </c>
      <c r="Q55" s="5" t="s">
        <v>36</v>
      </c>
      <c r="R55" s="1" t="s">
        <v>98</v>
      </c>
      <c r="S55" s="1" t="s">
        <v>819</v>
      </c>
      <c r="T55" s="2"/>
      <c r="U55" s="5"/>
      <c r="V55" s="5" t="s">
        <v>820</v>
      </c>
      <c r="W55" s="5">
        <v>0.0</v>
      </c>
      <c r="X55" s="5">
        <v>167.0</v>
      </c>
      <c r="Y55" s="1">
        <v>167.0</v>
      </c>
      <c r="Z55" s="1" t="s">
        <v>921</v>
      </c>
      <c r="AA55" s="1"/>
      <c r="AB55" s="1" t="s">
        <v>80</v>
      </c>
      <c r="AC55" s="1">
        <v>0.0</v>
      </c>
      <c r="AD55" s="1" t="s">
        <v>36</v>
      </c>
      <c r="AE55" s="1" t="s">
        <v>36</v>
      </c>
      <c r="AF55" s="1" t="s">
        <v>570</v>
      </c>
      <c r="AG55" s="1" t="s">
        <v>822</v>
      </c>
    </row>
    <row r="56">
      <c r="A56" s="1"/>
      <c r="B56" s="18">
        <v>46206.0</v>
      </c>
      <c r="C56" s="19">
        <v>0.5208333333333334</v>
      </c>
      <c r="D56" s="22">
        <v>0.5520833333333334</v>
      </c>
      <c r="E56" s="19">
        <v>0.5208333333333334</v>
      </c>
      <c r="F56" s="19">
        <v>0.6055555555555555</v>
      </c>
      <c r="G56" s="1"/>
      <c r="H56" s="1" t="s">
        <v>925</v>
      </c>
      <c r="I56" s="6"/>
      <c r="J56" s="1" t="s">
        <v>33</v>
      </c>
      <c r="K56" s="1">
        <f t="shared" si="4"/>
        <v>12623449020</v>
      </c>
      <c r="L56" s="1" t="s">
        <v>143</v>
      </c>
      <c r="M56" s="1" t="s">
        <v>77</v>
      </c>
      <c r="N56" s="1"/>
      <c r="O56" s="5"/>
      <c r="P56" s="5" t="s">
        <v>36</v>
      </c>
      <c r="Q56" s="5" t="s">
        <v>36</v>
      </c>
      <c r="R56" s="1" t="s">
        <v>98</v>
      </c>
      <c r="S56" s="1" t="s">
        <v>819</v>
      </c>
      <c r="T56" s="2"/>
      <c r="U56" s="5"/>
      <c r="V56" s="5" t="s">
        <v>820</v>
      </c>
      <c r="W56" s="5">
        <v>0.0</v>
      </c>
      <c r="X56" s="5">
        <v>122.0</v>
      </c>
      <c r="Y56" s="1">
        <v>122.0</v>
      </c>
      <c r="Z56" s="1" t="s">
        <v>921</v>
      </c>
      <c r="AA56" s="1"/>
      <c r="AB56" s="1" t="s">
        <v>80</v>
      </c>
      <c r="AC56" s="1">
        <v>0.0</v>
      </c>
      <c r="AD56" s="1" t="s">
        <v>36</v>
      </c>
      <c r="AE56" s="1" t="s">
        <v>36</v>
      </c>
      <c r="AF56" s="1" t="s">
        <v>223</v>
      </c>
      <c r="AG56" s="1" t="s">
        <v>822</v>
      </c>
    </row>
    <row r="57">
      <c r="A57" s="1"/>
      <c r="B57" s="18">
        <v>46206.0</v>
      </c>
      <c r="C57" s="19">
        <v>0.5</v>
      </c>
      <c r="D57" s="4">
        <v>0.5069444444444444</v>
      </c>
      <c r="E57" s="19">
        <v>0.5</v>
      </c>
      <c r="F57" s="19">
        <v>0.6055555555555555</v>
      </c>
      <c r="G57" s="1">
        <v>2.26188079977E11</v>
      </c>
      <c r="H57" s="1" t="s">
        <v>928</v>
      </c>
      <c r="I57" s="5"/>
      <c r="J57" s="5" t="s">
        <v>33</v>
      </c>
      <c r="K57" s="1">
        <f t="shared" si="4"/>
        <v>12623449020</v>
      </c>
      <c r="L57" s="1" t="s">
        <v>106</v>
      </c>
      <c r="M57" s="1" t="s">
        <v>77</v>
      </c>
      <c r="N57" s="1" t="s">
        <v>929</v>
      </c>
      <c r="O57" s="5"/>
      <c r="P57" s="5" t="s">
        <v>36</v>
      </c>
      <c r="Q57" s="5" t="s">
        <v>36</v>
      </c>
      <c r="R57" s="1" t="s">
        <v>78</v>
      </c>
      <c r="S57" s="1" t="s">
        <v>819</v>
      </c>
      <c r="T57" s="2"/>
      <c r="U57" s="11"/>
      <c r="V57" s="5" t="s">
        <v>820</v>
      </c>
      <c r="W57" s="5">
        <v>0.0</v>
      </c>
      <c r="X57" s="5">
        <v>152.0</v>
      </c>
      <c r="Y57" s="1">
        <v>152.0</v>
      </c>
      <c r="Z57" s="1" t="s">
        <v>858</v>
      </c>
      <c r="AA57" s="1"/>
      <c r="AB57" s="1" t="s">
        <v>80</v>
      </c>
      <c r="AC57" s="1">
        <v>0.0</v>
      </c>
      <c r="AD57" s="1" t="s">
        <v>36</v>
      </c>
      <c r="AE57" s="1" t="s">
        <v>36</v>
      </c>
      <c r="AF57" s="1" t="s">
        <v>304</v>
      </c>
      <c r="AG57" s="1" t="s">
        <v>822</v>
      </c>
    </row>
    <row r="58">
      <c r="A58" s="1"/>
      <c r="B58" s="18">
        <v>46206.0</v>
      </c>
      <c r="C58" s="19">
        <v>0.3541666666666667</v>
      </c>
      <c r="D58" s="4">
        <v>0.375</v>
      </c>
      <c r="E58" s="19">
        <v>0.3541666666666667</v>
      </c>
      <c r="F58" s="19">
        <v>0.3798611111111111</v>
      </c>
      <c r="G58" s="1"/>
      <c r="H58" s="1" t="s">
        <v>930</v>
      </c>
      <c r="I58" s="6"/>
      <c r="J58" s="5" t="s">
        <v>33</v>
      </c>
      <c r="K58" s="1" t="str">
        <f>+52 33 1414 7888</f>
        <v>#ERROR!</v>
      </c>
      <c r="L58" s="1" t="s">
        <v>117</v>
      </c>
      <c r="M58" s="1" t="s">
        <v>35</v>
      </c>
      <c r="N58" s="1" t="s">
        <v>931</v>
      </c>
      <c r="O58" s="5"/>
      <c r="P58" s="5" t="s">
        <v>932</v>
      </c>
      <c r="Q58" s="5"/>
      <c r="R58" s="1" t="s">
        <v>98</v>
      </c>
      <c r="S58" s="1" t="s">
        <v>890</v>
      </c>
      <c r="T58" s="2"/>
      <c r="U58" s="5"/>
      <c r="V58" s="5" t="s">
        <v>820</v>
      </c>
      <c r="W58" s="5">
        <v>0.0</v>
      </c>
      <c r="X58" s="5">
        <v>37.0</v>
      </c>
      <c r="Y58" s="1">
        <v>37.0</v>
      </c>
      <c r="Z58" s="1" t="s">
        <v>827</v>
      </c>
      <c r="AA58" s="1"/>
      <c r="AB58" s="1" t="s">
        <v>41</v>
      </c>
      <c r="AC58" s="1">
        <v>0.0</v>
      </c>
      <c r="AD58" s="1" t="s">
        <v>36</v>
      </c>
      <c r="AE58" s="1" t="s">
        <v>36</v>
      </c>
      <c r="AF58" s="1" t="s">
        <v>119</v>
      </c>
      <c r="AG58" s="1" t="s">
        <v>822</v>
      </c>
    </row>
    <row r="59">
      <c r="A59" s="1"/>
      <c r="B59" s="18">
        <v>46206.0</v>
      </c>
      <c r="C59" s="19">
        <v>0.3333333333333333</v>
      </c>
      <c r="D59" s="4">
        <v>0.3541666666666667</v>
      </c>
      <c r="E59" s="19">
        <v>0.3333333333333333</v>
      </c>
      <c r="F59" s="19">
        <v>0.35208333333333336</v>
      </c>
      <c r="G59" s="1"/>
      <c r="H59" s="1" t="s">
        <v>933</v>
      </c>
      <c r="I59" s="6"/>
      <c r="J59" s="1" t="s">
        <v>33</v>
      </c>
      <c r="K59" s="1" t="str">
        <f>+52 378 102 9185</f>
        <v>#ERROR!</v>
      </c>
      <c r="L59" s="1" t="s">
        <v>117</v>
      </c>
      <c r="M59" s="1" t="s">
        <v>35</v>
      </c>
      <c r="N59" s="1" t="s">
        <v>934</v>
      </c>
      <c r="O59" s="5"/>
      <c r="P59" s="5" t="s">
        <v>932</v>
      </c>
      <c r="Q59" s="5" t="s">
        <v>36</v>
      </c>
      <c r="R59" s="1" t="s">
        <v>98</v>
      </c>
      <c r="S59" s="1" t="s">
        <v>890</v>
      </c>
      <c r="T59" s="2"/>
      <c r="U59" s="11"/>
      <c r="V59" s="5" t="s">
        <v>820</v>
      </c>
      <c r="W59" s="5">
        <v>0.0</v>
      </c>
      <c r="X59" s="5">
        <v>27.0</v>
      </c>
      <c r="Y59" s="1">
        <v>27.0</v>
      </c>
      <c r="Z59" s="1" t="s">
        <v>827</v>
      </c>
      <c r="AA59" s="1"/>
      <c r="AB59" s="1" t="s">
        <v>41</v>
      </c>
      <c r="AC59" s="1">
        <v>0.0</v>
      </c>
      <c r="AD59" s="1" t="s">
        <v>36</v>
      </c>
      <c r="AE59" s="1" t="s">
        <v>36</v>
      </c>
      <c r="AF59" s="1" t="s">
        <v>248</v>
      </c>
      <c r="AG59" s="1" t="s">
        <v>822</v>
      </c>
    </row>
    <row r="60">
      <c r="A60" s="1"/>
      <c r="B60" s="18">
        <v>46206.0</v>
      </c>
      <c r="C60" s="19">
        <v>0.4791666666666667</v>
      </c>
      <c r="D60" s="4">
        <v>0.5</v>
      </c>
      <c r="E60" s="19">
        <v>0.4791666666666667</v>
      </c>
      <c r="F60" s="19">
        <v>0.48333333333333334</v>
      </c>
      <c r="G60" s="1"/>
      <c r="H60" s="1" t="s">
        <v>935</v>
      </c>
      <c r="I60" s="5"/>
      <c r="J60" s="5" t="s">
        <v>33</v>
      </c>
      <c r="K60" s="1" t="s">
        <v>936</v>
      </c>
      <c r="L60" s="1" t="s">
        <v>591</v>
      </c>
      <c r="M60" s="1" t="s">
        <v>54</v>
      </c>
      <c r="N60" s="1" t="s">
        <v>130</v>
      </c>
      <c r="O60" s="5"/>
      <c r="P60" s="5" t="s">
        <v>36</v>
      </c>
      <c r="Q60" s="5"/>
      <c r="R60" s="1" t="s">
        <v>831</v>
      </c>
      <c r="S60" s="1" t="s">
        <v>831</v>
      </c>
      <c r="T60" s="2"/>
      <c r="U60" s="5"/>
      <c r="V60" s="5" t="s">
        <v>820</v>
      </c>
      <c r="W60" s="5">
        <v>0.0</v>
      </c>
      <c r="X60" s="5">
        <v>6.0</v>
      </c>
      <c r="Y60" s="1">
        <v>6.0</v>
      </c>
      <c r="Z60" s="1" t="s">
        <v>92</v>
      </c>
      <c r="AA60" s="1"/>
      <c r="AB60" s="1" t="s">
        <v>41</v>
      </c>
      <c r="AC60" s="1">
        <v>0.0</v>
      </c>
      <c r="AD60" s="1" t="s">
        <v>36</v>
      </c>
      <c r="AE60" s="1" t="s">
        <v>36</v>
      </c>
      <c r="AF60" s="1" t="s">
        <v>438</v>
      </c>
      <c r="AG60" s="1" t="s">
        <v>822</v>
      </c>
    </row>
    <row r="61">
      <c r="A61" s="1"/>
      <c r="B61" s="18">
        <v>46206.0</v>
      </c>
      <c r="C61" s="19">
        <v>0.5625</v>
      </c>
      <c r="D61" s="4">
        <v>0.5763888888888888</v>
      </c>
      <c r="E61" s="19">
        <v>0.5625</v>
      </c>
      <c r="F61" s="19">
        <v>0.6055555555555555</v>
      </c>
      <c r="G61" s="1">
        <v>2.0984986002E11</v>
      </c>
      <c r="H61" s="1" t="s">
        <v>905</v>
      </c>
      <c r="I61" s="5"/>
      <c r="J61" s="5" t="s">
        <v>33</v>
      </c>
      <c r="K61" s="1" t="str">
        <f>+52 33 3167 0108</f>
        <v>#ERROR!</v>
      </c>
      <c r="L61" s="1" t="s">
        <v>129</v>
      </c>
      <c r="M61" s="1" t="s">
        <v>46</v>
      </c>
      <c r="N61" s="1" t="s">
        <v>316</v>
      </c>
      <c r="O61" s="5"/>
      <c r="P61" s="5" t="s">
        <v>906</v>
      </c>
      <c r="Q61" s="5" t="s">
        <v>36</v>
      </c>
      <c r="R61" s="1" t="s">
        <v>831</v>
      </c>
      <c r="S61" s="1" t="s">
        <v>831</v>
      </c>
      <c r="T61" s="2"/>
      <c r="U61" s="5"/>
      <c r="V61" s="5" t="s">
        <v>39</v>
      </c>
      <c r="W61" s="5">
        <v>0.0</v>
      </c>
      <c r="X61" s="5">
        <v>62.0</v>
      </c>
      <c r="Y61" s="1">
        <v>62.0</v>
      </c>
      <c r="Z61" s="1" t="s">
        <v>92</v>
      </c>
      <c r="AA61" s="1"/>
      <c r="AB61" s="1" t="s">
        <v>41</v>
      </c>
      <c r="AC61" s="1">
        <v>0.0</v>
      </c>
      <c r="AD61" s="1" t="s">
        <v>36</v>
      </c>
      <c r="AE61" s="1" t="s">
        <v>36</v>
      </c>
      <c r="AF61" s="1" t="s">
        <v>409</v>
      </c>
      <c r="AG61" s="1" t="s">
        <v>822</v>
      </c>
    </row>
    <row r="62">
      <c r="A62" s="1"/>
      <c r="B62" s="18">
        <v>46206.0</v>
      </c>
      <c r="C62" s="19">
        <v>0.75</v>
      </c>
      <c r="D62" s="4">
        <v>0.7604166666666666</v>
      </c>
      <c r="E62" s="19">
        <v>0.75</v>
      </c>
      <c r="F62" s="19">
        <v>0.7458333333333333</v>
      </c>
      <c r="G62" s="1"/>
      <c r="H62" s="1" t="s">
        <v>937</v>
      </c>
      <c r="I62" s="6"/>
      <c r="J62" s="1" t="s">
        <v>33</v>
      </c>
      <c r="K62" s="1" t="str">
        <f>+52 993 159 5536</f>
        <v>#ERROR!</v>
      </c>
      <c r="L62" s="1" t="s">
        <v>183</v>
      </c>
      <c r="M62" s="1" t="s">
        <v>46</v>
      </c>
      <c r="N62" s="1" t="s">
        <v>938</v>
      </c>
      <c r="O62" s="5"/>
      <c r="P62" s="6" t="s">
        <v>36</v>
      </c>
      <c r="Q62" s="5" t="s">
        <v>36</v>
      </c>
      <c r="R62" s="1" t="s">
        <v>819</v>
      </c>
      <c r="S62" s="1" t="s">
        <v>819</v>
      </c>
      <c r="T62" s="2"/>
      <c r="U62" s="5"/>
      <c r="V62" s="5" t="s">
        <v>39</v>
      </c>
      <c r="W62" s="5">
        <v>0.0</v>
      </c>
      <c r="X62" s="5">
        <v>-6.0</v>
      </c>
      <c r="Y62" s="1">
        <v>-6.0</v>
      </c>
      <c r="Z62" s="1" t="s">
        <v>858</v>
      </c>
      <c r="AA62" s="1"/>
      <c r="AB62" s="1" t="s">
        <v>41</v>
      </c>
      <c r="AC62" s="1">
        <v>0.0</v>
      </c>
      <c r="AD62" s="1" t="s">
        <v>36</v>
      </c>
      <c r="AE62" s="1" t="s">
        <v>36</v>
      </c>
      <c r="AF62" s="1" t="s">
        <v>258</v>
      </c>
      <c r="AG62" s="1" t="s">
        <v>822</v>
      </c>
    </row>
    <row r="63">
      <c r="A63" s="1"/>
      <c r="B63" s="18">
        <v>46206.0</v>
      </c>
      <c r="C63" s="19">
        <v>0.5</v>
      </c>
      <c r="D63" s="4">
        <v>0.5208333333333334</v>
      </c>
      <c r="E63" s="19">
        <v>0.5</v>
      </c>
      <c r="F63" s="19">
        <v>0.5097222222222222</v>
      </c>
      <c r="G63" s="1">
        <v>2.26188079977E11</v>
      </c>
      <c r="H63" s="1" t="s">
        <v>928</v>
      </c>
      <c r="I63" s="6"/>
      <c r="J63" s="5" t="s">
        <v>33</v>
      </c>
      <c r="K63" s="1">
        <f t="shared" ref="K63:K64" si="5">+12623449020</f>
        <v>12623449020</v>
      </c>
      <c r="L63" s="1" t="s">
        <v>939</v>
      </c>
      <c r="M63" s="1" t="s">
        <v>77</v>
      </c>
      <c r="N63" s="1"/>
      <c r="O63" s="5"/>
      <c r="P63" s="5" t="s">
        <v>36</v>
      </c>
      <c r="Q63" s="5" t="s">
        <v>36</v>
      </c>
      <c r="R63" s="1" t="s">
        <v>819</v>
      </c>
      <c r="S63" s="1" t="s">
        <v>819</v>
      </c>
      <c r="T63" s="2"/>
      <c r="U63" s="5"/>
      <c r="V63" s="5" t="s">
        <v>820</v>
      </c>
      <c r="W63" s="5">
        <v>0.0</v>
      </c>
      <c r="X63" s="5">
        <v>14.0</v>
      </c>
      <c r="Y63" s="1">
        <v>14.0</v>
      </c>
      <c r="Z63" s="1" t="s">
        <v>858</v>
      </c>
      <c r="AA63" s="1"/>
      <c r="AB63" s="1" t="s">
        <v>80</v>
      </c>
      <c r="AC63" s="1">
        <v>0.0</v>
      </c>
      <c r="AD63" s="1" t="s">
        <v>36</v>
      </c>
      <c r="AE63" s="1" t="s">
        <v>36</v>
      </c>
      <c r="AF63" s="1" t="s">
        <v>304</v>
      </c>
      <c r="AG63" s="1" t="s">
        <v>822</v>
      </c>
    </row>
    <row r="64">
      <c r="A64" s="1"/>
      <c r="B64" s="18">
        <v>46206.0</v>
      </c>
      <c r="C64" s="19">
        <v>0.5</v>
      </c>
      <c r="D64" s="22">
        <v>0.5416666666666666</v>
      </c>
      <c r="E64" s="19">
        <v>0.5</v>
      </c>
      <c r="F64" s="19">
        <v>0.5090277777777777</v>
      </c>
      <c r="G64" s="1">
        <v>2.26188079977E11</v>
      </c>
      <c r="H64" s="1" t="s">
        <v>928</v>
      </c>
      <c r="I64" s="5"/>
      <c r="J64" s="5" t="s">
        <v>33</v>
      </c>
      <c r="K64" s="1">
        <f t="shared" si="5"/>
        <v>12623449020</v>
      </c>
      <c r="L64" s="1" t="s">
        <v>114</v>
      </c>
      <c r="M64" s="1" t="s">
        <v>35</v>
      </c>
      <c r="N64" s="1"/>
      <c r="O64" s="5"/>
      <c r="P64" s="5" t="s">
        <v>36</v>
      </c>
      <c r="Q64" s="5" t="s">
        <v>36</v>
      </c>
      <c r="R64" s="1" t="s">
        <v>98</v>
      </c>
      <c r="S64" s="1" t="s">
        <v>819</v>
      </c>
      <c r="T64" s="2"/>
      <c r="U64" s="5"/>
      <c r="V64" s="5" t="s">
        <v>820</v>
      </c>
      <c r="W64" s="5">
        <v>0.0</v>
      </c>
      <c r="X64" s="5">
        <v>13.0</v>
      </c>
      <c r="Y64" s="1">
        <v>13.0</v>
      </c>
      <c r="Z64" s="1" t="s">
        <v>858</v>
      </c>
      <c r="AA64" s="1"/>
      <c r="AB64" s="1" t="s">
        <v>80</v>
      </c>
      <c r="AC64" s="1">
        <v>0.0</v>
      </c>
      <c r="AD64" s="1" t="s">
        <v>36</v>
      </c>
      <c r="AE64" s="1" t="s">
        <v>36</v>
      </c>
      <c r="AF64" s="1" t="s">
        <v>304</v>
      </c>
      <c r="AG64" s="1" t="s">
        <v>822</v>
      </c>
    </row>
    <row r="65">
      <c r="A65" s="1"/>
      <c r="B65" s="18">
        <v>46206.0</v>
      </c>
      <c r="C65" s="19">
        <v>0.375</v>
      </c>
      <c r="D65" s="22">
        <v>0.4166666666666667</v>
      </c>
      <c r="E65" s="19">
        <v>0.375</v>
      </c>
      <c r="F65" s="19">
        <v>0.41041666666666665</v>
      </c>
      <c r="G65" s="1">
        <v>2.2889177967E11</v>
      </c>
      <c r="H65" s="1" t="s">
        <v>882</v>
      </c>
      <c r="I65" s="6"/>
      <c r="J65" s="5" t="s">
        <v>33</v>
      </c>
      <c r="K65" s="1">
        <f>+523318417996</f>
        <v>523318417996</v>
      </c>
      <c r="L65" s="1" t="s">
        <v>89</v>
      </c>
      <c r="M65" s="1" t="s">
        <v>90</v>
      </c>
      <c r="N65" s="1" t="s">
        <v>940</v>
      </c>
      <c r="O65" s="5"/>
      <c r="P65" s="5" t="s">
        <v>36</v>
      </c>
      <c r="Q65" s="5"/>
      <c r="R65" s="1" t="s">
        <v>831</v>
      </c>
      <c r="S65" s="1" t="s">
        <v>831</v>
      </c>
      <c r="T65" s="2"/>
      <c r="U65" s="5"/>
      <c r="V65" s="5" t="s">
        <v>820</v>
      </c>
      <c r="W65" s="5">
        <v>0.0</v>
      </c>
      <c r="X65" s="5">
        <v>51.0</v>
      </c>
      <c r="Y65" s="1">
        <v>51.0</v>
      </c>
      <c r="Z65" s="1" t="s">
        <v>92</v>
      </c>
      <c r="AA65" s="1"/>
      <c r="AB65" s="1" t="s">
        <v>41</v>
      </c>
      <c r="AC65" s="1">
        <v>0.0</v>
      </c>
      <c r="AD65" s="1" t="s">
        <v>36</v>
      </c>
      <c r="AE65" s="1" t="s">
        <v>36</v>
      </c>
      <c r="AF65" s="1" t="s">
        <v>586</v>
      </c>
      <c r="AG65" s="1" t="s">
        <v>822</v>
      </c>
    </row>
    <row r="66">
      <c r="A66" s="1"/>
      <c r="B66" s="18">
        <v>46205.0</v>
      </c>
      <c r="C66" s="19">
        <v>0.7083333333333334</v>
      </c>
      <c r="D66" s="22">
        <v>0.71875</v>
      </c>
      <c r="E66" s="19">
        <v>0.7083333333333334</v>
      </c>
      <c r="F66" s="19">
        <v>0.31319444444444444</v>
      </c>
      <c r="G66" s="1">
        <v>2.26188079977E11</v>
      </c>
      <c r="H66" s="1" t="s">
        <v>928</v>
      </c>
      <c r="I66" s="5"/>
      <c r="J66" s="5" t="s">
        <v>33</v>
      </c>
      <c r="K66" s="1">
        <f>+12623449020</f>
        <v>12623449020</v>
      </c>
      <c r="L66" s="1" t="s">
        <v>183</v>
      </c>
      <c r="M66" s="1" t="s">
        <v>46</v>
      </c>
      <c r="N66" s="1"/>
      <c r="O66" s="5"/>
      <c r="P66" s="5" t="s">
        <v>36</v>
      </c>
      <c r="Q66" s="5" t="s">
        <v>36</v>
      </c>
      <c r="R66" s="1" t="s">
        <v>819</v>
      </c>
      <c r="S66" s="1" t="s">
        <v>819</v>
      </c>
      <c r="T66" s="2"/>
      <c r="U66" s="5"/>
      <c r="V66" s="5" t="s">
        <v>820</v>
      </c>
      <c r="W66" s="5">
        <v>0.0</v>
      </c>
      <c r="X66" s="5">
        <v>-569.0</v>
      </c>
      <c r="Y66" s="1">
        <v>-569.0</v>
      </c>
      <c r="Z66" s="1" t="s">
        <v>832</v>
      </c>
      <c r="AA66" s="1"/>
      <c r="AB66" s="1" t="s">
        <v>80</v>
      </c>
      <c r="AC66" s="1">
        <v>0.0</v>
      </c>
      <c r="AD66" s="1" t="s">
        <v>36</v>
      </c>
      <c r="AE66" s="1" t="s">
        <v>36</v>
      </c>
      <c r="AF66" s="1" t="s">
        <v>274</v>
      </c>
      <c r="AG66" s="1" t="s">
        <v>822</v>
      </c>
    </row>
    <row r="67">
      <c r="A67" s="1"/>
      <c r="B67" s="18">
        <v>46205.0</v>
      </c>
      <c r="C67" s="19">
        <v>0.3333333333333333</v>
      </c>
      <c r="D67" s="4">
        <v>0.3645833333333333</v>
      </c>
      <c r="E67" s="19">
        <v>0.3333333333333333</v>
      </c>
      <c r="F67" s="19">
        <v>0.36527777777777776</v>
      </c>
      <c r="G67" s="1"/>
      <c r="H67" s="1" t="s">
        <v>941</v>
      </c>
      <c r="I67" s="6"/>
      <c r="J67" s="1" t="s">
        <v>33</v>
      </c>
      <c r="K67" s="1" t="str">
        <f>+52 33 1263 1420</f>
        <v>#ERROR!</v>
      </c>
      <c r="L67" s="1" t="s">
        <v>942</v>
      </c>
      <c r="M67" s="1" t="s">
        <v>77</v>
      </c>
      <c r="N67" s="1" t="s">
        <v>943</v>
      </c>
      <c r="O67" s="5"/>
      <c r="P67" s="5" t="s">
        <v>36</v>
      </c>
      <c r="Q67" s="5" t="s">
        <v>36</v>
      </c>
      <c r="R67" s="1" t="s">
        <v>98</v>
      </c>
      <c r="S67" s="1" t="s">
        <v>944</v>
      </c>
      <c r="T67" s="2"/>
      <c r="U67" s="11"/>
      <c r="V67" s="5" t="s">
        <v>820</v>
      </c>
      <c r="W67" s="5">
        <v>0.0</v>
      </c>
      <c r="X67" s="5">
        <v>46.0</v>
      </c>
      <c r="Y67" s="1">
        <v>46.0</v>
      </c>
      <c r="Z67" s="1" t="s">
        <v>827</v>
      </c>
      <c r="AA67" s="1"/>
      <c r="AB67" s="1" t="s">
        <v>41</v>
      </c>
      <c r="AC67" s="1">
        <v>0.0</v>
      </c>
      <c r="AD67" s="1" t="s">
        <v>36</v>
      </c>
      <c r="AE67" s="1" t="s">
        <v>36</v>
      </c>
      <c r="AF67" s="1" t="s">
        <v>248</v>
      </c>
      <c r="AG67" s="1" t="s">
        <v>822</v>
      </c>
    </row>
    <row r="68">
      <c r="A68" s="1"/>
      <c r="B68" s="18">
        <v>46205.0</v>
      </c>
      <c r="C68" s="19">
        <v>0.3958333333333333</v>
      </c>
      <c r="D68" s="4">
        <v>0.4236111111111111</v>
      </c>
      <c r="E68" s="19">
        <v>0.3958333333333333</v>
      </c>
      <c r="F68" s="19">
        <v>0.5152777777777777</v>
      </c>
      <c r="G68" s="1"/>
      <c r="H68" s="1" t="s">
        <v>945</v>
      </c>
      <c r="I68" s="6"/>
      <c r="J68" s="5" t="s">
        <v>33</v>
      </c>
      <c r="K68" s="1" t="str">
        <f>+52 33 1263 1420</f>
        <v>#ERROR!</v>
      </c>
      <c r="L68" s="1" t="s">
        <v>625</v>
      </c>
      <c r="M68" s="1" t="s">
        <v>54</v>
      </c>
      <c r="N68" s="1" t="s">
        <v>946</v>
      </c>
      <c r="O68" s="5"/>
      <c r="P68" s="5" t="s">
        <v>947</v>
      </c>
      <c r="Q68" s="5" t="s">
        <v>36</v>
      </c>
      <c r="R68" s="1" t="s">
        <v>78</v>
      </c>
      <c r="S68" s="1" t="s">
        <v>944</v>
      </c>
      <c r="T68" s="2"/>
      <c r="U68" s="5"/>
      <c r="V68" s="5" t="s">
        <v>820</v>
      </c>
      <c r="W68" s="5">
        <v>0.0</v>
      </c>
      <c r="X68" s="5">
        <v>172.0</v>
      </c>
      <c r="Y68" s="1">
        <v>172.0</v>
      </c>
      <c r="Z68" s="1" t="s">
        <v>827</v>
      </c>
      <c r="AA68" s="1"/>
      <c r="AB68" s="1" t="s">
        <v>41</v>
      </c>
      <c r="AC68" s="1">
        <v>0.0</v>
      </c>
      <c r="AD68" s="1" t="s">
        <v>36</v>
      </c>
      <c r="AE68" s="1" t="s">
        <v>36</v>
      </c>
      <c r="AF68" s="1" t="s">
        <v>618</v>
      </c>
      <c r="AG68" s="1" t="s">
        <v>822</v>
      </c>
    </row>
    <row r="69">
      <c r="A69" s="1"/>
      <c r="B69" s="18">
        <v>46205.0</v>
      </c>
      <c r="C69" s="19">
        <v>0.4166666666666667</v>
      </c>
      <c r="D69" s="22">
        <v>0.4236111111111111</v>
      </c>
      <c r="E69" s="19">
        <v>0.4166666666666667</v>
      </c>
      <c r="F69" s="19">
        <v>0.41597222222222224</v>
      </c>
      <c r="G69" s="1">
        <v>2.23772189364E11</v>
      </c>
      <c r="H69" s="1" t="s">
        <v>948</v>
      </c>
      <c r="I69" s="6"/>
      <c r="J69" s="5" t="s">
        <v>33</v>
      </c>
      <c r="K69" s="1">
        <f>+5213313326859</f>
        <v>5213313326859</v>
      </c>
      <c r="L69" s="1" t="s">
        <v>106</v>
      </c>
      <c r="M69" s="1" t="s">
        <v>77</v>
      </c>
      <c r="N69" s="1" t="s">
        <v>949</v>
      </c>
      <c r="O69" s="5"/>
      <c r="P69" s="5" t="s">
        <v>950</v>
      </c>
      <c r="Q69" s="5" t="s">
        <v>36</v>
      </c>
      <c r="R69" s="1" t="s">
        <v>78</v>
      </c>
      <c r="S69" s="1" t="s">
        <v>78</v>
      </c>
      <c r="T69" s="2"/>
      <c r="U69" s="5"/>
      <c r="V69" s="5" t="s">
        <v>39</v>
      </c>
      <c r="W69" s="5">
        <v>0.0</v>
      </c>
      <c r="X69" s="5">
        <v>-1.0</v>
      </c>
      <c r="Y69" s="1">
        <v>-1.0</v>
      </c>
      <c r="Z69" s="1" t="s">
        <v>92</v>
      </c>
      <c r="AA69" s="1"/>
      <c r="AB69" s="1" t="s">
        <v>41</v>
      </c>
      <c r="AC69" s="1">
        <v>0.0</v>
      </c>
      <c r="AD69" s="1" t="s">
        <v>36</v>
      </c>
      <c r="AE69" s="1" t="s">
        <v>36</v>
      </c>
      <c r="AF69" s="1" t="s">
        <v>371</v>
      </c>
      <c r="AG69" s="1" t="s">
        <v>822</v>
      </c>
    </row>
    <row r="70">
      <c r="A70" s="1"/>
      <c r="B70" s="18">
        <v>46205.0</v>
      </c>
      <c r="C70" s="19">
        <v>0.5416666666666666</v>
      </c>
      <c r="D70" s="22">
        <v>0.5833333333333334</v>
      </c>
      <c r="E70" s="19">
        <v>0.5416666666666666</v>
      </c>
      <c r="F70" s="19">
        <v>0.5951388888888889</v>
      </c>
      <c r="G70" s="1">
        <v>2.06117639979E11</v>
      </c>
      <c r="H70" s="1" t="s">
        <v>951</v>
      </c>
      <c r="I70" s="6"/>
      <c r="J70" s="1" t="s">
        <v>33</v>
      </c>
      <c r="K70" s="1">
        <f>+523757510333</f>
        <v>523757510333</v>
      </c>
      <c r="L70" s="1" t="s">
        <v>159</v>
      </c>
      <c r="M70" s="1" t="s">
        <v>90</v>
      </c>
      <c r="N70" s="1" t="s">
        <v>952</v>
      </c>
      <c r="O70" s="5"/>
      <c r="P70" s="5" t="s">
        <v>70</v>
      </c>
      <c r="Q70" s="5"/>
      <c r="R70" s="1" t="s">
        <v>855</v>
      </c>
      <c r="S70" s="1" t="s">
        <v>855</v>
      </c>
      <c r="T70" s="2"/>
      <c r="U70" s="5"/>
      <c r="V70" s="5" t="s">
        <v>39</v>
      </c>
      <c r="W70" s="5">
        <v>0.0</v>
      </c>
      <c r="X70" s="5">
        <v>77.0</v>
      </c>
      <c r="Y70" s="1">
        <v>77.0</v>
      </c>
      <c r="Z70" s="1" t="s">
        <v>92</v>
      </c>
      <c r="AA70" s="1"/>
      <c r="AB70" s="1" t="s">
        <v>41</v>
      </c>
      <c r="AC70" s="1">
        <v>0.0</v>
      </c>
      <c r="AD70" s="1" t="s">
        <v>36</v>
      </c>
      <c r="AE70" s="1" t="s">
        <v>36</v>
      </c>
      <c r="AF70" s="1" t="s">
        <v>386</v>
      </c>
      <c r="AG70" s="1" t="s">
        <v>822</v>
      </c>
    </row>
    <row r="71">
      <c r="A71" s="1"/>
      <c r="B71" s="18">
        <v>46205.0</v>
      </c>
      <c r="C71" s="19">
        <v>0.4583333333333333</v>
      </c>
      <c r="D71" s="22">
        <v>0.4791666666666667</v>
      </c>
      <c r="E71" s="19">
        <v>0.4583333333333333</v>
      </c>
      <c r="F71" s="19">
        <v>0.5152777777777777</v>
      </c>
      <c r="G71" s="1"/>
      <c r="H71" s="1" t="s">
        <v>953</v>
      </c>
      <c r="I71" s="6"/>
      <c r="J71" s="5" t="s">
        <v>33</v>
      </c>
      <c r="K71" s="1">
        <f t="shared" ref="K71:K72" si="6">+52-34-81-76059</f>
        <v>-76122</v>
      </c>
      <c r="L71" s="1" t="s">
        <v>34</v>
      </c>
      <c r="M71" s="1" t="s">
        <v>35</v>
      </c>
      <c r="N71" s="1"/>
      <c r="O71" s="5"/>
      <c r="P71" s="5" t="s">
        <v>36</v>
      </c>
      <c r="Q71" s="5" t="s">
        <v>36</v>
      </c>
      <c r="R71" s="1" t="s">
        <v>98</v>
      </c>
      <c r="S71" s="1" t="s">
        <v>831</v>
      </c>
      <c r="T71" s="2"/>
      <c r="U71" s="5"/>
      <c r="V71" s="5" t="s">
        <v>820</v>
      </c>
      <c r="W71" s="5">
        <v>0.0</v>
      </c>
      <c r="X71" s="5">
        <v>82.0</v>
      </c>
      <c r="Y71" s="1">
        <v>82.0</v>
      </c>
      <c r="Z71" s="1" t="s">
        <v>832</v>
      </c>
      <c r="AA71" s="1"/>
      <c r="AB71" s="1" t="s">
        <v>41</v>
      </c>
      <c r="AC71" s="1">
        <v>0.0</v>
      </c>
      <c r="AD71" s="1" t="s">
        <v>36</v>
      </c>
      <c r="AE71" s="1" t="s">
        <v>36</v>
      </c>
      <c r="AF71" s="1" t="s">
        <v>81</v>
      </c>
      <c r="AG71" s="1" t="s">
        <v>822</v>
      </c>
    </row>
    <row r="72">
      <c r="A72" s="1"/>
      <c r="B72" s="18">
        <v>46205.0</v>
      </c>
      <c r="C72" s="19">
        <v>0.4583333333333333</v>
      </c>
      <c r="D72" s="4">
        <v>0.4791666666666667</v>
      </c>
      <c r="E72" s="19">
        <v>0.4583333333333333</v>
      </c>
      <c r="F72" s="19">
        <v>0.5152777777777777</v>
      </c>
      <c r="G72" s="1"/>
      <c r="H72" s="1" t="s">
        <v>953</v>
      </c>
      <c r="I72" s="6"/>
      <c r="J72" s="5" t="s">
        <v>33</v>
      </c>
      <c r="K72" s="1">
        <f t="shared" si="6"/>
        <v>-76122</v>
      </c>
      <c r="L72" s="1" t="s">
        <v>34</v>
      </c>
      <c r="M72" s="1" t="s">
        <v>35</v>
      </c>
      <c r="N72" s="1"/>
      <c r="O72" s="5"/>
      <c r="P72" s="6" t="s">
        <v>36</v>
      </c>
      <c r="Q72" s="5" t="s">
        <v>36</v>
      </c>
      <c r="R72" s="1" t="s">
        <v>831</v>
      </c>
      <c r="S72" s="1" t="s">
        <v>831</v>
      </c>
      <c r="T72" s="2"/>
      <c r="U72" s="5"/>
      <c r="V72" s="5" t="s">
        <v>820</v>
      </c>
      <c r="W72" s="5">
        <v>0.0</v>
      </c>
      <c r="X72" s="5">
        <v>82.0</v>
      </c>
      <c r="Y72" s="1">
        <v>82.0</v>
      </c>
      <c r="Z72" s="1" t="s">
        <v>832</v>
      </c>
      <c r="AA72" s="1"/>
      <c r="AB72" s="1" t="s">
        <v>41</v>
      </c>
      <c r="AC72" s="1">
        <v>0.0</v>
      </c>
      <c r="AD72" s="1" t="s">
        <v>36</v>
      </c>
      <c r="AE72" s="1" t="s">
        <v>36</v>
      </c>
      <c r="AF72" s="1" t="s">
        <v>81</v>
      </c>
      <c r="AG72" s="1" t="s">
        <v>822</v>
      </c>
    </row>
    <row r="73">
      <c r="A73" s="1"/>
      <c r="B73" s="18">
        <v>46205.0</v>
      </c>
      <c r="C73" s="19">
        <v>0.5208333333333334</v>
      </c>
      <c r="D73" s="4">
        <v>0.5347222222222222</v>
      </c>
      <c r="E73" s="19">
        <v>0.5208333333333334</v>
      </c>
      <c r="F73" s="19">
        <v>0.5951388888888889</v>
      </c>
      <c r="G73" s="1">
        <v>1.22822030101E11</v>
      </c>
      <c r="H73" s="1" t="s">
        <v>954</v>
      </c>
      <c r="I73" s="6"/>
      <c r="J73" s="1" t="s">
        <v>33</v>
      </c>
      <c r="K73" s="1">
        <v>9.167431507E9</v>
      </c>
      <c r="L73" s="1" t="s">
        <v>129</v>
      </c>
      <c r="M73" s="1" t="s">
        <v>46</v>
      </c>
      <c r="N73" s="1" t="s">
        <v>130</v>
      </c>
      <c r="O73" s="5"/>
      <c r="P73" s="6" t="s">
        <v>36</v>
      </c>
      <c r="Q73" s="5"/>
      <c r="R73" s="1" t="s">
        <v>831</v>
      </c>
      <c r="S73" s="1" t="s">
        <v>831</v>
      </c>
      <c r="T73" s="2"/>
      <c r="U73" s="5"/>
      <c r="V73" s="5" t="s">
        <v>820</v>
      </c>
      <c r="W73" s="5">
        <v>0.0</v>
      </c>
      <c r="X73" s="5">
        <v>107.0</v>
      </c>
      <c r="Y73" s="1">
        <v>107.0</v>
      </c>
      <c r="Z73" s="1" t="s">
        <v>92</v>
      </c>
      <c r="AA73" s="1"/>
      <c r="AB73" s="1"/>
      <c r="AC73" s="1">
        <v>0.0</v>
      </c>
      <c r="AD73" s="1" t="s">
        <v>36</v>
      </c>
      <c r="AE73" s="1" t="s">
        <v>36</v>
      </c>
      <c r="AF73" s="1" t="s">
        <v>223</v>
      </c>
      <c r="AG73" s="1" t="s">
        <v>822</v>
      </c>
    </row>
    <row r="74">
      <c r="A74" s="1"/>
      <c r="B74" s="18">
        <v>46205.0</v>
      </c>
      <c r="C74" s="19">
        <v>0.375</v>
      </c>
      <c r="D74" s="22">
        <v>0.3819444444444444</v>
      </c>
      <c r="E74" s="19">
        <v>0.375</v>
      </c>
      <c r="F74" s="19">
        <v>0.3659722222222222</v>
      </c>
      <c r="G74" s="1">
        <v>2.26188079977E11</v>
      </c>
      <c r="H74" s="1" t="s">
        <v>928</v>
      </c>
      <c r="I74" s="6"/>
      <c r="J74" s="5" t="s">
        <v>33</v>
      </c>
      <c r="K74" s="1">
        <f>+12623449020</f>
        <v>12623449020</v>
      </c>
      <c r="L74" s="1" t="s">
        <v>106</v>
      </c>
      <c r="M74" s="1" t="s">
        <v>77</v>
      </c>
      <c r="N74" s="1" t="s">
        <v>955</v>
      </c>
      <c r="O74" s="5"/>
      <c r="P74" s="5" t="s">
        <v>36</v>
      </c>
      <c r="Q74" s="5" t="s">
        <v>36</v>
      </c>
      <c r="R74" s="1" t="s">
        <v>78</v>
      </c>
      <c r="S74" s="1" t="s">
        <v>819</v>
      </c>
      <c r="T74" s="2"/>
      <c r="U74" s="5"/>
      <c r="V74" s="5" t="s">
        <v>820</v>
      </c>
      <c r="W74" s="5">
        <v>0.0</v>
      </c>
      <c r="X74" s="5">
        <v>-13.0</v>
      </c>
      <c r="Y74" s="1">
        <v>-13.0</v>
      </c>
      <c r="Z74" s="1" t="s">
        <v>858</v>
      </c>
      <c r="AA74" s="1"/>
      <c r="AB74" s="1" t="s">
        <v>80</v>
      </c>
      <c r="AC74" s="1">
        <v>0.0</v>
      </c>
      <c r="AD74" s="1" t="s">
        <v>36</v>
      </c>
      <c r="AE74" s="1" t="s">
        <v>36</v>
      </c>
      <c r="AF74" s="1" t="s">
        <v>586</v>
      </c>
      <c r="AG74" s="1" t="s">
        <v>822</v>
      </c>
    </row>
    <row r="75">
      <c r="A75" s="1"/>
      <c r="B75" s="18">
        <v>46205.0</v>
      </c>
      <c r="C75" s="19">
        <v>0.625</v>
      </c>
      <c r="D75" s="22">
        <v>0.6354166666666666</v>
      </c>
      <c r="E75" s="19">
        <v>0.625</v>
      </c>
      <c r="F75" s="19">
        <v>0.6625</v>
      </c>
      <c r="G75" s="1">
        <v>2.31494002452E11</v>
      </c>
      <c r="H75" s="1" t="s">
        <v>956</v>
      </c>
      <c r="I75" s="6"/>
      <c r="J75" s="5" t="s">
        <v>33</v>
      </c>
      <c r="K75" s="1">
        <f>+5213113961531</f>
        <v>5213113961531</v>
      </c>
      <c r="L75" s="1" t="s">
        <v>183</v>
      </c>
      <c r="M75" s="1" t="s">
        <v>46</v>
      </c>
      <c r="N75" s="1"/>
      <c r="O75" s="5"/>
      <c r="P75" s="6" t="s">
        <v>36</v>
      </c>
      <c r="Q75" s="5"/>
      <c r="R75" s="1" t="s">
        <v>855</v>
      </c>
      <c r="S75" s="1" t="s">
        <v>855</v>
      </c>
      <c r="T75" s="2"/>
      <c r="U75" s="5"/>
      <c r="V75" s="5" t="s">
        <v>39</v>
      </c>
      <c r="W75" s="5">
        <v>0.0</v>
      </c>
      <c r="X75" s="5">
        <v>54.0</v>
      </c>
      <c r="Y75" s="1">
        <v>54.0</v>
      </c>
      <c r="Z75" s="1" t="s">
        <v>858</v>
      </c>
      <c r="AA75" s="1"/>
      <c r="AB75" s="1" t="s">
        <v>41</v>
      </c>
      <c r="AC75" s="1">
        <v>0.0</v>
      </c>
      <c r="AD75" s="1" t="s">
        <v>36</v>
      </c>
      <c r="AE75" s="1" t="s">
        <v>36</v>
      </c>
      <c r="AF75" s="1" t="s">
        <v>451</v>
      </c>
      <c r="AG75" s="1" t="s">
        <v>822</v>
      </c>
    </row>
    <row r="76">
      <c r="A76" s="1"/>
      <c r="B76" s="18">
        <v>46205.0</v>
      </c>
      <c r="C76" s="19">
        <v>0.4166666666666667</v>
      </c>
      <c r="D76" s="4">
        <v>0.4375</v>
      </c>
      <c r="E76" s="19">
        <v>0.4166666666666667</v>
      </c>
      <c r="F76" s="19">
        <v>0.5152777777777777</v>
      </c>
      <c r="G76" s="1">
        <v>1.28615761068E11</v>
      </c>
      <c r="H76" s="1" t="s">
        <v>957</v>
      </c>
      <c r="I76" s="5"/>
      <c r="J76" s="5" t="s">
        <v>33</v>
      </c>
      <c r="K76" s="1">
        <f>+523335782664</f>
        <v>523335782664</v>
      </c>
      <c r="L76" s="1" t="s">
        <v>181</v>
      </c>
      <c r="M76" s="1" t="s">
        <v>54</v>
      </c>
      <c r="N76" s="1" t="s">
        <v>130</v>
      </c>
      <c r="O76" s="5"/>
      <c r="P76" s="5" t="s">
        <v>36</v>
      </c>
      <c r="Q76" s="5" t="s">
        <v>36</v>
      </c>
      <c r="R76" s="1" t="s">
        <v>831</v>
      </c>
      <c r="S76" s="1" t="s">
        <v>831</v>
      </c>
      <c r="T76" s="2"/>
      <c r="U76" s="11"/>
      <c r="V76" s="5" t="s">
        <v>820</v>
      </c>
      <c r="W76" s="5">
        <v>0.0</v>
      </c>
      <c r="X76" s="5">
        <v>142.0</v>
      </c>
      <c r="Y76" s="1">
        <v>142.0</v>
      </c>
      <c r="Z76" s="1" t="s">
        <v>92</v>
      </c>
      <c r="AA76" s="1"/>
      <c r="AB76" s="1" t="s">
        <v>41</v>
      </c>
      <c r="AC76" s="1">
        <v>0.0</v>
      </c>
      <c r="AD76" s="1" t="s">
        <v>36</v>
      </c>
      <c r="AE76" s="1" t="s">
        <v>36</v>
      </c>
      <c r="AF76" s="1" t="s">
        <v>371</v>
      </c>
      <c r="AG76" s="1" t="s">
        <v>822</v>
      </c>
    </row>
    <row r="77">
      <c r="A77" s="1"/>
      <c r="B77" s="18">
        <v>46204.0</v>
      </c>
      <c r="C77" s="19">
        <v>0.6666666666666666</v>
      </c>
      <c r="D77" s="4">
        <v>0.6770833333333334</v>
      </c>
      <c r="E77" s="19">
        <v>0.6666666666666666</v>
      </c>
      <c r="F77" s="19">
        <v>0.6972222222222222</v>
      </c>
      <c r="G77" s="2"/>
      <c r="H77" s="1" t="s">
        <v>953</v>
      </c>
      <c r="I77" s="5"/>
      <c r="J77" s="5" t="s">
        <v>33</v>
      </c>
      <c r="K77" s="1">
        <f>+52-34-81-76059</f>
        <v>-76122</v>
      </c>
      <c r="L77" s="1" t="s">
        <v>351</v>
      </c>
      <c r="M77" s="1" t="s">
        <v>77</v>
      </c>
      <c r="N77" s="1"/>
      <c r="O77" s="5"/>
      <c r="P77" s="6" t="s">
        <v>36</v>
      </c>
      <c r="Q77" s="5" t="s">
        <v>36</v>
      </c>
      <c r="R77" s="1" t="s">
        <v>78</v>
      </c>
      <c r="S77" s="1" t="s">
        <v>831</v>
      </c>
      <c r="T77" s="2"/>
      <c r="U77" s="5"/>
      <c r="V77" s="5" t="s">
        <v>820</v>
      </c>
      <c r="W77" s="5">
        <v>0.0</v>
      </c>
      <c r="X77" s="5">
        <v>44.0</v>
      </c>
      <c r="Y77" s="1">
        <v>44.0</v>
      </c>
      <c r="Z77" s="1" t="s">
        <v>832</v>
      </c>
      <c r="AA77" s="1"/>
      <c r="AB77" s="1" t="s">
        <v>41</v>
      </c>
      <c r="AC77" s="1">
        <v>0.0</v>
      </c>
      <c r="AD77" s="1" t="s">
        <v>36</v>
      </c>
      <c r="AE77" s="1" t="s">
        <v>36</v>
      </c>
      <c r="AF77" s="1" t="s">
        <v>859</v>
      </c>
      <c r="AG77" s="1" t="s">
        <v>822</v>
      </c>
    </row>
    <row r="78">
      <c r="A78" s="1"/>
      <c r="B78" s="18">
        <v>46204.0</v>
      </c>
      <c r="C78" s="19">
        <v>0.5833333333333334</v>
      </c>
      <c r="D78" s="4">
        <v>0.6041666666666666</v>
      </c>
      <c r="E78" s="19">
        <v>0.5833333333333334</v>
      </c>
      <c r="F78" s="19">
        <v>0.6069444444444444</v>
      </c>
      <c r="G78" s="1"/>
      <c r="H78" s="1" t="s">
        <v>958</v>
      </c>
      <c r="I78" s="6"/>
      <c r="J78" s="5" t="s">
        <v>33</v>
      </c>
      <c r="K78" s="1" t="str">
        <f>+52 33 3677 8878</f>
        <v>#ERROR!</v>
      </c>
      <c r="L78" s="1" t="s">
        <v>34</v>
      </c>
      <c r="M78" s="1" t="s">
        <v>35</v>
      </c>
      <c r="N78" s="1" t="s">
        <v>959</v>
      </c>
      <c r="O78" s="5"/>
      <c r="P78" s="6" t="s">
        <v>36</v>
      </c>
      <c r="Q78" s="5" t="s">
        <v>36</v>
      </c>
      <c r="R78" s="1" t="s">
        <v>98</v>
      </c>
      <c r="S78" s="1" t="s">
        <v>960</v>
      </c>
      <c r="T78" s="2"/>
      <c r="U78" s="5"/>
      <c r="V78" s="5" t="s">
        <v>820</v>
      </c>
      <c r="W78" s="5">
        <v>0.0</v>
      </c>
      <c r="X78" s="5">
        <v>34.0</v>
      </c>
      <c r="Y78" s="1">
        <v>34.0</v>
      </c>
      <c r="Z78" s="1" t="s">
        <v>827</v>
      </c>
      <c r="AA78" s="1"/>
      <c r="AB78" s="1" t="s">
        <v>41</v>
      </c>
      <c r="AC78" s="1">
        <v>0.0</v>
      </c>
      <c r="AD78" s="1" t="s">
        <v>36</v>
      </c>
      <c r="AE78" s="1" t="s">
        <v>36</v>
      </c>
      <c r="AF78" s="1" t="s">
        <v>717</v>
      </c>
      <c r="AG78" s="1" t="s">
        <v>822</v>
      </c>
    </row>
    <row r="79">
      <c r="A79" s="1"/>
      <c r="B79" s="18">
        <v>46204.0</v>
      </c>
      <c r="C79" s="19">
        <v>0.6493055555555556</v>
      </c>
      <c r="D79" s="22">
        <v>0.6597222222222222</v>
      </c>
      <c r="E79" s="19">
        <v>0.6493055555555556</v>
      </c>
      <c r="F79" s="19">
        <v>0.6513888888888889</v>
      </c>
      <c r="G79" s="1">
        <v>2.27177585337E11</v>
      </c>
      <c r="H79" s="1" t="s">
        <v>961</v>
      </c>
      <c r="I79" s="6"/>
      <c r="J79" s="5" t="s">
        <v>33</v>
      </c>
      <c r="K79" s="1">
        <f>+5219532116828</f>
        <v>5219532116828</v>
      </c>
      <c r="L79" s="1" t="s">
        <v>183</v>
      </c>
      <c r="M79" s="1" t="s">
        <v>46</v>
      </c>
      <c r="N79" s="1" t="s">
        <v>962</v>
      </c>
      <c r="O79" s="5"/>
      <c r="P79" s="5" t="s">
        <v>36</v>
      </c>
      <c r="Q79" s="5"/>
      <c r="R79" s="1" t="s">
        <v>855</v>
      </c>
      <c r="S79" s="1" t="s">
        <v>855</v>
      </c>
      <c r="T79" s="2"/>
      <c r="U79" s="5"/>
      <c r="V79" s="5" t="s">
        <v>820</v>
      </c>
      <c r="W79" s="5">
        <v>0.0</v>
      </c>
      <c r="X79" s="5">
        <v>3.0</v>
      </c>
      <c r="Y79" s="1">
        <v>3.0</v>
      </c>
      <c r="Z79" s="1" t="s">
        <v>832</v>
      </c>
      <c r="AA79" s="1"/>
      <c r="AB79" s="1" t="s">
        <v>41</v>
      </c>
      <c r="AC79" s="1">
        <v>0.0</v>
      </c>
      <c r="AD79" s="1" t="s">
        <v>36</v>
      </c>
      <c r="AE79" s="1" t="s">
        <v>36</v>
      </c>
      <c r="AF79" s="1" t="s">
        <v>963</v>
      </c>
      <c r="AG79" s="1" t="s">
        <v>822</v>
      </c>
    </row>
    <row r="80">
      <c r="A80" s="1"/>
      <c r="B80" s="18">
        <v>46204.0</v>
      </c>
      <c r="C80" s="19">
        <v>0.375</v>
      </c>
      <c r="D80" s="4">
        <v>0.40625</v>
      </c>
      <c r="E80" s="19">
        <v>0.375</v>
      </c>
      <c r="F80" s="19">
        <v>0.3958333333333333</v>
      </c>
      <c r="G80" s="1"/>
      <c r="H80" s="1" t="s">
        <v>887</v>
      </c>
      <c r="I80" s="5"/>
      <c r="J80" s="1" t="s">
        <v>33</v>
      </c>
      <c r="K80" s="1" t="s">
        <v>888</v>
      </c>
      <c r="L80" s="1" t="s">
        <v>281</v>
      </c>
      <c r="M80" s="1" t="s">
        <v>77</v>
      </c>
      <c r="N80" s="1" t="s">
        <v>889</v>
      </c>
      <c r="O80" s="5"/>
      <c r="P80" s="5" t="s">
        <v>36</v>
      </c>
      <c r="Q80" s="5"/>
      <c r="R80" s="1" t="s">
        <v>98</v>
      </c>
      <c r="S80" s="1" t="s">
        <v>890</v>
      </c>
      <c r="T80" s="2"/>
      <c r="U80" s="5"/>
      <c r="V80" s="5" t="s">
        <v>820</v>
      </c>
      <c r="W80" s="5">
        <v>0.0</v>
      </c>
      <c r="X80" s="5">
        <v>30.0</v>
      </c>
      <c r="Y80" s="1">
        <v>30.0</v>
      </c>
      <c r="Z80" s="1" t="s">
        <v>827</v>
      </c>
      <c r="AA80" s="1"/>
      <c r="AB80" s="1" t="s">
        <v>41</v>
      </c>
      <c r="AC80" s="1">
        <v>0.0</v>
      </c>
      <c r="AD80" s="1" t="s">
        <v>36</v>
      </c>
      <c r="AE80" s="1" t="s">
        <v>36</v>
      </c>
      <c r="AF80" s="1" t="s">
        <v>586</v>
      </c>
      <c r="AG80" s="1" t="s">
        <v>822</v>
      </c>
    </row>
    <row r="81">
      <c r="A81" s="1"/>
      <c r="B81" s="18">
        <v>46204.0</v>
      </c>
      <c r="C81" s="19">
        <v>0.6666666666666666</v>
      </c>
      <c r="D81" s="4">
        <v>0.7083333333333334</v>
      </c>
      <c r="E81" s="19">
        <v>0.6666666666666666</v>
      </c>
      <c r="F81" s="19">
        <v>0.6833333333333333</v>
      </c>
      <c r="G81" s="1">
        <v>2.32391459979E11</v>
      </c>
      <c r="H81" s="1" t="s">
        <v>964</v>
      </c>
      <c r="I81" s="6"/>
      <c r="J81" s="5" t="s">
        <v>33</v>
      </c>
      <c r="K81" s="1">
        <f>+18562075415</f>
        <v>18562075415</v>
      </c>
      <c r="L81" s="1" t="s">
        <v>159</v>
      </c>
      <c r="M81" s="1" t="s">
        <v>90</v>
      </c>
      <c r="N81" s="1" t="s">
        <v>965</v>
      </c>
      <c r="O81" s="5"/>
      <c r="P81" s="5" t="s">
        <v>36</v>
      </c>
      <c r="Q81" s="5"/>
      <c r="R81" s="1" t="s">
        <v>819</v>
      </c>
      <c r="S81" s="1" t="s">
        <v>819</v>
      </c>
      <c r="T81" s="2"/>
      <c r="U81" s="5"/>
      <c r="V81" s="5" t="s">
        <v>39</v>
      </c>
      <c r="W81" s="5">
        <v>0.0</v>
      </c>
      <c r="X81" s="5">
        <v>24.0</v>
      </c>
      <c r="Y81" s="1">
        <v>24.0</v>
      </c>
      <c r="Z81" s="1" t="s">
        <v>92</v>
      </c>
      <c r="AA81" s="1"/>
      <c r="AB81" s="1" t="s">
        <v>41</v>
      </c>
      <c r="AC81" s="1">
        <v>0.0</v>
      </c>
      <c r="AD81" s="1" t="s">
        <v>36</v>
      </c>
      <c r="AE81" s="1" t="s">
        <v>36</v>
      </c>
      <c r="AF81" s="1" t="s">
        <v>859</v>
      </c>
      <c r="AG81" s="1" t="s">
        <v>822</v>
      </c>
    </row>
    <row r="82">
      <c r="A82" s="1"/>
      <c r="B82" s="18">
        <v>46204.0</v>
      </c>
      <c r="C82" s="19">
        <v>0.7916666666666666</v>
      </c>
      <c r="D82" s="4">
        <v>0.8333333333333334</v>
      </c>
      <c r="E82" s="19">
        <v>0.5638888888888889</v>
      </c>
      <c r="F82" s="19">
        <v>0.8340277777777778</v>
      </c>
      <c r="G82" s="1">
        <v>2.29404183083E11</v>
      </c>
      <c r="H82" s="1" t="s">
        <v>867</v>
      </c>
      <c r="I82" s="5"/>
      <c r="J82" s="5" t="s">
        <v>33</v>
      </c>
      <c r="K82" s="1">
        <f>+523143573286</f>
        <v>523143573286</v>
      </c>
      <c r="L82" s="1" t="s">
        <v>89</v>
      </c>
      <c r="M82" s="1" t="s">
        <v>90</v>
      </c>
      <c r="N82" s="1" t="s">
        <v>966</v>
      </c>
      <c r="O82" s="5"/>
      <c r="P82" s="6" t="s">
        <v>36</v>
      </c>
      <c r="Q82" s="5"/>
      <c r="R82" s="1" t="s">
        <v>855</v>
      </c>
      <c r="S82" s="1" t="s">
        <v>855</v>
      </c>
      <c r="T82" s="2"/>
      <c r="U82" s="5"/>
      <c r="V82" s="5" t="s">
        <v>39</v>
      </c>
      <c r="W82" s="5">
        <v>0.0</v>
      </c>
      <c r="X82" s="5">
        <v>389.0</v>
      </c>
      <c r="Y82" s="1">
        <v>389.0</v>
      </c>
      <c r="Z82" s="1" t="s">
        <v>92</v>
      </c>
      <c r="AA82" s="1"/>
      <c r="AB82" s="1" t="s">
        <v>41</v>
      </c>
      <c r="AC82" s="1">
        <v>0.0</v>
      </c>
      <c r="AD82" s="1" t="s">
        <v>36</v>
      </c>
      <c r="AE82" s="1" t="s">
        <v>36</v>
      </c>
      <c r="AF82" s="1" t="s">
        <v>774</v>
      </c>
      <c r="AG82" s="1" t="s">
        <v>822</v>
      </c>
    </row>
    <row r="83">
      <c r="A83" s="1"/>
      <c r="B83" s="18">
        <v>46204.0</v>
      </c>
      <c r="C83" s="19">
        <v>0.6666666666666666</v>
      </c>
      <c r="D83" s="4">
        <v>0.7083333333333334</v>
      </c>
      <c r="E83" s="19">
        <v>0.6666666666666666</v>
      </c>
      <c r="F83" s="19">
        <v>0.6833333333333333</v>
      </c>
      <c r="G83" s="1">
        <v>2.31691208547E11</v>
      </c>
      <c r="H83" s="1" t="s">
        <v>869</v>
      </c>
      <c r="I83" s="5"/>
      <c r="J83" s="1" t="s">
        <v>33</v>
      </c>
      <c r="K83" s="1" t="str">
        <f>+1 541 357 0063</f>
        <v>#ERROR!</v>
      </c>
      <c r="L83" s="1" t="s">
        <v>189</v>
      </c>
      <c r="M83" s="1" t="s">
        <v>90</v>
      </c>
      <c r="N83" s="1" t="s">
        <v>967</v>
      </c>
      <c r="O83" s="5"/>
      <c r="P83" s="5" t="s">
        <v>36</v>
      </c>
      <c r="Q83" s="5"/>
      <c r="R83" s="1" t="s">
        <v>855</v>
      </c>
      <c r="S83" s="1" t="s">
        <v>855</v>
      </c>
      <c r="T83" s="2"/>
      <c r="U83" s="5"/>
      <c r="V83" s="5" t="s">
        <v>39</v>
      </c>
      <c r="W83" s="5">
        <v>0.0</v>
      </c>
      <c r="X83" s="5">
        <v>24.0</v>
      </c>
      <c r="Y83" s="1">
        <v>24.0</v>
      </c>
      <c r="Z83" s="1" t="s">
        <v>92</v>
      </c>
      <c r="AA83" s="1"/>
      <c r="AB83" s="1" t="s">
        <v>41</v>
      </c>
      <c r="AC83" s="1">
        <v>0.0</v>
      </c>
      <c r="AD83" s="1" t="s">
        <v>36</v>
      </c>
      <c r="AE83" s="1" t="s">
        <v>36</v>
      </c>
      <c r="AF83" s="1" t="s">
        <v>859</v>
      </c>
      <c r="AG83" s="1" t="s">
        <v>822</v>
      </c>
    </row>
    <row r="84">
      <c r="A84" s="1"/>
      <c r="B84" s="18">
        <v>46204.0</v>
      </c>
      <c r="C84" s="19">
        <v>0.75</v>
      </c>
      <c r="D84" s="4">
        <v>0.7916666666666666</v>
      </c>
      <c r="E84" s="19">
        <v>0.75</v>
      </c>
      <c r="F84" s="19">
        <v>0.7680555555555556</v>
      </c>
      <c r="G84" s="1">
        <v>8.9239542308E10</v>
      </c>
      <c r="H84" s="1" t="s">
        <v>870</v>
      </c>
      <c r="I84" s="5"/>
      <c r="J84" s="5" t="s">
        <v>33</v>
      </c>
      <c r="K84" s="1">
        <f>+5217224318376</f>
        <v>5217224318376</v>
      </c>
      <c r="L84" s="1" t="s">
        <v>89</v>
      </c>
      <c r="M84" s="1" t="s">
        <v>90</v>
      </c>
      <c r="N84" s="1" t="s">
        <v>968</v>
      </c>
      <c r="O84" s="5"/>
      <c r="P84" s="5" t="s">
        <v>36</v>
      </c>
      <c r="Q84" s="5"/>
      <c r="R84" s="1" t="s">
        <v>819</v>
      </c>
      <c r="S84" s="1" t="s">
        <v>819</v>
      </c>
      <c r="T84" s="2"/>
      <c r="U84" s="5"/>
      <c r="V84" s="5" t="s">
        <v>39</v>
      </c>
      <c r="W84" s="5">
        <v>0.0</v>
      </c>
      <c r="X84" s="5">
        <v>26.0</v>
      </c>
      <c r="Y84" s="1">
        <v>26.0</v>
      </c>
      <c r="Z84" s="1" t="s">
        <v>92</v>
      </c>
      <c r="AA84" s="1"/>
      <c r="AB84" s="1" t="s">
        <v>41</v>
      </c>
      <c r="AC84" s="1">
        <v>0.0</v>
      </c>
      <c r="AD84" s="1" t="s">
        <v>36</v>
      </c>
      <c r="AE84" s="1" t="s">
        <v>36</v>
      </c>
      <c r="AF84" s="1" t="s">
        <v>258</v>
      </c>
      <c r="AG84" s="1" t="s">
        <v>822</v>
      </c>
    </row>
    <row r="85">
      <c r="A85" s="1"/>
      <c r="B85" s="18">
        <v>46204.0</v>
      </c>
      <c r="C85" s="19">
        <v>0.3333333333333333</v>
      </c>
      <c r="D85" s="4">
        <v>0.3541666666666667</v>
      </c>
      <c r="E85" s="19">
        <v>0.3333333333333333</v>
      </c>
      <c r="F85" s="19">
        <v>0.3736111111111111</v>
      </c>
      <c r="G85" s="1">
        <v>2.25902303235E11</v>
      </c>
      <c r="H85" s="1" t="s">
        <v>969</v>
      </c>
      <c r="I85" s="6"/>
      <c r="J85" s="5" t="s">
        <v>33</v>
      </c>
      <c r="K85" s="1" t="str">
        <f>+52 33 1482 8986</f>
        <v>#ERROR!</v>
      </c>
      <c r="L85" s="1" t="s">
        <v>69</v>
      </c>
      <c r="M85" s="1" t="s">
        <v>54</v>
      </c>
      <c r="N85" s="1"/>
      <c r="O85" s="5"/>
      <c r="P85" s="5" t="s">
        <v>36</v>
      </c>
      <c r="Q85" s="5"/>
      <c r="R85" s="1" t="s">
        <v>970</v>
      </c>
      <c r="S85" s="1" t="s">
        <v>970</v>
      </c>
      <c r="T85" s="2"/>
      <c r="U85" s="5"/>
      <c r="V85" s="5" t="s">
        <v>820</v>
      </c>
      <c r="W85" s="5">
        <v>0.0</v>
      </c>
      <c r="X85" s="5">
        <v>58.0</v>
      </c>
      <c r="Y85" s="1">
        <v>58.0</v>
      </c>
      <c r="Z85" s="1" t="s">
        <v>832</v>
      </c>
      <c r="AA85" s="1"/>
      <c r="AB85" s="1" t="s">
        <v>41</v>
      </c>
      <c r="AC85" s="1">
        <v>0.0</v>
      </c>
      <c r="AD85" s="1" t="s">
        <v>36</v>
      </c>
      <c r="AE85" s="1" t="s">
        <v>36</v>
      </c>
      <c r="AF85" s="1" t="s">
        <v>248</v>
      </c>
      <c r="AG85" s="1" t="s">
        <v>822</v>
      </c>
    </row>
    <row r="86">
      <c r="A86" s="1"/>
      <c r="B86" s="18"/>
      <c r="C86" s="19"/>
      <c r="D86" s="4"/>
      <c r="E86" s="19"/>
      <c r="F86" s="19"/>
      <c r="G86" s="1"/>
      <c r="H86" s="1"/>
      <c r="I86" s="6"/>
      <c r="J86" s="5"/>
      <c r="K86" s="1"/>
      <c r="L86" s="1"/>
      <c r="M86" s="1"/>
      <c r="N86" s="1"/>
      <c r="O86" s="5"/>
      <c r="P86" s="5"/>
      <c r="Q86" s="5"/>
      <c r="R86" s="1"/>
      <c r="S86" s="1"/>
      <c r="T86" s="2"/>
      <c r="U86" s="5"/>
      <c r="V86" s="5"/>
      <c r="W86" s="5"/>
      <c r="X86" s="5"/>
      <c r="Y86" s="1"/>
      <c r="Z86" s="1"/>
      <c r="AA86" s="1"/>
      <c r="AB86" s="1"/>
      <c r="AC86" s="1"/>
      <c r="AD86" s="1"/>
      <c r="AE86" s="1"/>
      <c r="AF86" s="15"/>
      <c r="AG86" s="1"/>
    </row>
    <row r="87">
      <c r="A87" s="1"/>
      <c r="B87" s="18"/>
      <c r="C87" s="19"/>
      <c r="D87" s="4"/>
      <c r="E87" s="19"/>
      <c r="F87" s="19"/>
      <c r="G87" s="1"/>
      <c r="H87" s="1"/>
      <c r="I87" s="5"/>
      <c r="J87" s="1"/>
      <c r="K87" s="1"/>
      <c r="L87" s="1"/>
      <c r="M87" s="1"/>
      <c r="N87" s="2"/>
      <c r="O87" s="5"/>
      <c r="P87" s="5"/>
      <c r="Q87" s="5"/>
      <c r="R87" s="1"/>
      <c r="S87" s="1"/>
      <c r="T87" s="2"/>
      <c r="U87" s="5"/>
      <c r="V87" s="5"/>
      <c r="W87" s="5"/>
      <c r="X87" s="5"/>
      <c r="Y87" s="1"/>
      <c r="Z87" s="1"/>
      <c r="AA87" s="1"/>
      <c r="AB87" s="1"/>
      <c r="AC87" s="1"/>
      <c r="AD87" s="1"/>
      <c r="AE87" s="1"/>
      <c r="AF87" s="15"/>
      <c r="AG87" s="1"/>
    </row>
    <row r="88">
      <c r="A88" s="1"/>
      <c r="B88" s="18"/>
      <c r="C88" s="19"/>
      <c r="D88" s="4"/>
      <c r="E88" s="19"/>
      <c r="F88" s="19"/>
      <c r="G88" s="1"/>
      <c r="H88" s="1"/>
      <c r="I88" s="6"/>
      <c r="J88" s="1"/>
      <c r="K88" s="1"/>
      <c r="L88" s="1"/>
      <c r="M88" s="1"/>
      <c r="N88" s="1"/>
      <c r="O88" s="5"/>
      <c r="P88" s="5"/>
      <c r="Q88" s="5"/>
      <c r="R88" s="1"/>
      <c r="S88" s="1"/>
      <c r="T88" s="2"/>
      <c r="U88" s="5"/>
      <c r="V88" s="5"/>
      <c r="W88" s="5"/>
      <c r="X88" s="5"/>
      <c r="Y88" s="1"/>
      <c r="Z88" s="1"/>
      <c r="AA88" s="1"/>
      <c r="AB88" s="1"/>
      <c r="AC88" s="1"/>
      <c r="AD88" s="1"/>
      <c r="AE88" s="1"/>
      <c r="AF88" s="15"/>
      <c r="AG88" s="1"/>
    </row>
    <row r="89">
      <c r="A89" s="1"/>
      <c r="B89" s="18"/>
      <c r="C89" s="19"/>
      <c r="D89" s="4"/>
      <c r="E89" s="19"/>
      <c r="F89" s="19"/>
      <c r="G89" s="1"/>
      <c r="H89" s="1"/>
      <c r="I89" s="6"/>
      <c r="J89" s="1"/>
      <c r="K89" s="1"/>
      <c r="L89" s="1"/>
      <c r="M89" s="1"/>
      <c r="N89" s="2"/>
      <c r="O89" s="5"/>
      <c r="P89" s="6"/>
      <c r="Q89" s="5"/>
      <c r="R89" s="1"/>
      <c r="S89" s="1"/>
      <c r="T89" s="2"/>
      <c r="U89" s="5"/>
      <c r="V89" s="5"/>
      <c r="W89" s="5"/>
      <c r="X89" s="5"/>
      <c r="Y89" s="1"/>
      <c r="Z89" s="1"/>
      <c r="AA89" s="1"/>
      <c r="AB89" s="1"/>
      <c r="AC89" s="1"/>
      <c r="AD89" s="1"/>
      <c r="AE89" s="1"/>
      <c r="AF89" s="15"/>
      <c r="AG89" s="1"/>
    </row>
    <row r="90">
      <c r="A90" s="1"/>
      <c r="B90" s="18"/>
      <c r="C90" s="19"/>
      <c r="D90" s="4"/>
      <c r="E90" s="19"/>
      <c r="F90" s="19"/>
      <c r="G90" s="1"/>
      <c r="H90" s="1"/>
      <c r="I90" s="5"/>
      <c r="J90" s="5"/>
      <c r="K90" s="1"/>
      <c r="L90" s="1"/>
      <c r="M90" s="1"/>
      <c r="N90" s="1"/>
      <c r="O90" s="5"/>
      <c r="P90" s="6"/>
      <c r="Q90" s="5"/>
      <c r="R90" s="1"/>
      <c r="S90" s="1"/>
      <c r="T90" s="2"/>
      <c r="U90" s="5"/>
      <c r="V90" s="5"/>
      <c r="W90" s="6"/>
      <c r="X90" s="5"/>
      <c r="Y90" s="1"/>
      <c r="Z90" s="1"/>
      <c r="AA90" s="1"/>
      <c r="AB90" s="1"/>
      <c r="AC90" s="1"/>
      <c r="AD90" s="1"/>
      <c r="AE90" s="1"/>
      <c r="AF90" s="15"/>
      <c r="AG90" s="1"/>
    </row>
    <row r="91">
      <c r="A91" s="1"/>
      <c r="B91" s="18"/>
      <c r="C91" s="19"/>
      <c r="D91" s="4"/>
      <c r="E91" s="19"/>
      <c r="F91" s="19"/>
      <c r="G91" s="1"/>
      <c r="H91" s="1"/>
      <c r="I91" s="5"/>
      <c r="J91" s="5"/>
      <c r="K91" s="1"/>
      <c r="L91" s="1"/>
      <c r="M91" s="1"/>
      <c r="N91" s="1"/>
      <c r="O91" s="5"/>
      <c r="P91" s="5"/>
      <c r="Q91" s="5"/>
      <c r="R91" s="1"/>
      <c r="S91" s="1"/>
      <c r="T91" s="2"/>
      <c r="U91" s="5"/>
      <c r="V91" s="5"/>
      <c r="W91" s="5"/>
      <c r="X91" s="5"/>
      <c r="Y91" s="1"/>
      <c r="Z91" s="1"/>
      <c r="AA91" s="1"/>
      <c r="AB91" s="1"/>
      <c r="AC91" s="1"/>
      <c r="AD91" s="1"/>
      <c r="AE91" s="1"/>
      <c r="AF91" s="15"/>
      <c r="AG91" s="1"/>
    </row>
    <row r="92">
      <c r="A92" s="1"/>
      <c r="B92" s="18"/>
      <c r="C92" s="19"/>
      <c r="D92" s="4"/>
      <c r="E92" s="19"/>
      <c r="F92" s="19"/>
      <c r="G92" s="1"/>
      <c r="H92" s="1"/>
      <c r="I92" s="5"/>
      <c r="J92" s="5"/>
      <c r="K92" s="1"/>
      <c r="L92" s="1"/>
      <c r="M92" s="1"/>
      <c r="N92" s="1"/>
      <c r="O92" s="5"/>
      <c r="P92" s="5"/>
      <c r="Q92" s="5"/>
      <c r="R92" s="1"/>
      <c r="S92" s="1"/>
      <c r="T92" s="2"/>
      <c r="U92" s="11"/>
      <c r="V92" s="5"/>
      <c r="W92" s="5"/>
      <c r="X92" s="5"/>
      <c r="Y92" s="1"/>
      <c r="Z92" s="1"/>
      <c r="AA92" s="1"/>
      <c r="AB92" s="1"/>
      <c r="AC92" s="1"/>
      <c r="AD92" s="1"/>
      <c r="AE92" s="1"/>
      <c r="AF92" s="15"/>
      <c r="AG92" s="1"/>
    </row>
    <row r="93">
      <c r="A93" s="1"/>
      <c r="B93" s="18"/>
      <c r="C93" s="19"/>
      <c r="D93" s="4"/>
      <c r="E93" s="19"/>
      <c r="F93" s="19"/>
      <c r="G93" s="1"/>
      <c r="H93" s="1"/>
      <c r="I93" s="6"/>
      <c r="J93" s="5"/>
      <c r="K93" s="1"/>
      <c r="L93" s="1"/>
      <c r="M93" s="1"/>
      <c r="N93" s="1"/>
      <c r="O93" s="5"/>
      <c r="P93" s="6"/>
      <c r="Q93" s="5"/>
      <c r="R93" s="1"/>
      <c r="S93" s="1"/>
      <c r="T93" s="2"/>
      <c r="U93" s="5"/>
      <c r="V93" s="5"/>
      <c r="W93" s="5"/>
      <c r="X93" s="5"/>
      <c r="Y93" s="1"/>
      <c r="Z93" s="1"/>
      <c r="AA93" s="1"/>
      <c r="AB93" s="1"/>
      <c r="AC93" s="1"/>
      <c r="AD93" s="1"/>
      <c r="AE93" s="1"/>
      <c r="AF93" s="15"/>
      <c r="AG93" s="1"/>
    </row>
    <row r="94">
      <c r="A94" s="1"/>
      <c r="B94" s="18"/>
      <c r="C94" s="19"/>
      <c r="D94" s="4"/>
      <c r="E94" s="19"/>
      <c r="F94" s="19"/>
      <c r="G94" s="1"/>
      <c r="H94" s="1"/>
      <c r="I94" s="6"/>
      <c r="J94" s="5"/>
      <c r="K94" s="1"/>
      <c r="L94" s="1"/>
      <c r="M94" s="1"/>
      <c r="N94" s="1"/>
      <c r="O94" s="5"/>
      <c r="P94" s="5"/>
      <c r="Q94" s="5"/>
      <c r="R94" s="1"/>
      <c r="S94" s="1"/>
      <c r="T94" s="2"/>
      <c r="U94" s="5"/>
      <c r="V94" s="5"/>
      <c r="W94" s="5"/>
      <c r="X94" s="5"/>
      <c r="Y94" s="1"/>
      <c r="Z94" s="1"/>
      <c r="AA94" s="1"/>
      <c r="AB94" s="1"/>
      <c r="AC94" s="1"/>
      <c r="AD94" s="12"/>
      <c r="AE94" s="1"/>
      <c r="AF94" s="15"/>
      <c r="AG94" s="1"/>
    </row>
    <row r="95">
      <c r="A95" s="1"/>
      <c r="B95" s="18"/>
      <c r="C95" s="19"/>
      <c r="D95" s="4"/>
      <c r="E95" s="19"/>
      <c r="F95" s="19"/>
      <c r="G95" s="1"/>
      <c r="H95" s="1"/>
      <c r="I95" s="6"/>
      <c r="J95" s="5"/>
      <c r="K95" s="1"/>
      <c r="L95" s="1"/>
      <c r="M95" s="1"/>
      <c r="N95" s="2"/>
      <c r="O95" s="5"/>
      <c r="P95" s="5"/>
      <c r="Q95" s="5"/>
      <c r="R95" s="1"/>
      <c r="S95" s="1"/>
      <c r="T95" s="2"/>
      <c r="U95" s="5"/>
      <c r="V95" s="5"/>
      <c r="W95" s="5"/>
      <c r="X95" s="5"/>
      <c r="Y95" s="1"/>
      <c r="Z95" s="1"/>
      <c r="AA95" s="1"/>
      <c r="AB95" s="1"/>
      <c r="AC95" s="1"/>
      <c r="AD95" s="1"/>
      <c r="AE95" s="1"/>
      <c r="AF95" s="15"/>
      <c r="AG95" s="1"/>
    </row>
    <row r="96">
      <c r="A96" s="1"/>
      <c r="B96" s="18"/>
      <c r="C96" s="19"/>
      <c r="D96" s="4"/>
      <c r="E96" s="19"/>
      <c r="F96" s="19"/>
      <c r="G96" s="1"/>
      <c r="H96" s="1"/>
      <c r="I96" s="6"/>
      <c r="J96" s="1"/>
      <c r="K96" s="1"/>
      <c r="L96" s="1"/>
      <c r="M96" s="1"/>
      <c r="N96" s="1"/>
      <c r="O96" s="5"/>
      <c r="P96" s="5"/>
      <c r="Q96" s="5"/>
      <c r="R96" s="1"/>
      <c r="S96" s="1"/>
      <c r="T96" s="2"/>
      <c r="U96" s="11"/>
      <c r="V96" s="5"/>
      <c r="W96" s="5"/>
      <c r="X96" s="5"/>
      <c r="Y96" s="1"/>
      <c r="Z96" s="1"/>
      <c r="AA96" s="1"/>
      <c r="AB96" s="1"/>
      <c r="AC96" s="1"/>
      <c r="AD96" s="1"/>
      <c r="AE96" s="1"/>
      <c r="AF96" s="15"/>
      <c r="AG96" s="1"/>
    </row>
    <row r="97">
      <c r="A97" s="1"/>
      <c r="B97" s="18"/>
      <c r="C97" s="19"/>
      <c r="D97" s="4"/>
      <c r="E97" s="19"/>
      <c r="F97" s="19"/>
      <c r="G97" s="1"/>
      <c r="H97" s="1"/>
      <c r="I97" s="5"/>
      <c r="J97" s="1"/>
      <c r="K97" s="1"/>
      <c r="L97" s="1"/>
      <c r="M97" s="1"/>
      <c r="N97" s="1"/>
      <c r="O97" s="5"/>
      <c r="P97" s="6"/>
      <c r="Q97" s="5"/>
      <c r="R97" s="1"/>
      <c r="S97" s="1"/>
      <c r="T97" s="2"/>
      <c r="U97" s="5"/>
      <c r="V97" s="5"/>
      <c r="W97" s="5"/>
      <c r="X97" s="5"/>
      <c r="Y97" s="1"/>
      <c r="Z97" s="1"/>
      <c r="AA97" s="1"/>
      <c r="AB97" s="1"/>
      <c r="AC97" s="1"/>
      <c r="AD97" s="1"/>
      <c r="AE97" s="1"/>
      <c r="AF97" s="15"/>
      <c r="AG97" s="1"/>
    </row>
    <row r="98">
      <c r="A98" s="1"/>
      <c r="B98" s="18"/>
      <c r="C98" s="19"/>
      <c r="D98" s="4"/>
      <c r="E98" s="19"/>
      <c r="F98" s="19"/>
      <c r="G98" s="2"/>
      <c r="H98" s="1"/>
      <c r="I98" s="5"/>
      <c r="J98" s="1"/>
      <c r="K98" s="1"/>
      <c r="L98" s="1"/>
      <c r="M98" s="1"/>
      <c r="N98" s="1"/>
      <c r="O98" s="5"/>
      <c r="P98" s="5"/>
      <c r="Q98" s="5"/>
      <c r="R98" s="1"/>
      <c r="S98" s="1"/>
      <c r="T98" s="2"/>
      <c r="U98" s="5"/>
      <c r="V98" s="5"/>
      <c r="W98" s="5"/>
      <c r="X98" s="5"/>
      <c r="Y98" s="1"/>
      <c r="Z98" s="1"/>
      <c r="AA98" s="1"/>
      <c r="AB98" s="1"/>
      <c r="AC98" s="1"/>
      <c r="AD98" s="1"/>
      <c r="AE98" s="1"/>
      <c r="AF98" s="15"/>
      <c r="AG98" s="1"/>
    </row>
    <row r="99">
      <c r="A99" s="1"/>
      <c r="B99" s="18"/>
      <c r="C99" s="19"/>
      <c r="D99" s="4"/>
      <c r="E99" s="19"/>
      <c r="F99" s="19"/>
      <c r="G99" s="1"/>
      <c r="H99" s="1"/>
      <c r="I99" s="5"/>
      <c r="J99" s="1"/>
      <c r="K99" s="1"/>
      <c r="L99" s="1"/>
      <c r="M99" s="1"/>
      <c r="N99" s="1"/>
      <c r="O99" s="5"/>
      <c r="P99" s="5"/>
      <c r="Q99" s="5"/>
      <c r="R99" s="1"/>
      <c r="S99" s="1"/>
      <c r="T99" s="2"/>
      <c r="U99" s="5"/>
      <c r="V99" s="5"/>
      <c r="W99" s="5"/>
      <c r="X99" s="5"/>
      <c r="Y99" s="1"/>
      <c r="Z99" s="1"/>
      <c r="AA99" s="1"/>
      <c r="AB99" s="1"/>
      <c r="AC99" s="1"/>
      <c r="AD99" s="1"/>
      <c r="AE99" s="1"/>
      <c r="AF99" s="15"/>
      <c r="AG99" s="1"/>
    </row>
    <row r="100">
      <c r="A100" s="1"/>
      <c r="B100" s="18"/>
      <c r="C100" s="19"/>
      <c r="D100" s="22"/>
      <c r="E100" s="19"/>
      <c r="F100" s="19"/>
      <c r="G100" s="1"/>
      <c r="H100" s="1"/>
      <c r="I100" s="6"/>
      <c r="J100" s="1"/>
      <c r="K100" s="1"/>
      <c r="L100" s="1"/>
      <c r="M100" s="1"/>
      <c r="N100" s="1"/>
      <c r="O100" s="5"/>
      <c r="P100" s="5"/>
      <c r="Q100" s="5"/>
      <c r="R100" s="1"/>
      <c r="S100" s="1"/>
      <c r="T100" s="2"/>
      <c r="U100" s="5"/>
      <c r="V100" s="5"/>
      <c r="W100" s="5"/>
      <c r="X100" s="5"/>
      <c r="Y100" s="1"/>
      <c r="Z100" s="1"/>
      <c r="AA100" s="1"/>
      <c r="AB100" s="1"/>
      <c r="AC100" s="1"/>
      <c r="AD100" s="1"/>
      <c r="AE100" s="1"/>
      <c r="AF100" s="15"/>
      <c r="AG100" s="1"/>
    </row>
    <row r="101">
      <c r="A101" s="1"/>
      <c r="B101" s="18"/>
      <c r="C101" s="19"/>
      <c r="D101" s="4"/>
      <c r="E101" s="19"/>
      <c r="F101" s="19"/>
      <c r="G101" s="1"/>
      <c r="H101" s="1"/>
      <c r="I101" s="5"/>
      <c r="J101" s="5"/>
      <c r="K101" s="1"/>
      <c r="L101" s="1"/>
      <c r="M101" s="1"/>
      <c r="N101" s="2"/>
      <c r="O101" s="5"/>
      <c r="P101" s="5"/>
      <c r="Q101" s="5"/>
      <c r="R101" s="1"/>
      <c r="S101" s="1"/>
      <c r="T101" s="2"/>
      <c r="U101" s="5"/>
      <c r="V101" s="5"/>
      <c r="W101" s="5"/>
      <c r="X101" s="5"/>
      <c r="Y101" s="1"/>
      <c r="Z101" s="1"/>
      <c r="AA101" s="1"/>
      <c r="AB101" s="1"/>
      <c r="AC101" s="1"/>
      <c r="AD101" s="1"/>
      <c r="AE101" s="1"/>
      <c r="AF101" s="15"/>
      <c r="AG101" s="1"/>
    </row>
    <row r="102">
      <c r="A102" s="1"/>
      <c r="B102" s="18"/>
      <c r="C102" s="19"/>
      <c r="D102" s="22"/>
      <c r="E102" s="19"/>
      <c r="F102" s="19"/>
      <c r="G102" s="1"/>
      <c r="H102" s="1"/>
      <c r="I102" s="6"/>
      <c r="J102" s="5"/>
      <c r="K102" s="1"/>
      <c r="L102" s="1"/>
      <c r="M102" s="1"/>
      <c r="N102" s="2"/>
      <c r="O102" s="5"/>
      <c r="P102" s="5"/>
      <c r="Q102" s="5"/>
      <c r="R102" s="1"/>
      <c r="S102" s="1"/>
      <c r="T102" s="2"/>
      <c r="U102" s="5"/>
      <c r="V102" s="5"/>
      <c r="W102" s="5"/>
      <c r="X102" s="5"/>
      <c r="Y102" s="1"/>
      <c r="Z102" s="1"/>
      <c r="AA102" s="1"/>
      <c r="AB102" s="1"/>
      <c r="AC102" s="1"/>
      <c r="AD102" s="1"/>
      <c r="AE102" s="1"/>
      <c r="AF102" s="15"/>
      <c r="AG102" s="1"/>
    </row>
    <row r="103">
      <c r="A103" s="1"/>
      <c r="B103" s="18"/>
      <c r="C103" s="19"/>
      <c r="D103" s="4"/>
      <c r="E103" s="19"/>
      <c r="F103" s="19"/>
      <c r="G103" s="1"/>
      <c r="H103" s="1"/>
      <c r="I103" s="6"/>
      <c r="J103" s="1"/>
      <c r="K103" s="1"/>
      <c r="L103" s="1"/>
      <c r="M103" s="1"/>
      <c r="N103" s="1"/>
      <c r="O103" s="5"/>
      <c r="P103" s="5"/>
      <c r="Q103" s="5"/>
      <c r="R103" s="1"/>
      <c r="S103" s="1"/>
      <c r="T103" s="2"/>
      <c r="U103" s="5"/>
      <c r="V103" s="5"/>
      <c r="W103" s="5"/>
      <c r="X103" s="5"/>
      <c r="Y103" s="1"/>
      <c r="Z103" s="1"/>
      <c r="AA103" s="1"/>
      <c r="AB103" s="1"/>
      <c r="AC103" s="1"/>
      <c r="AD103" s="1"/>
      <c r="AE103" s="1"/>
      <c r="AF103" s="15"/>
      <c r="AG103" s="1"/>
    </row>
    <row r="104">
      <c r="A104" s="1"/>
      <c r="B104" s="18"/>
      <c r="C104" s="19"/>
      <c r="D104" s="4"/>
      <c r="E104" s="19"/>
      <c r="F104" s="19"/>
      <c r="G104" s="1"/>
      <c r="H104" s="1"/>
      <c r="I104" s="6"/>
      <c r="J104" s="1"/>
      <c r="K104" s="1"/>
      <c r="L104" s="1"/>
      <c r="M104" s="1"/>
      <c r="N104" s="1"/>
      <c r="O104" s="5"/>
      <c r="P104" s="6"/>
      <c r="Q104" s="5"/>
      <c r="R104" s="1"/>
      <c r="S104" s="1"/>
      <c r="T104" s="2"/>
      <c r="U104" s="5"/>
      <c r="V104" s="5"/>
      <c r="W104" s="5"/>
      <c r="X104" s="5"/>
      <c r="Y104" s="1"/>
      <c r="Z104" s="1"/>
      <c r="AA104" s="1"/>
      <c r="AB104" s="1"/>
      <c r="AC104" s="1"/>
      <c r="AD104" s="1"/>
      <c r="AE104" s="1"/>
      <c r="AF104" s="15"/>
      <c r="AG104" s="1"/>
    </row>
    <row r="105">
      <c r="A105" s="1"/>
      <c r="B105" s="18"/>
      <c r="C105" s="19"/>
      <c r="D105" s="4"/>
      <c r="E105" s="19"/>
      <c r="F105" s="19"/>
      <c r="G105" s="2"/>
      <c r="H105" s="1"/>
      <c r="I105" s="6"/>
      <c r="J105" s="1"/>
      <c r="K105" s="1"/>
      <c r="L105" s="1"/>
      <c r="M105" s="1"/>
      <c r="N105" s="1"/>
      <c r="O105" s="5"/>
      <c r="P105" s="5"/>
      <c r="Q105" s="5"/>
      <c r="R105" s="1"/>
      <c r="S105" s="1"/>
      <c r="T105" s="2"/>
      <c r="U105" s="5"/>
      <c r="V105" s="5"/>
      <c r="W105" s="5"/>
      <c r="X105" s="5"/>
      <c r="Y105" s="1"/>
      <c r="Z105" s="1"/>
      <c r="AA105" s="1"/>
      <c r="AB105" s="1"/>
      <c r="AC105" s="1"/>
      <c r="AD105" s="1"/>
      <c r="AE105" s="1"/>
      <c r="AF105" s="15"/>
      <c r="AG105" s="1"/>
    </row>
    <row r="106">
      <c r="A106" s="1"/>
      <c r="B106" s="18"/>
      <c r="C106" s="19"/>
      <c r="D106" s="4"/>
      <c r="E106" s="19"/>
      <c r="F106" s="19"/>
      <c r="G106" s="1"/>
      <c r="H106" s="1"/>
      <c r="I106" s="5"/>
      <c r="J106" s="1"/>
      <c r="K106" s="1"/>
      <c r="L106" s="1"/>
      <c r="M106" s="1"/>
      <c r="N106" s="1"/>
      <c r="O106" s="5"/>
      <c r="P106" s="6"/>
      <c r="Q106" s="5"/>
      <c r="R106" s="1"/>
      <c r="S106" s="1"/>
      <c r="T106" s="2"/>
      <c r="U106" s="5"/>
      <c r="V106" s="5"/>
      <c r="W106" s="5"/>
      <c r="X106" s="5"/>
      <c r="Y106" s="1"/>
      <c r="Z106" s="1"/>
      <c r="AA106" s="1"/>
      <c r="AB106" s="1"/>
      <c r="AC106" s="1"/>
      <c r="AD106" s="1"/>
      <c r="AE106" s="1"/>
      <c r="AF106" s="15"/>
      <c r="AG106" s="1"/>
    </row>
    <row r="107">
      <c r="A107" s="1"/>
      <c r="B107" s="18"/>
      <c r="C107" s="19"/>
      <c r="D107" s="4"/>
      <c r="E107" s="19"/>
      <c r="F107" s="19"/>
      <c r="G107" s="1"/>
      <c r="H107" s="1"/>
      <c r="I107" s="6"/>
      <c r="J107" s="5"/>
      <c r="K107" s="1"/>
      <c r="L107" s="1"/>
      <c r="M107" s="1"/>
      <c r="N107" s="1"/>
      <c r="O107" s="5"/>
      <c r="P107" s="5"/>
      <c r="Q107" s="5"/>
      <c r="R107" s="1"/>
      <c r="S107" s="1"/>
      <c r="T107" s="2"/>
      <c r="U107" s="5"/>
      <c r="V107" s="5"/>
      <c r="W107" s="5"/>
      <c r="X107" s="5"/>
      <c r="Y107" s="1"/>
      <c r="Z107" s="1"/>
      <c r="AA107" s="1"/>
      <c r="AB107" s="1"/>
      <c r="AC107" s="1"/>
      <c r="AD107" s="1"/>
      <c r="AE107" s="1"/>
      <c r="AF107" s="15"/>
      <c r="AG107" s="1"/>
    </row>
    <row r="108">
      <c r="A108" s="1"/>
      <c r="B108" s="18"/>
      <c r="C108" s="19"/>
      <c r="D108" s="4"/>
      <c r="E108" s="19"/>
      <c r="F108" s="19"/>
      <c r="G108" s="1"/>
      <c r="H108" s="1"/>
      <c r="I108" s="5"/>
      <c r="J108" s="1"/>
      <c r="K108" s="1"/>
      <c r="L108" s="1"/>
      <c r="M108" s="1"/>
      <c r="N108" s="1"/>
      <c r="O108" s="5"/>
      <c r="P108" s="5"/>
      <c r="Q108" s="5"/>
      <c r="R108" s="1"/>
      <c r="S108" s="1"/>
      <c r="T108" s="2"/>
      <c r="U108" s="5"/>
      <c r="V108" s="5"/>
      <c r="W108" s="5"/>
      <c r="X108" s="5"/>
      <c r="Y108" s="1"/>
      <c r="Z108" s="1"/>
      <c r="AA108" s="1"/>
      <c r="AB108" s="1"/>
      <c r="AC108" s="1"/>
      <c r="AD108" s="1"/>
      <c r="AE108" s="1"/>
      <c r="AF108" s="15"/>
      <c r="AG108" s="1"/>
    </row>
    <row r="109">
      <c r="A109" s="1"/>
      <c r="B109" s="18"/>
      <c r="C109" s="19"/>
      <c r="D109" s="22"/>
      <c r="E109" s="19"/>
      <c r="F109" s="19"/>
      <c r="G109" s="1"/>
      <c r="H109" s="1"/>
      <c r="I109" s="6"/>
      <c r="J109" s="1"/>
      <c r="K109" s="1"/>
      <c r="L109" s="1"/>
      <c r="M109" s="1"/>
      <c r="N109" s="2"/>
      <c r="O109" s="5"/>
      <c r="P109" s="5"/>
      <c r="Q109" s="5"/>
      <c r="R109" s="1"/>
      <c r="S109" s="1"/>
      <c r="T109" s="2"/>
      <c r="U109" s="5"/>
      <c r="V109" s="5"/>
      <c r="W109" s="5"/>
      <c r="X109" s="5"/>
      <c r="Y109" s="1"/>
      <c r="Z109" s="1"/>
      <c r="AA109" s="1"/>
      <c r="AB109" s="1"/>
      <c r="AC109" s="1"/>
      <c r="AD109" s="1"/>
      <c r="AE109" s="1"/>
      <c r="AF109" s="15"/>
      <c r="AG109" s="1"/>
    </row>
    <row r="110">
      <c r="A110" s="1"/>
      <c r="B110" s="18"/>
      <c r="C110" s="19"/>
      <c r="D110" s="4"/>
      <c r="E110" s="19"/>
      <c r="F110" s="19"/>
      <c r="G110" s="1"/>
      <c r="H110" s="1"/>
      <c r="I110" s="5"/>
      <c r="J110" s="1"/>
      <c r="K110" s="1"/>
      <c r="L110" s="1"/>
      <c r="M110" s="1"/>
      <c r="N110" s="1"/>
      <c r="O110" s="5"/>
      <c r="P110" s="5"/>
      <c r="Q110" s="5"/>
      <c r="R110" s="1"/>
      <c r="S110" s="1"/>
      <c r="T110" s="2"/>
      <c r="U110" s="5"/>
      <c r="V110" s="5"/>
      <c r="W110" s="5"/>
      <c r="X110" s="5"/>
      <c r="Y110" s="1"/>
      <c r="Z110" s="1"/>
      <c r="AA110" s="1"/>
      <c r="AB110" s="1"/>
      <c r="AC110" s="1"/>
      <c r="AD110" s="1"/>
      <c r="AE110" s="1"/>
      <c r="AF110" s="15"/>
      <c r="AG110" s="1"/>
    </row>
    <row r="111">
      <c r="A111" s="1"/>
      <c r="B111" s="18"/>
      <c r="C111" s="19"/>
      <c r="D111" s="4"/>
      <c r="E111" s="19"/>
      <c r="F111" s="19"/>
      <c r="G111" s="1"/>
      <c r="H111" s="1"/>
      <c r="I111" s="6"/>
      <c r="J111" s="1"/>
      <c r="K111" s="1"/>
      <c r="L111" s="1"/>
      <c r="M111" s="1"/>
      <c r="N111" s="1"/>
      <c r="O111" s="5"/>
      <c r="P111" s="6"/>
      <c r="Q111" s="5"/>
      <c r="R111" s="1"/>
      <c r="S111" s="1"/>
      <c r="T111" s="2"/>
      <c r="U111" s="5"/>
      <c r="V111" s="5"/>
      <c r="W111" s="5"/>
      <c r="X111" s="5"/>
      <c r="Y111" s="1"/>
      <c r="Z111" s="1"/>
      <c r="AA111" s="1"/>
      <c r="AB111" s="1"/>
      <c r="AC111" s="1"/>
      <c r="AD111" s="1"/>
      <c r="AE111" s="1"/>
      <c r="AF111" s="15"/>
      <c r="AG111" s="1"/>
    </row>
    <row r="112">
      <c r="A112" s="1"/>
      <c r="B112" s="18"/>
      <c r="C112" s="19"/>
      <c r="D112" s="4"/>
      <c r="E112" s="19"/>
      <c r="F112" s="19"/>
      <c r="G112" s="1"/>
      <c r="H112" s="1"/>
      <c r="I112" s="6"/>
      <c r="J112" s="1"/>
      <c r="K112" s="1"/>
      <c r="L112" s="1"/>
      <c r="M112" s="1"/>
      <c r="N112" s="1"/>
      <c r="O112" s="5"/>
      <c r="P112" s="5"/>
      <c r="Q112" s="5"/>
      <c r="R112" s="1"/>
      <c r="S112" s="1"/>
      <c r="T112" s="2"/>
      <c r="U112" s="5"/>
      <c r="V112" s="5"/>
      <c r="W112" s="5"/>
      <c r="X112" s="5"/>
      <c r="Y112" s="1"/>
      <c r="Z112" s="1"/>
      <c r="AA112" s="1"/>
      <c r="AB112" s="1"/>
      <c r="AC112" s="1"/>
      <c r="AD112" s="1"/>
      <c r="AE112" s="1"/>
      <c r="AF112" s="15"/>
      <c r="AG112" s="1"/>
    </row>
    <row r="113">
      <c r="A113" s="1"/>
      <c r="B113" s="18"/>
      <c r="C113" s="19"/>
      <c r="D113" s="4"/>
      <c r="E113" s="19"/>
      <c r="F113" s="19"/>
      <c r="G113" s="2"/>
      <c r="H113" s="1"/>
      <c r="I113" s="6"/>
      <c r="J113" s="5"/>
      <c r="K113" s="1"/>
      <c r="L113" s="1"/>
      <c r="M113" s="1"/>
      <c r="N113" s="1"/>
      <c r="O113" s="5"/>
      <c r="P113" s="6"/>
      <c r="Q113" s="5"/>
      <c r="R113" s="1"/>
      <c r="S113" s="1"/>
      <c r="T113" s="2"/>
      <c r="U113" s="5"/>
      <c r="V113" s="5"/>
      <c r="W113" s="5"/>
      <c r="X113" s="5"/>
      <c r="Y113" s="1"/>
      <c r="Z113" s="1"/>
      <c r="AA113" s="1"/>
      <c r="AB113" s="1"/>
      <c r="AC113" s="1"/>
      <c r="AD113" s="1"/>
      <c r="AE113" s="1"/>
      <c r="AF113" s="15"/>
      <c r="AG113" s="1"/>
    </row>
    <row r="114">
      <c r="A114" s="1"/>
      <c r="B114" s="18"/>
      <c r="C114" s="19"/>
      <c r="D114" s="4"/>
      <c r="E114" s="19"/>
      <c r="F114" s="19"/>
      <c r="G114" s="1"/>
      <c r="H114" s="1"/>
      <c r="I114" s="6"/>
      <c r="J114" s="5"/>
      <c r="K114" s="1"/>
      <c r="L114" s="1"/>
      <c r="M114" s="1"/>
      <c r="N114" s="1"/>
      <c r="O114" s="5"/>
      <c r="P114" s="5"/>
      <c r="Q114" s="5"/>
      <c r="R114" s="1"/>
      <c r="S114" s="1"/>
      <c r="T114" s="2"/>
      <c r="U114" s="5"/>
      <c r="V114" s="5"/>
      <c r="W114" s="5"/>
      <c r="X114" s="5"/>
      <c r="Y114" s="1"/>
      <c r="Z114" s="1"/>
      <c r="AA114" s="1"/>
      <c r="AB114" s="1"/>
      <c r="AC114" s="1"/>
      <c r="AD114" s="1"/>
      <c r="AE114" s="1"/>
      <c r="AF114" s="15"/>
      <c r="AG114" s="1"/>
    </row>
    <row r="115">
      <c r="A115" s="1"/>
      <c r="B115" s="18"/>
      <c r="C115" s="19"/>
      <c r="D115" s="4"/>
      <c r="E115" s="19"/>
      <c r="F115" s="19"/>
      <c r="G115" s="1"/>
      <c r="H115" s="1"/>
      <c r="I115" s="6"/>
      <c r="J115" s="5"/>
      <c r="K115" s="1"/>
      <c r="L115" s="1"/>
      <c r="M115" s="1"/>
      <c r="N115" s="1"/>
      <c r="O115" s="5"/>
      <c r="P115" s="6"/>
      <c r="Q115" s="5"/>
      <c r="R115" s="1"/>
      <c r="S115" s="1"/>
      <c r="T115" s="2"/>
      <c r="U115" s="5"/>
      <c r="V115" s="5"/>
      <c r="W115" s="5"/>
      <c r="X115" s="5"/>
      <c r="Y115" s="1"/>
      <c r="Z115" s="1"/>
      <c r="AA115" s="1"/>
      <c r="AB115" s="1"/>
      <c r="AC115" s="1"/>
      <c r="AD115" s="1"/>
      <c r="AE115" s="1"/>
      <c r="AF115" s="15"/>
      <c r="AG115" s="1"/>
    </row>
    <row r="116">
      <c r="A116" s="1"/>
      <c r="B116" s="18"/>
      <c r="C116" s="19"/>
      <c r="D116" s="4"/>
      <c r="E116" s="19"/>
      <c r="F116" s="19"/>
      <c r="G116" s="1"/>
      <c r="H116" s="1"/>
      <c r="I116" s="6"/>
      <c r="J116" s="5"/>
      <c r="K116" s="1"/>
      <c r="L116" s="1"/>
      <c r="M116" s="1"/>
      <c r="N116" s="1"/>
      <c r="O116" s="5"/>
      <c r="P116" s="5"/>
      <c r="Q116" s="5"/>
      <c r="R116" s="1"/>
      <c r="S116" s="1"/>
      <c r="T116" s="2"/>
      <c r="U116" s="5"/>
      <c r="V116" s="5"/>
      <c r="W116" s="5"/>
      <c r="X116" s="5"/>
      <c r="Y116" s="1"/>
      <c r="Z116" s="1"/>
      <c r="AA116" s="1"/>
      <c r="AB116" s="1"/>
      <c r="AC116" s="1"/>
      <c r="AD116" s="1"/>
      <c r="AE116" s="1"/>
      <c r="AF116" s="15"/>
      <c r="AG116" s="1"/>
    </row>
    <row r="117">
      <c r="A117" s="1"/>
      <c r="B117" s="18"/>
      <c r="C117" s="19"/>
      <c r="D117" s="4"/>
      <c r="E117" s="1"/>
      <c r="F117" s="1"/>
      <c r="G117" s="1"/>
      <c r="H117" s="1"/>
      <c r="I117" s="5"/>
      <c r="J117" s="1"/>
      <c r="K117" s="1"/>
      <c r="L117" s="1"/>
      <c r="M117" s="1"/>
      <c r="N117" s="2"/>
      <c r="O117" s="5"/>
      <c r="P117" s="5"/>
      <c r="Q117" s="5"/>
      <c r="R117" s="1"/>
      <c r="S117" s="1"/>
      <c r="T117" s="2"/>
      <c r="U117" s="5"/>
      <c r="V117" s="5"/>
      <c r="W117" s="5"/>
      <c r="X117" s="5"/>
      <c r="Y117" s="1"/>
      <c r="Z117" s="1"/>
      <c r="AA117" s="1"/>
      <c r="AB117" s="1"/>
      <c r="AC117" s="1"/>
      <c r="AD117" s="1"/>
      <c r="AE117" s="1"/>
      <c r="AF117" s="15"/>
      <c r="AG117" s="1"/>
    </row>
    <row r="118">
      <c r="A118" s="1"/>
      <c r="B118" s="18"/>
      <c r="C118" s="19"/>
      <c r="D118" s="4"/>
      <c r="E118" s="19"/>
      <c r="F118" s="19"/>
      <c r="G118" s="1"/>
      <c r="H118" s="1"/>
      <c r="I118" s="5"/>
      <c r="J118" s="1"/>
      <c r="K118" s="1"/>
      <c r="L118" s="1"/>
      <c r="M118" s="1"/>
      <c r="N118" s="1"/>
      <c r="O118" s="5"/>
      <c r="P118" s="5"/>
      <c r="Q118" s="5"/>
      <c r="R118" s="1"/>
      <c r="S118" s="1"/>
      <c r="T118" s="2"/>
      <c r="U118" s="5"/>
      <c r="V118" s="5"/>
      <c r="W118" s="5"/>
      <c r="X118" s="5"/>
      <c r="Y118" s="1"/>
      <c r="Z118" s="1"/>
      <c r="AA118" s="1"/>
      <c r="AB118" s="1"/>
      <c r="AC118" s="1"/>
      <c r="AD118" s="1"/>
      <c r="AE118" s="1"/>
      <c r="AF118" s="15"/>
      <c r="AG118" s="1"/>
    </row>
    <row r="119">
      <c r="A119" s="1"/>
      <c r="B119" s="18"/>
      <c r="C119" s="19"/>
      <c r="D119" s="4"/>
      <c r="E119" s="19"/>
      <c r="F119" s="19"/>
      <c r="G119" s="1"/>
      <c r="H119" s="1"/>
      <c r="I119" s="5"/>
      <c r="J119" s="1"/>
      <c r="K119" s="1"/>
      <c r="L119" s="1"/>
      <c r="M119" s="1"/>
      <c r="N119" s="1"/>
      <c r="O119" s="5"/>
      <c r="P119" s="5"/>
      <c r="Q119" s="5"/>
      <c r="R119" s="1"/>
      <c r="S119" s="1"/>
      <c r="T119" s="2"/>
      <c r="U119" s="5"/>
      <c r="V119" s="5"/>
      <c r="W119" s="5"/>
      <c r="X119" s="5"/>
      <c r="Y119" s="1"/>
      <c r="Z119" s="1"/>
      <c r="AA119" s="1"/>
      <c r="AB119" s="1"/>
      <c r="AC119" s="1"/>
      <c r="AD119" s="1"/>
      <c r="AE119" s="1"/>
      <c r="AF119" s="15"/>
      <c r="AG119" s="1"/>
    </row>
    <row r="120">
      <c r="A120" s="1"/>
      <c r="B120" s="18"/>
      <c r="C120" s="19"/>
      <c r="D120" s="4"/>
      <c r="E120" s="19"/>
      <c r="F120" s="19"/>
      <c r="G120" s="1"/>
      <c r="H120" s="1"/>
      <c r="I120" s="6"/>
      <c r="J120" s="1"/>
      <c r="K120" s="1"/>
      <c r="L120" s="1"/>
      <c r="M120" s="1"/>
      <c r="N120" s="1"/>
      <c r="O120" s="5"/>
      <c r="P120" s="6"/>
      <c r="Q120" s="5"/>
      <c r="R120" s="1"/>
      <c r="S120" s="1"/>
      <c r="T120" s="2"/>
      <c r="U120" s="5"/>
      <c r="V120" s="5"/>
      <c r="W120" s="5"/>
      <c r="X120" s="5"/>
      <c r="Y120" s="1"/>
      <c r="Z120" s="1"/>
      <c r="AA120" s="1"/>
      <c r="AB120" s="1"/>
      <c r="AC120" s="1"/>
      <c r="AD120" s="1"/>
      <c r="AE120" s="1"/>
      <c r="AF120" s="15"/>
      <c r="AG120" s="1"/>
    </row>
    <row r="121">
      <c r="A121" s="1"/>
      <c r="B121" s="18"/>
      <c r="C121" s="19"/>
      <c r="D121" s="4"/>
      <c r="E121" s="19"/>
      <c r="F121" s="19"/>
      <c r="G121" s="1"/>
      <c r="H121" s="1"/>
      <c r="I121" s="6"/>
      <c r="J121" s="5"/>
      <c r="K121" s="1"/>
      <c r="L121" s="1"/>
      <c r="M121" s="1"/>
      <c r="N121" s="1"/>
      <c r="O121" s="5"/>
      <c r="P121" s="5"/>
      <c r="Q121" s="5"/>
      <c r="R121" s="1"/>
      <c r="S121" s="1"/>
      <c r="T121" s="2"/>
      <c r="U121" s="5"/>
      <c r="V121" s="5"/>
      <c r="W121" s="5"/>
      <c r="X121" s="5"/>
      <c r="Y121" s="1"/>
      <c r="Z121" s="1"/>
      <c r="AA121" s="1"/>
      <c r="AB121" s="1"/>
      <c r="AC121" s="1"/>
      <c r="AD121" s="1"/>
      <c r="AE121" s="1"/>
      <c r="AF121" s="15"/>
      <c r="AG121" s="1"/>
    </row>
    <row r="122">
      <c r="A122" s="1"/>
      <c r="B122" s="18"/>
      <c r="C122" s="19"/>
      <c r="D122" s="4"/>
      <c r="E122" s="19"/>
      <c r="F122" s="19"/>
      <c r="G122" s="1"/>
      <c r="H122" s="1"/>
      <c r="I122" s="6"/>
      <c r="J122" s="1"/>
      <c r="K122" s="1"/>
      <c r="L122" s="1"/>
      <c r="M122" s="1"/>
      <c r="N122" s="1"/>
      <c r="O122" s="5"/>
      <c r="P122" s="5"/>
      <c r="Q122" s="5"/>
      <c r="R122" s="1"/>
      <c r="S122" s="1"/>
      <c r="T122" s="2"/>
      <c r="U122" s="5"/>
      <c r="V122" s="5"/>
      <c r="W122" s="5"/>
      <c r="X122" s="5"/>
      <c r="Y122" s="1"/>
      <c r="Z122" s="1"/>
      <c r="AA122" s="1"/>
      <c r="AB122" s="1"/>
      <c r="AC122" s="1"/>
      <c r="AD122" s="1"/>
      <c r="AE122" s="1"/>
      <c r="AF122" s="15"/>
      <c r="AG122" s="1"/>
    </row>
    <row r="123">
      <c r="A123" s="1"/>
      <c r="B123" s="18"/>
      <c r="C123" s="19"/>
      <c r="D123" s="4"/>
      <c r="E123" s="19"/>
      <c r="F123" s="19"/>
      <c r="G123" s="1"/>
      <c r="H123" s="1"/>
      <c r="I123" s="6"/>
      <c r="J123" s="5"/>
      <c r="K123" s="1"/>
      <c r="L123" s="1"/>
      <c r="M123" s="1"/>
      <c r="N123" s="1"/>
      <c r="O123" s="5"/>
      <c r="P123" s="5"/>
      <c r="Q123" s="5"/>
      <c r="R123" s="1"/>
      <c r="S123" s="1"/>
      <c r="T123" s="2"/>
      <c r="U123" s="5"/>
      <c r="V123" s="5"/>
      <c r="W123" s="5"/>
      <c r="X123" s="5"/>
      <c r="Y123" s="1"/>
      <c r="Z123" s="1"/>
      <c r="AA123" s="1"/>
      <c r="AB123" s="1"/>
      <c r="AC123" s="1"/>
      <c r="AD123" s="1"/>
      <c r="AE123" s="1"/>
      <c r="AF123" s="15"/>
      <c r="AG123" s="1"/>
    </row>
    <row r="124">
      <c r="A124" s="1"/>
      <c r="B124" s="18"/>
      <c r="C124" s="19"/>
      <c r="D124" s="4"/>
      <c r="E124" s="19"/>
      <c r="F124" s="19"/>
      <c r="G124" s="1"/>
      <c r="H124" s="1"/>
      <c r="I124" s="5"/>
      <c r="J124" s="5"/>
      <c r="K124" s="1"/>
      <c r="L124" s="1"/>
      <c r="M124" s="1"/>
      <c r="N124" s="1"/>
      <c r="O124" s="5"/>
      <c r="P124" s="5"/>
      <c r="Q124" s="5"/>
      <c r="R124" s="1"/>
      <c r="S124" s="1"/>
      <c r="T124" s="2"/>
      <c r="U124" s="5"/>
      <c r="V124" s="5"/>
      <c r="W124" s="5"/>
      <c r="X124" s="5"/>
      <c r="Y124" s="1"/>
      <c r="Z124" s="1"/>
      <c r="AA124" s="1"/>
      <c r="AB124" s="1"/>
      <c r="AC124" s="1"/>
      <c r="AD124" s="1"/>
      <c r="AE124" s="1"/>
      <c r="AF124" s="15"/>
      <c r="AG124" s="1"/>
    </row>
    <row r="125">
      <c r="A125" s="1"/>
      <c r="B125" s="18"/>
      <c r="C125" s="19"/>
      <c r="D125" s="4"/>
      <c r="E125" s="19"/>
      <c r="F125" s="19"/>
      <c r="G125" s="9"/>
      <c r="H125" s="1"/>
      <c r="I125" s="5"/>
      <c r="J125" s="5"/>
      <c r="K125" s="1"/>
      <c r="L125" s="1"/>
      <c r="M125" s="1"/>
      <c r="N125" s="1"/>
      <c r="O125" s="5"/>
      <c r="P125" s="5"/>
      <c r="Q125" s="5"/>
      <c r="R125" s="1"/>
      <c r="S125" s="1"/>
      <c r="T125" s="2"/>
      <c r="U125" s="11"/>
      <c r="V125" s="5"/>
      <c r="W125" s="5"/>
      <c r="X125" s="5"/>
      <c r="Y125" s="1"/>
      <c r="Z125" s="1"/>
      <c r="AA125" s="1"/>
      <c r="AB125" s="1"/>
      <c r="AC125" s="1"/>
      <c r="AD125" s="1"/>
      <c r="AE125" s="1"/>
      <c r="AF125" s="15"/>
      <c r="AG125" s="1"/>
    </row>
    <row r="126">
      <c r="A126" s="1"/>
      <c r="B126" s="18"/>
      <c r="C126" s="19"/>
      <c r="D126" s="4"/>
      <c r="E126" s="19"/>
      <c r="F126" s="19"/>
      <c r="G126" s="1"/>
      <c r="H126" s="1"/>
      <c r="I126" s="6"/>
      <c r="J126" s="5"/>
      <c r="K126" s="1"/>
      <c r="L126" s="1"/>
      <c r="M126" s="1"/>
      <c r="N126" s="1"/>
      <c r="O126" s="5"/>
      <c r="P126" s="5"/>
      <c r="Q126" s="5"/>
      <c r="R126" s="1"/>
      <c r="S126" s="1"/>
      <c r="T126" s="2"/>
      <c r="U126" s="5"/>
      <c r="V126" s="5"/>
      <c r="W126" s="5"/>
      <c r="X126" s="5"/>
      <c r="Y126" s="1"/>
      <c r="Z126" s="1"/>
      <c r="AA126" s="1"/>
      <c r="AB126" s="1"/>
      <c r="AC126" s="1"/>
      <c r="AD126" s="1"/>
      <c r="AE126" s="1"/>
      <c r="AF126" s="15"/>
      <c r="AG126" s="1"/>
    </row>
    <row r="127">
      <c r="A127" s="1"/>
      <c r="B127" s="18"/>
      <c r="C127" s="19"/>
      <c r="D127" s="19"/>
      <c r="E127" s="19"/>
      <c r="F127" s="19"/>
      <c r="G127" s="1"/>
      <c r="H127" s="1"/>
      <c r="I127" s="5"/>
      <c r="J127" s="1"/>
      <c r="K127" s="1"/>
      <c r="L127" s="1"/>
      <c r="M127" s="1"/>
      <c r="N127" s="1"/>
      <c r="O127" s="5"/>
      <c r="P127" s="5"/>
      <c r="Q127" s="5"/>
      <c r="R127" s="1"/>
      <c r="S127" s="1"/>
      <c r="T127" s="2"/>
      <c r="U127" s="5"/>
      <c r="V127" s="5"/>
      <c r="W127" s="5"/>
      <c r="X127" s="5"/>
      <c r="Y127" s="1"/>
      <c r="Z127" s="1"/>
      <c r="AA127" s="1"/>
      <c r="AB127" s="1"/>
      <c r="AC127" s="1"/>
      <c r="AD127" s="1"/>
      <c r="AE127" s="1"/>
      <c r="AF127" s="15"/>
      <c r="AG127" s="1"/>
    </row>
    <row r="128">
      <c r="A128" s="1"/>
      <c r="B128" s="18"/>
      <c r="C128" s="19"/>
      <c r="D128" s="22"/>
      <c r="E128" s="19"/>
      <c r="F128" s="19"/>
      <c r="G128" s="1"/>
      <c r="H128" s="1"/>
      <c r="I128" s="6"/>
      <c r="J128" s="1"/>
      <c r="K128" s="1"/>
      <c r="L128" s="1"/>
      <c r="M128" s="1"/>
      <c r="N128" s="1"/>
      <c r="O128" s="5"/>
      <c r="P128" s="5"/>
      <c r="Q128" s="5"/>
      <c r="R128" s="1"/>
      <c r="S128" s="1"/>
      <c r="T128" s="2"/>
      <c r="U128" s="5"/>
      <c r="V128" s="5"/>
      <c r="W128" s="5"/>
      <c r="X128" s="5"/>
      <c r="Y128" s="1"/>
      <c r="Z128" s="1"/>
      <c r="AA128" s="1"/>
      <c r="AB128" s="1"/>
      <c r="AC128" s="1"/>
      <c r="AD128" s="1"/>
      <c r="AE128" s="1"/>
      <c r="AF128" s="15"/>
      <c r="AG128" s="1"/>
    </row>
    <row r="129">
      <c r="A129" s="1"/>
      <c r="B129" s="18"/>
      <c r="C129" s="19"/>
      <c r="D129" s="4"/>
      <c r="E129" s="19"/>
      <c r="F129" s="19"/>
      <c r="G129" s="1"/>
      <c r="H129" s="1"/>
      <c r="I129" s="5"/>
      <c r="J129" s="1"/>
      <c r="K129" s="1"/>
      <c r="L129" s="1"/>
      <c r="M129" s="1"/>
      <c r="N129" s="1"/>
      <c r="O129" s="5"/>
      <c r="P129" s="5"/>
      <c r="Q129" s="5"/>
      <c r="R129" s="1"/>
      <c r="S129" s="1"/>
      <c r="T129" s="2"/>
      <c r="U129" s="5"/>
      <c r="V129" s="5"/>
      <c r="W129" s="5"/>
      <c r="X129" s="5"/>
      <c r="Y129" s="1"/>
      <c r="Z129" s="1"/>
      <c r="AA129" s="1"/>
      <c r="AB129" s="1"/>
      <c r="AC129" s="1"/>
      <c r="AD129" s="1"/>
      <c r="AE129" s="1"/>
      <c r="AF129" s="15"/>
      <c r="AG129" s="1"/>
    </row>
    <row r="130">
      <c r="A130" s="1"/>
      <c r="B130" s="18"/>
      <c r="C130" s="19"/>
      <c r="D130" s="22"/>
      <c r="E130" s="19"/>
      <c r="F130" s="19"/>
      <c r="G130" s="1"/>
      <c r="H130" s="1"/>
      <c r="I130" s="6"/>
      <c r="J130" s="1"/>
      <c r="K130" s="1"/>
      <c r="L130" s="1"/>
      <c r="M130" s="1"/>
      <c r="N130" s="1"/>
      <c r="O130" s="5"/>
      <c r="P130" s="5"/>
      <c r="Q130" s="5"/>
      <c r="R130" s="1"/>
      <c r="S130" s="1"/>
      <c r="T130" s="2"/>
      <c r="U130" s="5"/>
      <c r="V130" s="5"/>
      <c r="W130" s="5"/>
      <c r="X130" s="5"/>
      <c r="Y130" s="1"/>
      <c r="Z130" s="1"/>
      <c r="AA130" s="1"/>
      <c r="AB130" s="1"/>
      <c r="AC130" s="1"/>
      <c r="AD130" s="1"/>
      <c r="AE130" s="1"/>
      <c r="AF130" s="15"/>
      <c r="AG130" s="1"/>
    </row>
    <row r="131">
      <c r="A131" s="1"/>
      <c r="B131" s="18"/>
      <c r="C131" s="19"/>
      <c r="D131" s="4"/>
      <c r="E131" s="19"/>
      <c r="F131" s="19"/>
      <c r="G131" s="1"/>
      <c r="H131" s="1"/>
      <c r="I131" s="6"/>
      <c r="J131" s="1"/>
      <c r="K131" s="1"/>
      <c r="L131" s="1"/>
      <c r="M131" s="1"/>
      <c r="N131" s="2"/>
      <c r="O131" s="5"/>
      <c r="P131" s="5"/>
      <c r="Q131" s="5"/>
      <c r="R131" s="1"/>
      <c r="S131" s="1"/>
      <c r="T131" s="2"/>
      <c r="U131" s="5"/>
      <c r="V131" s="5"/>
      <c r="W131" s="5"/>
      <c r="X131" s="5"/>
      <c r="Y131" s="1"/>
      <c r="Z131" s="1"/>
      <c r="AA131" s="1"/>
      <c r="AB131" s="1"/>
      <c r="AC131" s="1"/>
      <c r="AD131" s="1"/>
      <c r="AE131" s="1"/>
      <c r="AF131" s="15"/>
      <c r="AG131" s="1"/>
    </row>
    <row r="132">
      <c r="A132" s="1"/>
      <c r="B132" s="18"/>
      <c r="C132" s="19"/>
      <c r="D132" s="4"/>
      <c r="E132" s="19"/>
      <c r="F132" s="19"/>
      <c r="G132" s="1"/>
      <c r="H132" s="1"/>
      <c r="I132" s="6"/>
      <c r="J132" s="1"/>
      <c r="K132" s="1"/>
      <c r="L132" s="1"/>
      <c r="M132" s="1"/>
      <c r="N132" s="2"/>
      <c r="O132" s="5"/>
      <c r="P132" s="5"/>
      <c r="Q132" s="5"/>
      <c r="R132" s="1"/>
      <c r="S132" s="1"/>
      <c r="T132" s="2"/>
      <c r="U132" s="5"/>
      <c r="V132" s="5"/>
      <c r="W132" s="5"/>
      <c r="X132" s="5"/>
      <c r="Y132" s="1"/>
      <c r="Z132" s="1"/>
      <c r="AA132" s="1"/>
      <c r="AB132" s="1"/>
      <c r="AC132" s="1"/>
      <c r="AD132" s="1"/>
      <c r="AE132" s="1"/>
      <c r="AF132" s="15"/>
      <c r="AG132" s="1"/>
    </row>
    <row r="133">
      <c r="A133" s="1"/>
      <c r="B133" s="18"/>
      <c r="C133" s="19"/>
      <c r="D133" s="4"/>
      <c r="E133" s="19"/>
      <c r="F133" s="19"/>
      <c r="G133" s="1"/>
      <c r="H133" s="1"/>
      <c r="I133" s="6"/>
      <c r="J133" s="1"/>
      <c r="K133" s="1"/>
      <c r="L133" s="1"/>
      <c r="M133" s="1"/>
      <c r="N133" s="1"/>
      <c r="O133" s="5"/>
      <c r="P133" s="5"/>
      <c r="Q133" s="5"/>
      <c r="R133" s="1"/>
      <c r="S133" s="1"/>
      <c r="T133" s="2"/>
      <c r="U133" s="11"/>
      <c r="V133" s="5"/>
      <c r="W133" s="5"/>
      <c r="X133" s="5"/>
      <c r="Y133" s="1"/>
      <c r="Z133" s="1"/>
      <c r="AA133" s="1"/>
      <c r="AB133" s="1"/>
      <c r="AC133" s="1"/>
      <c r="AD133" s="1"/>
      <c r="AE133" s="1"/>
      <c r="AF133" s="15"/>
      <c r="AG133" s="1"/>
    </row>
    <row r="134">
      <c r="A134" s="1"/>
      <c r="B134" s="18"/>
      <c r="C134" s="19"/>
      <c r="D134" s="4"/>
      <c r="E134" s="19"/>
      <c r="F134" s="19"/>
      <c r="G134" s="1"/>
      <c r="H134" s="1"/>
      <c r="I134" s="5"/>
      <c r="J134" s="1"/>
      <c r="K134" s="1"/>
      <c r="L134" s="1"/>
      <c r="M134" s="1"/>
      <c r="N134" s="1"/>
      <c r="O134" s="5"/>
      <c r="P134" s="5"/>
      <c r="Q134" s="5"/>
      <c r="R134" s="1"/>
      <c r="S134" s="1"/>
      <c r="T134" s="2"/>
      <c r="U134" s="5"/>
      <c r="V134" s="5"/>
      <c r="W134" s="5"/>
      <c r="X134" s="5"/>
      <c r="Y134" s="1"/>
      <c r="Z134" s="1"/>
      <c r="AA134" s="1"/>
      <c r="AB134" s="1"/>
      <c r="AC134" s="1"/>
      <c r="AD134" s="1"/>
      <c r="AE134" s="1"/>
      <c r="AF134" s="15"/>
      <c r="AG134" s="1"/>
    </row>
    <row r="135">
      <c r="A135" s="1"/>
      <c r="B135" s="18"/>
      <c r="C135" s="19"/>
      <c r="D135" s="4"/>
      <c r="E135" s="19"/>
      <c r="F135" s="19"/>
      <c r="G135" s="9"/>
      <c r="H135" s="1"/>
      <c r="I135" s="6"/>
      <c r="J135" s="1"/>
      <c r="K135" s="1"/>
      <c r="L135" s="1"/>
      <c r="M135" s="1"/>
      <c r="N135" s="1"/>
      <c r="O135" s="5"/>
      <c r="P135" s="5"/>
      <c r="Q135" s="5"/>
      <c r="R135" s="1"/>
      <c r="S135" s="1"/>
      <c r="T135" s="2"/>
      <c r="U135" s="5"/>
      <c r="V135" s="5"/>
      <c r="W135" s="5"/>
      <c r="X135" s="5"/>
      <c r="Y135" s="1"/>
      <c r="Z135" s="1"/>
      <c r="AA135" s="1"/>
      <c r="AB135" s="1"/>
      <c r="AC135" s="1"/>
      <c r="AD135" s="1"/>
      <c r="AE135" s="1"/>
      <c r="AF135" s="15"/>
      <c r="AG135" s="1"/>
    </row>
    <row r="136">
      <c r="A136" s="1"/>
      <c r="B136" s="18"/>
      <c r="C136" s="19"/>
      <c r="D136" s="19"/>
      <c r="E136" s="19"/>
      <c r="F136" s="19"/>
      <c r="G136" s="1"/>
      <c r="H136" s="1"/>
      <c r="I136" s="5"/>
      <c r="J136" s="5"/>
      <c r="K136" s="1"/>
      <c r="L136" s="1"/>
      <c r="M136" s="1"/>
      <c r="N136" s="1"/>
      <c r="O136" s="5"/>
      <c r="P136" s="6"/>
      <c r="Q136" s="5"/>
      <c r="R136" s="1"/>
      <c r="S136" s="1"/>
      <c r="T136" s="2"/>
      <c r="U136" s="5"/>
      <c r="V136" s="5"/>
      <c r="W136" s="5"/>
      <c r="X136" s="5"/>
      <c r="Y136" s="1"/>
      <c r="Z136" s="1"/>
      <c r="AA136" s="1"/>
      <c r="AB136" s="1"/>
      <c r="AC136" s="1"/>
      <c r="AD136" s="1"/>
      <c r="AE136" s="1"/>
      <c r="AF136" s="15"/>
      <c r="AG136" s="1"/>
    </row>
    <row r="137">
      <c r="A137" s="1"/>
      <c r="B137" s="18"/>
      <c r="C137" s="19"/>
      <c r="D137" s="4"/>
      <c r="E137" s="19"/>
      <c r="F137" s="19"/>
      <c r="G137" s="1"/>
      <c r="H137" s="1"/>
      <c r="I137" s="5"/>
      <c r="J137" s="5"/>
      <c r="K137" s="1"/>
      <c r="L137" s="1"/>
      <c r="M137" s="1"/>
      <c r="N137" s="1"/>
      <c r="O137" s="5"/>
      <c r="P137" s="5"/>
      <c r="Q137" s="5"/>
      <c r="R137" s="1"/>
      <c r="S137" s="1"/>
      <c r="T137" s="2"/>
      <c r="U137" s="5"/>
      <c r="V137" s="5"/>
      <c r="W137" s="5"/>
      <c r="X137" s="5"/>
      <c r="Y137" s="1"/>
      <c r="Z137" s="1"/>
      <c r="AA137" s="1"/>
      <c r="AB137" s="1"/>
      <c r="AC137" s="1"/>
      <c r="AD137" s="1"/>
      <c r="AE137" s="1"/>
      <c r="AF137" s="15"/>
      <c r="AG137" s="1"/>
    </row>
    <row r="138">
      <c r="A138" s="1"/>
      <c r="B138" s="18"/>
      <c r="C138" s="19"/>
      <c r="D138" s="4"/>
      <c r="E138" s="19"/>
      <c r="F138" s="19"/>
      <c r="G138" s="1"/>
      <c r="H138" s="1"/>
      <c r="I138" s="6"/>
      <c r="J138" s="5"/>
      <c r="K138" s="1"/>
      <c r="L138" s="1"/>
      <c r="M138" s="1"/>
      <c r="N138" s="1"/>
      <c r="O138" s="5"/>
      <c r="P138" s="5"/>
      <c r="Q138" s="5"/>
      <c r="R138" s="1"/>
      <c r="S138" s="1"/>
      <c r="T138" s="2"/>
      <c r="U138" s="5"/>
      <c r="V138" s="5"/>
      <c r="W138" s="5"/>
      <c r="X138" s="5"/>
      <c r="Y138" s="1"/>
      <c r="Z138" s="1"/>
      <c r="AA138" s="1"/>
      <c r="AB138" s="1"/>
      <c r="AC138" s="1"/>
      <c r="AD138" s="1"/>
      <c r="AE138" s="1"/>
      <c r="AF138" s="15"/>
      <c r="AG138" s="1"/>
    </row>
    <row r="139">
      <c r="A139" s="1"/>
      <c r="B139" s="18"/>
      <c r="C139" s="19"/>
      <c r="D139" s="4"/>
      <c r="E139" s="19"/>
      <c r="F139" s="19"/>
      <c r="G139" s="1"/>
      <c r="H139" s="1"/>
      <c r="I139" s="5"/>
      <c r="J139" s="5"/>
      <c r="K139" s="1"/>
      <c r="L139" s="1"/>
      <c r="M139" s="1"/>
      <c r="N139" s="1"/>
      <c r="O139" s="5"/>
      <c r="P139" s="5"/>
      <c r="Q139" s="5"/>
      <c r="R139" s="1"/>
      <c r="S139" s="1"/>
      <c r="T139" s="2"/>
      <c r="U139" s="5"/>
      <c r="V139" s="5"/>
      <c r="W139" s="5"/>
      <c r="X139" s="5"/>
      <c r="Y139" s="1"/>
      <c r="Z139" s="1"/>
      <c r="AA139" s="1"/>
      <c r="AB139" s="1"/>
      <c r="AC139" s="1"/>
      <c r="AD139" s="1"/>
      <c r="AE139" s="1"/>
      <c r="AF139" s="15"/>
      <c r="AG139" s="1"/>
    </row>
    <row r="140">
      <c r="A140" s="1"/>
      <c r="B140" s="18"/>
      <c r="C140" s="19"/>
      <c r="D140" s="4"/>
      <c r="E140" s="19"/>
      <c r="F140" s="19"/>
      <c r="G140" s="1"/>
      <c r="H140" s="1"/>
      <c r="I140" s="6"/>
      <c r="J140" s="5"/>
      <c r="K140" s="1"/>
      <c r="L140" s="1"/>
      <c r="M140" s="1"/>
      <c r="N140" s="1"/>
      <c r="O140" s="5"/>
      <c r="P140" s="5"/>
      <c r="Q140" s="5"/>
      <c r="R140" s="1"/>
      <c r="S140" s="1"/>
      <c r="T140" s="2"/>
      <c r="U140" s="5"/>
      <c r="V140" s="5"/>
      <c r="W140" s="5"/>
      <c r="X140" s="5"/>
      <c r="Y140" s="1"/>
      <c r="Z140" s="1"/>
      <c r="AA140" s="1"/>
      <c r="AB140" s="1"/>
      <c r="AC140" s="1"/>
      <c r="AD140" s="1"/>
      <c r="AE140" s="1"/>
      <c r="AF140" s="15"/>
      <c r="AG140" s="1"/>
    </row>
    <row r="141">
      <c r="A141" s="1"/>
      <c r="B141" s="18"/>
      <c r="C141" s="19"/>
      <c r="D141" s="4"/>
      <c r="E141" s="19"/>
      <c r="F141" s="19"/>
      <c r="G141" s="1"/>
      <c r="H141" s="1"/>
      <c r="I141" s="5"/>
      <c r="J141" s="1"/>
      <c r="K141" s="1"/>
      <c r="L141" s="1"/>
      <c r="M141" s="1"/>
      <c r="N141" s="2"/>
      <c r="O141" s="5"/>
      <c r="P141" s="5"/>
      <c r="Q141" s="5"/>
      <c r="R141" s="1"/>
      <c r="S141" s="1"/>
      <c r="T141" s="2"/>
      <c r="U141" s="5"/>
      <c r="V141" s="5"/>
      <c r="W141" s="5"/>
      <c r="X141" s="5"/>
      <c r="Y141" s="1"/>
      <c r="Z141" s="1"/>
      <c r="AA141" s="1"/>
      <c r="AB141" s="1"/>
      <c r="AC141" s="1"/>
      <c r="AD141" s="1"/>
      <c r="AE141" s="1"/>
      <c r="AF141" s="15"/>
      <c r="AG141" s="1"/>
    </row>
    <row r="142">
      <c r="A142" s="1"/>
      <c r="B142" s="18"/>
      <c r="C142" s="19"/>
      <c r="D142" s="22"/>
      <c r="E142" s="19"/>
      <c r="F142" s="19"/>
      <c r="G142" s="1"/>
      <c r="H142" s="1"/>
      <c r="I142" s="5"/>
      <c r="J142" s="1"/>
      <c r="K142" s="1"/>
      <c r="L142" s="1"/>
      <c r="M142" s="1"/>
      <c r="N142" s="1"/>
      <c r="O142" s="5"/>
      <c r="P142" s="5"/>
      <c r="Q142" s="5"/>
      <c r="R142" s="1"/>
      <c r="S142" s="1"/>
      <c r="T142" s="2"/>
      <c r="U142" s="5"/>
      <c r="V142" s="5"/>
      <c r="W142" s="5"/>
      <c r="X142" s="5"/>
      <c r="Y142" s="1"/>
      <c r="Z142" s="1"/>
      <c r="AA142" s="1"/>
      <c r="AB142" s="1"/>
      <c r="AC142" s="1"/>
      <c r="AD142" s="1"/>
      <c r="AE142" s="1"/>
      <c r="AF142" s="15"/>
      <c r="AG142" s="1"/>
    </row>
    <row r="143">
      <c r="A143" s="1"/>
      <c r="B143" s="18"/>
      <c r="C143" s="19"/>
      <c r="D143" s="4"/>
      <c r="E143" s="19"/>
      <c r="F143" s="19"/>
      <c r="G143" s="1"/>
      <c r="H143" s="1"/>
      <c r="I143" s="6"/>
      <c r="J143" s="5"/>
      <c r="K143" s="1"/>
      <c r="L143" s="1"/>
      <c r="M143" s="1"/>
      <c r="N143" s="1"/>
      <c r="O143" s="5"/>
      <c r="P143" s="5"/>
      <c r="Q143" s="5"/>
      <c r="R143" s="1"/>
      <c r="S143" s="1"/>
      <c r="T143" s="2"/>
      <c r="U143" s="11"/>
      <c r="V143" s="5"/>
      <c r="W143" s="5"/>
      <c r="X143" s="5"/>
      <c r="Y143" s="1"/>
      <c r="Z143" s="1"/>
      <c r="AA143" s="1"/>
      <c r="AB143" s="1"/>
      <c r="AC143" s="1"/>
      <c r="AD143" s="1"/>
      <c r="AE143" s="1"/>
      <c r="AF143" s="15"/>
      <c r="AG143" s="1"/>
    </row>
    <row r="144">
      <c r="A144" s="1"/>
      <c r="B144" s="18"/>
      <c r="C144" s="19"/>
      <c r="D144" s="4"/>
      <c r="E144" s="19"/>
      <c r="F144" s="19"/>
      <c r="G144" s="1"/>
      <c r="H144" s="1"/>
      <c r="I144" s="5"/>
      <c r="J144" s="1"/>
      <c r="K144" s="1"/>
      <c r="L144" s="1"/>
      <c r="M144" s="1"/>
      <c r="N144" s="1"/>
      <c r="O144" s="5"/>
      <c r="P144" s="5"/>
      <c r="Q144" s="5"/>
      <c r="R144" s="1"/>
      <c r="S144" s="1"/>
      <c r="T144" s="2"/>
      <c r="U144" s="5"/>
      <c r="V144" s="5"/>
      <c r="W144" s="5"/>
      <c r="X144" s="5"/>
      <c r="Y144" s="1"/>
      <c r="Z144" s="1"/>
      <c r="AA144" s="1"/>
      <c r="AB144" s="1"/>
      <c r="AC144" s="1"/>
      <c r="AD144" s="1"/>
      <c r="AE144" s="1"/>
      <c r="AF144" s="15"/>
      <c r="AG144" s="1"/>
    </row>
    <row r="145">
      <c r="A145" s="1"/>
      <c r="B145" s="18"/>
      <c r="C145" s="19"/>
      <c r="D145" s="22"/>
      <c r="E145" s="19"/>
      <c r="F145" s="19"/>
      <c r="G145" s="1"/>
      <c r="H145" s="1"/>
      <c r="I145" s="6"/>
      <c r="J145" s="5"/>
      <c r="K145" s="1"/>
      <c r="L145" s="1"/>
      <c r="M145" s="1"/>
      <c r="N145" s="1"/>
      <c r="O145" s="5"/>
      <c r="P145" s="5"/>
      <c r="Q145" s="5"/>
      <c r="R145" s="1"/>
      <c r="S145" s="1"/>
      <c r="T145" s="2"/>
      <c r="U145" s="5"/>
      <c r="V145" s="5"/>
      <c r="W145" s="5"/>
      <c r="X145" s="5"/>
      <c r="Y145" s="1"/>
      <c r="Z145" s="1"/>
      <c r="AA145" s="1"/>
      <c r="AB145" s="1"/>
      <c r="AC145" s="1"/>
      <c r="AD145" s="1"/>
      <c r="AE145" s="1"/>
      <c r="AF145" s="15"/>
      <c r="AG145" s="1"/>
    </row>
    <row r="146">
      <c r="A146" s="1"/>
      <c r="B146" s="18"/>
      <c r="C146" s="19"/>
      <c r="D146" s="22"/>
      <c r="E146" s="19"/>
      <c r="F146" s="19"/>
      <c r="G146" s="1"/>
      <c r="H146" s="1"/>
      <c r="I146" s="5"/>
      <c r="J146" s="5"/>
      <c r="K146" s="1"/>
      <c r="L146" s="1"/>
      <c r="M146" s="1"/>
      <c r="N146" s="1"/>
      <c r="O146" s="5"/>
      <c r="P146" s="5"/>
      <c r="Q146" s="5"/>
      <c r="R146" s="1"/>
      <c r="S146" s="1"/>
      <c r="T146" s="2"/>
      <c r="U146" s="5"/>
      <c r="V146" s="5"/>
      <c r="W146" s="5"/>
      <c r="X146" s="5"/>
      <c r="Y146" s="1"/>
      <c r="Z146" s="1"/>
      <c r="AA146" s="1"/>
      <c r="AB146" s="1"/>
      <c r="AC146" s="1"/>
      <c r="AD146" s="1"/>
      <c r="AE146" s="1"/>
      <c r="AF146" s="15"/>
      <c r="AG146" s="1"/>
    </row>
    <row r="147">
      <c r="A147" s="1"/>
      <c r="B147" s="18"/>
      <c r="C147" s="19"/>
      <c r="D147" s="4"/>
      <c r="E147" s="19"/>
      <c r="F147" s="19"/>
      <c r="G147" s="1"/>
      <c r="H147" s="1"/>
      <c r="I147" s="6"/>
      <c r="J147" s="1"/>
      <c r="K147" s="1"/>
      <c r="L147" s="1"/>
      <c r="M147" s="1"/>
      <c r="N147" s="1"/>
      <c r="O147" s="5"/>
      <c r="P147" s="5"/>
      <c r="Q147" s="5"/>
      <c r="R147" s="1"/>
      <c r="S147" s="1"/>
      <c r="T147" s="2"/>
      <c r="U147" s="5"/>
      <c r="V147" s="5"/>
      <c r="W147" s="5"/>
      <c r="X147" s="5"/>
      <c r="Y147" s="1"/>
      <c r="Z147" s="1"/>
      <c r="AA147" s="1"/>
      <c r="AB147" s="1"/>
      <c r="AC147" s="1"/>
      <c r="AD147" s="1"/>
      <c r="AE147" s="1"/>
      <c r="AF147" s="15"/>
      <c r="AG147" s="1"/>
    </row>
    <row r="148">
      <c r="A148" s="1"/>
      <c r="B148" s="18"/>
      <c r="C148" s="19"/>
      <c r="D148" s="4"/>
      <c r="E148" s="19"/>
      <c r="F148" s="19"/>
      <c r="G148" s="1"/>
      <c r="H148" s="1"/>
      <c r="I148" s="6"/>
      <c r="J148" s="1"/>
      <c r="K148" s="1"/>
      <c r="L148" s="1"/>
      <c r="M148" s="1"/>
      <c r="N148" s="1"/>
      <c r="O148" s="5"/>
      <c r="P148" s="5"/>
      <c r="Q148" s="5"/>
      <c r="R148" s="1"/>
      <c r="S148" s="1"/>
      <c r="T148" s="2"/>
      <c r="U148" s="5"/>
      <c r="V148" s="5"/>
      <c r="W148" s="5"/>
      <c r="X148" s="5"/>
      <c r="Y148" s="1"/>
      <c r="Z148" s="1"/>
      <c r="AA148" s="1"/>
      <c r="AB148" s="1"/>
      <c r="AC148" s="1"/>
      <c r="AD148" s="1"/>
      <c r="AE148" s="1"/>
      <c r="AF148" s="15"/>
      <c r="AG148" s="1"/>
    </row>
    <row r="149">
      <c r="A149" s="1"/>
      <c r="B149" s="18"/>
      <c r="C149" s="19"/>
      <c r="D149" s="4"/>
      <c r="E149" s="19"/>
      <c r="F149" s="19"/>
      <c r="G149" s="1"/>
      <c r="H149" s="1"/>
      <c r="I149" s="5"/>
      <c r="J149" s="1"/>
      <c r="K149" s="1"/>
      <c r="L149" s="1"/>
      <c r="M149" s="1"/>
      <c r="N149" s="1"/>
      <c r="O149" s="5"/>
      <c r="P149" s="5"/>
      <c r="Q149" s="5"/>
      <c r="R149" s="1"/>
      <c r="S149" s="1"/>
      <c r="T149" s="2"/>
      <c r="U149" s="5"/>
      <c r="V149" s="5"/>
      <c r="W149" s="5"/>
      <c r="X149" s="5"/>
      <c r="Y149" s="1"/>
      <c r="Z149" s="1"/>
      <c r="AA149" s="1"/>
      <c r="AB149" s="1"/>
      <c r="AC149" s="1"/>
      <c r="AD149" s="1"/>
      <c r="AE149" s="1"/>
      <c r="AF149" s="15"/>
      <c r="AG149" s="1"/>
    </row>
    <row r="150">
      <c r="A150" s="1"/>
      <c r="B150" s="18"/>
      <c r="C150" s="19"/>
      <c r="D150" s="4"/>
      <c r="E150" s="19"/>
      <c r="F150" s="19"/>
      <c r="G150" s="1"/>
      <c r="H150" s="1"/>
      <c r="I150" s="5"/>
      <c r="J150" s="5"/>
      <c r="K150" s="1"/>
      <c r="L150" s="1"/>
      <c r="M150" s="1"/>
      <c r="N150" s="2"/>
      <c r="O150" s="5"/>
      <c r="P150" s="5"/>
      <c r="Q150" s="5"/>
      <c r="R150" s="1"/>
      <c r="S150" s="1"/>
      <c r="T150" s="2"/>
      <c r="U150" s="5"/>
      <c r="V150" s="5"/>
      <c r="W150" s="5"/>
      <c r="X150" s="5"/>
      <c r="Y150" s="1"/>
      <c r="Z150" s="1"/>
      <c r="AA150" s="1"/>
      <c r="AB150" s="1"/>
      <c r="AC150" s="1"/>
      <c r="AD150" s="1"/>
      <c r="AE150" s="1"/>
      <c r="AF150" s="15"/>
      <c r="AG150" s="1"/>
    </row>
    <row r="151">
      <c r="A151" s="1"/>
      <c r="B151" s="18"/>
      <c r="C151" s="19"/>
      <c r="D151" s="22"/>
      <c r="E151" s="19"/>
      <c r="F151" s="19"/>
      <c r="G151" s="1"/>
      <c r="H151" s="1"/>
      <c r="I151" s="5"/>
      <c r="J151" s="5"/>
      <c r="K151" s="1"/>
      <c r="L151" s="1"/>
      <c r="M151" s="1"/>
      <c r="N151" s="1"/>
      <c r="O151" s="5"/>
      <c r="P151" s="5"/>
      <c r="Q151" s="5"/>
      <c r="R151" s="1"/>
      <c r="S151" s="1"/>
      <c r="T151" s="2"/>
      <c r="U151" s="5"/>
      <c r="V151" s="5"/>
      <c r="W151" s="5"/>
      <c r="X151" s="5"/>
      <c r="Y151" s="1"/>
      <c r="Z151" s="1"/>
      <c r="AA151" s="1"/>
      <c r="AB151" s="1"/>
      <c r="AC151" s="1"/>
      <c r="AD151" s="1"/>
      <c r="AE151" s="1"/>
      <c r="AF151" s="15"/>
      <c r="AG151" s="1"/>
    </row>
    <row r="152">
      <c r="A152" s="1"/>
      <c r="B152" s="18"/>
      <c r="C152" s="19"/>
      <c r="D152" s="4"/>
      <c r="E152" s="19"/>
      <c r="F152" s="19"/>
      <c r="G152" s="1"/>
      <c r="H152" s="1"/>
      <c r="I152" s="6"/>
      <c r="J152" s="1"/>
      <c r="K152" s="1"/>
      <c r="L152" s="1"/>
      <c r="M152" s="1"/>
      <c r="N152" s="2"/>
      <c r="O152" s="5"/>
      <c r="P152" s="6"/>
      <c r="Q152" s="5"/>
      <c r="R152" s="1"/>
      <c r="S152" s="1"/>
      <c r="T152" s="2"/>
      <c r="U152" s="5"/>
      <c r="V152" s="5"/>
      <c r="W152" s="5"/>
      <c r="X152" s="5"/>
      <c r="Y152" s="1"/>
      <c r="Z152" s="1"/>
      <c r="AA152" s="1"/>
      <c r="AB152" s="1"/>
      <c r="AC152" s="1"/>
      <c r="AD152" s="1"/>
      <c r="AE152" s="1"/>
      <c r="AF152" s="15"/>
      <c r="AG152" s="1"/>
    </row>
    <row r="153">
      <c r="A153" s="1"/>
      <c r="B153" s="18"/>
      <c r="C153" s="19"/>
      <c r="D153" s="4"/>
      <c r="E153" s="19"/>
      <c r="F153" s="19"/>
      <c r="G153" s="1"/>
      <c r="H153" s="1"/>
      <c r="I153" s="5"/>
      <c r="J153" s="1"/>
      <c r="K153" s="1"/>
      <c r="L153" s="1"/>
      <c r="M153" s="1"/>
      <c r="N153" s="2"/>
      <c r="O153" s="5"/>
      <c r="P153" s="5"/>
      <c r="Q153" s="5"/>
      <c r="R153" s="1"/>
      <c r="S153" s="1"/>
      <c r="T153" s="2"/>
      <c r="U153" s="5"/>
      <c r="V153" s="5"/>
      <c r="W153" s="5"/>
      <c r="X153" s="5"/>
      <c r="Y153" s="1"/>
      <c r="Z153" s="1"/>
      <c r="AA153" s="1"/>
      <c r="AB153" s="1"/>
      <c r="AC153" s="1"/>
      <c r="AD153" s="1"/>
      <c r="AE153" s="1"/>
      <c r="AF153" s="15"/>
      <c r="AG153" s="1"/>
    </row>
    <row r="154">
      <c r="A154" s="1"/>
      <c r="B154" s="18"/>
      <c r="C154" s="19"/>
      <c r="D154" s="22"/>
      <c r="E154" s="19"/>
      <c r="F154" s="19"/>
      <c r="G154" s="1"/>
      <c r="H154" s="1"/>
      <c r="I154" s="5"/>
      <c r="J154" s="5"/>
      <c r="K154" s="1"/>
      <c r="L154" s="1"/>
      <c r="M154" s="1"/>
      <c r="N154" s="1"/>
      <c r="O154" s="5"/>
      <c r="P154" s="5"/>
      <c r="Q154" s="5"/>
      <c r="R154" s="1"/>
      <c r="S154" s="1"/>
      <c r="T154" s="2"/>
      <c r="U154" s="5"/>
      <c r="V154" s="5"/>
      <c r="W154" s="5"/>
      <c r="X154" s="5"/>
      <c r="Y154" s="1"/>
      <c r="Z154" s="1"/>
      <c r="AA154" s="1"/>
      <c r="AB154" s="1"/>
      <c r="AC154" s="1"/>
      <c r="AD154" s="1"/>
      <c r="AE154" s="1"/>
      <c r="AF154" s="15"/>
      <c r="AG154" s="1"/>
    </row>
    <row r="155">
      <c r="A155" s="1"/>
      <c r="B155" s="18"/>
      <c r="C155" s="19"/>
      <c r="D155" s="22"/>
      <c r="E155" s="19"/>
      <c r="F155" s="19"/>
      <c r="G155" s="1"/>
      <c r="H155" s="1"/>
      <c r="I155" s="6"/>
      <c r="J155" s="5"/>
      <c r="K155" s="1"/>
      <c r="L155" s="1"/>
      <c r="M155" s="1"/>
      <c r="N155" s="1"/>
      <c r="O155" s="5"/>
      <c r="P155" s="5"/>
      <c r="Q155" s="5"/>
      <c r="R155" s="1"/>
      <c r="S155" s="1"/>
      <c r="T155" s="2"/>
      <c r="U155" s="5"/>
      <c r="V155" s="5"/>
      <c r="W155" s="5"/>
      <c r="X155" s="5"/>
      <c r="Y155" s="1"/>
      <c r="Z155" s="1"/>
      <c r="AA155" s="1"/>
      <c r="AB155" s="1"/>
      <c r="AC155" s="1"/>
      <c r="AD155" s="1"/>
      <c r="AE155" s="1"/>
      <c r="AF155" s="15"/>
      <c r="AG155" s="1"/>
    </row>
    <row r="156">
      <c r="A156" s="1"/>
      <c r="B156" s="18"/>
      <c r="C156" s="19"/>
      <c r="D156" s="4"/>
      <c r="E156" s="19"/>
      <c r="F156" s="19"/>
      <c r="G156" s="2"/>
      <c r="H156" s="1"/>
      <c r="I156" s="5"/>
      <c r="J156" s="5"/>
      <c r="K156" s="1"/>
      <c r="L156" s="1"/>
      <c r="M156" s="1"/>
      <c r="N156" s="2"/>
      <c r="O156" s="5"/>
      <c r="P156" s="5"/>
      <c r="Q156" s="5"/>
      <c r="R156" s="1"/>
      <c r="S156" s="1"/>
      <c r="T156" s="2"/>
      <c r="U156" s="5"/>
      <c r="V156" s="5"/>
      <c r="W156" s="5"/>
      <c r="X156" s="5"/>
      <c r="Y156" s="1"/>
      <c r="Z156" s="1"/>
      <c r="AA156" s="1"/>
      <c r="AB156" s="1"/>
      <c r="AC156" s="1"/>
      <c r="AD156" s="1"/>
      <c r="AE156" s="1"/>
      <c r="AF156" s="15"/>
      <c r="AG156" s="1"/>
    </row>
    <row r="157">
      <c r="A157" s="1"/>
      <c r="B157" s="18"/>
      <c r="C157" s="19"/>
      <c r="D157" s="4"/>
      <c r="E157" s="19"/>
      <c r="F157" s="19"/>
      <c r="G157" s="1"/>
      <c r="H157" s="1"/>
      <c r="I157" s="6"/>
      <c r="J157" s="5"/>
      <c r="K157" s="1"/>
      <c r="L157" s="1"/>
      <c r="M157" s="1"/>
      <c r="N157" s="1"/>
      <c r="O157" s="5"/>
      <c r="P157" s="5"/>
      <c r="Q157" s="5"/>
      <c r="R157" s="1"/>
      <c r="S157" s="1"/>
      <c r="T157" s="2"/>
      <c r="U157" s="5"/>
      <c r="V157" s="5"/>
      <c r="W157" s="5"/>
      <c r="X157" s="5"/>
      <c r="Y157" s="1"/>
      <c r="Z157" s="1"/>
      <c r="AA157" s="1"/>
      <c r="AB157" s="1"/>
      <c r="AC157" s="1"/>
      <c r="AD157" s="1"/>
      <c r="AE157" s="1"/>
      <c r="AF157" s="15"/>
      <c r="AG157" s="1"/>
    </row>
    <row r="158">
      <c r="A158" s="1"/>
      <c r="B158" s="18"/>
      <c r="C158" s="19"/>
      <c r="D158" s="4"/>
      <c r="E158" s="19"/>
      <c r="F158" s="19"/>
      <c r="G158" s="1"/>
      <c r="H158" s="1"/>
      <c r="I158" s="5"/>
      <c r="J158" s="5"/>
      <c r="K158" s="1"/>
      <c r="L158" s="1"/>
      <c r="M158" s="1"/>
      <c r="N158" s="1"/>
      <c r="O158" s="5"/>
      <c r="P158" s="5"/>
      <c r="Q158" s="5"/>
      <c r="R158" s="1"/>
      <c r="S158" s="1"/>
      <c r="T158" s="2"/>
      <c r="U158" s="5"/>
      <c r="V158" s="5"/>
      <c r="W158" s="5"/>
      <c r="X158" s="5"/>
      <c r="Y158" s="1"/>
      <c r="Z158" s="1"/>
      <c r="AA158" s="1"/>
      <c r="AB158" s="1"/>
      <c r="AC158" s="1"/>
      <c r="AD158" s="1"/>
      <c r="AE158" s="1"/>
      <c r="AF158" s="15"/>
      <c r="AG158" s="1"/>
    </row>
    <row r="159">
      <c r="A159" s="1"/>
      <c r="B159" s="18"/>
      <c r="C159" s="19"/>
      <c r="D159" s="4"/>
      <c r="E159" s="19"/>
      <c r="F159" s="19"/>
      <c r="G159" s="1"/>
      <c r="H159" s="1"/>
      <c r="I159" s="5"/>
      <c r="J159" s="5"/>
      <c r="K159" s="1"/>
      <c r="L159" s="1"/>
      <c r="M159" s="1"/>
      <c r="N159" s="2"/>
      <c r="O159" s="5"/>
      <c r="P159" s="5"/>
      <c r="Q159" s="5"/>
      <c r="R159" s="1"/>
      <c r="S159" s="1"/>
      <c r="T159" s="2"/>
      <c r="U159" s="11"/>
      <c r="V159" s="5"/>
      <c r="W159" s="5"/>
      <c r="X159" s="5"/>
      <c r="Y159" s="1"/>
      <c r="Z159" s="1"/>
      <c r="AA159" s="1"/>
      <c r="AB159" s="1"/>
      <c r="AC159" s="1"/>
      <c r="AD159" s="1"/>
      <c r="AE159" s="1"/>
      <c r="AF159" s="15"/>
      <c r="AG159" s="1"/>
    </row>
    <row r="160">
      <c r="A160" s="1"/>
      <c r="B160" s="18"/>
      <c r="C160" s="19"/>
      <c r="D160" s="4"/>
      <c r="E160" s="19"/>
      <c r="F160" s="19"/>
      <c r="G160" s="1"/>
      <c r="H160" s="1"/>
      <c r="I160" s="6"/>
      <c r="J160" s="1"/>
      <c r="K160" s="1"/>
      <c r="L160" s="1"/>
      <c r="M160" s="1"/>
      <c r="N160" s="2"/>
      <c r="O160" s="5"/>
      <c r="P160" s="5"/>
      <c r="Q160" s="5"/>
      <c r="R160" s="1"/>
      <c r="S160" s="1"/>
      <c r="T160" s="2"/>
      <c r="U160" s="5"/>
      <c r="V160" s="5"/>
      <c r="W160" s="5"/>
      <c r="X160" s="5"/>
      <c r="Y160" s="1"/>
      <c r="Z160" s="1"/>
      <c r="AA160" s="1"/>
      <c r="AB160" s="1"/>
      <c r="AC160" s="1"/>
      <c r="AD160" s="1"/>
      <c r="AE160" s="1"/>
      <c r="AF160" s="15"/>
      <c r="AG160" s="1"/>
    </row>
    <row r="161">
      <c r="A161" s="1"/>
      <c r="B161" s="18"/>
      <c r="C161" s="19"/>
      <c r="D161" s="4"/>
      <c r="E161" s="19"/>
      <c r="F161" s="19"/>
      <c r="G161" s="1"/>
      <c r="H161" s="1"/>
      <c r="I161" s="6"/>
      <c r="J161" s="1"/>
      <c r="K161" s="1"/>
      <c r="L161" s="1"/>
      <c r="M161" s="1"/>
      <c r="N161" s="1"/>
      <c r="O161" s="5"/>
      <c r="P161" s="6"/>
      <c r="Q161" s="5"/>
      <c r="R161" s="1"/>
      <c r="S161" s="1"/>
      <c r="T161" s="2"/>
      <c r="U161" s="5"/>
      <c r="V161" s="5"/>
      <c r="W161" s="5"/>
      <c r="X161" s="5"/>
      <c r="Y161" s="1"/>
      <c r="Z161" s="1"/>
      <c r="AA161" s="1"/>
      <c r="AB161" s="1"/>
      <c r="AC161" s="1"/>
      <c r="AD161" s="1"/>
      <c r="AE161" s="1"/>
      <c r="AF161" s="15"/>
      <c r="AG161" s="1"/>
    </row>
    <row r="162">
      <c r="A162" s="1"/>
      <c r="B162" s="18"/>
      <c r="C162" s="19"/>
      <c r="D162" s="4"/>
      <c r="E162" s="19"/>
      <c r="F162" s="19"/>
      <c r="G162" s="1"/>
      <c r="H162" s="1"/>
      <c r="I162" s="5"/>
      <c r="J162" s="5"/>
      <c r="K162" s="1"/>
      <c r="L162" s="1"/>
      <c r="M162" s="1"/>
      <c r="N162" s="1"/>
      <c r="O162" s="5"/>
      <c r="P162" s="5"/>
      <c r="Q162" s="5"/>
      <c r="R162" s="1"/>
      <c r="S162" s="1"/>
      <c r="T162" s="2"/>
      <c r="U162" s="5"/>
      <c r="V162" s="5"/>
      <c r="W162" s="5"/>
      <c r="X162" s="5"/>
      <c r="Y162" s="1"/>
      <c r="Z162" s="1"/>
      <c r="AA162" s="1"/>
      <c r="AB162" s="1"/>
      <c r="AC162" s="1"/>
      <c r="AD162" s="1"/>
      <c r="AE162" s="1"/>
      <c r="AF162" s="15"/>
      <c r="AG162" s="1"/>
    </row>
    <row r="163">
      <c r="A163" s="1"/>
      <c r="B163" s="18"/>
      <c r="C163" s="19"/>
      <c r="D163" s="22"/>
      <c r="E163" s="19"/>
      <c r="F163" s="19"/>
      <c r="G163" s="1"/>
      <c r="H163" s="1"/>
      <c r="I163" s="6"/>
      <c r="J163" s="1"/>
      <c r="K163" s="1"/>
      <c r="L163" s="1"/>
      <c r="M163" s="1"/>
      <c r="N163" s="1"/>
      <c r="O163" s="5"/>
      <c r="P163" s="5"/>
      <c r="Q163" s="5"/>
      <c r="R163" s="1"/>
      <c r="S163" s="1"/>
      <c r="T163" s="2"/>
      <c r="U163" s="5"/>
      <c r="V163" s="5"/>
      <c r="W163" s="5"/>
      <c r="X163" s="5"/>
      <c r="Y163" s="1"/>
      <c r="Z163" s="1"/>
      <c r="AA163" s="1"/>
      <c r="AB163" s="1"/>
      <c r="AC163" s="1"/>
      <c r="AD163" s="1"/>
      <c r="AE163" s="1"/>
      <c r="AF163" s="15"/>
      <c r="AG163" s="1"/>
    </row>
    <row r="164">
      <c r="A164" s="1"/>
      <c r="B164" s="18"/>
      <c r="C164" s="19"/>
      <c r="D164" s="4"/>
      <c r="E164" s="19"/>
      <c r="F164" s="19"/>
      <c r="G164" s="1"/>
      <c r="H164" s="1"/>
      <c r="I164" s="6"/>
      <c r="J164" s="1"/>
      <c r="K164" s="1"/>
      <c r="L164" s="1"/>
      <c r="M164" s="1"/>
      <c r="N164" s="1"/>
      <c r="O164" s="5"/>
      <c r="P164" s="5"/>
      <c r="Q164" s="5"/>
      <c r="R164" s="1"/>
      <c r="S164" s="1"/>
      <c r="T164" s="2"/>
      <c r="U164" s="5"/>
      <c r="V164" s="5"/>
      <c r="W164" s="5"/>
      <c r="X164" s="5"/>
      <c r="Y164" s="1"/>
      <c r="Z164" s="1"/>
      <c r="AA164" s="1"/>
      <c r="AB164" s="1"/>
      <c r="AC164" s="1"/>
      <c r="AD164" s="1"/>
      <c r="AE164" s="1"/>
      <c r="AF164" s="15"/>
      <c r="AG164" s="1"/>
    </row>
    <row r="165">
      <c r="A165" s="1"/>
      <c r="B165" s="18"/>
      <c r="C165" s="19"/>
      <c r="D165" s="4"/>
      <c r="E165" s="19"/>
      <c r="F165" s="19"/>
      <c r="G165" s="1"/>
      <c r="H165" s="1"/>
      <c r="I165" s="6"/>
      <c r="J165" s="5"/>
      <c r="K165" s="1"/>
      <c r="L165" s="1"/>
      <c r="M165" s="1"/>
      <c r="N165" s="1"/>
      <c r="O165" s="5"/>
      <c r="P165" s="5"/>
      <c r="Q165" s="5"/>
      <c r="R165" s="1"/>
      <c r="S165" s="1"/>
      <c r="T165" s="2"/>
      <c r="U165" s="5"/>
      <c r="V165" s="5"/>
      <c r="W165" s="5"/>
      <c r="X165" s="5"/>
      <c r="Y165" s="1"/>
      <c r="Z165" s="1"/>
      <c r="AA165" s="1"/>
      <c r="AB165" s="1"/>
      <c r="AC165" s="1"/>
      <c r="AD165" s="1"/>
      <c r="AE165" s="1"/>
      <c r="AF165" s="15"/>
      <c r="AG165" s="1"/>
    </row>
    <row r="166">
      <c r="A166" s="1"/>
      <c r="B166" s="18"/>
      <c r="C166" s="19"/>
      <c r="D166" s="4"/>
      <c r="E166" s="19"/>
      <c r="F166" s="19"/>
      <c r="G166" s="1"/>
      <c r="H166" s="1"/>
      <c r="I166" s="5"/>
      <c r="J166" s="5"/>
      <c r="K166" s="1"/>
      <c r="L166" s="1"/>
      <c r="M166" s="1"/>
      <c r="N166" s="1"/>
      <c r="O166" s="5"/>
      <c r="P166" s="5"/>
      <c r="Q166" s="5"/>
      <c r="R166" s="1"/>
      <c r="S166" s="1"/>
      <c r="T166" s="2"/>
      <c r="U166" s="5"/>
      <c r="V166" s="5"/>
      <c r="W166" s="5"/>
      <c r="X166" s="5"/>
      <c r="Y166" s="1"/>
      <c r="Z166" s="1"/>
      <c r="AA166" s="1"/>
      <c r="AB166" s="1"/>
      <c r="AC166" s="1"/>
      <c r="AD166" s="1"/>
      <c r="AE166" s="1"/>
      <c r="AF166" s="15"/>
      <c r="AG166" s="1"/>
    </row>
    <row r="167">
      <c r="A167" s="1"/>
      <c r="B167" s="18"/>
      <c r="C167" s="19"/>
      <c r="D167" s="19"/>
      <c r="E167" s="19"/>
      <c r="F167" s="19"/>
      <c r="G167" s="2"/>
      <c r="H167" s="1"/>
      <c r="I167" s="6"/>
      <c r="J167" s="5"/>
      <c r="K167" s="1"/>
      <c r="L167" s="1"/>
      <c r="M167" s="1"/>
      <c r="N167" s="1"/>
      <c r="O167" s="5"/>
      <c r="P167" s="5"/>
      <c r="Q167" s="5"/>
      <c r="R167" s="1"/>
      <c r="S167" s="1"/>
      <c r="T167" s="2"/>
      <c r="U167" s="5"/>
      <c r="V167" s="5"/>
      <c r="W167" s="5"/>
      <c r="X167" s="5"/>
      <c r="Y167" s="1"/>
      <c r="Z167" s="1"/>
      <c r="AA167" s="1"/>
      <c r="AB167" s="1"/>
      <c r="AC167" s="1"/>
      <c r="AD167" s="1"/>
      <c r="AE167" s="1"/>
      <c r="AF167" s="15"/>
      <c r="AG167" s="1"/>
    </row>
    <row r="168">
      <c r="A168" s="1"/>
      <c r="B168" s="18"/>
      <c r="C168" s="19"/>
      <c r="D168" s="22"/>
      <c r="E168" s="19"/>
      <c r="F168" s="19"/>
      <c r="G168" s="1"/>
      <c r="H168" s="1"/>
      <c r="I168" s="6"/>
      <c r="J168" s="5"/>
      <c r="K168" s="1"/>
      <c r="L168" s="1"/>
      <c r="M168" s="1"/>
      <c r="N168" s="1"/>
      <c r="O168" s="5"/>
      <c r="P168" s="5"/>
      <c r="Q168" s="5"/>
      <c r="R168" s="1"/>
      <c r="S168" s="1"/>
      <c r="T168" s="2"/>
      <c r="U168" s="5"/>
      <c r="V168" s="5"/>
      <c r="W168" s="5"/>
      <c r="X168" s="5"/>
      <c r="Y168" s="1"/>
      <c r="Z168" s="1"/>
      <c r="AA168" s="1"/>
      <c r="AB168" s="1"/>
      <c r="AC168" s="1"/>
      <c r="AD168" s="1"/>
      <c r="AE168" s="1"/>
      <c r="AF168" s="15"/>
      <c r="AG168" s="1"/>
    </row>
    <row r="169">
      <c r="A169" s="1"/>
      <c r="B169" s="18"/>
      <c r="C169" s="19"/>
      <c r="D169" s="4"/>
      <c r="E169" s="19"/>
      <c r="F169" s="19"/>
      <c r="G169" s="1"/>
      <c r="H169" s="1"/>
      <c r="I169" s="5"/>
      <c r="J169" s="1"/>
      <c r="K169" s="1"/>
      <c r="L169" s="1"/>
      <c r="M169" s="1"/>
      <c r="N169" s="2"/>
      <c r="O169" s="5"/>
      <c r="P169" s="6"/>
      <c r="Q169" s="5"/>
      <c r="R169" s="1"/>
      <c r="S169" s="1"/>
      <c r="T169" s="2"/>
      <c r="U169" s="5"/>
      <c r="V169" s="5"/>
      <c r="W169" s="5"/>
      <c r="X169" s="5"/>
      <c r="Y169" s="1"/>
      <c r="Z169" s="1"/>
      <c r="AA169" s="1"/>
      <c r="AB169" s="1"/>
      <c r="AC169" s="1"/>
      <c r="AD169" s="1"/>
      <c r="AE169" s="1"/>
      <c r="AF169" s="15"/>
      <c r="AG169" s="1"/>
    </row>
    <row r="170">
      <c r="A170" s="1"/>
      <c r="B170" s="18"/>
      <c r="C170" s="19"/>
      <c r="D170" s="4"/>
      <c r="E170" s="19"/>
      <c r="F170" s="19"/>
      <c r="G170" s="1"/>
      <c r="H170" s="1"/>
      <c r="I170" s="5"/>
      <c r="J170" s="5"/>
      <c r="K170" s="1"/>
      <c r="L170" s="1"/>
      <c r="M170" s="1"/>
      <c r="N170" s="2"/>
      <c r="O170" s="5"/>
      <c r="P170" s="5"/>
      <c r="Q170" s="5"/>
      <c r="R170" s="1"/>
      <c r="S170" s="1"/>
      <c r="T170" s="2"/>
      <c r="U170" s="5"/>
      <c r="V170" s="5"/>
      <c r="W170" s="5"/>
      <c r="X170" s="5"/>
      <c r="Y170" s="1"/>
      <c r="Z170" s="1"/>
      <c r="AA170" s="1"/>
      <c r="AB170" s="1"/>
      <c r="AC170" s="1"/>
      <c r="AD170" s="1"/>
      <c r="AE170" s="1"/>
      <c r="AF170" s="15"/>
      <c r="AG170" s="1"/>
    </row>
    <row r="171">
      <c r="A171" s="1"/>
      <c r="B171" s="18"/>
      <c r="C171" s="19"/>
      <c r="D171" s="4"/>
      <c r="E171" s="19"/>
      <c r="F171" s="19"/>
      <c r="G171" s="1"/>
      <c r="H171" s="1"/>
      <c r="I171" s="5"/>
      <c r="J171" s="5"/>
      <c r="K171" s="1"/>
      <c r="L171" s="1"/>
      <c r="M171" s="1"/>
      <c r="N171" s="2"/>
      <c r="O171" s="5"/>
      <c r="P171" s="6"/>
      <c r="Q171" s="5"/>
      <c r="R171" s="1"/>
      <c r="S171" s="1"/>
      <c r="T171" s="2"/>
      <c r="U171" s="5"/>
      <c r="V171" s="5"/>
      <c r="W171" s="5"/>
      <c r="X171" s="5"/>
      <c r="Y171" s="1"/>
      <c r="Z171" s="1"/>
      <c r="AA171" s="1"/>
      <c r="AB171" s="1"/>
      <c r="AC171" s="1"/>
      <c r="AD171" s="1"/>
      <c r="AE171" s="1"/>
      <c r="AF171" s="15"/>
      <c r="AG171" s="1"/>
    </row>
    <row r="172">
      <c r="A172" s="1"/>
      <c r="B172" s="18"/>
      <c r="C172" s="19"/>
      <c r="D172" s="4"/>
      <c r="E172" s="19"/>
      <c r="F172" s="19"/>
      <c r="G172" s="1"/>
      <c r="H172" s="1"/>
      <c r="I172" s="6"/>
      <c r="J172" s="5"/>
      <c r="K172" s="1"/>
      <c r="L172" s="1"/>
      <c r="M172" s="1"/>
      <c r="N172" s="1"/>
      <c r="O172" s="5"/>
      <c r="P172" s="5"/>
      <c r="Q172" s="5"/>
      <c r="R172" s="1"/>
      <c r="S172" s="1"/>
      <c r="T172" s="2"/>
      <c r="U172" s="5"/>
      <c r="V172" s="5"/>
      <c r="W172" s="5"/>
      <c r="X172" s="5"/>
      <c r="Y172" s="1"/>
      <c r="Z172" s="1"/>
      <c r="AA172" s="1"/>
      <c r="AB172" s="1"/>
      <c r="AC172" s="1"/>
      <c r="AD172" s="1"/>
      <c r="AE172" s="1"/>
      <c r="AF172" s="15"/>
      <c r="AG172" s="1"/>
    </row>
    <row r="173">
      <c r="A173" s="1"/>
      <c r="B173" s="18"/>
      <c r="C173" s="19"/>
      <c r="D173" s="4"/>
      <c r="E173" s="19"/>
      <c r="F173" s="19"/>
      <c r="G173" s="1"/>
      <c r="H173" s="1"/>
      <c r="I173" s="5"/>
      <c r="J173" s="5"/>
      <c r="K173" s="1"/>
      <c r="L173" s="1"/>
      <c r="M173" s="1"/>
      <c r="N173" s="2"/>
      <c r="O173" s="5"/>
      <c r="P173" s="5"/>
      <c r="Q173" s="5"/>
      <c r="R173" s="1"/>
      <c r="S173" s="1"/>
      <c r="T173" s="2"/>
      <c r="U173" s="5"/>
      <c r="V173" s="5"/>
      <c r="W173" s="5"/>
      <c r="X173" s="5"/>
      <c r="Y173" s="1"/>
      <c r="Z173" s="1"/>
      <c r="AA173" s="1"/>
      <c r="AB173" s="1"/>
      <c r="AC173" s="1"/>
      <c r="AD173" s="1"/>
      <c r="AE173" s="1"/>
      <c r="AF173" s="15"/>
      <c r="AG173" s="1"/>
    </row>
    <row r="174">
      <c r="A174" s="1"/>
      <c r="B174" s="18"/>
      <c r="C174" s="19"/>
      <c r="D174" s="4"/>
      <c r="E174" s="19"/>
      <c r="F174" s="19"/>
      <c r="G174" s="1"/>
      <c r="H174" s="1"/>
      <c r="I174" s="5"/>
      <c r="J174" s="5"/>
      <c r="K174" s="1"/>
      <c r="L174" s="1"/>
      <c r="M174" s="1"/>
      <c r="N174" s="1"/>
      <c r="O174" s="5"/>
      <c r="P174" s="5"/>
      <c r="Q174" s="5"/>
      <c r="R174" s="1"/>
      <c r="S174" s="1"/>
      <c r="T174" s="2"/>
      <c r="U174" s="5"/>
      <c r="V174" s="5"/>
      <c r="W174" s="5"/>
      <c r="X174" s="5"/>
      <c r="Y174" s="1"/>
      <c r="Z174" s="1"/>
      <c r="AA174" s="1"/>
      <c r="AB174" s="1"/>
      <c r="AC174" s="1"/>
      <c r="AD174" s="1"/>
      <c r="AE174" s="1"/>
      <c r="AF174" s="15"/>
      <c r="AG174" s="1"/>
    </row>
    <row r="175">
      <c r="A175" s="1"/>
      <c r="B175" s="18"/>
      <c r="C175" s="19"/>
      <c r="D175" s="4"/>
      <c r="E175" s="19"/>
      <c r="F175" s="19"/>
      <c r="G175" s="1"/>
      <c r="H175" s="1"/>
      <c r="I175" s="6"/>
      <c r="J175" s="1"/>
      <c r="K175" s="1"/>
      <c r="L175" s="1"/>
      <c r="M175" s="1"/>
      <c r="N175" s="1"/>
      <c r="O175" s="5"/>
      <c r="P175" s="5"/>
      <c r="Q175" s="5"/>
      <c r="R175" s="1"/>
      <c r="S175" s="1"/>
      <c r="T175" s="2"/>
      <c r="U175" s="5"/>
      <c r="V175" s="6"/>
      <c r="W175" s="5"/>
      <c r="X175" s="5"/>
      <c r="Y175" s="1"/>
      <c r="Z175" s="1"/>
      <c r="AA175" s="1"/>
      <c r="AB175" s="1"/>
      <c r="AC175" s="1"/>
      <c r="AD175" s="1"/>
      <c r="AE175" s="1"/>
      <c r="AF175" s="15"/>
      <c r="AG175" s="1"/>
    </row>
    <row r="176">
      <c r="A176" s="1"/>
      <c r="B176" s="18"/>
      <c r="C176" s="19"/>
      <c r="D176" s="4"/>
      <c r="E176" s="19"/>
      <c r="F176" s="19"/>
      <c r="G176" s="1"/>
      <c r="H176" s="1"/>
      <c r="I176" s="6"/>
      <c r="J176" s="1"/>
      <c r="K176" s="1"/>
      <c r="L176" s="1"/>
      <c r="M176" s="1"/>
      <c r="N176" s="1"/>
      <c r="O176" s="5"/>
      <c r="P176" s="5"/>
      <c r="Q176" s="5"/>
      <c r="R176" s="1"/>
      <c r="S176" s="1"/>
      <c r="T176" s="2"/>
      <c r="U176" s="5"/>
      <c r="V176" s="5"/>
      <c r="W176" s="5"/>
      <c r="X176" s="5"/>
      <c r="Y176" s="1"/>
      <c r="Z176" s="1"/>
      <c r="AA176" s="1"/>
      <c r="AB176" s="1"/>
      <c r="AC176" s="1"/>
      <c r="AD176" s="1"/>
      <c r="AE176" s="1"/>
      <c r="AF176" s="15"/>
      <c r="AG176" s="1"/>
    </row>
    <row r="177">
      <c r="A177" s="1"/>
      <c r="B177" s="18"/>
      <c r="C177" s="19"/>
      <c r="D177" s="4"/>
      <c r="E177" s="19"/>
      <c r="F177" s="19"/>
      <c r="G177" s="1"/>
      <c r="H177" s="1"/>
      <c r="I177" s="6"/>
      <c r="J177" s="5"/>
      <c r="K177" s="1"/>
      <c r="L177" s="1"/>
      <c r="M177" s="1"/>
      <c r="N177" s="2"/>
      <c r="O177" s="5"/>
      <c r="P177" s="5"/>
      <c r="Q177" s="5"/>
      <c r="R177" s="1"/>
      <c r="S177" s="1"/>
      <c r="T177" s="2"/>
      <c r="U177" s="5"/>
      <c r="V177" s="5"/>
      <c r="W177" s="5"/>
      <c r="X177" s="5"/>
      <c r="Y177" s="1"/>
      <c r="Z177" s="1"/>
      <c r="AA177" s="1"/>
      <c r="AB177" s="1"/>
      <c r="AC177" s="1"/>
      <c r="AD177" s="1"/>
      <c r="AE177" s="1"/>
      <c r="AF177" s="15"/>
      <c r="AG177" s="1"/>
    </row>
    <row r="178">
      <c r="A178" s="1"/>
      <c r="B178" s="18"/>
      <c r="C178" s="19"/>
      <c r="D178" s="4"/>
      <c r="E178" s="19"/>
      <c r="F178" s="19"/>
      <c r="G178" s="1"/>
      <c r="H178" s="1"/>
      <c r="I178" s="6"/>
      <c r="J178" s="1"/>
      <c r="K178" s="1"/>
      <c r="L178" s="1"/>
      <c r="M178" s="1"/>
      <c r="N178" s="2"/>
      <c r="O178" s="5"/>
      <c r="P178" s="5"/>
      <c r="Q178" s="5"/>
      <c r="R178" s="1"/>
      <c r="S178" s="1"/>
      <c r="T178" s="2"/>
      <c r="U178" s="5"/>
      <c r="V178" s="5"/>
      <c r="W178" s="5"/>
      <c r="X178" s="5"/>
      <c r="Y178" s="1"/>
      <c r="Z178" s="1"/>
      <c r="AA178" s="1"/>
      <c r="AB178" s="1"/>
      <c r="AC178" s="1"/>
      <c r="AD178" s="1"/>
      <c r="AE178" s="1"/>
      <c r="AF178" s="15"/>
      <c r="AG178" s="1"/>
    </row>
    <row r="179">
      <c r="A179" s="1"/>
      <c r="B179" s="18"/>
      <c r="C179" s="19"/>
      <c r="D179" s="4"/>
      <c r="E179" s="19"/>
      <c r="F179" s="19"/>
      <c r="G179" s="1"/>
      <c r="H179" s="1"/>
      <c r="I179" s="5"/>
      <c r="J179" s="5"/>
      <c r="K179" s="1"/>
      <c r="L179" s="1"/>
      <c r="M179" s="1"/>
      <c r="N179" s="1"/>
      <c r="O179" s="5"/>
      <c r="P179" s="6"/>
      <c r="Q179" s="5"/>
      <c r="R179" s="1"/>
      <c r="S179" s="1"/>
      <c r="T179" s="2"/>
      <c r="U179" s="5"/>
      <c r="V179" s="5"/>
      <c r="W179" s="5"/>
      <c r="X179" s="5"/>
      <c r="Y179" s="1"/>
      <c r="Z179" s="1"/>
      <c r="AA179" s="1"/>
      <c r="AB179" s="1"/>
      <c r="AC179" s="1"/>
      <c r="AD179" s="1"/>
      <c r="AE179" s="1"/>
      <c r="AF179" s="15"/>
      <c r="AG179" s="1"/>
    </row>
    <row r="180">
      <c r="A180" s="1"/>
      <c r="B180" s="18"/>
      <c r="C180" s="19"/>
      <c r="D180" s="4"/>
      <c r="E180" s="19"/>
      <c r="F180" s="19"/>
      <c r="G180" s="1"/>
      <c r="H180" s="1"/>
      <c r="I180" s="6"/>
      <c r="J180" s="5"/>
      <c r="K180" s="1"/>
      <c r="L180" s="1"/>
      <c r="M180" s="1"/>
      <c r="N180" s="1"/>
      <c r="O180" s="5"/>
      <c r="P180" s="5"/>
      <c r="Q180" s="5"/>
      <c r="R180" s="1"/>
      <c r="S180" s="1"/>
      <c r="T180" s="2"/>
      <c r="U180" s="5"/>
      <c r="V180" s="5"/>
      <c r="W180" s="5"/>
      <c r="X180" s="5"/>
      <c r="Y180" s="1"/>
      <c r="Z180" s="1"/>
      <c r="AA180" s="1"/>
      <c r="AB180" s="1"/>
      <c r="AC180" s="1"/>
      <c r="AD180" s="1"/>
      <c r="AE180" s="1"/>
      <c r="AF180" s="15"/>
      <c r="AG180" s="1"/>
    </row>
    <row r="181">
      <c r="A181" s="1"/>
      <c r="B181" s="18"/>
      <c r="C181" s="19"/>
      <c r="D181" s="4"/>
      <c r="E181" s="19"/>
      <c r="F181" s="19"/>
      <c r="G181" s="1"/>
      <c r="H181" s="1"/>
      <c r="I181" s="6"/>
      <c r="J181" s="1"/>
      <c r="K181" s="1"/>
      <c r="L181" s="1"/>
      <c r="M181" s="1"/>
      <c r="N181" s="1"/>
      <c r="O181" s="5"/>
      <c r="P181" s="6"/>
      <c r="Q181" s="5"/>
      <c r="R181" s="1"/>
      <c r="S181" s="1"/>
      <c r="T181" s="2"/>
      <c r="U181" s="5"/>
      <c r="V181" s="5"/>
      <c r="W181" s="5"/>
      <c r="X181" s="5"/>
      <c r="Y181" s="1"/>
      <c r="Z181" s="1"/>
      <c r="AA181" s="1"/>
      <c r="AB181" s="1"/>
      <c r="AC181" s="1"/>
      <c r="AD181" s="1"/>
      <c r="AE181" s="1"/>
      <c r="AF181" s="15"/>
      <c r="AG181" s="1"/>
    </row>
    <row r="182">
      <c r="A182" s="1"/>
      <c r="B182" s="18"/>
      <c r="C182" s="19"/>
      <c r="D182" s="4"/>
      <c r="E182" s="19"/>
      <c r="F182" s="19"/>
      <c r="G182" s="1"/>
      <c r="H182" s="1"/>
      <c r="I182" s="5"/>
      <c r="J182" s="1"/>
      <c r="K182" s="1"/>
      <c r="L182" s="1"/>
      <c r="M182" s="1"/>
      <c r="N182" s="1"/>
      <c r="O182" s="5"/>
      <c r="P182" s="5"/>
      <c r="Q182" s="5"/>
      <c r="R182" s="1"/>
      <c r="S182" s="1"/>
      <c r="T182" s="2"/>
      <c r="U182" s="5"/>
      <c r="V182" s="5"/>
      <c r="W182" s="5"/>
      <c r="X182" s="5"/>
      <c r="Y182" s="1"/>
      <c r="Z182" s="1"/>
      <c r="AA182" s="1"/>
      <c r="AB182" s="1"/>
      <c r="AC182" s="1"/>
      <c r="AD182" s="1"/>
      <c r="AE182" s="1"/>
      <c r="AF182" s="15"/>
      <c r="AG182" s="1"/>
    </row>
    <row r="183">
      <c r="A183" s="1"/>
      <c r="B183" s="18"/>
      <c r="C183" s="19"/>
      <c r="D183" s="22"/>
      <c r="E183" s="19"/>
      <c r="F183" s="19"/>
      <c r="G183" s="1"/>
      <c r="H183" s="1"/>
      <c r="I183" s="5"/>
      <c r="J183" s="1"/>
      <c r="K183" s="1"/>
      <c r="L183" s="1"/>
      <c r="M183" s="1"/>
      <c r="N183" s="1"/>
      <c r="O183" s="5"/>
      <c r="P183" s="5"/>
      <c r="Q183" s="5"/>
      <c r="R183" s="1"/>
      <c r="S183" s="1"/>
      <c r="T183" s="2"/>
      <c r="U183" s="5"/>
      <c r="V183" s="5"/>
      <c r="W183" s="5"/>
      <c r="X183" s="5"/>
      <c r="Y183" s="1"/>
      <c r="Z183" s="1"/>
      <c r="AA183" s="1"/>
      <c r="AB183" s="1"/>
      <c r="AC183" s="1"/>
      <c r="AD183" s="1"/>
      <c r="AE183" s="1"/>
      <c r="AF183" s="15"/>
      <c r="AG183" s="1"/>
    </row>
    <row r="184">
      <c r="A184" s="1"/>
      <c r="B184" s="18"/>
      <c r="C184" s="19"/>
      <c r="D184" s="4"/>
      <c r="E184" s="19"/>
      <c r="F184" s="19"/>
      <c r="G184" s="1"/>
      <c r="H184" s="1"/>
      <c r="I184" s="6"/>
      <c r="J184" s="5"/>
      <c r="K184" s="1"/>
      <c r="L184" s="1"/>
      <c r="M184" s="1"/>
      <c r="N184" s="2"/>
      <c r="O184" s="5"/>
      <c r="P184" s="5"/>
      <c r="Q184" s="5"/>
      <c r="R184" s="1"/>
      <c r="S184" s="1"/>
      <c r="T184" s="2"/>
      <c r="U184" s="5"/>
      <c r="V184" s="5"/>
      <c r="W184" s="5"/>
      <c r="X184" s="5"/>
      <c r="Y184" s="1"/>
      <c r="Z184" s="1"/>
      <c r="AA184" s="1"/>
      <c r="AB184" s="1"/>
      <c r="AC184" s="1"/>
      <c r="AD184" s="1"/>
      <c r="AE184" s="1"/>
      <c r="AF184" s="15"/>
      <c r="AG184" s="1"/>
    </row>
    <row r="185">
      <c r="A185" s="1"/>
      <c r="B185" s="18"/>
      <c r="C185" s="19"/>
      <c r="D185" s="22"/>
      <c r="E185" s="19"/>
      <c r="F185" s="19"/>
      <c r="G185" s="1"/>
      <c r="H185" s="1"/>
      <c r="I185" s="5"/>
      <c r="J185" s="5"/>
      <c r="K185" s="1"/>
      <c r="L185" s="1"/>
      <c r="M185" s="1"/>
      <c r="N185" s="1"/>
      <c r="O185" s="5"/>
      <c r="P185" s="5"/>
      <c r="Q185" s="5"/>
      <c r="R185" s="1"/>
      <c r="S185" s="1"/>
      <c r="T185" s="2"/>
      <c r="U185" s="5"/>
      <c r="V185" s="5"/>
      <c r="W185" s="5"/>
      <c r="X185" s="5"/>
      <c r="Y185" s="1"/>
      <c r="Z185" s="1"/>
      <c r="AA185" s="1"/>
      <c r="AB185" s="1"/>
      <c r="AC185" s="1"/>
      <c r="AD185" s="1"/>
      <c r="AE185" s="1"/>
      <c r="AF185" s="15"/>
      <c r="AG185" s="1"/>
    </row>
    <row r="186">
      <c r="A186" s="1"/>
      <c r="B186" s="18"/>
      <c r="C186" s="19"/>
      <c r="D186" s="4"/>
      <c r="E186" s="19"/>
      <c r="F186" s="19"/>
      <c r="G186" s="1"/>
      <c r="H186" s="1"/>
      <c r="I186" s="5"/>
      <c r="J186" s="1"/>
      <c r="K186" s="1"/>
      <c r="L186" s="1"/>
      <c r="M186" s="1"/>
      <c r="N186" s="2"/>
      <c r="O186" s="5"/>
      <c r="P186" s="5"/>
      <c r="Q186" s="5"/>
      <c r="R186" s="1"/>
      <c r="S186" s="1"/>
      <c r="T186" s="2"/>
      <c r="U186" s="5"/>
      <c r="V186" s="5"/>
      <c r="W186" s="5"/>
      <c r="X186" s="5"/>
      <c r="Y186" s="1"/>
      <c r="Z186" s="1"/>
      <c r="AA186" s="1"/>
      <c r="AB186" s="1"/>
      <c r="AC186" s="1"/>
      <c r="AD186" s="1"/>
      <c r="AE186" s="1"/>
      <c r="AF186" s="15"/>
      <c r="AG186" s="1"/>
    </row>
    <row r="187">
      <c r="A187" s="1"/>
      <c r="B187" s="18"/>
      <c r="C187" s="19"/>
      <c r="D187" s="4"/>
      <c r="E187" s="19"/>
      <c r="F187" s="19"/>
      <c r="G187" s="1"/>
      <c r="H187" s="1"/>
      <c r="I187" s="6"/>
      <c r="J187" s="5"/>
      <c r="K187" s="1"/>
      <c r="L187" s="1"/>
      <c r="M187" s="1"/>
      <c r="N187" s="1"/>
      <c r="O187" s="5"/>
      <c r="P187" s="5"/>
      <c r="Q187" s="5"/>
      <c r="R187" s="1"/>
      <c r="S187" s="1"/>
      <c r="T187" s="2"/>
      <c r="U187" s="5"/>
      <c r="V187" s="5"/>
      <c r="W187" s="5"/>
      <c r="X187" s="5"/>
      <c r="Y187" s="1"/>
      <c r="Z187" s="1"/>
      <c r="AA187" s="1"/>
      <c r="AB187" s="1"/>
      <c r="AC187" s="1"/>
      <c r="AD187" s="1"/>
      <c r="AE187" s="1"/>
      <c r="AF187" s="15"/>
      <c r="AG187" s="1"/>
    </row>
    <row r="188">
      <c r="A188" s="1"/>
      <c r="B188" s="18"/>
      <c r="C188" s="19"/>
      <c r="D188" s="4"/>
      <c r="E188" s="19"/>
      <c r="F188" s="19"/>
      <c r="G188" s="1"/>
      <c r="H188" s="1"/>
      <c r="I188" s="5"/>
      <c r="J188" s="5"/>
      <c r="K188" s="1"/>
      <c r="L188" s="1"/>
      <c r="M188" s="1"/>
      <c r="N188" s="1"/>
      <c r="O188" s="5"/>
      <c r="P188" s="5"/>
      <c r="Q188" s="5"/>
      <c r="R188" s="1"/>
      <c r="S188" s="1"/>
      <c r="T188" s="2"/>
      <c r="U188" s="5"/>
      <c r="V188" s="5"/>
      <c r="W188" s="5"/>
      <c r="X188" s="5"/>
      <c r="Y188" s="1"/>
      <c r="Z188" s="1"/>
      <c r="AA188" s="1"/>
      <c r="AB188" s="1"/>
      <c r="AC188" s="1"/>
      <c r="AD188" s="1"/>
      <c r="AE188" s="1"/>
      <c r="AF188" s="15"/>
      <c r="AG188" s="1"/>
    </row>
    <row r="189">
      <c r="A189" s="1"/>
      <c r="B189" s="18"/>
      <c r="C189" s="19"/>
      <c r="D189" s="4"/>
      <c r="E189" s="19"/>
      <c r="F189" s="19"/>
      <c r="G189" s="1"/>
      <c r="H189" s="1"/>
      <c r="I189" s="5"/>
      <c r="J189" s="1"/>
      <c r="K189" s="1"/>
      <c r="L189" s="1"/>
      <c r="M189" s="1"/>
      <c r="N189" s="1"/>
      <c r="O189" s="5"/>
      <c r="P189" s="5"/>
      <c r="Q189" s="5"/>
      <c r="R189" s="1"/>
      <c r="S189" s="1"/>
      <c r="T189" s="2"/>
      <c r="U189" s="11"/>
      <c r="V189" s="5"/>
      <c r="W189" s="5"/>
      <c r="X189" s="5"/>
      <c r="Y189" s="1"/>
      <c r="Z189" s="1"/>
      <c r="AA189" s="1"/>
      <c r="AB189" s="1"/>
      <c r="AC189" s="1"/>
      <c r="AD189" s="1"/>
      <c r="AE189" s="1"/>
      <c r="AF189" s="15"/>
      <c r="AG189" s="1"/>
    </row>
    <row r="190">
      <c r="A190" s="1"/>
      <c r="B190" s="18"/>
      <c r="C190" s="19"/>
      <c r="D190" s="4"/>
      <c r="E190" s="19"/>
      <c r="F190" s="19"/>
      <c r="G190" s="1"/>
      <c r="H190" s="1"/>
      <c r="I190" s="5"/>
      <c r="J190" s="1"/>
      <c r="K190" s="1"/>
      <c r="L190" s="1"/>
      <c r="M190" s="1"/>
      <c r="N190" s="1"/>
      <c r="O190" s="5"/>
      <c r="P190" s="5"/>
      <c r="Q190" s="5"/>
      <c r="R190" s="1"/>
      <c r="S190" s="1"/>
      <c r="T190" s="2"/>
      <c r="U190" s="5"/>
      <c r="V190" s="5"/>
      <c r="W190" s="5"/>
      <c r="X190" s="5"/>
      <c r="Y190" s="1"/>
      <c r="Z190" s="1"/>
      <c r="AA190" s="1"/>
      <c r="AB190" s="1"/>
      <c r="AC190" s="1"/>
      <c r="AD190" s="1"/>
      <c r="AE190" s="1"/>
      <c r="AF190" s="15"/>
      <c r="AG190" s="1"/>
    </row>
    <row r="191">
      <c r="A191" s="1"/>
      <c r="B191" s="18"/>
      <c r="C191" s="19"/>
      <c r="D191" s="4"/>
      <c r="E191" s="19"/>
      <c r="F191" s="19"/>
      <c r="G191" s="1"/>
      <c r="H191" s="1"/>
      <c r="I191" s="5"/>
      <c r="J191" s="1"/>
      <c r="K191" s="1"/>
      <c r="L191" s="1"/>
      <c r="M191" s="1"/>
      <c r="N191" s="1"/>
      <c r="O191" s="5"/>
      <c r="P191" s="5"/>
      <c r="Q191" s="5"/>
      <c r="R191" s="1"/>
      <c r="S191" s="1"/>
      <c r="T191" s="2"/>
      <c r="U191" s="5"/>
      <c r="V191" s="5"/>
      <c r="W191" s="5"/>
      <c r="X191" s="5"/>
      <c r="Y191" s="1"/>
      <c r="Z191" s="1"/>
      <c r="AA191" s="1"/>
      <c r="AB191" s="1"/>
      <c r="AC191" s="1"/>
      <c r="AD191" s="1"/>
      <c r="AE191" s="1"/>
      <c r="AF191" s="15"/>
      <c r="AG191" s="1"/>
    </row>
    <row r="192">
      <c r="A192" s="1"/>
      <c r="B192" s="18"/>
      <c r="C192" s="19"/>
      <c r="D192" s="4"/>
      <c r="E192" s="19"/>
      <c r="F192" s="19"/>
      <c r="G192" s="2"/>
      <c r="H192" s="1"/>
      <c r="I192" s="6"/>
      <c r="J192" s="1"/>
      <c r="K192" s="1"/>
      <c r="L192" s="1"/>
      <c r="M192" s="1"/>
      <c r="N192" s="2"/>
      <c r="O192" s="5"/>
      <c r="P192" s="5"/>
      <c r="Q192" s="5"/>
      <c r="R192" s="1"/>
      <c r="S192" s="1"/>
      <c r="T192" s="2"/>
      <c r="U192" s="5"/>
      <c r="V192" s="5"/>
      <c r="W192" s="5"/>
      <c r="X192" s="5"/>
      <c r="Y192" s="1"/>
      <c r="Z192" s="1"/>
      <c r="AA192" s="1"/>
      <c r="AB192" s="1"/>
      <c r="AC192" s="1"/>
      <c r="AD192" s="1"/>
      <c r="AE192" s="1"/>
      <c r="AF192" s="15"/>
      <c r="AG192" s="1"/>
    </row>
    <row r="193">
      <c r="A193" s="1"/>
      <c r="B193" s="18"/>
      <c r="C193" s="19"/>
      <c r="D193" s="22"/>
      <c r="E193" s="19"/>
      <c r="F193" s="19"/>
      <c r="G193" s="1"/>
      <c r="H193" s="1"/>
      <c r="I193" s="5"/>
      <c r="J193" s="6"/>
      <c r="K193" s="1"/>
      <c r="L193" s="1"/>
      <c r="M193" s="1"/>
      <c r="N193" s="1"/>
      <c r="O193" s="5"/>
      <c r="P193" s="5"/>
      <c r="Q193" s="5"/>
      <c r="R193" s="1"/>
      <c r="S193" s="1"/>
      <c r="T193" s="2"/>
      <c r="U193" s="5"/>
      <c r="V193" s="5"/>
      <c r="W193" s="5"/>
      <c r="X193" s="5"/>
      <c r="Y193" s="1"/>
      <c r="Z193" s="1"/>
      <c r="AA193" s="1"/>
      <c r="AB193" s="1"/>
      <c r="AC193" s="1"/>
      <c r="AD193" s="1"/>
      <c r="AE193" s="1"/>
      <c r="AF193" s="15"/>
      <c r="AG193" s="1"/>
    </row>
    <row r="194">
      <c r="A194" s="1"/>
      <c r="B194" s="18"/>
      <c r="C194" s="19"/>
      <c r="D194" s="22"/>
      <c r="E194" s="19"/>
      <c r="F194" s="19"/>
      <c r="G194" s="1"/>
      <c r="H194" s="1"/>
      <c r="I194" s="6"/>
      <c r="J194" s="5"/>
      <c r="K194" s="1"/>
      <c r="L194" s="1"/>
      <c r="M194" s="1"/>
      <c r="N194" s="1"/>
      <c r="O194" s="5"/>
      <c r="P194" s="5"/>
      <c r="Q194" s="5"/>
      <c r="R194" s="1"/>
      <c r="S194" s="1"/>
      <c r="T194" s="2"/>
      <c r="U194" s="5"/>
      <c r="V194" s="5"/>
      <c r="W194" s="5"/>
      <c r="X194" s="5"/>
      <c r="Y194" s="1"/>
      <c r="Z194" s="1"/>
      <c r="AA194" s="1"/>
      <c r="AB194" s="1"/>
      <c r="AC194" s="1"/>
      <c r="AD194" s="1"/>
      <c r="AE194" s="1"/>
      <c r="AF194" s="15"/>
      <c r="AG194" s="1"/>
    </row>
    <row r="195">
      <c r="A195" s="1"/>
      <c r="B195" s="18"/>
      <c r="C195" s="19"/>
      <c r="D195" s="4"/>
      <c r="E195" s="19"/>
      <c r="F195" s="19"/>
      <c r="G195" s="1"/>
      <c r="H195" s="1"/>
      <c r="I195" s="6"/>
      <c r="J195" s="5"/>
      <c r="K195" s="1"/>
      <c r="L195" s="1"/>
      <c r="M195" s="1"/>
      <c r="N195" s="2"/>
      <c r="O195" s="5"/>
      <c r="P195" s="5"/>
      <c r="Q195" s="5"/>
      <c r="R195" s="1"/>
      <c r="S195" s="1"/>
      <c r="T195" s="2"/>
      <c r="U195" s="5"/>
      <c r="V195" s="5"/>
      <c r="W195" s="5"/>
      <c r="X195" s="5"/>
      <c r="Y195" s="1"/>
      <c r="Z195" s="1"/>
      <c r="AA195" s="1"/>
      <c r="AB195" s="1"/>
      <c r="AC195" s="1"/>
      <c r="AD195" s="1"/>
      <c r="AE195" s="1"/>
      <c r="AF195" s="15"/>
      <c r="AG195" s="1"/>
    </row>
    <row r="196">
      <c r="A196" s="1"/>
      <c r="B196" s="18"/>
      <c r="C196" s="19"/>
      <c r="D196" s="4"/>
      <c r="E196" s="19"/>
      <c r="F196" s="19"/>
      <c r="G196" s="1"/>
      <c r="H196" s="1"/>
      <c r="I196" s="5"/>
      <c r="J196" s="5"/>
      <c r="K196" s="1"/>
      <c r="L196" s="1"/>
      <c r="M196" s="1"/>
      <c r="N196" s="2"/>
      <c r="O196" s="5"/>
      <c r="P196" s="5"/>
      <c r="Q196" s="5"/>
      <c r="R196" s="1"/>
      <c r="S196" s="1"/>
      <c r="T196" s="2"/>
      <c r="U196" s="5"/>
      <c r="V196" s="5"/>
      <c r="W196" s="5"/>
      <c r="X196" s="5"/>
      <c r="Y196" s="1"/>
      <c r="Z196" s="1"/>
      <c r="AA196" s="1"/>
      <c r="AB196" s="1"/>
      <c r="AC196" s="1"/>
      <c r="AD196" s="1"/>
      <c r="AE196" s="1"/>
      <c r="AF196" s="15"/>
      <c r="AG196" s="1"/>
    </row>
    <row r="197">
      <c r="A197" s="1"/>
      <c r="B197" s="18"/>
      <c r="C197" s="19"/>
      <c r="D197" s="4"/>
      <c r="E197" s="19"/>
      <c r="F197" s="19"/>
      <c r="G197" s="1"/>
      <c r="H197" s="1"/>
      <c r="I197" s="6"/>
      <c r="J197" s="5"/>
      <c r="K197" s="1"/>
      <c r="L197" s="1"/>
      <c r="M197" s="1"/>
      <c r="N197" s="1"/>
      <c r="O197" s="5"/>
      <c r="P197" s="5"/>
      <c r="Q197" s="5"/>
      <c r="R197" s="1"/>
      <c r="S197" s="1"/>
      <c r="T197" s="2"/>
      <c r="U197" s="5"/>
      <c r="V197" s="5"/>
      <c r="W197" s="5"/>
      <c r="X197" s="5"/>
      <c r="Y197" s="1"/>
      <c r="Z197" s="1"/>
      <c r="AA197" s="1"/>
      <c r="AB197" s="1"/>
      <c r="AC197" s="1"/>
      <c r="AD197" s="1"/>
      <c r="AE197" s="1"/>
      <c r="AF197" s="15"/>
      <c r="AG197" s="1"/>
    </row>
    <row r="198">
      <c r="A198" s="1"/>
      <c r="B198" s="18"/>
      <c r="C198" s="19"/>
      <c r="D198" s="22"/>
      <c r="E198" s="19"/>
      <c r="F198" s="19"/>
      <c r="G198" s="2"/>
      <c r="H198" s="1"/>
      <c r="I198" s="6"/>
      <c r="J198" s="5"/>
      <c r="K198" s="1"/>
      <c r="L198" s="1"/>
      <c r="M198" s="1"/>
      <c r="N198" s="1"/>
      <c r="O198" s="5"/>
      <c r="P198" s="5"/>
      <c r="Q198" s="5"/>
      <c r="R198" s="1"/>
      <c r="S198" s="1"/>
      <c r="T198" s="2"/>
      <c r="U198" s="5"/>
      <c r="V198" s="5"/>
      <c r="W198" s="5"/>
      <c r="X198" s="5"/>
      <c r="Y198" s="1"/>
      <c r="Z198" s="1"/>
      <c r="AA198" s="1"/>
      <c r="AB198" s="1"/>
      <c r="AC198" s="1"/>
      <c r="AD198" s="1"/>
      <c r="AE198" s="1"/>
      <c r="AF198" s="15"/>
      <c r="AG198" s="1"/>
    </row>
    <row r="199">
      <c r="A199" s="1"/>
      <c r="B199" s="18"/>
      <c r="C199" s="19"/>
      <c r="D199" s="4"/>
      <c r="E199" s="19"/>
      <c r="F199" s="19"/>
      <c r="G199" s="1"/>
      <c r="H199" s="1"/>
      <c r="I199" s="6"/>
      <c r="J199" s="1"/>
      <c r="K199" s="1"/>
      <c r="L199" s="1"/>
      <c r="M199" s="1"/>
      <c r="N199" s="1"/>
      <c r="O199" s="5"/>
      <c r="P199" s="5"/>
      <c r="Q199" s="5"/>
      <c r="R199" s="1"/>
      <c r="S199" s="1"/>
      <c r="T199" s="2"/>
      <c r="U199" s="5"/>
      <c r="V199" s="5"/>
      <c r="W199" s="5"/>
      <c r="X199" s="5"/>
      <c r="Y199" s="1"/>
      <c r="Z199" s="1"/>
      <c r="AA199" s="1"/>
      <c r="AB199" s="1"/>
      <c r="AC199" s="1"/>
      <c r="AD199" s="1"/>
      <c r="AE199" s="1"/>
      <c r="AF199" s="15"/>
      <c r="AG199" s="1"/>
    </row>
    <row r="200">
      <c r="A200" s="1"/>
      <c r="B200" s="18"/>
      <c r="C200" s="19"/>
      <c r="D200" s="4"/>
      <c r="E200" s="19"/>
      <c r="F200" s="19"/>
      <c r="G200" s="2"/>
      <c r="H200" s="1"/>
      <c r="I200" s="6"/>
      <c r="J200" s="1"/>
      <c r="K200" s="1"/>
      <c r="L200" s="1"/>
      <c r="M200" s="1"/>
      <c r="N200" s="1"/>
      <c r="O200" s="5"/>
      <c r="P200" s="5"/>
      <c r="Q200" s="5"/>
      <c r="R200" s="1"/>
      <c r="S200" s="1"/>
      <c r="T200" s="2"/>
      <c r="U200" s="5"/>
      <c r="V200" s="5"/>
      <c r="W200" s="5"/>
      <c r="X200" s="5"/>
      <c r="Y200" s="1"/>
      <c r="Z200" s="1"/>
      <c r="AA200" s="1"/>
      <c r="AB200" s="1"/>
      <c r="AC200" s="1"/>
      <c r="AD200" s="1"/>
      <c r="AE200" s="1"/>
      <c r="AF200" s="15"/>
      <c r="AG200" s="1"/>
    </row>
    <row r="201">
      <c r="A201" s="1"/>
      <c r="B201" s="18"/>
      <c r="C201" s="19"/>
      <c r="D201" s="4"/>
      <c r="E201" s="19"/>
      <c r="F201" s="19"/>
      <c r="G201" s="1"/>
      <c r="H201" s="1"/>
      <c r="I201" s="5"/>
      <c r="J201" s="1"/>
      <c r="K201" s="1"/>
      <c r="L201" s="1"/>
      <c r="M201" s="1"/>
      <c r="N201" s="1"/>
      <c r="O201" s="5"/>
      <c r="P201" s="5"/>
      <c r="Q201" s="5"/>
      <c r="R201" s="1"/>
      <c r="S201" s="1"/>
      <c r="T201" s="2"/>
      <c r="U201" s="5"/>
      <c r="V201" s="5"/>
      <c r="W201" s="5"/>
      <c r="X201" s="5"/>
      <c r="Y201" s="1"/>
      <c r="Z201" s="1"/>
      <c r="AA201" s="1"/>
      <c r="AB201" s="1"/>
      <c r="AC201" s="1"/>
      <c r="AD201" s="1"/>
      <c r="AE201" s="1"/>
      <c r="AF201" s="15"/>
      <c r="AG201" s="1"/>
    </row>
    <row r="202">
      <c r="A202" s="1"/>
      <c r="B202" s="18"/>
      <c r="C202" s="19"/>
      <c r="D202" s="4"/>
      <c r="E202" s="19"/>
      <c r="F202" s="19"/>
      <c r="G202" s="1"/>
      <c r="H202" s="1"/>
      <c r="I202" s="5"/>
      <c r="J202" s="1"/>
      <c r="K202" s="1"/>
      <c r="L202" s="1"/>
      <c r="M202" s="1"/>
      <c r="N202" s="2"/>
      <c r="O202" s="5"/>
      <c r="P202" s="5"/>
      <c r="Q202" s="5"/>
      <c r="R202" s="1"/>
      <c r="S202" s="1"/>
      <c r="T202" s="2"/>
      <c r="U202" s="5"/>
      <c r="V202" s="5"/>
      <c r="W202" s="5"/>
      <c r="X202" s="5"/>
      <c r="Y202" s="1"/>
      <c r="Z202" s="1"/>
      <c r="AA202" s="1"/>
      <c r="AB202" s="1"/>
      <c r="AC202" s="1"/>
      <c r="AD202" s="1"/>
      <c r="AE202" s="1"/>
      <c r="AF202" s="15"/>
      <c r="AG202" s="1"/>
    </row>
    <row r="203">
      <c r="A203" s="1"/>
      <c r="B203" s="18"/>
      <c r="C203" s="19"/>
      <c r="D203" s="4"/>
      <c r="E203" s="19"/>
      <c r="F203" s="19"/>
      <c r="G203" s="1"/>
      <c r="H203" s="1"/>
      <c r="I203" s="5"/>
      <c r="J203" s="5"/>
      <c r="K203" s="1"/>
      <c r="L203" s="1"/>
      <c r="M203" s="1"/>
      <c r="N203" s="1"/>
      <c r="O203" s="5"/>
      <c r="P203" s="5"/>
      <c r="Q203" s="5"/>
      <c r="R203" s="1"/>
      <c r="S203" s="1"/>
      <c r="T203" s="2"/>
      <c r="U203" s="5"/>
      <c r="V203" s="5"/>
      <c r="W203" s="5"/>
      <c r="X203" s="5"/>
      <c r="Y203" s="1"/>
      <c r="Z203" s="1"/>
      <c r="AA203" s="1"/>
      <c r="AB203" s="1"/>
      <c r="AC203" s="1"/>
      <c r="AD203" s="1"/>
      <c r="AE203" s="1"/>
      <c r="AF203" s="15"/>
      <c r="AG203" s="1"/>
    </row>
    <row r="204">
      <c r="A204" s="1"/>
      <c r="B204" s="18"/>
      <c r="C204" s="19"/>
      <c r="D204" s="4"/>
      <c r="E204" s="19"/>
      <c r="F204" s="19"/>
      <c r="G204" s="1"/>
      <c r="H204" s="1"/>
      <c r="I204" s="5"/>
      <c r="J204" s="5"/>
      <c r="K204" s="1"/>
      <c r="L204" s="1"/>
      <c r="M204" s="1"/>
      <c r="N204" s="2"/>
      <c r="O204" s="5"/>
      <c r="P204" s="5"/>
      <c r="Q204" s="5"/>
      <c r="R204" s="1"/>
      <c r="S204" s="1"/>
      <c r="T204" s="2"/>
      <c r="U204" s="5"/>
      <c r="V204" s="5"/>
      <c r="W204" s="5"/>
      <c r="X204" s="5"/>
      <c r="Y204" s="1"/>
      <c r="Z204" s="1"/>
      <c r="AA204" s="1"/>
      <c r="AB204" s="1"/>
      <c r="AC204" s="1"/>
      <c r="AD204" s="1"/>
      <c r="AE204" s="1"/>
      <c r="AF204" s="15"/>
      <c r="AG204" s="1"/>
    </row>
    <row r="205">
      <c r="A205" s="1"/>
      <c r="B205" s="18"/>
      <c r="C205" s="19"/>
      <c r="D205" s="4"/>
      <c r="E205" s="19"/>
      <c r="F205" s="19"/>
      <c r="G205" s="1"/>
      <c r="H205" s="1"/>
      <c r="I205" s="6"/>
      <c r="J205" s="1"/>
      <c r="K205" s="1"/>
      <c r="L205" s="1"/>
      <c r="M205" s="1"/>
      <c r="N205" s="1"/>
      <c r="O205" s="5"/>
      <c r="P205" s="5"/>
      <c r="Q205" s="5"/>
      <c r="R205" s="1"/>
      <c r="S205" s="1"/>
      <c r="T205" s="2"/>
      <c r="U205" s="5"/>
      <c r="V205" s="5"/>
      <c r="W205" s="5"/>
      <c r="X205" s="5"/>
      <c r="Y205" s="1"/>
      <c r="Z205" s="1"/>
      <c r="AA205" s="1"/>
      <c r="AB205" s="1"/>
      <c r="AC205" s="1"/>
      <c r="AD205" s="1"/>
      <c r="AE205" s="1"/>
      <c r="AF205" s="15"/>
      <c r="AG205" s="1"/>
    </row>
    <row r="206">
      <c r="A206" s="1"/>
      <c r="B206" s="18"/>
      <c r="C206" s="19"/>
      <c r="D206" s="4"/>
      <c r="E206" s="19"/>
      <c r="F206" s="19"/>
      <c r="G206" s="1"/>
      <c r="H206" s="1"/>
      <c r="I206" s="6"/>
      <c r="J206" s="5"/>
      <c r="K206" s="1"/>
      <c r="L206" s="1"/>
      <c r="M206" s="1"/>
      <c r="N206" s="1"/>
      <c r="O206" s="5"/>
      <c r="P206" s="5"/>
      <c r="Q206" s="5"/>
      <c r="R206" s="1"/>
      <c r="S206" s="1"/>
      <c r="T206" s="2"/>
      <c r="U206" s="5"/>
      <c r="V206" s="5"/>
      <c r="W206" s="5"/>
      <c r="X206" s="5"/>
      <c r="Y206" s="1"/>
      <c r="Z206" s="1"/>
      <c r="AA206" s="1"/>
      <c r="AB206" s="1"/>
      <c r="AC206" s="1"/>
      <c r="AD206" s="1"/>
      <c r="AE206" s="1"/>
      <c r="AF206" s="15"/>
      <c r="AG206" s="1"/>
    </row>
    <row r="207">
      <c r="A207" s="1"/>
      <c r="B207" s="18"/>
      <c r="C207" s="19"/>
      <c r="D207" s="22"/>
      <c r="E207" s="19"/>
      <c r="F207" s="19"/>
      <c r="G207" s="1"/>
      <c r="H207" s="1"/>
      <c r="I207" s="6"/>
      <c r="J207" s="1"/>
      <c r="K207" s="1"/>
      <c r="L207" s="1"/>
      <c r="M207" s="1"/>
      <c r="N207" s="1"/>
      <c r="O207" s="5"/>
      <c r="P207" s="5"/>
      <c r="Q207" s="5"/>
      <c r="R207" s="1"/>
      <c r="S207" s="1"/>
      <c r="T207" s="2"/>
      <c r="U207" s="5"/>
      <c r="V207" s="5"/>
      <c r="W207" s="5"/>
      <c r="X207" s="5"/>
      <c r="Y207" s="1"/>
      <c r="Z207" s="1"/>
      <c r="AA207" s="1"/>
      <c r="AB207" s="1"/>
      <c r="AC207" s="1"/>
      <c r="AD207" s="1"/>
      <c r="AE207" s="1"/>
      <c r="AF207" s="15"/>
      <c r="AG207" s="1"/>
    </row>
    <row r="208">
      <c r="A208" s="1"/>
      <c r="B208" s="18"/>
      <c r="C208" s="19"/>
      <c r="D208" s="22"/>
      <c r="E208" s="19"/>
      <c r="F208" s="19"/>
      <c r="G208" s="2"/>
      <c r="H208" s="1"/>
      <c r="I208" s="6"/>
      <c r="J208" s="5"/>
      <c r="K208" s="1"/>
      <c r="L208" s="1"/>
      <c r="M208" s="1"/>
      <c r="N208" s="1"/>
      <c r="O208" s="5"/>
      <c r="P208" s="5"/>
      <c r="Q208" s="5"/>
      <c r="R208" s="1"/>
      <c r="S208" s="1"/>
      <c r="T208" s="2"/>
      <c r="U208" s="5"/>
      <c r="V208" s="5"/>
      <c r="W208" s="5"/>
      <c r="X208" s="5"/>
      <c r="Y208" s="1"/>
      <c r="Z208" s="1"/>
      <c r="AA208" s="1"/>
      <c r="AB208" s="1"/>
      <c r="AC208" s="1"/>
      <c r="AD208" s="1"/>
      <c r="AE208" s="1"/>
      <c r="AF208" s="15"/>
      <c r="AG208" s="1"/>
    </row>
    <row r="209">
      <c r="A209" s="1"/>
      <c r="B209" s="18"/>
      <c r="C209" s="19"/>
      <c r="D209" s="22"/>
      <c r="E209" s="19"/>
      <c r="F209" s="19"/>
      <c r="G209" s="2"/>
      <c r="H209" s="1"/>
      <c r="I209" s="5"/>
      <c r="J209" s="5"/>
      <c r="K209" s="1"/>
      <c r="L209" s="1"/>
      <c r="M209" s="1"/>
      <c r="N209" s="1"/>
      <c r="O209" s="5"/>
      <c r="P209" s="6"/>
      <c r="Q209" s="5"/>
      <c r="R209" s="1"/>
      <c r="S209" s="1"/>
      <c r="T209" s="2"/>
      <c r="U209" s="5"/>
      <c r="V209" s="5"/>
      <c r="W209" s="5"/>
      <c r="X209" s="5"/>
      <c r="Y209" s="1"/>
      <c r="Z209" s="1"/>
      <c r="AA209" s="1"/>
      <c r="AB209" s="1"/>
      <c r="AC209" s="1"/>
      <c r="AD209" s="1"/>
      <c r="AE209" s="1"/>
      <c r="AF209" s="15"/>
      <c r="AG209" s="1"/>
    </row>
    <row r="210">
      <c r="A210" s="1"/>
      <c r="B210" s="18"/>
      <c r="C210" s="19"/>
      <c r="D210" s="22"/>
      <c r="E210" s="19"/>
      <c r="F210" s="19"/>
      <c r="G210" s="1"/>
      <c r="H210" s="1"/>
      <c r="I210" s="5"/>
      <c r="J210" s="1"/>
      <c r="K210" s="1"/>
      <c r="L210" s="1"/>
      <c r="M210" s="1"/>
      <c r="N210" s="1"/>
      <c r="O210" s="5"/>
      <c r="P210" s="5"/>
      <c r="Q210" s="5"/>
      <c r="R210" s="1"/>
      <c r="S210" s="1"/>
      <c r="T210" s="2"/>
      <c r="U210" s="5"/>
      <c r="V210" s="5"/>
      <c r="W210" s="5"/>
      <c r="X210" s="5"/>
      <c r="Y210" s="1"/>
      <c r="Z210" s="1"/>
      <c r="AA210" s="1"/>
      <c r="AB210" s="1"/>
      <c r="AC210" s="1"/>
      <c r="AD210" s="1"/>
      <c r="AE210" s="1"/>
      <c r="AF210" s="15"/>
      <c r="AG210" s="1"/>
    </row>
    <row r="211">
      <c r="A211" s="1"/>
      <c r="B211" s="18"/>
      <c r="C211" s="19"/>
      <c r="D211" s="22"/>
      <c r="E211" s="19"/>
      <c r="F211" s="19"/>
      <c r="G211" s="1"/>
      <c r="H211" s="1"/>
      <c r="I211" s="6"/>
      <c r="J211" s="5"/>
      <c r="K211" s="1"/>
      <c r="L211" s="1"/>
      <c r="M211" s="1"/>
      <c r="N211" s="2"/>
      <c r="O211" s="5"/>
      <c r="P211" s="5"/>
      <c r="Q211" s="5"/>
      <c r="R211" s="1"/>
      <c r="S211" s="1"/>
      <c r="T211" s="2"/>
      <c r="U211" s="5"/>
      <c r="V211" s="5"/>
      <c r="W211" s="5"/>
      <c r="X211" s="5"/>
      <c r="Y211" s="1"/>
      <c r="Z211" s="1"/>
      <c r="AA211" s="1"/>
      <c r="AB211" s="1"/>
      <c r="AC211" s="1"/>
      <c r="AD211" s="1"/>
      <c r="AE211" s="1"/>
      <c r="AF211" s="15"/>
      <c r="AG211" s="1"/>
    </row>
    <row r="212">
      <c r="A212" s="1"/>
      <c r="B212" s="18"/>
      <c r="C212" s="19"/>
      <c r="D212" s="22"/>
      <c r="E212" s="19"/>
      <c r="F212" s="19"/>
      <c r="G212" s="1"/>
      <c r="H212" s="1"/>
      <c r="I212" s="5"/>
      <c r="J212" s="1"/>
      <c r="K212" s="1"/>
      <c r="L212" s="1"/>
      <c r="M212" s="1"/>
      <c r="N212" s="2"/>
      <c r="O212" s="5"/>
      <c r="P212" s="5"/>
      <c r="Q212" s="5"/>
      <c r="R212" s="1"/>
      <c r="S212" s="1"/>
      <c r="T212" s="1"/>
      <c r="U212" s="5"/>
      <c r="V212" s="5"/>
      <c r="W212" s="6"/>
      <c r="X212" s="5"/>
      <c r="Y212" s="1"/>
      <c r="Z212" s="1"/>
      <c r="AA212" s="1"/>
      <c r="AB212" s="1"/>
      <c r="AC212" s="1"/>
      <c r="AD212" s="1"/>
      <c r="AE212" s="1"/>
      <c r="AF212" s="15"/>
      <c r="AG212" s="1"/>
    </row>
    <row r="213">
      <c r="A213" s="1"/>
      <c r="B213" s="18"/>
      <c r="C213" s="19"/>
      <c r="D213" s="4"/>
      <c r="E213" s="19"/>
      <c r="F213" s="19"/>
      <c r="G213" s="1"/>
      <c r="H213" s="1"/>
      <c r="I213" s="5"/>
      <c r="J213" s="5"/>
      <c r="K213" s="1"/>
      <c r="L213" s="1"/>
      <c r="M213" s="1"/>
      <c r="N213" s="2"/>
      <c r="O213" s="5"/>
      <c r="P213" s="5"/>
      <c r="Q213" s="5"/>
      <c r="R213" s="1"/>
      <c r="S213" s="1"/>
      <c r="T213" s="1"/>
      <c r="U213" s="5"/>
      <c r="V213" s="5"/>
      <c r="W213" s="5"/>
      <c r="X213" s="5"/>
      <c r="Y213" s="1"/>
      <c r="Z213" s="1"/>
      <c r="AA213" s="1"/>
      <c r="AB213" s="1"/>
      <c r="AC213" s="1"/>
      <c r="AD213" s="1"/>
      <c r="AE213" s="1"/>
      <c r="AF213" s="15"/>
      <c r="AG213" s="1"/>
    </row>
    <row r="214">
      <c r="A214" s="1"/>
      <c r="B214" s="18"/>
      <c r="C214" s="19"/>
      <c r="D214" s="4"/>
      <c r="E214" s="19"/>
      <c r="F214" s="19"/>
      <c r="G214" s="1"/>
      <c r="H214" s="1"/>
      <c r="I214" s="5"/>
      <c r="J214" s="5"/>
      <c r="K214" s="1"/>
      <c r="L214" s="1"/>
      <c r="M214" s="1"/>
      <c r="N214" s="1"/>
      <c r="O214" s="5"/>
      <c r="P214" s="5"/>
      <c r="Q214" s="5"/>
      <c r="R214" s="1"/>
      <c r="S214" s="1"/>
      <c r="T214" s="2"/>
      <c r="U214" s="5"/>
      <c r="V214" s="5"/>
      <c r="W214" s="5"/>
      <c r="X214" s="5"/>
      <c r="Y214" s="1"/>
      <c r="Z214" s="1"/>
      <c r="AA214" s="1"/>
      <c r="AB214" s="1"/>
      <c r="AC214" s="1"/>
      <c r="AD214" s="1"/>
      <c r="AE214" s="1"/>
      <c r="AF214" s="15"/>
      <c r="AG214" s="1"/>
    </row>
    <row r="215">
      <c r="A215" s="1"/>
      <c r="B215" s="18"/>
      <c r="C215" s="19"/>
      <c r="D215" s="4"/>
      <c r="E215" s="19"/>
      <c r="F215" s="19"/>
      <c r="G215" s="1"/>
      <c r="H215" s="1"/>
      <c r="I215" s="5"/>
      <c r="J215" s="1"/>
      <c r="K215" s="1"/>
      <c r="L215" s="1"/>
      <c r="M215" s="1"/>
      <c r="N215" s="1"/>
      <c r="O215" s="5"/>
      <c r="P215" s="5"/>
      <c r="Q215" s="5"/>
      <c r="R215" s="1"/>
      <c r="S215" s="1"/>
      <c r="T215" s="2"/>
      <c r="U215" s="5"/>
      <c r="V215" s="5"/>
      <c r="W215" s="5"/>
      <c r="X215" s="5"/>
      <c r="Y215" s="1"/>
      <c r="Z215" s="1"/>
      <c r="AA215" s="1"/>
      <c r="AB215" s="1"/>
      <c r="AC215" s="1"/>
      <c r="AD215" s="1"/>
      <c r="AE215" s="1"/>
      <c r="AF215" s="15"/>
      <c r="AG215" s="1"/>
    </row>
    <row r="216">
      <c r="A216" s="1"/>
      <c r="B216" s="18"/>
      <c r="C216" s="19"/>
      <c r="D216" s="4"/>
      <c r="E216" s="19"/>
      <c r="F216" s="19"/>
      <c r="G216" s="1"/>
      <c r="H216" s="1"/>
      <c r="I216" s="6"/>
      <c r="J216" s="5"/>
      <c r="K216" s="1"/>
      <c r="L216" s="1"/>
      <c r="M216" s="1"/>
      <c r="N216" s="1"/>
      <c r="O216" s="5"/>
      <c r="P216" s="5"/>
      <c r="Q216" s="5"/>
      <c r="R216" s="1"/>
      <c r="S216" s="1"/>
      <c r="T216" s="2"/>
      <c r="U216" s="5"/>
      <c r="V216" s="5"/>
      <c r="W216" s="5"/>
      <c r="X216" s="5"/>
      <c r="Y216" s="1"/>
      <c r="Z216" s="1"/>
      <c r="AA216" s="1"/>
      <c r="AB216" s="1"/>
      <c r="AC216" s="1"/>
      <c r="AD216" s="12"/>
      <c r="AE216" s="1"/>
      <c r="AF216" s="15"/>
      <c r="AG216" s="1"/>
    </row>
    <row r="217">
      <c r="A217" s="1"/>
      <c r="B217" s="18"/>
      <c r="C217" s="19"/>
      <c r="D217" s="4"/>
      <c r="E217" s="19"/>
      <c r="F217" s="19"/>
      <c r="G217" s="1"/>
      <c r="H217" s="1"/>
      <c r="I217" s="5"/>
      <c r="J217" s="5"/>
      <c r="K217" s="1"/>
      <c r="L217" s="1"/>
      <c r="M217" s="1"/>
      <c r="N217" s="1"/>
      <c r="O217" s="5"/>
      <c r="P217" s="5"/>
      <c r="Q217" s="5"/>
      <c r="R217" s="1"/>
      <c r="S217" s="1"/>
      <c r="T217" s="2"/>
      <c r="U217" s="5"/>
      <c r="V217" s="5"/>
      <c r="W217" s="5"/>
      <c r="X217" s="5"/>
      <c r="Y217" s="1"/>
      <c r="Z217" s="1"/>
      <c r="AA217" s="1"/>
      <c r="AB217" s="1"/>
      <c r="AC217" s="1"/>
      <c r="AD217" s="1"/>
      <c r="AE217" s="1"/>
      <c r="AF217" s="15"/>
      <c r="AG217" s="1"/>
    </row>
    <row r="218">
      <c r="A218" s="1"/>
      <c r="B218" s="18"/>
      <c r="C218" s="19"/>
      <c r="D218" s="4"/>
      <c r="E218" s="19"/>
      <c r="F218" s="19"/>
      <c r="G218" s="1"/>
      <c r="H218" s="1"/>
      <c r="I218" s="5"/>
      <c r="J218" s="5"/>
      <c r="K218" s="1"/>
      <c r="L218" s="1"/>
      <c r="M218" s="1"/>
      <c r="N218" s="1"/>
      <c r="O218" s="5"/>
      <c r="P218" s="5"/>
      <c r="Q218" s="5"/>
      <c r="R218" s="1"/>
      <c r="S218" s="1"/>
      <c r="T218" s="2"/>
      <c r="U218" s="5"/>
      <c r="V218" s="5"/>
      <c r="W218" s="5"/>
      <c r="X218" s="5"/>
      <c r="Y218" s="1"/>
      <c r="Z218" s="1"/>
      <c r="AA218" s="1"/>
      <c r="AB218" s="1"/>
      <c r="AC218" s="1"/>
      <c r="AD218" s="1"/>
      <c r="AE218" s="1"/>
      <c r="AF218" s="15"/>
      <c r="AG218" s="1"/>
    </row>
    <row r="219">
      <c r="A219" s="1"/>
      <c r="B219" s="18"/>
      <c r="C219" s="19"/>
      <c r="D219" s="4"/>
      <c r="E219" s="19"/>
      <c r="F219" s="19"/>
      <c r="G219" s="1"/>
      <c r="H219" s="1"/>
      <c r="I219" s="6"/>
      <c r="J219" s="5"/>
      <c r="K219" s="1"/>
      <c r="L219" s="1"/>
      <c r="M219" s="1"/>
      <c r="N219" s="1"/>
      <c r="O219" s="5"/>
      <c r="P219" s="5"/>
      <c r="Q219" s="5"/>
      <c r="R219" s="1"/>
      <c r="S219" s="1"/>
      <c r="T219" s="2"/>
      <c r="U219" s="5"/>
      <c r="V219" s="5"/>
      <c r="W219" s="5"/>
      <c r="X219" s="5"/>
      <c r="Y219" s="1"/>
      <c r="Z219" s="1"/>
      <c r="AA219" s="1"/>
      <c r="AB219" s="1"/>
      <c r="AC219" s="1"/>
      <c r="AD219" s="1"/>
      <c r="AE219" s="1"/>
      <c r="AF219" s="15"/>
      <c r="AG219" s="1"/>
    </row>
    <row r="220">
      <c r="A220" s="1"/>
      <c r="B220" s="18"/>
      <c r="C220" s="19"/>
      <c r="D220" s="4"/>
      <c r="E220" s="19"/>
      <c r="F220" s="19"/>
      <c r="G220" s="1"/>
      <c r="H220" s="1"/>
      <c r="I220" s="6"/>
      <c r="J220" s="5"/>
      <c r="K220" s="1"/>
      <c r="L220" s="1"/>
      <c r="M220" s="1"/>
      <c r="N220" s="1"/>
      <c r="O220" s="5"/>
      <c r="P220" s="5"/>
      <c r="Q220" s="5"/>
      <c r="R220" s="1"/>
      <c r="S220" s="1"/>
      <c r="T220" s="2"/>
      <c r="U220" s="5"/>
      <c r="V220" s="5"/>
      <c r="W220" s="5"/>
      <c r="X220" s="5"/>
      <c r="Y220" s="1"/>
      <c r="Z220" s="1"/>
      <c r="AA220" s="1"/>
      <c r="AB220" s="1"/>
      <c r="AC220" s="1"/>
      <c r="AD220" s="1"/>
      <c r="AE220" s="1"/>
      <c r="AF220" s="15"/>
      <c r="AG220" s="1"/>
    </row>
    <row r="221">
      <c r="A221" s="1"/>
      <c r="B221" s="18"/>
      <c r="C221" s="19"/>
      <c r="D221" s="22"/>
      <c r="E221" s="19"/>
      <c r="F221" s="19"/>
      <c r="G221" s="1"/>
      <c r="H221" s="1"/>
      <c r="I221" s="5"/>
      <c r="J221" s="5"/>
      <c r="K221" s="1"/>
      <c r="L221" s="1"/>
      <c r="M221" s="1"/>
      <c r="N221" s="2"/>
      <c r="O221" s="5"/>
      <c r="P221" s="5"/>
      <c r="Q221" s="5"/>
      <c r="R221" s="1"/>
      <c r="S221" s="1"/>
      <c r="T221" s="2"/>
      <c r="U221" s="5"/>
      <c r="V221" s="5"/>
      <c r="W221" s="5"/>
      <c r="X221" s="5"/>
      <c r="Y221" s="1"/>
      <c r="Z221" s="1"/>
      <c r="AA221" s="1"/>
      <c r="AB221" s="1"/>
      <c r="AC221" s="1"/>
      <c r="AD221" s="1"/>
      <c r="AE221" s="1"/>
      <c r="AF221" s="15"/>
      <c r="AG221" s="1"/>
    </row>
    <row r="222">
      <c r="A222" s="1"/>
      <c r="B222" s="18"/>
      <c r="C222" s="19"/>
      <c r="D222" s="22"/>
      <c r="E222" s="19"/>
      <c r="F222" s="19"/>
      <c r="G222" s="1"/>
      <c r="H222" s="1"/>
      <c r="I222" s="5"/>
      <c r="J222" s="5"/>
      <c r="K222" s="1"/>
      <c r="L222" s="1"/>
      <c r="M222" s="1"/>
      <c r="N222" s="1"/>
      <c r="O222" s="5"/>
      <c r="P222" s="5"/>
      <c r="Q222" s="5"/>
      <c r="R222" s="1"/>
      <c r="S222" s="1"/>
      <c r="T222" s="2"/>
      <c r="U222" s="5"/>
      <c r="V222" s="5"/>
      <c r="W222" s="5"/>
      <c r="X222" s="5"/>
      <c r="Y222" s="1"/>
      <c r="Z222" s="1"/>
      <c r="AA222" s="1"/>
      <c r="AB222" s="1"/>
      <c r="AC222" s="1"/>
      <c r="AD222" s="1"/>
      <c r="AE222" s="1"/>
      <c r="AF222" s="15"/>
      <c r="AG222" s="1"/>
    </row>
    <row r="223">
      <c r="A223" s="1"/>
      <c r="B223" s="18"/>
      <c r="C223" s="19"/>
      <c r="D223" s="19"/>
      <c r="E223" s="19"/>
      <c r="F223" s="19"/>
      <c r="G223" s="1"/>
      <c r="H223" s="1"/>
      <c r="I223" s="5"/>
      <c r="J223" s="1"/>
      <c r="K223" s="1"/>
      <c r="L223" s="1"/>
      <c r="M223" s="1"/>
      <c r="N223" s="1"/>
      <c r="O223" s="5"/>
      <c r="P223" s="5"/>
      <c r="Q223" s="5"/>
      <c r="R223" s="1"/>
      <c r="S223" s="1"/>
      <c r="T223" s="2"/>
      <c r="U223" s="5"/>
      <c r="V223" s="5"/>
      <c r="W223" s="5"/>
      <c r="X223" s="5"/>
      <c r="Y223" s="1"/>
      <c r="Z223" s="1"/>
      <c r="AA223" s="1"/>
      <c r="AB223" s="1"/>
      <c r="AC223" s="1"/>
      <c r="AD223" s="1"/>
      <c r="AE223" s="1"/>
      <c r="AF223" s="15"/>
      <c r="AG223" s="1"/>
    </row>
    <row r="224">
      <c r="A224" s="1"/>
      <c r="B224" s="18"/>
      <c r="C224" s="19"/>
      <c r="D224" s="22"/>
      <c r="E224" s="19"/>
      <c r="F224" s="19"/>
      <c r="G224" s="1"/>
      <c r="H224" s="1"/>
      <c r="I224" s="6"/>
      <c r="J224" s="5"/>
      <c r="K224" s="1"/>
      <c r="L224" s="1"/>
      <c r="M224" s="1"/>
      <c r="N224" s="2"/>
      <c r="O224" s="5"/>
      <c r="P224" s="5"/>
      <c r="Q224" s="5"/>
      <c r="R224" s="1"/>
      <c r="S224" s="1"/>
      <c r="T224" s="2"/>
      <c r="U224" s="5"/>
      <c r="V224" s="5"/>
      <c r="W224" s="5"/>
      <c r="X224" s="5"/>
      <c r="Y224" s="1"/>
      <c r="Z224" s="1"/>
      <c r="AA224" s="1"/>
      <c r="AB224" s="1"/>
      <c r="AC224" s="1"/>
      <c r="AD224" s="1"/>
      <c r="AE224" s="1"/>
      <c r="AF224" s="15"/>
      <c r="AG224" s="1"/>
    </row>
    <row r="225">
      <c r="A225" s="1"/>
      <c r="B225" s="18"/>
      <c r="C225" s="19"/>
      <c r="D225" s="4"/>
      <c r="E225" s="19"/>
      <c r="F225" s="19"/>
      <c r="G225" s="1"/>
      <c r="H225" s="1"/>
      <c r="I225" s="5"/>
      <c r="J225" s="1"/>
      <c r="K225" s="1"/>
      <c r="L225" s="1"/>
      <c r="M225" s="1"/>
      <c r="N225" s="1"/>
      <c r="O225" s="5"/>
      <c r="P225" s="5"/>
      <c r="Q225" s="5"/>
      <c r="R225" s="1"/>
      <c r="S225" s="1"/>
      <c r="T225" s="2"/>
      <c r="U225" s="5"/>
      <c r="V225" s="5"/>
      <c r="W225" s="5"/>
      <c r="X225" s="5"/>
      <c r="Y225" s="1"/>
      <c r="Z225" s="1"/>
      <c r="AA225" s="1"/>
      <c r="AB225" s="1"/>
      <c r="AC225" s="1"/>
      <c r="AD225" s="1"/>
      <c r="AE225" s="1"/>
      <c r="AF225" s="15"/>
      <c r="AG225" s="1"/>
    </row>
    <row r="226">
      <c r="A226" s="1"/>
      <c r="B226" s="18"/>
      <c r="C226" s="19"/>
      <c r="D226" s="4"/>
      <c r="E226" s="19"/>
      <c r="F226" s="19"/>
      <c r="G226" s="1"/>
      <c r="H226" s="1"/>
      <c r="I226" s="5"/>
      <c r="J226" s="1"/>
      <c r="K226" s="1"/>
      <c r="L226" s="1"/>
      <c r="M226" s="1"/>
      <c r="N226" s="1"/>
      <c r="O226" s="5"/>
      <c r="P226" s="5"/>
      <c r="Q226" s="5"/>
      <c r="R226" s="1"/>
      <c r="S226" s="1"/>
      <c r="T226" s="2"/>
      <c r="U226" s="5"/>
      <c r="V226" s="5"/>
      <c r="W226" s="5"/>
      <c r="X226" s="5"/>
      <c r="Y226" s="1"/>
      <c r="Z226" s="1"/>
      <c r="AA226" s="1"/>
      <c r="AB226" s="1"/>
      <c r="AC226" s="1"/>
      <c r="AD226" s="1"/>
      <c r="AE226" s="1"/>
      <c r="AF226" s="15"/>
      <c r="AG226" s="1"/>
    </row>
    <row r="227">
      <c r="A227" s="1"/>
      <c r="B227" s="18"/>
      <c r="C227" s="19"/>
      <c r="D227" s="4"/>
      <c r="E227" s="19"/>
      <c r="F227" s="19"/>
      <c r="G227" s="1"/>
      <c r="H227" s="1"/>
      <c r="I227" s="6"/>
      <c r="J227" s="5"/>
      <c r="K227" s="1"/>
      <c r="L227" s="1"/>
      <c r="M227" s="1"/>
      <c r="N227" s="1"/>
      <c r="O227" s="5"/>
      <c r="P227" s="5"/>
      <c r="Q227" s="5"/>
      <c r="R227" s="1"/>
      <c r="S227" s="1"/>
      <c r="T227" s="2"/>
      <c r="U227" s="5"/>
      <c r="V227" s="5"/>
      <c r="W227" s="5"/>
      <c r="X227" s="5"/>
      <c r="Y227" s="1"/>
      <c r="Z227" s="1"/>
      <c r="AA227" s="1"/>
      <c r="AB227" s="1"/>
      <c r="AC227" s="1"/>
      <c r="AD227" s="1"/>
      <c r="AE227" s="1"/>
      <c r="AF227" s="15"/>
      <c r="AG227" s="1"/>
    </row>
    <row r="228">
      <c r="A228" s="1"/>
      <c r="B228" s="18"/>
      <c r="C228" s="19"/>
      <c r="D228" s="4"/>
      <c r="E228" s="19"/>
      <c r="F228" s="19"/>
      <c r="G228" s="1"/>
      <c r="H228" s="1"/>
      <c r="I228" s="5"/>
      <c r="J228" s="1"/>
      <c r="K228" s="1"/>
      <c r="L228" s="1"/>
      <c r="M228" s="1"/>
      <c r="N228" s="1"/>
      <c r="O228" s="5"/>
      <c r="P228" s="6"/>
      <c r="Q228" s="5"/>
      <c r="R228" s="1"/>
      <c r="S228" s="1"/>
      <c r="T228" s="2"/>
      <c r="U228" s="5"/>
      <c r="V228" s="5"/>
      <c r="W228" s="5"/>
      <c r="X228" s="5"/>
      <c r="Y228" s="1"/>
      <c r="Z228" s="1"/>
      <c r="AA228" s="1"/>
      <c r="AB228" s="1"/>
      <c r="AC228" s="1"/>
      <c r="AD228" s="1"/>
      <c r="AE228" s="1"/>
      <c r="AF228" s="15"/>
      <c r="AG228" s="1"/>
    </row>
    <row r="229">
      <c r="A229" s="1"/>
      <c r="B229" s="18"/>
      <c r="C229" s="19"/>
      <c r="D229" s="22"/>
      <c r="E229" s="19"/>
      <c r="F229" s="19"/>
      <c r="G229" s="1"/>
      <c r="H229" s="1"/>
      <c r="I229" s="5"/>
      <c r="J229" s="1"/>
      <c r="K229" s="1"/>
      <c r="L229" s="1"/>
      <c r="M229" s="1"/>
      <c r="N229" s="1"/>
      <c r="O229" s="5"/>
      <c r="P229" s="5"/>
      <c r="Q229" s="5"/>
      <c r="R229" s="1"/>
      <c r="S229" s="1"/>
      <c r="T229" s="2"/>
      <c r="U229" s="5"/>
      <c r="V229" s="5"/>
      <c r="W229" s="5"/>
      <c r="X229" s="5"/>
      <c r="Y229" s="1"/>
      <c r="Z229" s="1"/>
      <c r="AA229" s="1"/>
      <c r="AB229" s="1"/>
      <c r="AC229" s="1"/>
      <c r="AD229" s="1"/>
      <c r="AE229" s="1"/>
      <c r="AF229" s="15"/>
      <c r="AG229" s="1"/>
    </row>
    <row r="230">
      <c r="A230" s="1"/>
      <c r="B230" s="18"/>
      <c r="C230" s="19"/>
      <c r="D230" s="4"/>
      <c r="E230" s="19"/>
      <c r="F230" s="19"/>
      <c r="G230" s="1"/>
      <c r="H230" s="1"/>
      <c r="I230" s="6"/>
      <c r="J230" s="1"/>
      <c r="K230" s="1"/>
      <c r="L230" s="1"/>
      <c r="M230" s="1"/>
      <c r="N230" s="1"/>
      <c r="O230" s="5"/>
      <c r="P230" s="5"/>
      <c r="Q230" s="5"/>
      <c r="R230" s="1"/>
      <c r="S230" s="1"/>
      <c r="T230" s="2"/>
      <c r="U230" s="5"/>
      <c r="V230" s="5"/>
      <c r="W230" s="5"/>
      <c r="X230" s="5"/>
      <c r="Y230" s="1"/>
      <c r="Z230" s="1"/>
      <c r="AA230" s="1"/>
      <c r="AB230" s="1"/>
      <c r="AC230" s="1"/>
      <c r="AD230" s="1"/>
      <c r="AE230" s="1"/>
      <c r="AF230" s="15"/>
      <c r="AG230" s="1"/>
    </row>
    <row r="231">
      <c r="A231" s="1"/>
      <c r="B231" s="18"/>
      <c r="C231" s="19"/>
      <c r="D231" s="4"/>
      <c r="E231" s="19"/>
      <c r="F231" s="19"/>
      <c r="G231" s="1"/>
      <c r="H231" s="1"/>
      <c r="I231" s="5"/>
      <c r="J231" s="1"/>
      <c r="K231" s="1"/>
      <c r="L231" s="1"/>
      <c r="M231" s="1"/>
      <c r="N231" s="1"/>
      <c r="O231" s="5"/>
      <c r="P231" s="5"/>
      <c r="Q231" s="5"/>
      <c r="R231" s="1"/>
      <c r="S231" s="1"/>
      <c r="T231" s="2"/>
      <c r="U231" s="5"/>
      <c r="V231" s="5"/>
      <c r="W231" s="5"/>
      <c r="X231" s="5"/>
      <c r="Y231" s="1"/>
      <c r="Z231" s="1"/>
      <c r="AA231" s="1"/>
      <c r="AB231" s="1"/>
      <c r="AC231" s="1"/>
      <c r="AD231" s="1"/>
      <c r="AE231" s="1"/>
      <c r="AF231" s="15"/>
      <c r="AG231" s="1"/>
    </row>
    <row r="232">
      <c r="A232" s="1"/>
      <c r="B232" s="18"/>
      <c r="C232" s="19"/>
      <c r="D232" s="4"/>
      <c r="E232" s="19"/>
      <c r="F232" s="19"/>
      <c r="G232" s="1"/>
      <c r="H232" s="1"/>
      <c r="I232" s="6"/>
      <c r="J232" s="5"/>
      <c r="K232" s="1"/>
      <c r="L232" s="1"/>
      <c r="M232" s="1"/>
      <c r="N232" s="1"/>
      <c r="O232" s="5"/>
      <c r="P232" s="5"/>
      <c r="Q232" s="5"/>
      <c r="R232" s="1"/>
      <c r="S232" s="1"/>
      <c r="T232" s="2"/>
      <c r="U232" s="5"/>
      <c r="V232" s="5"/>
      <c r="W232" s="5"/>
      <c r="X232" s="5"/>
      <c r="Y232" s="1"/>
      <c r="Z232" s="1"/>
      <c r="AA232" s="1"/>
      <c r="AB232" s="1"/>
      <c r="AC232" s="1"/>
      <c r="AD232" s="1"/>
      <c r="AE232" s="1"/>
      <c r="AF232" s="15"/>
      <c r="AG232" s="1"/>
    </row>
    <row r="233">
      <c r="A233" s="1"/>
      <c r="B233" s="18"/>
      <c r="C233" s="19"/>
      <c r="D233" s="4"/>
      <c r="E233" s="19"/>
      <c r="F233" s="19"/>
      <c r="G233" s="1"/>
      <c r="H233" s="1"/>
      <c r="I233" s="5"/>
      <c r="J233" s="1"/>
      <c r="K233" s="1"/>
      <c r="L233" s="1"/>
      <c r="M233" s="1"/>
      <c r="N233" s="1"/>
      <c r="O233" s="5"/>
      <c r="P233" s="5"/>
      <c r="Q233" s="5"/>
      <c r="R233" s="1"/>
      <c r="S233" s="1"/>
      <c r="T233" s="2"/>
      <c r="U233" s="5"/>
      <c r="V233" s="5"/>
      <c r="W233" s="5"/>
      <c r="X233" s="5"/>
      <c r="Y233" s="1"/>
      <c r="Z233" s="1"/>
      <c r="AA233" s="1"/>
      <c r="AB233" s="1"/>
      <c r="AC233" s="1"/>
      <c r="AD233" s="1"/>
      <c r="AE233" s="1"/>
      <c r="AF233" s="15"/>
      <c r="AG233" s="1"/>
    </row>
    <row r="234">
      <c r="A234" s="1"/>
      <c r="B234" s="18"/>
      <c r="C234" s="19"/>
      <c r="D234" s="22"/>
      <c r="E234" s="19"/>
      <c r="F234" s="19"/>
      <c r="G234" s="1"/>
      <c r="H234" s="1"/>
      <c r="I234" s="6"/>
      <c r="J234" s="1"/>
      <c r="K234" s="1"/>
      <c r="L234" s="1"/>
      <c r="M234" s="1"/>
      <c r="N234" s="2"/>
      <c r="O234" s="5"/>
      <c r="P234" s="5"/>
      <c r="Q234" s="5"/>
      <c r="R234" s="1"/>
      <c r="S234" s="1"/>
      <c r="T234" s="2"/>
      <c r="U234" s="5"/>
      <c r="V234" s="5"/>
      <c r="W234" s="5"/>
      <c r="X234" s="5"/>
      <c r="Y234" s="1"/>
      <c r="Z234" s="1"/>
      <c r="AA234" s="1"/>
      <c r="AB234" s="1"/>
      <c r="AC234" s="1"/>
      <c r="AD234" s="1"/>
      <c r="AE234" s="1"/>
      <c r="AF234" s="15"/>
      <c r="AG234" s="1"/>
    </row>
    <row r="235">
      <c r="A235" s="1"/>
      <c r="B235" s="18"/>
      <c r="C235" s="19"/>
      <c r="D235" s="4"/>
      <c r="E235" s="19"/>
      <c r="F235" s="19"/>
      <c r="G235" s="1"/>
      <c r="H235" s="1"/>
      <c r="I235" s="6"/>
      <c r="J235" s="5"/>
      <c r="K235" s="1"/>
      <c r="L235" s="1"/>
      <c r="M235" s="1"/>
      <c r="N235" s="1"/>
      <c r="O235" s="5"/>
      <c r="P235" s="5"/>
      <c r="Q235" s="5"/>
      <c r="R235" s="1"/>
      <c r="S235" s="1"/>
      <c r="T235" s="2"/>
      <c r="U235" s="5"/>
      <c r="V235" s="5"/>
      <c r="W235" s="5"/>
      <c r="X235" s="5"/>
      <c r="Y235" s="1"/>
      <c r="Z235" s="1"/>
      <c r="AA235" s="1"/>
      <c r="AB235" s="1"/>
      <c r="AC235" s="1"/>
      <c r="AD235" s="1"/>
      <c r="AE235" s="1"/>
      <c r="AF235" s="15"/>
      <c r="AG235" s="1"/>
    </row>
    <row r="236">
      <c r="A236" s="1"/>
      <c r="B236" s="18"/>
      <c r="C236" s="19"/>
      <c r="D236" s="4"/>
      <c r="E236" s="19"/>
      <c r="F236" s="19"/>
      <c r="G236" s="1"/>
      <c r="H236" s="1"/>
      <c r="I236" s="6"/>
      <c r="J236" s="5"/>
      <c r="K236" s="1"/>
      <c r="L236" s="1"/>
      <c r="M236" s="1"/>
      <c r="N236" s="2"/>
      <c r="O236" s="5"/>
      <c r="P236" s="6"/>
      <c r="Q236" s="5"/>
      <c r="R236" s="1"/>
      <c r="S236" s="1"/>
      <c r="T236" s="2"/>
      <c r="U236" s="5"/>
      <c r="V236" s="5"/>
      <c r="W236" s="5"/>
      <c r="X236" s="5"/>
      <c r="Y236" s="1"/>
      <c r="Z236" s="1"/>
      <c r="AA236" s="1"/>
      <c r="AB236" s="1"/>
      <c r="AC236" s="1"/>
      <c r="AD236" s="1"/>
      <c r="AE236" s="1"/>
      <c r="AF236" s="15"/>
      <c r="AG236" s="1"/>
    </row>
    <row r="237">
      <c r="A237" s="1"/>
      <c r="B237" s="18"/>
      <c r="C237" s="19"/>
      <c r="D237" s="4"/>
      <c r="E237" s="19"/>
      <c r="F237" s="19"/>
      <c r="G237" s="1"/>
      <c r="H237" s="1"/>
      <c r="I237" s="6"/>
      <c r="J237" s="1"/>
      <c r="K237" s="1"/>
      <c r="L237" s="1"/>
      <c r="M237" s="1"/>
      <c r="N237" s="1"/>
      <c r="O237" s="5"/>
      <c r="P237" s="5"/>
      <c r="Q237" s="5"/>
      <c r="R237" s="1"/>
      <c r="S237" s="1"/>
      <c r="T237" s="2"/>
      <c r="U237" s="5"/>
      <c r="V237" s="5"/>
      <c r="W237" s="5"/>
      <c r="X237" s="5"/>
      <c r="Y237" s="1"/>
      <c r="Z237" s="1"/>
      <c r="AA237" s="1"/>
      <c r="AB237" s="1"/>
      <c r="AC237" s="1"/>
      <c r="AD237" s="1"/>
      <c r="AE237" s="1"/>
      <c r="AF237" s="15"/>
      <c r="AG237" s="1"/>
    </row>
    <row r="238">
      <c r="A238" s="1"/>
      <c r="B238" s="18"/>
      <c r="C238" s="19"/>
      <c r="D238" s="22"/>
      <c r="E238" s="19"/>
      <c r="F238" s="19"/>
      <c r="G238" s="1"/>
      <c r="H238" s="1"/>
      <c r="I238" s="6"/>
      <c r="J238" s="1"/>
      <c r="K238" s="1"/>
      <c r="L238" s="1"/>
      <c r="M238" s="1"/>
      <c r="N238" s="1"/>
      <c r="O238" s="5"/>
      <c r="P238" s="6"/>
      <c r="Q238" s="5"/>
      <c r="R238" s="1"/>
      <c r="S238" s="1"/>
      <c r="T238" s="2"/>
      <c r="U238" s="5"/>
      <c r="V238" s="5"/>
      <c r="W238" s="5"/>
      <c r="X238" s="5"/>
      <c r="Y238" s="1"/>
      <c r="Z238" s="1"/>
      <c r="AA238" s="1"/>
      <c r="AB238" s="1"/>
      <c r="AC238" s="1"/>
      <c r="AD238" s="1"/>
      <c r="AE238" s="1"/>
      <c r="AF238" s="15"/>
      <c r="AG238" s="1"/>
    </row>
    <row r="239">
      <c r="A239" s="1"/>
      <c r="B239" s="18"/>
      <c r="C239" s="19"/>
      <c r="D239" s="22"/>
      <c r="E239" s="19"/>
      <c r="F239" s="19"/>
      <c r="G239" s="1"/>
      <c r="H239" s="1"/>
      <c r="I239" s="5"/>
      <c r="J239" s="1"/>
      <c r="K239" s="1"/>
      <c r="L239" s="1"/>
      <c r="M239" s="1"/>
      <c r="N239" s="1"/>
      <c r="O239" s="5"/>
      <c r="P239" s="5"/>
      <c r="Q239" s="5"/>
      <c r="R239" s="1"/>
      <c r="S239" s="1"/>
      <c r="T239" s="2"/>
      <c r="U239" s="11"/>
      <c r="V239" s="5"/>
      <c r="W239" s="5"/>
      <c r="X239" s="5"/>
      <c r="Y239" s="1"/>
      <c r="Z239" s="1"/>
      <c r="AA239" s="1"/>
      <c r="AB239" s="1"/>
      <c r="AC239" s="1"/>
      <c r="AD239" s="1"/>
      <c r="AE239" s="1"/>
      <c r="AF239" s="15"/>
      <c r="AG239" s="1"/>
    </row>
    <row r="240">
      <c r="A240" s="1"/>
      <c r="B240" s="18"/>
      <c r="C240" s="19"/>
      <c r="D240" s="4"/>
      <c r="E240" s="19"/>
      <c r="F240" s="19"/>
      <c r="G240" s="1"/>
      <c r="H240" s="1"/>
      <c r="I240" s="5"/>
      <c r="J240" s="5"/>
      <c r="K240" s="1"/>
      <c r="L240" s="1"/>
      <c r="M240" s="1"/>
      <c r="N240" s="1"/>
      <c r="O240" s="5"/>
      <c r="P240" s="5"/>
      <c r="Q240" s="5"/>
      <c r="R240" s="1"/>
      <c r="S240" s="1"/>
      <c r="T240" s="2"/>
      <c r="U240" s="5"/>
      <c r="V240" s="5"/>
      <c r="W240" s="5"/>
      <c r="X240" s="5"/>
      <c r="Y240" s="1"/>
      <c r="Z240" s="1"/>
      <c r="AA240" s="1"/>
      <c r="AB240" s="1"/>
      <c r="AC240" s="1"/>
      <c r="AD240" s="1"/>
      <c r="AE240" s="1"/>
      <c r="AF240" s="15"/>
      <c r="AG240" s="1"/>
    </row>
    <row r="241">
      <c r="A241" s="1"/>
      <c r="B241" s="18"/>
      <c r="C241" s="19"/>
      <c r="D241" s="4"/>
      <c r="E241" s="19"/>
      <c r="F241" s="19"/>
      <c r="G241" s="1"/>
      <c r="H241" s="1"/>
      <c r="I241" s="6"/>
      <c r="J241" s="5"/>
      <c r="K241" s="1"/>
      <c r="L241" s="1"/>
      <c r="M241" s="1"/>
      <c r="N241" s="2"/>
      <c r="O241" s="5"/>
      <c r="P241" s="5"/>
      <c r="Q241" s="5"/>
      <c r="R241" s="1"/>
      <c r="S241" s="1"/>
      <c r="T241" s="2"/>
      <c r="U241" s="5"/>
      <c r="V241" s="5"/>
      <c r="W241" s="5"/>
      <c r="X241" s="5"/>
      <c r="Y241" s="1"/>
      <c r="Z241" s="1"/>
      <c r="AA241" s="1"/>
      <c r="AB241" s="1"/>
      <c r="AC241" s="1"/>
      <c r="AD241" s="1"/>
      <c r="AE241" s="1"/>
      <c r="AF241" s="15"/>
      <c r="AG241" s="1"/>
    </row>
    <row r="242">
      <c r="A242" s="1"/>
      <c r="B242" s="18"/>
      <c r="C242" s="19"/>
      <c r="D242" s="22"/>
      <c r="E242" s="19"/>
      <c r="F242" s="19"/>
      <c r="G242" s="1"/>
      <c r="H242" s="1"/>
      <c r="I242" s="5"/>
      <c r="J242" s="5"/>
      <c r="K242" s="1"/>
      <c r="L242" s="1"/>
      <c r="M242" s="1"/>
      <c r="N242" s="2"/>
      <c r="O242" s="5"/>
      <c r="P242" s="5"/>
      <c r="Q242" s="5"/>
      <c r="R242" s="1"/>
      <c r="S242" s="1"/>
      <c r="T242" s="2"/>
      <c r="U242" s="5"/>
      <c r="V242" s="5"/>
      <c r="W242" s="5"/>
      <c r="X242" s="5"/>
      <c r="Y242" s="1"/>
      <c r="Z242" s="1"/>
      <c r="AA242" s="1"/>
      <c r="AB242" s="1"/>
      <c r="AC242" s="1"/>
      <c r="AD242" s="1"/>
      <c r="AE242" s="1"/>
      <c r="AF242" s="15"/>
      <c r="AG242" s="1"/>
    </row>
    <row r="243">
      <c r="A243" s="1"/>
      <c r="B243" s="18"/>
      <c r="C243" s="19"/>
      <c r="D243" s="4"/>
      <c r="E243" s="19"/>
      <c r="F243" s="19"/>
      <c r="G243" s="1"/>
      <c r="H243" s="1"/>
      <c r="I243" s="5"/>
      <c r="J243" s="5"/>
      <c r="K243" s="1"/>
      <c r="L243" s="1"/>
      <c r="M243" s="1"/>
      <c r="N243" s="1"/>
      <c r="O243" s="5"/>
      <c r="P243" s="5"/>
      <c r="Q243" s="5"/>
      <c r="R243" s="1"/>
      <c r="S243" s="1"/>
      <c r="T243" s="2"/>
      <c r="U243" s="5"/>
      <c r="V243" s="5"/>
      <c r="W243" s="5"/>
      <c r="X243" s="5"/>
      <c r="Y243" s="1"/>
      <c r="Z243" s="1"/>
      <c r="AA243" s="1"/>
      <c r="AB243" s="1"/>
      <c r="AC243" s="1"/>
      <c r="AD243" s="1"/>
      <c r="AE243" s="1"/>
      <c r="AF243" s="15"/>
      <c r="AG243" s="1"/>
    </row>
    <row r="244">
      <c r="A244" s="1"/>
      <c r="B244" s="18"/>
      <c r="C244" s="19"/>
      <c r="D244" s="4"/>
      <c r="E244" s="19"/>
      <c r="F244" s="19"/>
      <c r="G244" s="1"/>
      <c r="H244" s="1"/>
      <c r="I244" s="6"/>
      <c r="J244" s="1"/>
      <c r="K244" s="1"/>
      <c r="L244" s="1"/>
      <c r="M244" s="1"/>
      <c r="N244" s="1"/>
      <c r="O244" s="5"/>
      <c r="P244" s="5"/>
      <c r="Q244" s="5"/>
      <c r="R244" s="1"/>
      <c r="S244" s="1"/>
      <c r="T244" s="2"/>
      <c r="U244" s="5"/>
      <c r="V244" s="5"/>
      <c r="W244" s="5"/>
      <c r="X244" s="5"/>
      <c r="Y244" s="1"/>
      <c r="Z244" s="1"/>
      <c r="AA244" s="1"/>
      <c r="AB244" s="1"/>
      <c r="AC244" s="1"/>
      <c r="AD244" s="1"/>
      <c r="AE244" s="1"/>
      <c r="AF244" s="15"/>
      <c r="AG244" s="1"/>
    </row>
    <row r="245">
      <c r="A245" s="1"/>
      <c r="B245" s="18"/>
      <c r="C245" s="19"/>
      <c r="D245" s="4"/>
      <c r="E245" s="19"/>
      <c r="F245" s="19"/>
      <c r="G245" s="1"/>
      <c r="H245" s="1"/>
      <c r="I245" s="5"/>
      <c r="J245" s="5"/>
      <c r="K245" s="1"/>
      <c r="L245" s="1"/>
      <c r="M245" s="1"/>
      <c r="N245" s="1"/>
      <c r="O245" s="5"/>
      <c r="P245" s="5"/>
      <c r="Q245" s="5"/>
      <c r="R245" s="1"/>
      <c r="S245" s="1"/>
      <c r="T245" s="1"/>
      <c r="U245" s="5"/>
      <c r="V245" s="5"/>
      <c r="W245" s="5"/>
      <c r="X245" s="5"/>
      <c r="Y245" s="1"/>
      <c r="Z245" s="1"/>
      <c r="AA245" s="1"/>
      <c r="AB245" s="1"/>
      <c r="AC245" s="1"/>
      <c r="AD245" s="1"/>
      <c r="AE245" s="1"/>
      <c r="AF245" s="15"/>
      <c r="AG245" s="1"/>
    </row>
    <row r="246">
      <c r="A246" s="1"/>
      <c r="B246" s="18"/>
      <c r="C246" s="19"/>
      <c r="D246" s="4"/>
      <c r="E246" s="19"/>
      <c r="F246" s="19"/>
      <c r="G246" s="1"/>
      <c r="H246" s="1"/>
      <c r="I246" s="5"/>
      <c r="J246" s="5"/>
      <c r="K246" s="1"/>
      <c r="L246" s="1"/>
      <c r="M246" s="1"/>
      <c r="N246" s="1"/>
      <c r="O246" s="5"/>
      <c r="P246" s="5"/>
      <c r="Q246" s="5"/>
      <c r="R246" s="1"/>
      <c r="S246" s="1"/>
      <c r="T246" s="2"/>
      <c r="U246" s="5"/>
      <c r="V246" s="5"/>
      <c r="W246" s="5"/>
      <c r="X246" s="5"/>
      <c r="Y246" s="1"/>
      <c r="Z246" s="1"/>
      <c r="AA246" s="1"/>
      <c r="AB246" s="1"/>
      <c r="AC246" s="1"/>
      <c r="AD246" s="1"/>
      <c r="AE246" s="1"/>
      <c r="AF246" s="15"/>
      <c r="AG246" s="1"/>
    </row>
    <row r="247">
      <c r="A247" s="1"/>
      <c r="B247" s="18"/>
      <c r="C247" s="19"/>
      <c r="D247" s="4"/>
      <c r="E247" s="19"/>
      <c r="F247" s="19"/>
      <c r="G247" s="1"/>
      <c r="H247" s="1"/>
      <c r="I247" s="5"/>
      <c r="J247" s="1"/>
      <c r="K247" s="1"/>
      <c r="L247" s="1"/>
      <c r="M247" s="1"/>
      <c r="N247" s="1"/>
      <c r="O247" s="5"/>
      <c r="P247" s="5"/>
      <c r="Q247" s="5"/>
      <c r="R247" s="1"/>
      <c r="S247" s="1"/>
      <c r="T247" s="2"/>
      <c r="U247" s="5"/>
      <c r="V247" s="5"/>
      <c r="W247" s="5"/>
      <c r="X247" s="5"/>
      <c r="Y247" s="1"/>
      <c r="Z247" s="1"/>
      <c r="AA247" s="1"/>
      <c r="AB247" s="1"/>
      <c r="AC247" s="1"/>
      <c r="AD247" s="1"/>
      <c r="AE247" s="1"/>
      <c r="AF247" s="15"/>
      <c r="AG247" s="1"/>
    </row>
    <row r="248">
      <c r="A248" s="1"/>
      <c r="B248" s="18"/>
      <c r="C248" s="19"/>
      <c r="D248" s="4"/>
      <c r="E248" s="19"/>
      <c r="F248" s="19"/>
      <c r="G248" s="1"/>
      <c r="H248" s="1"/>
      <c r="I248" s="5"/>
      <c r="J248" s="5"/>
      <c r="K248" s="1"/>
      <c r="L248" s="1"/>
      <c r="M248" s="1"/>
      <c r="N248" s="1"/>
      <c r="O248" s="5"/>
      <c r="P248" s="5"/>
      <c r="Q248" s="5"/>
      <c r="R248" s="1"/>
      <c r="S248" s="1"/>
      <c r="T248" s="2"/>
      <c r="U248" s="5"/>
      <c r="V248" s="5"/>
      <c r="W248" s="5"/>
      <c r="X248" s="5"/>
      <c r="Y248" s="1"/>
      <c r="Z248" s="1"/>
      <c r="AA248" s="1"/>
      <c r="AB248" s="1"/>
      <c r="AC248" s="1"/>
      <c r="AD248" s="1"/>
      <c r="AE248" s="1"/>
      <c r="AF248" s="15"/>
      <c r="AG248" s="1"/>
    </row>
    <row r="249">
      <c r="A249" s="1"/>
      <c r="B249" s="18"/>
      <c r="C249" s="19"/>
      <c r="D249" s="4"/>
      <c r="E249" s="19"/>
      <c r="F249" s="19"/>
      <c r="G249" s="2"/>
      <c r="H249" s="1"/>
      <c r="I249" s="5"/>
      <c r="J249" s="1"/>
      <c r="K249" s="1"/>
      <c r="L249" s="1"/>
      <c r="M249" s="1"/>
      <c r="N249" s="1"/>
      <c r="O249" s="5"/>
      <c r="P249" s="5"/>
      <c r="Q249" s="5"/>
      <c r="R249" s="1"/>
      <c r="S249" s="1"/>
      <c r="T249" s="2"/>
      <c r="U249" s="5"/>
      <c r="V249" s="5"/>
      <c r="W249" s="5"/>
      <c r="X249" s="5"/>
      <c r="Y249" s="1"/>
      <c r="Z249" s="1"/>
      <c r="AA249" s="1"/>
      <c r="AB249" s="1"/>
      <c r="AC249" s="1"/>
      <c r="AD249" s="1"/>
      <c r="AE249" s="1"/>
      <c r="AF249" s="15"/>
      <c r="AG249" s="1"/>
    </row>
    <row r="250">
      <c r="A250" s="1"/>
      <c r="B250" s="18"/>
      <c r="C250" s="19"/>
      <c r="D250" s="4"/>
      <c r="E250" s="19"/>
      <c r="F250" s="19"/>
      <c r="G250" s="2"/>
      <c r="H250" s="1"/>
      <c r="I250" s="5"/>
      <c r="J250" s="1"/>
      <c r="K250" s="1"/>
      <c r="L250" s="1"/>
      <c r="M250" s="1"/>
      <c r="N250" s="1"/>
      <c r="O250" s="5"/>
      <c r="P250" s="5"/>
      <c r="Q250" s="5"/>
      <c r="R250" s="1"/>
      <c r="S250" s="1"/>
      <c r="T250" s="2"/>
      <c r="U250" s="5"/>
      <c r="V250" s="5"/>
      <c r="W250" s="5"/>
      <c r="X250" s="5"/>
      <c r="Y250" s="1"/>
      <c r="Z250" s="1"/>
      <c r="AA250" s="1"/>
      <c r="AB250" s="1"/>
      <c r="AC250" s="1"/>
      <c r="AD250" s="1"/>
      <c r="AE250" s="1"/>
      <c r="AF250" s="15"/>
      <c r="AG250" s="1"/>
    </row>
    <row r="251">
      <c r="A251" s="1"/>
      <c r="B251" s="18"/>
      <c r="C251" s="19"/>
      <c r="D251" s="4"/>
      <c r="E251" s="19"/>
      <c r="F251" s="19"/>
      <c r="G251" s="1"/>
      <c r="H251" s="1"/>
      <c r="I251" s="5"/>
      <c r="J251" s="1"/>
      <c r="K251" s="1"/>
      <c r="L251" s="1"/>
      <c r="M251" s="1"/>
      <c r="N251" s="1"/>
      <c r="O251" s="5"/>
      <c r="P251" s="5"/>
      <c r="Q251" s="5"/>
      <c r="R251" s="1"/>
      <c r="S251" s="1"/>
      <c r="T251" s="2"/>
      <c r="U251" s="5"/>
      <c r="V251" s="5"/>
      <c r="W251" s="5"/>
      <c r="X251" s="5"/>
      <c r="Y251" s="1"/>
      <c r="Z251" s="1"/>
      <c r="AA251" s="1"/>
      <c r="AB251" s="1"/>
      <c r="AC251" s="1"/>
      <c r="AD251" s="1"/>
      <c r="AE251" s="1"/>
      <c r="AF251" s="15"/>
      <c r="AG251" s="1"/>
    </row>
    <row r="252">
      <c r="A252" s="1"/>
      <c r="B252" s="18"/>
      <c r="C252" s="19"/>
      <c r="D252" s="22"/>
      <c r="E252" s="19"/>
      <c r="F252" s="19"/>
      <c r="G252" s="1"/>
      <c r="H252" s="1"/>
      <c r="I252" s="5"/>
      <c r="J252" s="5"/>
      <c r="K252" s="1"/>
      <c r="L252" s="1"/>
      <c r="M252" s="1"/>
      <c r="N252" s="1"/>
      <c r="O252" s="5"/>
      <c r="P252" s="5"/>
      <c r="Q252" s="5"/>
      <c r="R252" s="1"/>
      <c r="S252" s="1"/>
      <c r="T252" s="2"/>
      <c r="U252" s="5"/>
      <c r="V252" s="5"/>
      <c r="W252" s="5"/>
      <c r="X252" s="5"/>
      <c r="Y252" s="1"/>
      <c r="Z252" s="1"/>
      <c r="AA252" s="1"/>
      <c r="AB252" s="1"/>
      <c r="AC252" s="1"/>
      <c r="AD252" s="1"/>
      <c r="AE252" s="1"/>
      <c r="AF252" s="15"/>
      <c r="AG252" s="1"/>
    </row>
    <row r="253">
      <c r="A253" s="1"/>
      <c r="B253" s="18"/>
      <c r="C253" s="19"/>
      <c r="D253" s="4"/>
      <c r="E253" s="19"/>
      <c r="F253" s="19"/>
      <c r="G253" s="1"/>
      <c r="H253" s="1"/>
      <c r="I253" s="6"/>
      <c r="J253" s="1"/>
      <c r="K253" s="1"/>
      <c r="L253" s="1"/>
      <c r="M253" s="1"/>
      <c r="N253" s="2"/>
      <c r="O253" s="5"/>
      <c r="P253" s="5"/>
      <c r="Q253" s="5"/>
      <c r="R253" s="1"/>
      <c r="S253" s="1"/>
      <c r="T253" s="2"/>
      <c r="U253" s="5"/>
      <c r="V253" s="5"/>
      <c r="W253" s="5"/>
      <c r="X253" s="5"/>
      <c r="Y253" s="1"/>
      <c r="Z253" s="1"/>
      <c r="AA253" s="1"/>
      <c r="AB253" s="1"/>
      <c r="AC253" s="1"/>
      <c r="AD253" s="1"/>
      <c r="AE253" s="1"/>
      <c r="AF253" s="15"/>
      <c r="AG253" s="1"/>
    </row>
    <row r="254">
      <c r="A254" s="1"/>
      <c r="B254" s="18"/>
      <c r="C254" s="19"/>
      <c r="D254" s="4"/>
      <c r="E254" s="19"/>
      <c r="F254" s="19"/>
      <c r="G254" s="1"/>
      <c r="H254" s="1"/>
      <c r="I254" s="6"/>
      <c r="J254" s="5"/>
      <c r="K254" s="1"/>
      <c r="L254" s="1"/>
      <c r="M254" s="1"/>
      <c r="N254" s="2"/>
      <c r="O254" s="5"/>
      <c r="P254" s="5"/>
      <c r="Q254" s="5"/>
      <c r="R254" s="1"/>
      <c r="S254" s="1"/>
      <c r="T254" s="2"/>
      <c r="U254" s="5"/>
      <c r="V254" s="5"/>
      <c r="W254" s="5"/>
      <c r="X254" s="5"/>
      <c r="Y254" s="1"/>
      <c r="Z254" s="1"/>
      <c r="AA254" s="1"/>
      <c r="AB254" s="1"/>
      <c r="AC254" s="1"/>
      <c r="AD254" s="1"/>
      <c r="AE254" s="1"/>
      <c r="AF254" s="15"/>
      <c r="AG254" s="1"/>
    </row>
    <row r="255">
      <c r="A255" s="1"/>
      <c r="B255" s="18"/>
      <c r="C255" s="19"/>
      <c r="D255" s="4"/>
      <c r="E255" s="19"/>
      <c r="F255" s="19"/>
      <c r="G255" s="1"/>
      <c r="H255" s="1"/>
      <c r="I255" s="5"/>
      <c r="J255" s="5"/>
      <c r="K255" s="1"/>
      <c r="L255" s="1"/>
      <c r="M255" s="1"/>
      <c r="N255" s="1"/>
      <c r="O255" s="5"/>
      <c r="P255" s="5"/>
      <c r="Q255" s="5"/>
      <c r="R255" s="1"/>
      <c r="S255" s="1"/>
      <c r="T255" s="1"/>
      <c r="U255" s="5"/>
      <c r="V255" s="5"/>
      <c r="W255" s="5"/>
      <c r="X255" s="5"/>
      <c r="Y255" s="1"/>
      <c r="Z255" s="1"/>
      <c r="AA255" s="1"/>
      <c r="AB255" s="1"/>
      <c r="AC255" s="1"/>
      <c r="AD255" s="1"/>
      <c r="AE255" s="1"/>
      <c r="AF255" s="15"/>
      <c r="AG255" s="1"/>
    </row>
    <row r="256">
      <c r="A256" s="1"/>
      <c r="B256" s="18"/>
      <c r="C256" s="19"/>
      <c r="D256" s="4"/>
      <c r="E256" s="19"/>
      <c r="F256" s="19"/>
      <c r="G256" s="1"/>
      <c r="H256" s="1"/>
      <c r="I256" s="6"/>
      <c r="J256" s="5"/>
      <c r="K256" s="1"/>
      <c r="L256" s="1"/>
      <c r="M256" s="1"/>
      <c r="N256" s="1"/>
      <c r="O256" s="5"/>
      <c r="P256" s="5"/>
      <c r="Q256" s="5"/>
      <c r="R256" s="1"/>
      <c r="S256" s="1"/>
      <c r="T256" s="2"/>
      <c r="U256" s="5"/>
      <c r="V256" s="5"/>
      <c r="W256" s="5"/>
      <c r="X256" s="5"/>
      <c r="Y256" s="1"/>
      <c r="Z256" s="1"/>
      <c r="AA256" s="1"/>
      <c r="AB256" s="1"/>
      <c r="AC256" s="1"/>
      <c r="AD256" s="1"/>
      <c r="AE256" s="1"/>
      <c r="AF256" s="15"/>
      <c r="AG256" s="1"/>
    </row>
    <row r="257">
      <c r="A257" s="1"/>
      <c r="B257" s="18"/>
      <c r="C257" s="19"/>
      <c r="D257" s="4"/>
      <c r="E257" s="19"/>
      <c r="F257" s="19"/>
      <c r="G257" s="1"/>
      <c r="H257" s="1"/>
      <c r="I257" s="6"/>
      <c r="J257" s="5"/>
      <c r="K257" s="1"/>
      <c r="L257" s="1"/>
      <c r="M257" s="1"/>
      <c r="N257" s="1"/>
      <c r="O257" s="5"/>
      <c r="P257" s="5"/>
      <c r="Q257" s="5"/>
      <c r="R257" s="1"/>
      <c r="S257" s="1"/>
      <c r="T257" s="2"/>
      <c r="U257" s="5"/>
      <c r="V257" s="5"/>
      <c r="W257" s="5"/>
      <c r="X257" s="5"/>
      <c r="Y257" s="1"/>
      <c r="Z257" s="1"/>
      <c r="AA257" s="1"/>
      <c r="AB257" s="1"/>
      <c r="AC257" s="1"/>
      <c r="AD257" s="1"/>
      <c r="AE257" s="1"/>
      <c r="AF257" s="15"/>
      <c r="AG257" s="1"/>
    </row>
    <row r="258">
      <c r="A258" s="1"/>
      <c r="B258" s="18"/>
      <c r="C258" s="19"/>
      <c r="D258" s="4"/>
      <c r="E258" s="19"/>
      <c r="F258" s="19"/>
      <c r="G258" s="1"/>
      <c r="H258" s="1"/>
      <c r="I258" s="6"/>
      <c r="J258" s="1"/>
      <c r="K258" s="1"/>
      <c r="L258" s="1"/>
      <c r="M258" s="1"/>
      <c r="N258" s="1"/>
      <c r="O258" s="5"/>
      <c r="P258" s="5"/>
      <c r="Q258" s="5"/>
      <c r="R258" s="1"/>
      <c r="S258" s="1"/>
      <c r="T258" s="2"/>
      <c r="U258" s="5"/>
      <c r="V258" s="5"/>
      <c r="W258" s="5"/>
      <c r="X258" s="5"/>
      <c r="Y258" s="1"/>
      <c r="Z258" s="1"/>
      <c r="AA258" s="1"/>
      <c r="AB258" s="1"/>
      <c r="AC258" s="1"/>
      <c r="AD258" s="1"/>
      <c r="AE258" s="1"/>
      <c r="AF258" s="15"/>
      <c r="AG258" s="1"/>
    </row>
    <row r="259">
      <c r="A259" s="1"/>
      <c r="B259" s="18"/>
      <c r="C259" s="19"/>
      <c r="D259" s="22"/>
      <c r="E259" s="19"/>
      <c r="F259" s="19"/>
      <c r="G259" s="1"/>
      <c r="H259" s="1"/>
      <c r="I259" s="6"/>
      <c r="J259" s="5"/>
      <c r="K259" s="1"/>
      <c r="L259" s="1"/>
      <c r="M259" s="1"/>
      <c r="N259" s="1"/>
      <c r="O259" s="5"/>
      <c r="P259" s="5"/>
      <c r="Q259" s="5"/>
      <c r="R259" s="1"/>
      <c r="S259" s="1"/>
      <c r="T259" s="2"/>
      <c r="U259" s="5"/>
      <c r="V259" s="5"/>
      <c r="W259" s="5"/>
      <c r="X259" s="5"/>
      <c r="Y259" s="1"/>
      <c r="Z259" s="1"/>
      <c r="AA259" s="1"/>
      <c r="AB259" s="1"/>
      <c r="AC259" s="1"/>
      <c r="AD259" s="1"/>
      <c r="AE259" s="1"/>
      <c r="AF259" s="15"/>
      <c r="AG259" s="1"/>
    </row>
    <row r="260">
      <c r="A260" s="1"/>
      <c r="B260" s="18"/>
      <c r="C260" s="19"/>
      <c r="D260" s="4"/>
      <c r="E260" s="19"/>
      <c r="F260" s="19"/>
      <c r="G260" s="1"/>
      <c r="H260" s="1"/>
      <c r="I260" s="6"/>
      <c r="J260" s="1"/>
      <c r="K260" s="1"/>
      <c r="L260" s="1"/>
      <c r="M260" s="1"/>
      <c r="N260" s="1"/>
      <c r="O260" s="5"/>
      <c r="P260" s="5"/>
      <c r="Q260" s="5"/>
      <c r="R260" s="1"/>
      <c r="S260" s="1"/>
      <c r="T260" s="1"/>
      <c r="U260" s="5"/>
      <c r="V260" s="5"/>
      <c r="W260" s="5"/>
      <c r="X260" s="5"/>
      <c r="Y260" s="1"/>
      <c r="Z260" s="1"/>
      <c r="AA260" s="1"/>
      <c r="AB260" s="1"/>
      <c r="AC260" s="1"/>
      <c r="AD260" s="1"/>
      <c r="AE260" s="1"/>
      <c r="AF260" s="15"/>
      <c r="AG260" s="1"/>
    </row>
    <row r="261">
      <c r="A261" s="1"/>
      <c r="B261" s="18"/>
      <c r="C261" s="19"/>
      <c r="D261" s="4"/>
      <c r="E261" s="19"/>
      <c r="F261" s="19"/>
      <c r="G261" s="1"/>
      <c r="H261" s="1"/>
      <c r="I261" s="5"/>
      <c r="J261" s="1"/>
      <c r="K261" s="1"/>
      <c r="L261" s="1"/>
      <c r="M261" s="1"/>
      <c r="N261" s="1"/>
      <c r="O261" s="5"/>
      <c r="P261" s="5"/>
      <c r="Q261" s="5"/>
      <c r="R261" s="1"/>
      <c r="S261" s="1"/>
      <c r="T261" s="2"/>
      <c r="U261" s="5"/>
      <c r="V261" s="5"/>
      <c r="W261" s="5"/>
      <c r="X261" s="5"/>
      <c r="Y261" s="1"/>
      <c r="Z261" s="1"/>
      <c r="AA261" s="1"/>
      <c r="AB261" s="1"/>
      <c r="AC261" s="1"/>
      <c r="AD261" s="1"/>
      <c r="AE261" s="1"/>
      <c r="AF261" s="15"/>
      <c r="AG261" s="1"/>
    </row>
    <row r="262">
      <c r="A262" s="1"/>
      <c r="B262" s="18"/>
      <c r="C262" s="19"/>
      <c r="D262" s="4"/>
      <c r="E262" s="19"/>
      <c r="F262" s="19"/>
      <c r="G262" s="1"/>
      <c r="H262" s="1"/>
      <c r="I262" s="5"/>
      <c r="J262" s="5"/>
      <c r="K262" s="1"/>
      <c r="L262" s="1"/>
      <c r="M262" s="1"/>
      <c r="N262" s="1"/>
      <c r="O262" s="5"/>
      <c r="P262" s="5"/>
      <c r="Q262" s="5"/>
      <c r="R262" s="1"/>
      <c r="S262" s="1"/>
      <c r="T262" s="2"/>
      <c r="U262" s="5"/>
      <c r="V262" s="5"/>
      <c r="W262" s="5"/>
      <c r="X262" s="5"/>
      <c r="Y262" s="1"/>
      <c r="Z262" s="1"/>
      <c r="AA262" s="1"/>
      <c r="AB262" s="1"/>
      <c r="AC262" s="1"/>
      <c r="AD262" s="1"/>
      <c r="AE262" s="1"/>
      <c r="AF262" s="15"/>
      <c r="AG262" s="1"/>
    </row>
    <row r="263">
      <c r="A263" s="1"/>
      <c r="B263" s="18"/>
      <c r="C263" s="19"/>
      <c r="D263" s="4"/>
      <c r="E263" s="19"/>
      <c r="F263" s="19"/>
      <c r="G263" s="1"/>
      <c r="H263" s="1"/>
      <c r="I263" s="6"/>
      <c r="J263" s="1"/>
      <c r="K263" s="1"/>
      <c r="L263" s="1"/>
      <c r="M263" s="1"/>
      <c r="N263" s="1"/>
      <c r="O263" s="5"/>
      <c r="P263" s="5"/>
      <c r="Q263" s="5"/>
      <c r="R263" s="1"/>
      <c r="S263" s="1"/>
      <c r="T263" s="2"/>
      <c r="U263" s="5"/>
      <c r="V263" s="5"/>
      <c r="W263" s="5"/>
      <c r="X263" s="5"/>
      <c r="Y263" s="1"/>
      <c r="Z263" s="1"/>
      <c r="AA263" s="1"/>
      <c r="AB263" s="1"/>
      <c r="AC263" s="1"/>
      <c r="AD263" s="1"/>
      <c r="AE263" s="1"/>
      <c r="AF263" s="15"/>
      <c r="AG263" s="1"/>
    </row>
    <row r="264">
      <c r="A264" s="1"/>
      <c r="B264" s="18"/>
      <c r="C264" s="19"/>
      <c r="D264" s="22"/>
      <c r="E264" s="19"/>
      <c r="F264" s="19"/>
      <c r="G264" s="1"/>
      <c r="H264" s="1"/>
      <c r="I264" s="6"/>
      <c r="J264" s="5"/>
      <c r="K264" s="1"/>
      <c r="L264" s="1"/>
      <c r="M264" s="1"/>
      <c r="N264" s="1"/>
      <c r="O264" s="5"/>
      <c r="P264" s="5"/>
      <c r="Q264" s="5"/>
      <c r="R264" s="1"/>
      <c r="S264" s="1"/>
      <c r="T264" s="2"/>
      <c r="U264" s="5"/>
      <c r="V264" s="5"/>
      <c r="W264" s="5"/>
      <c r="X264" s="5"/>
      <c r="Y264" s="1"/>
      <c r="Z264" s="1"/>
      <c r="AA264" s="1"/>
      <c r="AB264" s="1"/>
      <c r="AC264" s="1"/>
      <c r="AD264" s="1"/>
      <c r="AE264" s="1"/>
      <c r="AF264" s="15"/>
      <c r="AG264" s="1"/>
    </row>
    <row r="265">
      <c r="A265" s="1"/>
      <c r="B265" s="18"/>
      <c r="C265" s="19"/>
      <c r="D265" s="4"/>
      <c r="E265" s="19"/>
      <c r="F265" s="19"/>
      <c r="G265" s="1"/>
      <c r="H265" s="1"/>
      <c r="I265" s="6"/>
      <c r="J265" s="1"/>
      <c r="K265" s="1"/>
      <c r="L265" s="1"/>
      <c r="M265" s="1"/>
      <c r="N265" s="1"/>
      <c r="O265" s="5"/>
      <c r="P265" s="5"/>
      <c r="Q265" s="5"/>
      <c r="R265" s="1"/>
      <c r="S265" s="1"/>
      <c r="T265" s="2"/>
      <c r="U265" s="5"/>
      <c r="V265" s="5"/>
      <c r="W265" s="5"/>
      <c r="X265" s="5"/>
      <c r="Y265" s="1"/>
      <c r="Z265" s="1"/>
      <c r="AA265" s="1"/>
      <c r="AB265" s="1"/>
      <c r="AC265" s="1"/>
      <c r="AD265" s="1"/>
      <c r="AE265" s="1"/>
      <c r="AF265" s="15"/>
      <c r="AG265" s="1"/>
    </row>
    <row r="266">
      <c r="A266" s="1"/>
      <c r="B266" s="18"/>
      <c r="C266" s="19"/>
      <c r="D266" s="4"/>
      <c r="E266" s="19"/>
      <c r="F266" s="19"/>
      <c r="G266" s="1"/>
      <c r="H266" s="1"/>
      <c r="I266" s="5"/>
      <c r="J266" s="1"/>
      <c r="K266" s="1"/>
      <c r="L266" s="1"/>
      <c r="M266" s="1"/>
      <c r="N266" s="1"/>
      <c r="O266" s="5"/>
      <c r="P266" s="5"/>
      <c r="Q266" s="5"/>
      <c r="R266" s="1"/>
      <c r="S266" s="1"/>
      <c r="T266" s="2"/>
      <c r="U266" s="5"/>
      <c r="V266" s="5"/>
      <c r="W266" s="5"/>
      <c r="X266" s="5"/>
      <c r="Y266" s="1"/>
      <c r="Z266" s="1"/>
      <c r="AA266" s="1"/>
      <c r="AB266" s="1"/>
      <c r="AC266" s="1"/>
      <c r="AD266" s="1"/>
      <c r="AE266" s="1"/>
      <c r="AF266" s="15"/>
      <c r="AG266" s="1"/>
    </row>
    <row r="267">
      <c r="A267" s="1"/>
      <c r="B267" s="18"/>
      <c r="C267" s="19"/>
      <c r="D267" s="4"/>
      <c r="E267" s="19"/>
      <c r="F267" s="19"/>
      <c r="G267" s="1"/>
      <c r="H267" s="1"/>
      <c r="I267" s="5"/>
      <c r="J267" s="1"/>
      <c r="K267" s="1"/>
      <c r="L267" s="1"/>
      <c r="M267" s="1"/>
      <c r="N267" s="2"/>
      <c r="O267" s="5"/>
      <c r="P267" s="5"/>
      <c r="Q267" s="5"/>
      <c r="R267" s="1"/>
      <c r="S267" s="1"/>
      <c r="T267" s="2"/>
      <c r="U267" s="5"/>
      <c r="V267" s="5"/>
      <c r="W267" s="5"/>
      <c r="X267" s="5"/>
      <c r="Y267" s="1"/>
      <c r="Z267" s="1"/>
      <c r="AA267" s="1"/>
      <c r="AB267" s="1"/>
      <c r="AC267" s="1"/>
      <c r="AD267" s="1"/>
      <c r="AE267" s="1"/>
      <c r="AF267" s="15"/>
      <c r="AG267" s="1"/>
    </row>
    <row r="268">
      <c r="A268" s="1"/>
      <c r="B268" s="18"/>
      <c r="C268" s="19"/>
      <c r="D268" s="4"/>
      <c r="E268" s="19"/>
      <c r="F268" s="19"/>
      <c r="G268" s="1"/>
      <c r="H268" s="1"/>
      <c r="I268" s="5"/>
      <c r="J268" s="1"/>
      <c r="K268" s="1"/>
      <c r="L268" s="1"/>
      <c r="M268" s="1"/>
      <c r="N268" s="1"/>
      <c r="O268" s="5"/>
      <c r="P268" s="5"/>
      <c r="Q268" s="5"/>
      <c r="R268" s="1"/>
      <c r="S268" s="1"/>
      <c r="T268" s="2"/>
      <c r="U268" s="5"/>
      <c r="V268" s="5"/>
      <c r="W268" s="5"/>
      <c r="X268" s="5"/>
      <c r="Y268" s="1"/>
      <c r="Z268" s="1"/>
      <c r="AA268" s="1"/>
      <c r="AB268" s="1"/>
      <c r="AC268" s="1"/>
      <c r="AD268" s="1"/>
      <c r="AE268" s="1"/>
      <c r="AF268" s="15"/>
      <c r="AG268" s="1"/>
    </row>
    <row r="269">
      <c r="A269" s="1"/>
      <c r="B269" s="18"/>
      <c r="C269" s="19"/>
      <c r="D269" s="4"/>
      <c r="E269" s="19"/>
      <c r="F269" s="19"/>
      <c r="G269" s="1"/>
      <c r="H269" s="1"/>
      <c r="I269" s="6"/>
      <c r="J269" s="1"/>
      <c r="K269" s="1"/>
      <c r="L269" s="1"/>
      <c r="M269" s="1"/>
      <c r="N269" s="1"/>
      <c r="O269" s="5"/>
      <c r="P269" s="5"/>
      <c r="Q269" s="5"/>
      <c r="R269" s="1"/>
      <c r="S269" s="1"/>
      <c r="T269" s="2"/>
      <c r="U269" s="5"/>
      <c r="V269" s="5"/>
      <c r="W269" s="5"/>
      <c r="X269" s="5"/>
      <c r="Y269" s="1"/>
      <c r="Z269" s="1"/>
      <c r="AA269" s="1"/>
      <c r="AB269" s="1"/>
      <c r="AC269" s="1"/>
      <c r="AD269" s="1"/>
      <c r="AE269" s="1"/>
      <c r="AF269" s="15"/>
      <c r="AG269" s="1"/>
    </row>
    <row r="270">
      <c r="A270" s="1"/>
      <c r="B270" s="18"/>
      <c r="C270" s="19"/>
      <c r="D270" s="22"/>
      <c r="E270" s="19"/>
      <c r="F270" s="19"/>
      <c r="G270" s="1"/>
      <c r="H270" s="1"/>
      <c r="I270" s="5"/>
      <c r="J270" s="1"/>
      <c r="K270" s="1"/>
      <c r="L270" s="1"/>
      <c r="M270" s="1"/>
      <c r="N270" s="1"/>
      <c r="O270" s="5"/>
      <c r="P270" s="5"/>
      <c r="Q270" s="5"/>
      <c r="R270" s="1"/>
      <c r="S270" s="1"/>
      <c r="T270" s="2"/>
      <c r="U270" s="5"/>
      <c r="V270" s="5"/>
      <c r="W270" s="5"/>
      <c r="X270" s="5"/>
      <c r="Y270" s="1"/>
      <c r="Z270" s="1"/>
      <c r="AA270" s="1"/>
      <c r="AB270" s="1"/>
      <c r="AC270" s="1"/>
      <c r="AD270" s="1"/>
      <c r="AE270" s="1"/>
      <c r="AF270" s="15"/>
      <c r="AG270" s="1"/>
    </row>
    <row r="271">
      <c r="A271" s="1"/>
      <c r="B271" s="18"/>
      <c r="C271" s="19"/>
      <c r="D271" s="4"/>
      <c r="E271" s="19"/>
      <c r="F271" s="19"/>
      <c r="G271" s="1"/>
      <c r="H271" s="1"/>
      <c r="I271" s="5"/>
      <c r="J271" s="1"/>
      <c r="K271" s="1"/>
      <c r="L271" s="1"/>
      <c r="M271" s="1"/>
      <c r="N271" s="1"/>
      <c r="O271" s="5"/>
      <c r="P271" s="5"/>
      <c r="Q271" s="5"/>
      <c r="R271" s="1"/>
      <c r="S271" s="1"/>
      <c r="T271" s="2"/>
      <c r="U271" s="5"/>
      <c r="V271" s="5"/>
      <c r="W271" s="5"/>
      <c r="X271" s="5"/>
      <c r="Y271" s="1"/>
      <c r="Z271" s="1"/>
      <c r="AA271" s="1"/>
      <c r="AB271" s="1"/>
      <c r="AC271" s="1"/>
      <c r="AD271" s="1"/>
      <c r="AE271" s="1"/>
      <c r="AF271" s="15"/>
      <c r="AG271" s="1"/>
    </row>
    <row r="272">
      <c r="A272" s="1"/>
      <c r="B272" s="18"/>
      <c r="C272" s="19"/>
      <c r="D272" s="4"/>
      <c r="E272" s="19"/>
      <c r="F272" s="19"/>
      <c r="G272" s="1"/>
      <c r="H272" s="1"/>
      <c r="I272" s="6"/>
      <c r="J272" s="5"/>
      <c r="K272" s="1"/>
      <c r="L272" s="1"/>
      <c r="M272" s="1"/>
      <c r="N272" s="1"/>
      <c r="O272" s="5"/>
      <c r="P272" s="5"/>
      <c r="Q272" s="5"/>
      <c r="R272" s="1"/>
      <c r="S272" s="1"/>
      <c r="T272" s="2"/>
      <c r="U272" s="5"/>
      <c r="V272" s="5"/>
      <c r="W272" s="5"/>
      <c r="X272" s="5"/>
      <c r="Y272" s="1"/>
      <c r="Z272" s="1"/>
      <c r="AA272" s="1"/>
      <c r="AB272" s="1"/>
      <c r="AC272" s="1"/>
      <c r="AD272" s="1"/>
      <c r="AE272" s="1"/>
      <c r="AF272" s="15"/>
      <c r="AG272" s="1"/>
    </row>
    <row r="273">
      <c r="A273" s="1"/>
      <c r="B273" s="18"/>
      <c r="C273" s="19"/>
      <c r="D273" s="4"/>
      <c r="E273" s="19"/>
      <c r="F273" s="19"/>
      <c r="G273" s="1"/>
      <c r="H273" s="1"/>
      <c r="I273" s="6"/>
      <c r="J273" s="1"/>
      <c r="K273" s="1"/>
      <c r="L273" s="1"/>
      <c r="M273" s="1"/>
      <c r="N273" s="2"/>
      <c r="O273" s="5"/>
      <c r="P273" s="5"/>
      <c r="Q273" s="5"/>
      <c r="R273" s="1"/>
      <c r="S273" s="1"/>
      <c r="T273" s="2"/>
      <c r="U273" s="5"/>
      <c r="V273" s="5"/>
      <c r="W273" s="5"/>
      <c r="X273" s="5"/>
      <c r="Y273" s="1"/>
      <c r="Z273" s="1"/>
      <c r="AA273" s="1"/>
      <c r="AB273" s="1"/>
      <c r="AC273" s="1"/>
      <c r="AD273" s="1"/>
      <c r="AE273" s="1"/>
      <c r="AF273" s="15"/>
      <c r="AG273" s="1"/>
    </row>
    <row r="274">
      <c r="A274" s="1"/>
      <c r="B274" s="18"/>
      <c r="C274" s="19"/>
      <c r="D274" s="19"/>
      <c r="E274" s="19"/>
      <c r="F274" s="19"/>
      <c r="G274" s="2"/>
      <c r="H274" s="1"/>
      <c r="I274" s="6"/>
      <c r="J274" s="1"/>
      <c r="K274" s="1"/>
      <c r="L274" s="1"/>
      <c r="M274" s="1"/>
      <c r="N274" s="2"/>
      <c r="O274" s="5"/>
      <c r="P274" s="5"/>
      <c r="Q274" s="5"/>
      <c r="R274" s="1"/>
      <c r="S274" s="1"/>
      <c r="T274" s="2"/>
      <c r="U274" s="5"/>
      <c r="V274" s="5"/>
      <c r="W274" s="5"/>
      <c r="X274" s="5"/>
      <c r="Y274" s="1"/>
      <c r="Z274" s="1"/>
      <c r="AA274" s="1"/>
      <c r="AB274" s="1"/>
      <c r="AC274" s="1"/>
      <c r="AD274" s="1"/>
      <c r="AE274" s="1"/>
      <c r="AF274" s="15"/>
      <c r="AG274" s="1"/>
    </row>
    <row r="275">
      <c r="A275" s="1"/>
      <c r="B275" s="18"/>
      <c r="C275" s="19"/>
      <c r="D275" s="4"/>
      <c r="E275" s="19"/>
      <c r="F275" s="19"/>
      <c r="G275" s="1"/>
      <c r="H275" s="1"/>
      <c r="I275" s="6"/>
      <c r="J275" s="1"/>
      <c r="K275" s="1"/>
      <c r="L275" s="1"/>
      <c r="M275" s="1"/>
      <c r="N275" s="2"/>
      <c r="O275" s="5"/>
      <c r="P275" s="5"/>
      <c r="Q275" s="5"/>
      <c r="R275" s="1"/>
      <c r="S275" s="1"/>
      <c r="T275" s="2"/>
      <c r="U275" s="5"/>
      <c r="V275" s="5"/>
      <c r="W275" s="5"/>
      <c r="X275" s="5"/>
      <c r="Y275" s="1"/>
      <c r="Z275" s="1"/>
      <c r="AA275" s="1"/>
      <c r="AB275" s="1"/>
      <c r="AC275" s="1"/>
      <c r="AD275" s="1"/>
      <c r="AE275" s="1"/>
      <c r="AF275" s="15"/>
      <c r="AG275" s="1"/>
    </row>
    <row r="276">
      <c r="A276" s="1"/>
      <c r="B276" s="18"/>
      <c r="C276" s="19"/>
      <c r="D276" s="4"/>
      <c r="E276" s="19"/>
      <c r="F276" s="19"/>
      <c r="G276" s="1"/>
      <c r="H276" s="1"/>
      <c r="I276" s="5"/>
      <c r="J276" s="1"/>
      <c r="K276" s="1"/>
      <c r="L276" s="1"/>
      <c r="M276" s="1"/>
      <c r="N276" s="1"/>
      <c r="O276" s="5"/>
      <c r="P276" s="6"/>
      <c r="Q276" s="5"/>
      <c r="R276" s="1"/>
      <c r="S276" s="1"/>
      <c r="T276" s="2"/>
      <c r="U276" s="5"/>
      <c r="V276" s="5"/>
      <c r="W276" s="5"/>
      <c r="X276" s="5"/>
      <c r="Y276" s="1"/>
      <c r="Z276" s="1"/>
      <c r="AA276" s="1"/>
      <c r="AB276" s="1"/>
      <c r="AC276" s="1"/>
      <c r="AD276" s="1"/>
      <c r="AE276" s="1"/>
      <c r="AF276" s="15"/>
      <c r="AG276" s="1"/>
    </row>
    <row r="277">
      <c r="A277" s="1"/>
      <c r="B277" s="18"/>
      <c r="C277" s="19"/>
      <c r="D277" s="4"/>
      <c r="E277" s="19"/>
      <c r="F277" s="19"/>
      <c r="G277" s="1"/>
      <c r="H277" s="1"/>
      <c r="I277" s="6"/>
      <c r="J277" s="1"/>
      <c r="K277" s="1"/>
      <c r="L277" s="1"/>
      <c r="M277" s="1"/>
      <c r="N277" s="1"/>
      <c r="O277" s="5"/>
      <c r="P277" s="6"/>
      <c r="Q277" s="5"/>
      <c r="R277" s="1"/>
      <c r="S277" s="1"/>
      <c r="T277" s="2"/>
      <c r="U277" s="5"/>
      <c r="V277" s="5"/>
      <c r="W277" s="5"/>
      <c r="X277" s="5"/>
      <c r="Y277" s="1"/>
      <c r="Z277" s="1"/>
      <c r="AA277" s="1"/>
      <c r="AB277" s="1"/>
      <c r="AC277" s="1"/>
      <c r="AD277" s="1"/>
      <c r="AE277" s="1"/>
      <c r="AF277" s="15"/>
      <c r="AG277" s="1"/>
    </row>
    <row r="278">
      <c r="A278" s="1"/>
      <c r="B278" s="18"/>
      <c r="C278" s="19"/>
      <c r="D278" s="4"/>
      <c r="E278" s="19"/>
      <c r="F278" s="19"/>
      <c r="G278" s="1"/>
      <c r="H278" s="1"/>
      <c r="I278" s="6"/>
      <c r="J278" s="1"/>
      <c r="K278" s="1"/>
      <c r="L278" s="1"/>
      <c r="M278" s="1"/>
      <c r="N278" s="2"/>
      <c r="O278" s="5"/>
      <c r="P278" s="5"/>
      <c r="Q278" s="5"/>
      <c r="R278" s="1"/>
      <c r="S278" s="1"/>
      <c r="T278" s="2"/>
      <c r="U278" s="5"/>
      <c r="V278" s="5"/>
      <c r="W278" s="5"/>
      <c r="X278" s="5"/>
      <c r="Y278" s="1"/>
      <c r="Z278" s="1"/>
      <c r="AA278" s="1"/>
      <c r="AB278" s="1"/>
      <c r="AC278" s="1"/>
      <c r="AD278" s="1"/>
      <c r="AE278" s="1"/>
      <c r="AF278" s="15"/>
      <c r="AG278" s="1"/>
    </row>
    <row r="279">
      <c r="A279" s="1"/>
      <c r="B279" s="18"/>
      <c r="C279" s="19"/>
      <c r="D279" s="4"/>
      <c r="E279" s="19"/>
      <c r="F279" s="19"/>
      <c r="G279" s="1"/>
      <c r="H279" s="1"/>
      <c r="I279" s="5"/>
      <c r="J279" s="5"/>
      <c r="K279" s="1"/>
      <c r="L279" s="1"/>
      <c r="M279" s="1"/>
      <c r="N279" s="1"/>
      <c r="O279" s="5"/>
      <c r="P279" s="5"/>
      <c r="Q279" s="5"/>
      <c r="R279" s="1"/>
      <c r="S279" s="1"/>
      <c r="T279" s="2"/>
      <c r="U279" s="5"/>
      <c r="V279" s="5"/>
      <c r="W279" s="5"/>
      <c r="X279" s="5"/>
      <c r="Y279" s="1"/>
      <c r="Z279" s="1"/>
      <c r="AA279" s="1"/>
      <c r="AB279" s="1"/>
      <c r="AC279" s="1"/>
      <c r="AD279" s="1"/>
      <c r="AE279" s="1"/>
      <c r="AF279" s="15"/>
      <c r="AG279" s="1"/>
    </row>
    <row r="280">
      <c r="A280" s="1"/>
      <c r="B280" s="18"/>
      <c r="C280" s="19"/>
      <c r="D280" s="4"/>
      <c r="E280" s="19"/>
      <c r="F280" s="19"/>
      <c r="G280" s="1"/>
      <c r="H280" s="1"/>
      <c r="I280" s="5"/>
      <c r="J280" s="5"/>
      <c r="K280" s="1"/>
      <c r="L280" s="1"/>
      <c r="M280" s="1"/>
      <c r="N280" s="1"/>
      <c r="O280" s="5"/>
      <c r="P280" s="5"/>
      <c r="Q280" s="5"/>
      <c r="R280" s="1"/>
      <c r="S280" s="1"/>
      <c r="T280" s="2"/>
      <c r="U280" s="5"/>
      <c r="V280" s="5"/>
      <c r="W280" s="5"/>
      <c r="X280" s="5"/>
      <c r="Y280" s="1"/>
      <c r="Z280" s="1"/>
      <c r="AA280" s="1"/>
      <c r="AB280" s="1"/>
      <c r="AC280" s="1"/>
      <c r="AD280" s="1"/>
      <c r="AE280" s="1"/>
      <c r="AF280" s="15"/>
      <c r="AG280" s="1"/>
    </row>
    <row r="281">
      <c r="A281" s="1"/>
      <c r="B281" s="18"/>
      <c r="C281" s="19"/>
      <c r="D281" s="4"/>
      <c r="E281" s="19"/>
      <c r="F281" s="19"/>
      <c r="G281" s="1"/>
      <c r="H281" s="1"/>
      <c r="I281" s="5"/>
      <c r="J281" s="1"/>
      <c r="K281" s="1"/>
      <c r="L281" s="1"/>
      <c r="M281" s="1"/>
      <c r="N281" s="1"/>
      <c r="O281" s="5"/>
      <c r="P281" s="5"/>
      <c r="Q281" s="5"/>
      <c r="R281" s="1"/>
      <c r="S281" s="1"/>
      <c r="T281" s="2"/>
      <c r="U281" s="5"/>
      <c r="V281" s="5"/>
      <c r="W281" s="5"/>
      <c r="X281" s="5"/>
      <c r="Y281" s="1"/>
      <c r="Z281" s="1"/>
      <c r="AA281" s="1"/>
      <c r="AB281" s="1"/>
      <c r="AC281" s="1"/>
      <c r="AD281" s="1"/>
      <c r="AE281" s="1"/>
      <c r="AF281" s="15"/>
      <c r="AG281" s="1"/>
    </row>
    <row r="282">
      <c r="A282" s="1"/>
      <c r="B282" s="18"/>
      <c r="C282" s="19"/>
      <c r="D282" s="19"/>
      <c r="E282" s="19"/>
      <c r="F282" s="19"/>
      <c r="G282" s="1"/>
      <c r="H282" s="1"/>
      <c r="I282" s="5"/>
      <c r="J282" s="1"/>
      <c r="K282" s="1"/>
      <c r="L282" s="1"/>
      <c r="M282" s="1"/>
      <c r="N282" s="1"/>
      <c r="O282" s="5"/>
      <c r="P282" s="6"/>
      <c r="Q282" s="5"/>
      <c r="R282" s="1"/>
      <c r="S282" s="1"/>
      <c r="T282" s="2"/>
      <c r="U282" s="5"/>
      <c r="V282" s="5"/>
      <c r="W282" s="5"/>
      <c r="X282" s="5"/>
      <c r="Y282" s="1"/>
      <c r="Z282" s="1"/>
      <c r="AA282" s="1"/>
      <c r="AB282" s="1"/>
      <c r="AC282" s="1"/>
      <c r="AD282" s="1"/>
      <c r="AE282" s="1"/>
      <c r="AF282" s="15"/>
      <c r="AG282" s="1"/>
    </row>
    <row r="283">
      <c r="A283" s="1"/>
      <c r="B283" s="18"/>
      <c r="C283" s="19"/>
      <c r="D283" s="4"/>
      <c r="E283" s="19"/>
      <c r="F283" s="19"/>
      <c r="G283" s="1"/>
      <c r="H283" s="1"/>
      <c r="I283" s="5"/>
      <c r="J283" s="1"/>
      <c r="K283" s="1"/>
      <c r="L283" s="1"/>
      <c r="M283" s="1"/>
      <c r="N283" s="1"/>
      <c r="O283" s="5"/>
      <c r="P283" s="5"/>
      <c r="Q283" s="5"/>
      <c r="R283" s="1"/>
      <c r="S283" s="1"/>
      <c r="T283" s="2"/>
      <c r="U283" s="5"/>
      <c r="V283" s="5"/>
      <c r="W283" s="5"/>
      <c r="X283" s="5"/>
      <c r="Y283" s="1"/>
      <c r="Z283" s="1"/>
      <c r="AA283" s="1"/>
      <c r="AB283" s="1"/>
      <c r="AC283" s="1"/>
      <c r="AD283" s="1"/>
      <c r="AE283" s="1"/>
      <c r="AF283" s="15"/>
      <c r="AG283" s="1"/>
    </row>
    <row r="284">
      <c r="A284" s="1"/>
      <c r="B284" s="18"/>
      <c r="C284" s="19"/>
      <c r="D284" s="4"/>
      <c r="E284" s="19"/>
      <c r="F284" s="19"/>
      <c r="G284" s="1"/>
      <c r="H284" s="1"/>
      <c r="I284" s="5"/>
      <c r="J284" s="1"/>
      <c r="K284" s="1"/>
      <c r="L284" s="1"/>
      <c r="M284" s="1"/>
      <c r="N284" s="1"/>
      <c r="O284" s="5"/>
      <c r="P284" s="5"/>
      <c r="Q284" s="5"/>
      <c r="R284" s="1"/>
      <c r="S284" s="1"/>
      <c r="T284" s="2"/>
      <c r="U284" s="5"/>
      <c r="V284" s="5"/>
      <c r="W284" s="5"/>
      <c r="X284" s="5"/>
      <c r="Y284" s="1"/>
      <c r="Z284" s="1"/>
      <c r="AA284" s="1"/>
      <c r="AB284" s="1"/>
      <c r="AC284" s="1"/>
      <c r="AD284" s="1"/>
      <c r="AE284" s="1"/>
      <c r="AF284" s="15"/>
      <c r="AG284" s="1"/>
    </row>
    <row r="285">
      <c r="A285" s="1"/>
      <c r="B285" s="18"/>
      <c r="C285" s="19"/>
      <c r="D285" s="4"/>
      <c r="E285" s="19"/>
      <c r="F285" s="19"/>
      <c r="G285" s="1"/>
      <c r="H285" s="1"/>
      <c r="I285" s="6"/>
      <c r="J285" s="1"/>
      <c r="K285" s="1"/>
      <c r="L285" s="1"/>
      <c r="M285" s="1"/>
      <c r="N285" s="1"/>
      <c r="O285" s="5"/>
      <c r="P285" s="5"/>
      <c r="Q285" s="5"/>
      <c r="R285" s="1"/>
      <c r="S285" s="1"/>
      <c r="T285" s="2"/>
      <c r="U285" s="5"/>
      <c r="V285" s="5"/>
      <c r="W285" s="5"/>
      <c r="X285" s="5"/>
      <c r="Y285" s="1"/>
      <c r="Z285" s="1"/>
      <c r="AA285" s="1"/>
      <c r="AB285" s="1"/>
      <c r="AC285" s="1"/>
      <c r="AD285" s="1"/>
      <c r="AE285" s="1"/>
      <c r="AF285" s="15"/>
      <c r="AG285" s="1"/>
    </row>
    <row r="286">
      <c r="A286" s="1"/>
      <c r="B286" s="18"/>
      <c r="C286" s="19"/>
      <c r="D286" s="22"/>
      <c r="E286" s="19"/>
      <c r="F286" s="19"/>
      <c r="G286" s="9"/>
      <c r="H286" s="1"/>
      <c r="I286" s="6"/>
      <c r="J286" s="5"/>
      <c r="K286" s="1"/>
      <c r="L286" s="1"/>
      <c r="M286" s="1"/>
      <c r="N286" s="1"/>
      <c r="O286" s="5"/>
      <c r="P286" s="5"/>
      <c r="Q286" s="5"/>
      <c r="R286" s="1"/>
      <c r="S286" s="1"/>
      <c r="T286" s="2"/>
      <c r="U286" s="5"/>
      <c r="V286" s="5"/>
      <c r="W286" s="5"/>
      <c r="X286" s="5"/>
      <c r="Y286" s="1"/>
      <c r="Z286" s="1"/>
      <c r="AA286" s="1"/>
      <c r="AB286" s="1"/>
      <c r="AC286" s="1"/>
      <c r="AD286" s="1"/>
      <c r="AE286" s="1"/>
      <c r="AF286" s="15"/>
      <c r="AG286" s="1"/>
    </row>
    <row r="287">
      <c r="A287" s="1"/>
      <c r="B287" s="18"/>
      <c r="C287" s="19"/>
      <c r="D287" s="22"/>
      <c r="E287" s="19"/>
      <c r="F287" s="19"/>
      <c r="G287" s="2"/>
      <c r="H287" s="1"/>
      <c r="I287" s="5"/>
      <c r="J287" s="5"/>
      <c r="K287" s="1"/>
      <c r="L287" s="1"/>
      <c r="M287" s="1"/>
      <c r="N287" s="1"/>
      <c r="O287" s="5"/>
      <c r="P287" s="5"/>
      <c r="Q287" s="5"/>
      <c r="R287" s="1"/>
      <c r="S287" s="1"/>
      <c r="T287" s="2"/>
      <c r="U287" s="5"/>
      <c r="V287" s="5"/>
      <c r="W287" s="5"/>
      <c r="X287" s="5"/>
      <c r="Y287" s="1"/>
      <c r="Z287" s="1"/>
      <c r="AA287" s="1"/>
      <c r="AB287" s="1"/>
      <c r="AC287" s="1"/>
      <c r="AD287" s="1"/>
      <c r="AE287" s="1"/>
      <c r="AF287" s="15"/>
      <c r="AG287" s="1"/>
    </row>
    <row r="288">
      <c r="A288" s="1"/>
      <c r="B288" s="18"/>
      <c r="C288" s="19"/>
      <c r="D288" s="4"/>
      <c r="E288" s="19"/>
      <c r="F288" s="19"/>
      <c r="G288" s="9"/>
      <c r="H288" s="1"/>
      <c r="I288" s="6"/>
      <c r="J288" s="1"/>
      <c r="K288" s="1"/>
      <c r="L288" s="1"/>
      <c r="M288" s="1"/>
      <c r="N288" s="2"/>
      <c r="O288" s="5"/>
      <c r="P288" s="5"/>
      <c r="Q288" s="5"/>
      <c r="R288" s="1"/>
      <c r="S288" s="1"/>
      <c r="T288" s="2"/>
      <c r="U288" s="5"/>
      <c r="V288" s="5"/>
      <c r="W288" s="5"/>
      <c r="X288" s="5"/>
      <c r="Y288" s="1"/>
      <c r="Z288" s="1"/>
      <c r="AA288" s="1"/>
      <c r="AB288" s="1"/>
      <c r="AC288" s="1"/>
      <c r="AD288" s="1"/>
      <c r="AE288" s="1"/>
      <c r="AF288" s="15"/>
      <c r="AG288" s="1"/>
    </row>
    <row r="289">
      <c r="A289" s="1"/>
      <c r="B289" s="18"/>
      <c r="C289" s="19"/>
      <c r="D289" s="4"/>
      <c r="E289" s="19"/>
      <c r="F289" s="19"/>
      <c r="G289" s="1"/>
      <c r="H289" s="1"/>
      <c r="I289" s="6"/>
      <c r="J289" s="1"/>
      <c r="K289" s="1"/>
      <c r="L289" s="1"/>
      <c r="M289" s="1"/>
      <c r="N289" s="1"/>
      <c r="O289" s="5"/>
      <c r="P289" s="5"/>
      <c r="Q289" s="5"/>
      <c r="R289" s="1"/>
      <c r="S289" s="1"/>
      <c r="T289" s="2"/>
      <c r="U289" s="5"/>
      <c r="V289" s="5"/>
      <c r="W289" s="5"/>
      <c r="X289" s="5"/>
      <c r="Y289" s="1"/>
      <c r="Z289" s="1"/>
      <c r="AA289" s="1"/>
      <c r="AB289" s="1"/>
      <c r="AC289" s="1"/>
      <c r="AD289" s="1"/>
      <c r="AE289" s="1"/>
      <c r="AF289" s="15"/>
      <c r="AG289" s="1"/>
    </row>
    <row r="290">
      <c r="A290" s="1"/>
      <c r="B290" s="18"/>
      <c r="C290" s="19"/>
      <c r="D290" s="4"/>
      <c r="E290" s="19"/>
      <c r="F290" s="19"/>
      <c r="G290" s="1"/>
      <c r="H290" s="1"/>
      <c r="I290" s="5"/>
      <c r="J290" s="5"/>
      <c r="K290" s="1"/>
      <c r="L290" s="1"/>
      <c r="M290" s="1"/>
      <c r="N290" s="1"/>
      <c r="O290" s="5"/>
      <c r="P290" s="5"/>
      <c r="Q290" s="5"/>
      <c r="R290" s="1"/>
      <c r="S290" s="1"/>
      <c r="T290" s="2"/>
      <c r="U290" s="5"/>
      <c r="V290" s="5"/>
      <c r="W290" s="5"/>
      <c r="X290" s="5"/>
      <c r="Y290" s="1"/>
      <c r="Z290" s="1"/>
      <c r="AA290" s="1"/>
      <c r="AB290" s="1"/>
      <c r="AC290" s="1"/>
      <c r="AD290" s="1"/>
      <c r="AE290" s="1"/>
      <c r="AF290" s="15"/>
      <c r="AG290" s="1"/>
    </row>
    <row r="291">
      <c r="A291" s="1"/>
      <c r="B291" s="18"/>
      <c r="C291" s="19"/>
      <c r="D291" s="4"/>
      <c r="E291" s="19"/>
      <c r="F291" s="19"/>
      <c r="G291" s="1"/>
      <c r="H291" s="1"/>
      <c r="I291" s="5"/>
      <c r="J291" s="5"/>
      <c r="K291" s="1"/>
      <c r="L291" s="1"/>
      <c r="M291" s="1"/>
      <c r="N291" s="2"/>
      <c r="O291" s="5"/>
      <c r="P291" s="5"/>
      <c r="Q291" s="5"/>
      <c r="R291" s="1"/>
      <c r="S291" s="1"/>
      <c r="T291" s="2"/>
      <c r="U291" s="5"/>
      <c r="V291" s="5"/>
      <c r="W291" s="5"/>
      <c r="X291" s="5"/>
      <c r="Y291" s="1"/>
      <c r="Z291" s="1"/>
      <c r="AA291" s="1"/>
      <c r="AB291" s="1"/>
      <c r="AC291" s="1"/>
      <c r="AD291" s="1"/>
      <c r="AE291" s="1"/>
      <c r="AF291" s="15"/>
      <c r="AG291" s="1"/>
    </row>
    <row r="292">
      <c r="A292" s="1"/>
      <c r="B292" s="18"/>
      <c r="C292" s="19"/>
      <c r="D292" s="4"/>
      <c r="E292" s="19"/>
      <c r="F292" s="19"/>
      <c r="G292" s="1"/>
      <c r="H292" s="1"/>
      <c r="I292" s="5"/>
      <c r="J292" s="5"/>
      <c r="K292" s="1"/>
      <c r="L292" s="1"/>
      <c r="M292" s="1"/>
      <c r="N292" s="1"/>
      <c r="O292" s="5"/>
      <c r="P292" s="5"/>
      <c r="Q292" s="5"/>
      <c r="R292" s="1"/>
      <c r="S292" s="1"/>
      <c r="T292" s="2"/>
      <c r="U292" s="5"/>
      <c r="V292" s="5"/>
      <c r="W292" s="5"/>
      <c r="X292" s="5"/>
      <c r="Y292" s="1"/>
      <c r="Z292" s="1"/>
      <c r="AA292" s="1"/>
      <c r="AB292" s="1"/>
      <c r="AC292" s="1"/>
      <c r="AD292" s="1"/>
      <c r="AE292" s="1"/>
      <c r="AF292" s="15"/>
      <c r="AG292" s="1"/>
    </row>
    <row r="293">
      <c r="A293" s="1"/>
      <c r="B293" s="18"/>
      <c r="C293" s="19"/>
      <c r="D293" s="4"/>
      <c r="E293" s="19"/>
      <c r="F293" s="19"/>
      <c r="G293" s="1"/>
      <c r="H293" s="1"/>
      <c r="I293" s="5"/>
      <c r="J293" s="1"/>
      <c r="K293" s="1"/>
      <c r="L293" s="1"/>
      <c r="M293" s="1"/>
      <c r="N293" s="1"/>
      <c r="O293" s="5"/>
      <c r="P293" s="5"/>
      <c r="Q293" s="5"/>
      <c r="R293" s="1"/>
      <c r="S293" s="1"/>
      <c r="T293" s="2"/>
      <c r="U293" s="5"/>
      <c r="V293" s="5"/>
      <c r="W293" s="5"/>
      <c r="X293" s="5"/>
      <c r="Y293" s="1"/>
      <c r="Z293" s="1"/>
      <c r="AA293" s="1"/>
      <c r="AB293" s="1"/>
      <c r="AC293" s="1"/>
      <c r="AD293" s="1"/>
      <c r="AE293" s="1"/>
      <c r="AF293" s="15"/>
      <c r="AG293" s="1"/>
    </row>
    <row r="294">
      <c r="A294" s="1"/>
      <c r="B294" s="18"/>
      <c r="C294" s="19"/>
      <c r="D294" s="4"/>
      <c r="E294" s="19"/>
      <c r="F294" s="19"/>
      <c r="G294" s="1"/>
      <c r="H294" s="1"/>
      <c r="I294" s="5"/>
      <c r="J294" s="1"/>
      <c r="K294" s="1"/>
      <c r="L294" s="1"/>
      <c r="M294" s="1"/>
      <c r="N294" s="1"/>
      <c r="O294" s="5"/>
      <c r="P294" s="5"/>
      <c r="Q294" s="5"/>
      <c r="R294" s="1"/>
      <c r="S294" s="1"/>
      <c r="T294" s="2"/>
      <c r="U294" s="5"/>
      <c r="V294" s="5"/>
      <c r="W294" s="5"/>
      <c r="X294" s="5"/>
      <c r="Y294" s="1"/>
      <c r="Z294" s="1"/>
      <c r="AA294" s="1"/>
      <c r="AB294" s="1"/>
      <c r="AC294" s="1"/>
      <c r="AD294" s="1"/>
      <c r="AE294" s="1"/>
      <c r="AF294" s="15"/>
      <c r="AG294" s="1"/>
    </row>
    <row r="295">
      <c r="A295" s="1"/>
      <c r="B295" s="18"/>
      <c r="C295" s="19"/>
      <c r="D295" s="4"/>
      <c r="E295" s="19"/>
      <c r="F295" s="19"/>
      <c r="G295" s="1"/>
      <c r="H295" s="1"/>
      <c r="I295" s="6"/>
      <c r="J295" s="1"/>
      <c r="K295" s="1"/>
      <c r="L295" s="1"/>
      <c r="M295" s="1"/>
      <c r="N295" s="1"/>
      <c r="O295" s="5"/>
      <c r="P295" s="5"/>
      <c r="Q295" s="5"/>
      <c r="R295" s="1"/>
      <c r="S295" s="1"/>
      <c r="T295" s="2"/>
      <c r="U295" s="5"/>
      <c r="V295" s="5"/>
      <c r="W295" s="5"/>
      <c r="X295" s="5"/>
      <c r="Y295" s="1"/>
      <c r="Z295" s="1"/>
      <c r="AA295" s="1"/>
      <c r="AB295" s="1"/>
      <c r="AC295" s="1"/>
      <c r="AD295" s="1"/>
      <c r="AE295" s="1"/>
      <c r="AF295" s="15"/>
      <c r="AG295" s="1"/>
    </row>
    <row r="296">
      <c r="A296" s="1"/>
      <c r="B296" s="18"/>
      <c r="C296" s="19"/>
      <c r="D296" s="4"/>
      <c r="E296" s="19"/>
      <c r="F296" s="19"/>
      <c r="G296" s="1"/>
      <c r="H296" s="1"/>
      <c r="I296" s="6"/>
      <c r="J296" s="5"/>
      <c r="K296" s="1"/>
      <c r="L296" s="1"/>
      <c r="M296" s="1"/>
      <c r="N296" s="2"/>
      <c r="O296" s="5"/>
      <c r="P296" s="5"/>
      <c r="Q296" s="5"/>
      <c r="R296" s="1"/>
      <c r="S296" s="1"/>
      <c r="T296" s="2"/>
      <c r="U296" s="5"/>
      <c r="V296" s="5"/>
      <c r="W296" s="5"/>
      <c r="X296" s="5"/>
      <c r="Y296" s="1"/>
      <c r="Z296" s="1"/>
      <c r="AA296" s="1"/>
      <c r="AB296" s="1"/>
      <c r="AC296" s="1"/>
      <c r="AD296" s="1"/>
      <c r="AE296" s="1"/>
      <c r="AF296" s="15"/>
      <c r="AG296" s="1"/>
    </row>
    <row r="297">
      <c r="A297" s="1"/>
      <c r="B297" s="18"/>
      <c r="C297" s="19"/>
      <c r="D297" s="4"/>
      <c r="E297" s="19"/>
      <c r="F297" s="19"/>
      <c r="G297" s="1"/>
      <c r="H297" s="1"/>
      <c r="I297" s="5"/>
      <c r="J297" s="5"/>
      <c r="K297" s="1"/>
      <c r="L297" s="1"/>
      <c r="M297" s="1"/>
      <c r="N297" s="1"/>
      <c r="O297" s="5"/>
      <c r="P297" s="5"/>
      <c r="Q297" s="5"/>
      <c r="R297" s="1"/>
      <c r="S297" s="1"/>
      <c r="T297" s="1"/>
      <c r="U297" s="5"/>
      <c r="V297" s="5"/>
      <c r="W297" s="5"/>
      <c r="X297" s="5"/>
      <c r="Y297" s="1"/>
      <c r="Z297" s="1"/>
      <c r="AA297" s="1"/>
      <c r="AB297" s="1"/>
      <c r="AC297" s="1"/>
      <c r="AD297" s="1"/>
      <c r="AE297" s="1"/>
      <c r="AF297" s="15"/>
      <c r="AG297" s="1"/>
    </row>
    <row r="298">
      <c r="A298" s="1"/>
      <c r="B298" s="18"/>
      <c r="C298" s="19"/>
      <c r="D298" s="4"/>
      <c r="E298" s="19"/>
      <c r="F298" s="19"/>
      <c r="G298" s="1"/>
      <c r="H298" s="1"/>
      <c r="I298" s="5"/>
      <c r="J298" s="5"/>
      <c r="K298" s="1"/>
      <c r="L298" s="1"/>
      <c r="M298" s="1"/>
      <c r="N298" s="1"/>
      <c r="O298" s="5"/>
      <c r="P298" s="5"/>
      <c r="Q298" s="5"/>
      <c r="R298" s="1"/>
      <c r="S298" s="1"/>
      <c r="T298" s="2"/>
      <c r="U298" s="5"/>
      <c r="V298" s="5"/>
      <c r="W298" s="5"/>
      <c r="X298" s="5"/>
      <c r="Y298" s="1"/>
      <c r="Z298" s="1"/>
      <c r="AA298" s="1"/>
      <c r="AB298" s="1"/>
      <c r="AC298" s="1"/>
      <c r="AD298" s="1"/>
      <c r="AE298" s="1"/>
      <c r="AF298" s="15"/>
      <c r="AG298" s="1"/>
    </row>
    <row r="299">
      <c r="A299" s="1"/>
      <c r="B299" s="18"/>
      <c r="C299" s="19"/>
      <c r="D299" s="4"/>
      <c r="E299" s="19"/>
      <c r="F299" s="19"/>
      <c r="G299" s="1"/>
      <c r="H299" s="1"/>
      <c r="I299" s="6"/>
      <c r="J299" s="5"/>
      <c r="K299" s="1"/>
      <c r="L299" s="1"/>
      <c r="M299" s="1"/>
      <c r="N299" s="1"/>
      <c r="O299" s="5"/>
      <c r="P299" s="5"/>
      <c r="Q299" s="5"/>
      <c r="R299" s="1"/>
      <c r="S299" s="1"/>
      <c r="T299" s="2"/>
      <c r="U299" s="5"/>
      <c r="V299" s="5"/>
      <c r="W299" s="5"/>
      <c r="X299" s="5"/>
      <c r="Y299" s="1"/>
      <c r="Z299" s="1"/>
      <c r="AA299" s="1"/>
      <c r="AB299" s="1"/>
      <c r="AC299" s="1"/>
      <c r="AD299" s="1"/>
      <c r="AE299" s="1"/>
      <c r="AF299" s="15"/>
      <c r="AG299" s="1"/>
    </row>
    <row r="300">
      <c r="A300" s="1"/>
      <c r="B300" s="18"/>
      <c r="C300" s="19"/>
      <c r="D300" s="4"/>
      <c r="E300" s="19"/>
      <c r="F300" s="19"/>
      <c r="G300" s="1"/>
      <c r="H300" s="1"/>
      <c r="I300" s="6"/>
      <c r="J300" s="5"/>
      <c r="K300" s="1"/>
      <c r="L300" s="1"/>
      <c r="M300" s="1"/>
      <c r="N300" s="1"/>
      <c r="O300" s="11"/>
      <c r="P300" s="5"/>
      <c r="Q300" s="5"/>
      <c r="R300" s="1"/>
      <c r="S300" s="1"/>
      <c r="T300" s="2"/>
      <c r="U300" s="11"/>
      <c r="V300" s="5"/>
      <c r="W300" s="5"/>
      <c r="X300" s="5"/>
      <c r="Y300" s="1"/>
      <c r="Z300" s="1"/>
      <c r="AA300" s="1"/>
      <c r="AB300" s="1"/>
      <c r="AC300" s="1"/>
      <c r="AD300" s="1"/>
      <c r="AE300" s="1"/>
      <c r="AF300" s="15"/>
      <c r="AG300" s="1"/>
    </row>
    <row r="301">
      <c r="A301" s="1"/>
      <c r="B301" s="18"/>
      <c r="C301" s="19"/>
      <c r="D301" s="22"/>
      <c r="E301" s="19"/>
      <c r="F301" s="19"/>
      <c r="G301" s="1"/>
      <c r="H301" s="1"/>
      <c r="I301" s="6"/>
      <c r="J301" s="5"/>
      <c r="K301" s="1"/>
      <c r="L301" s="1"/>
      <c r="M301" s="1"/>
      <c r="N301" s="2"/>
      <c r="O301" s="5"/>
      <c r="P301" s="5"/>
      <c r="Q301" s="5"/>
      <c r="R301" s="1"/>
      <c r="S301" s="1"/>
      <c r="T301" s="2"/>
      <c r="U301" s="5"/>
      <c r="V301" s="5"/>
      <c r="W301" s="5"/>
      <c r="X301" s="5"/>
      <c r="Y301" s="1"/>
      <c r="Z301" s="1"/>
      <c r="AA301" s="1"/>
      <c r="AB301" s="1"/>
      <c r="AC301" s="1"/>
      <c r="AD301" s="1"/>
      <c r="AE301" s="1"/>
      <c r="AF301" s="15"/>
      <c r="AG301" s="1"/>
    </row>
    <row r="302">
      <c r="A302" s="1"/>
      <c r="B302" s="18"/>
      <c r="C302" s="19"/>
      <c r="D302" s="4"/>
      <c r="E302" s="19"/>
      <c r="F302" s="19"/>
      <c r="G302" s="1"/>
      <c r="H302" s="1"/>
      <c r="I302" s="5"/>
      <c r="J302" s="1"/>
      <c r="K302" s="1"/>
      <c r="L302" s="1"/>
      <c r="M302" s="1"/>
      <c r="N302" s="2"/>
      <c r="O302" s="5"/>
      <c r="P302" s="5"/>
      <c r="Q302" s="5"/>
      <c r="R302" s="1"/>
      <c r="S302" s="1"/>
      <c r="T302" s="2"/>
      <c r="U302" s="5"/>
      <c r="V302" s="5"/>
      <c r="W302" s="5"/>
      <c r="X302" s="5"/>
      <c r="Y302" s="1"/>
      <c r="Z302" s="1"/>
      <c r="AA302" s="1"/>
      <c r="AB302" s="1"/>
      <c r="AC302" s="1"/>
      <c r="AD302" s="1"/>
      <c r="AE302" s="1"/>
      <c r="AF302" s="15"/>
      <c r="AG302" s="1"/>
    </row>
    <row r="303">
      <c r="A303" s="1"/>
      <c r="B303" s="18"/>
      <c r="C303" s="19"/>
      <c r="D303" s="4"/>
      <c r="E303" s="19"/>
      <c r="F303" s="19"/>
      <c r="G303" s="1"/>
      <c r="H303" s="1"/>
      <c r="I303" s="6"/>
      <c r="J303" s="5"/>
      <c r="K303" s="1"/>
      <c r="L303" s="1"/>
      <c r="M303" s="1"/>
      <c r="N303" s="1"/>
      <c r="O303" s="5"/>
      <c r="P303" s="5"/>
      <c r="Q303" s="5"/>
      <c r="R303" s="1"/>
      <c r="S303" s="1"/>
      <c r="T303" s="2"/>
      <c r="U303" s="5"/>
      <c r="V303" s="5"/>
      <c r="W303" s="5"/>
      <c r="X303" s="5"/>
      <c r="Y303" s="1"/>
      <c r="Z303" s="1"/>
      <c r="AA303" s="1"/>
      <c r="AB303" s="1"/>
      <c r="AC303" s="1"/>
      <c r="AD303" s="1"/>
      <c r="AE303" s="1"/>
      <c r="AF303" s="15"/>
      <c r="AG303" s="1"/>
    </row>
    <row r="304">
      <c r="A304" s="1"/>
      <c r="B304" s="18"/>
      <c r="C304" s="19"/>
      <c r="D304" s="19"/>
      <c r="E304" s="19"/>
      <c r="F304" s="19"/>
      <c r="G304" s="1"/>
      <c r="H304" s="1"/>
      <c r="I304" s="6"/>
      <c r="J304" s="5"/>
      <c r="K304" s="1"/>
      <c r="L304" s="1"/>
      <c r="M304" s="1"/>
      <c r="N304" s="2"/>
      <c r="O304" s="5"/>
      <c r="P304" s="5"/>
      <c r="Q304" s="5"/>
      <c r="R304" s="1"/>
      <c r="S304" s="1"/>
      <c r="T304" s="2"/>
      <c r="U304" s="5"/>
      <c r="V304" s="5"/>
      <c r="W304" s="5"/>
      <c r="X304" s="5"/>
      <c r="Y304" s="1"/>
      <c r="Z304" s="1"/>
      <c r="AA304" s="1"/>
      <c r="AB304" s="1"/>
      <c r="AC304" s="1"/>
      <c r="AD304" s="1"/>
      <c r="AE304" s="1"/>
      <c r="AF304" s="15"/>
      <c r="AG304" s="1"/>
    </row>
    <row r="305">
      <c r="A305" s="1"/>
      <c r="B305" s="18"/>
      <c r="C305" s="19"/>
      <c r="D305" s="4"/>
      <c r="E305" s="19"/>
      <c r="F305" s="19"/>
      <c r="G305" s="1"/>
      <c r="H305" s="1"/>
      <c r="I305" s="6"/>
      <c r="J305" s="1"/>
      <c r="K305" s="1"/>
      <c r="L305" s="1"/>
      <c r="M305" s="1"/>
      <c r="N305" s="1"/>
      <c r="O305" s="5"/>
      <c r="P305" s="6"/>
      <c r="Q305" s="5"/>
      <c r="R305" s="1"/>
      <c r="S305" s="1"/>
      <c r="T305" s="2"/>
      <c r="U305" s="5"/>
      <c r="V305" s="5"/>
      <c r="W305" s="5"/>
      <c r="X305" s="5"/>
      <c r="Y305" s="1"/>
      <c r="Z305" s="1"/>
      <c r="AA305" s="1"/>
      <c r="AB305" s="1"/>
      <c r="AC305" s="1"/>
      <c r="AD305" s="1"/>
      <c r="AE305" s="1"/>
      <c r="AF305" s="15"/>
      <c r="AG305" s="1"/>
    </row>
    <row r="306">
      <c r="A306" s="1"/>
      <c r="B306" s="18"/>
      <c r="C306" s="19"/>
      <c r="D306" s="4"/>
      <c r="E306" s="19"/>
      <c r="F306" s="19"/>
      <c r="G306" s="1"/>
      <c r="H306" s="1"/>
      <c r="I306" s="6"/>
      <c r="J306" s="1"/>
      <c r="K306" s="1"/>
      <c r="L306" s="1"/>
      <c r="M306" s="1"/>
      <c r="N306" s="2"/>
      <c r="O306" s="5"/>
      <c r="P306" s="5"/>
      <c r="Q306" s="5"/>
      <c r="R306" s="1"/>
      <c r="S306" s="1"/>
      <c r="T306" s="2"/>
      <c r="U306" s="5"/>
      <c r="V306" s="5"/>
      <c r="W306" s="5"/>
      <c r="X306" s="5"/>
      <c r="Y306" s="1"/>
      <c r="Z306" s="1"/>
      <c r="AA306" s="1"/>
      <c r="AB306" s="1"/>
      <c r="AC306" s="1"/>
      <c r="AD306" s="1"/>
      <c r="AE306" s="1"/>
      <c r="AF306" s="15"/>
      <c r="AG306" s="1"/>
    </row>
    <row r="307">
      <c r="A307" s="1"/>
      <c r="B307" s="18"/>
      <c r="C307" s="19"/>
      <c r="D307" s="4"/>
      <c r="E307" s="19"/>
      <c r="F307" s="19"/>
      <c r="G307" s="1"/>
      <c r="H307" s="1"/>
      <c r="I307" s="5"/>
      <c r="J307" s="1"/>
      <c r="K307" s="1"/>
      <c r="L307" s="1"/>
      <c r="M307" s="1"/>
      <c r="N307" s="2"/>
      <c r="O307" s="5"/>
      <c r="P307" s="5"/>
      <c r="Q307" s="5"/>
      <c r="R307" s="1"/>
      <c r="S307" s="1"/>
      <c r="T307" s="2"/>
      <c r="U307" s="5"/>
      <c r="V307" s="5"/>
      <c r="W307" s="5"/>
      <c r="X307" s="5"/>
      <c r="Y307" s="1"/>
      <c r="Z307" s="1"/>
      <c r="AA307" s="1"/>
      <c r="AB307" s="1"/>
      <c r="AC307" s="1"/>
      <c r="AD307" s="1"/>
      <c r="AE307" s="1"/>
      <c r="AF307" s="15"/>
      <c r="AG307" s="1"/>
    </row>
    <row r="308">
      <c r="A308" s="1"/>
      <c r="B308" s="18"/>
      <c r="C308" s="19"/>
      <c r="D308" s="4"/>
      <c r="E308" s="19"/>
      <c r="F308" s="19"/>
      <c r="G308" s="1"/>
      <c r="H308" s="1"/>
      <c r="I308" s="5"/>
      <c r="J308" s="1"/>
      <c r="K308" s="1"/>
      <c r="L308" s="1"/>
      <c r="M308" s="1"/>
      <c r="N308" s="1"/>
      <c r="O308" s="5"/>
      <c r="P308" s="5"/>
      <c r="Q308" s="5"/>
      <c r="R308" s="1"/>
      <c r="S308" s="1"/>
      <c r="T308" s="2"/>
      <c r="U308" s="5"/>
      <c r="V308" s="5"/>
      <c r="W308" s="5"/>
      <c r="X308" s="5"/>
      <c r="Y308" s="1"/>
      <c r="Z308" s="1"/>
      <c r="AA308" s="1"/>
      <c r="AB308" s="1"/>
      <c r="AC308" s="1"/>
      <c r="AD308" s="1"/>
      <c r="AE308" s="1"/>
      <c r="AF308" s="15"/>
      <c r="AG308" s="1"/>
    </row>
    <row r="309">
      <c r="A309" s="1"/>
      <c r="B309" s="18"/>
      <c r="C309" s="19"/>
      <c r="D309" s="4"/>
      <c r="E309" s="19"/>
      <c r="F309" s="19"/>
      <c r="G309" s="1"/>
      <c r="H309" s="1"/>
      <c r="I309" s="5"/>
      <c r="J309" s="1"/>
      <c r="K309" s="1"/>
      <c r="L309" s="1"/>
      <c r="M309" s="1"/>
      <c r="N309" s="1"/>
      <c r="O309" s="5"/>
      <c r="P309" s="5"/>
      <c r="Q309" s="5"/>
      <c r="R309" s="1"/>
      <c r="S309" s="1"/>
      <c r="T309" s="2"/>
      <c r="U309" s="5"/>
      <c r="V309" s="5"/>
      <c r="W309" s="5"/>
      <c r="X309" s="5"/>
      <c r="Y309" s="1"/>
      <c r="Z309" s="1"/>
      <c r="AA309" s="1"/>
      <c r="AB309" s="1"/>
      <c r="AC309" s="1"/>
      <c r="AD309" s="1"/>
      <c r="AE309" s="1"/>
      <c r="AF309" s="15"/>
      <c r="AG309" s="1"/>
    </row>
    <row r="310">
      <c r="A310" s="1"/>
      <c r="B310" s="18"/>
      <c r="C310" s="19"/>
      <c r="D310" s="4"/>
      <c r="E310" s="19"/>
      <c r="F310" s="19"/>
      <c r="G310" s="1"/>
      <c r="H310" s="1"/>
      <c r="I310" s="5"/>
      <c r="J310" s="1"/>
      <c r="K310" s="1"/>
      <c r="L310" s="1"/>
      <c r="M310" s="1"/>
      <c r="N310" s="2"/>
      <c r="O310" s="5"/>
      <c r="P310" s="5"/>
      <c r="Q310" s="5"/>
      <c r="R310" s="1"/>
      <c r="S310" s="1"/>
      <c r="T310" s="2"/>
      <c r="U310" s="5"/>
      <c r="V310" s="5"/>
      <c r="W310" s="5"/>
      <c r="X310" s="5"/>
      <c r="Y310" s="1"/>
      <c r="Z310" s="1"/>
      <c r="AA310" s="1"/>
      <c r="AB310" s="1"/>
      <c r="AC310" s="1"/>
      <c r="AD310" s="1"/>
      <c r="AE310" s="1"/>
      <c r="AF310" s="15"/>
      <c r="AG310" s="1"/>
    </row>
    <row r="311">
      <c r="A311" s="1"/>
      <c r="B311" s="18"/>
      <c r="C311" s="19"/>
      <c r="D311" s="4"/>
      <c r="E311" s="19"/>
      <c r="F311" s="19"/>
      <c r="G311" s="1"/>
      <c r="H311" s="1"/>
      <c r="I311" s="6"/>
      <c r="J311" s="1"/>
      <c r="K311" s="1"/>
      <c r="L311" s="1"/>
      <c r="M311" s="1"/>
      <c r="N311" s="1"/>
      <c r="O311" s="5"/>
      <c r="P311" s="5"/>
      <c r="Q311" s="5"/>
      <c r="R311" s="1"/>
      <c r="S311" s="1"/>
      <c r="T311" s="2"/>
      <c r="U311" s="5"/>
      <c r="V311" s="5"/>
      <c r="W311" s="5"/>
      <c r="X311" s="5"/>
      <c r="Y311" s="1"/>
      <c r="Z311" s="1"/>
      <c r="AA311" s="1"/>
      <c r="AB311" s="1"/>
      <c r="AC311" s="1"/>
      <c r="AD311" s="1"/>
      <c r="AE311" s="1"/>
      <c r="AF311" s="15"/>
      <c r="AG311" s="1"/>
    </row>
    <row r="312">
      <c r="A312" s="1"/>
      <c r="B312" s="18"/>
      <c r="C312" s="19"/>
      <c r="D312" s="22"/>
      <c r="E312" s="19"/>
      <c r="F312" s="19"/>
      <c r="G312" s="1"/>
      <c r="H312" s="1"/>
      <c r="I312" s="5"/>
      <c r="J312" s="5"/>
      <c r="K312" s="1"/>
      <c r="L312" s="1"/>
      <c r="M312" s="1"/>
      <c r="N312" s="1"/>
      <c r="O312" s="5"/>
      <c r="P312" s="5"/>
      <c r="Q312" s="5"/>
      <c r="R312" s="1"/>
      <c r="S312" s="1"/>
      <c r="T312" s="2"/>
      <c r="U312" s="5"/>
      <c r="V312" s="5"/>
      <c r="W312" s="5"/>
      <c r="X312" s="5"/>
      <c r="Y312" s="1"/>
      <c r="Z312" s="1"/>
      <c r="AA312" s="1"/>
      <c r="AB312" s="1"/>
      <c r="AC312" s="1"/>
      <c r="AD312" s="1"/>
      <c r="AE312" s="1"/>
      <c r="AF312" s="15"/>
      <c r="AG312" s="1"/>
    </row>
    <row r="313">
      <c r="A313" s="1"/>
      <c r="B313" s="18"/>
      <c r="C313" s="19"/>
      <c r="D313" s="22"/>
      <c r="E313" s="19"/>
      <c r="F313" s="19"/>
      <c r="G313" s="2"/>
      <c r="H313" s="1"/>
      <c r="I313" s="6"/>
      <c r="J313" s="5"/>
      <c r="K313" s="1"/>
      <c r="L313" s="1"/>
      <c r="M313" s="1"/>
      <c r="N313" s="1"/>
      <c r="O313" s="5"/>
      <c r="P313" s="5"/>
      <c r="Q313" s="5"/>
      <c r="R313" s="1"/>
      <c r="S313" s="1"/>
      <c r="T313" s="2"/>
      <c r="U313" s="5"/>
      <c r="V313" s="5"/>
      <c r="W313" s="5"/>
      <c r="X313" s="5"/>
      <c r="Y313" s="1"/>
      <c r="Z313" s="1"/>
      <c r="AA313" s="1"/>
      <c r="AB313" s="1"/>
      <c r="AC313" s="1"/>
      <c r="AD313" s="1"/>
      <c r="AE313" s="1"/>
      <c r="AF313" s="15"/>
      <c r="AG313" s="1"/>
    </row>
    <row r="314">
      <c r="A314" s="1"/>
      <c r="B314" s="18"/>
      <c r="C314" s="19"/>
      <c r="D314" s="19"/>
      <c r="E314" s="19"/>
      <c r="F314" s="19"/>
      <c r="G314" s="1"/>
      <c r="H314" s="1"/>
      <c r="I314" s="6"/>
      <c r="J314" s="1"/>
      <c r="K314" s="1"/>
      <c r="L314" s="1"/>
      <c r="M314" s="1"/>
      <c r="N314" s="1"/>
      <c r="O314" s="5"/>
      <c r="P314" s="5"/>
      <c r="Q314" s="5"/>
      <c r="R314" s="1"/>
      <c r="S314" s="1"/>
      <c r="T314" s="2"/>
      <c r="U314" s="5"/>
      <c r="V314" s="5"/>
      <c r="W314" s="5"/>
      <c r="X314" s="5"/>
      <c r="Y314" s="1"/>
      <c r="Z314" s="1"/>
      <c r="AA314" s="1"/>
      <c r="AB314" s="1"/>
      <c r="AC314" s="1"/>
      <c r="AD314" s="1"/>
      <c r="AE314" s="1"/>
      <c r="AF314" s="15"/>
      <c r="AG314" s="1"/>
    </row>
    <row r="315">
      <c r="A315" s="1"/>
      <c r="B315" s="18"/>
      <c r="C315" s="19"/>
      <c r="D315" s="22"/>
      <c r="E315" s="19"/>
      <c r="F315" s="19"/>
      <c r="G315" s="1"/>
      <c r="H315" s="1"/>
      <c r="I315" s="5"/>
      <c r="J315" s="1"/>
      <c r="K315" s="1"/>
      <c r="L315" s="1"/>
      <c r="M315" s="1"/>
      <c r="N315" s="1"/>
      <c r="O315" s="5"/>
      <c r="P315" s="6"/>
      <c r="Q315" s="5"/>
      <c r="R315" s="1"/>
      <c r="S315" s="1"/>
      <c r="T315" s="2"/>
      <c r="U315" s="5"/>
      <c r="V315" s="5"/>
      <c r="W315" s="5"/>
      <c r="X315" s="5"/>
      <c r="Y315" s="1"/>
      <c r="Z315" s="1"/>
      <c r="AA315" s="1"/>
      <c r="AB315" s="1"/>
      <c r="AC315" s="1"/>
      <c r="AD315" s="1"/>
      <c r="AE315" s="1"/>
      <c r="AF315" s="15"/>
      <c r="AG315" s="1"/>
    </row>
    <row r="316">
      <c r="A316" s="1"/>
      <c r="B316" s="18"/>
      <c r="C316" s="19"/>
      <c r="D316" s="19"/>
      <c r="E316" s="19"/>
      <c r="F316" s="19"/>
      <c r="G316" s="1"/>
      <c r="H316" s="1"/>
      <c r="I316" s="6"/>
      <c r="J316" s="1"/>
      <c r="K316" s="1"/>
      <c r="L316" s="1"/>
      <c r="M316" s="1"/>
      <c r="N316" s="2"/>
      <c r="O316" s="5"/>
      <c r="P316" s="5"/>
      <c r="Q316" s="5"/>
      <c r="R316" s="1"/>
      <c r="S316" s="1"/>
      <c r="T316" s="2"/>
      <c r="U316" s="5"/>
      <c r="V316" s="5"/>
      <c r="W316" s="5"/>
      <c r="X316" s="5"/>
      <c r="Y316" s="1"/>
      <c r="Z316" s="1"/>
      <c r="AA316" s="1"/>
      <c r="AB316" s="1"/>
      <c r="AC316" s="1"/>
      <c r="AD316" s="1"/>
      <c r="AE316" s="1"/>
      <c r="AF316" s="15"/>
      <c r="AG316" s="1"/>
    </row>
    <row r="317">
      <c r="A317" s="1"/>
      <c r="B317" s="18"/>
      <c r="C317" s="19"/>
      <c r="D317" s="4"/>
      <c r="E317" s="19"/>
      <c r="F317" s="19"/>
      <c r="G317" s="1"/>
      <c r="H317" s="1"/>
      <c r="I317" s="5"/>
      <c r="J317" s="5"/>
      <c r="K317" s="1"/>
      <c r="L317" s="1"/>
      <c r="M317" s="1"/>
      <c r="N317" s="2"/>
      <c r="O317" s="5"/>
      <c r="P317" s="5"/>
      <c r="Q317" s="5"/>
      <c r="R317" s="1"/>
      <c r="S317" s="1"/>
      <c r="T317" s="2"/>
      <c r="U317" s="5"/>
      <c r="V317" s="5"/>
      <c r="W317" s="5"/>
      <c r="X317" s="5"/>
      <c r="Y317" s="1"/>
      <c r="Z317" s="1"/>
      <c r="AA317" s="1"/>
      <c r="AB317" s="1"/>
      <c r="AC317" s="1"/>
      <c r="AD317" s="1"/>
      <c r="AE317" s="1"/>
      <c r="AF317" s="15"/>
      <c r="AG317" s="1"/>
    </row>
    <row r="318">
      <c r="A318" s="1"/>
      <c r="B318" s="18"/>
      <c r="C318" s="19"/>
      <c r="D318" s="22"/>
      <c r="E318" s="19"/>
      <c r="F318" s="19"/>
      <c r="G318" s="1"/>
      <c r="H318" s="1"/>
      <c r="I318" s="5"/>
      <c r="J318" s="1"/>
      <c r="K318" s="1"/>
      <c r="L318" s="1"/>
      <c r="M318" s="1"/>
      <c r="N318" s="1"/>
      <c r="O318" s="5"/>
      <c r="P318" s="6"/>
      <c r="Q318" s="5"/>
      <c r="R318" s="1"/>
      <c r="S318" s="1"/>
      <c r="T318" s="2"/>
      <c r="U318" s="5"/>
      <c r="V318" s="5"/>
      <c r="W318" s="5"/>
      <c r="X318" s="5"/>
      <c r="Y318" s="1"/>
      <c r="Z318" s="1"/>
      <c r="AA318" s="1"/>
      <c r="AB318" s="1"/>
      <c r="AC318" s="1"/>
      <c r="AD318" s="1"/>
      <c r="AE318" s="1"/>
      <c r="AF318" s="15"/>
      <c r="AG318" s="1"/>
    </row>
    <row r="319">
      <c r="A319" s="1"/>
      <c r="B319" s="18"/>
      <c r="C319" s="19"/>
      <c r="D319" s="4"/>
      <c r="E319" s="19"/>
      <c r="F319" s="19"/>
      <c r="G319" s="1"/>
      <c r="H319" s="1"/>
      <c r="I319" s="6"/>
      <c r="J319" s="5"/>
      <c r="K319" s="1"/>
      <c r="L319" s="1"/>
      <c r="M319" s="1"/>
      <c r="N319" s="1"/>
      <c r="O319" s="5"/>
      <c r="P319" s="5"/>
      <c r="Q319" s="5"/>
      <c r="R319" s="1"/>
      <c r="S319" s="1"/>
      <c r="T319" s="2"/>
      <c r="U319" s="11"/>
      <c r="V319" s="5"/>
      <c r="W319" s="5"/>
      <c r="X319" s="5"/>
      <c r="Y319" s="1"/>
      <c r="Z319" s="1"/>
      <c r="AA319" s="1"/>
      <c r="AB319" s="1"/>
      <c r="AC319" s="1"/>
      <c r="AD319" s="1"/>
      <c r="AE319" s="1"/>
      <c r="AF319" s="15"/>
      <c r="AG319" s="1"/>
    </row>
    <row r="320">
      <c r="A320" s="1"/>
      <c r="B320" s="18"/>
      <c r="C320" s="19"/>
      <c r="D320" s="4"/>
      <c r="E320" s="19"/>
      <c r="F320" s="19"/>
      <c r="G320" s="1"/>
      <c r="H320" s="1"/>
      <c r="I320" s="6"/>
      <c r="J320" s="5"/>
      <c r="K320" s="1"/>
      <c r="L320" s="1"/>
      <c r="M320" s="1"/>
      <c r="N320" s="2"/>
      <c r="O320" s="5"/>
      <c r="P320" s="5"/>
      <c r="Q320" s="5"/>
      <c r="R320" s="1"/>
      <c r="S320" s="1"/>
      <c r="T320" s="2"/>
      <c r="U320" s="5"/>
      <c r="V320" s="5"/>
      <c r="W320" s="5"/>
      <c r="X320" s="5"/>
      <c r="Y320" s="1"/>
      <c r="Z320" s="1"/>
      <c r="AA320" s="1"/>
      <c r="AB320" s="1"/>
      <c r="AC320" s="1"/>
      <c r="AD320" s="1"/>
      <c r="AE320" s="1"/>
      <c r="AF320" s="15"/>
      <c r="AG320" s="1"/>
    </row>
    <row r="321">
      <c r="A321" s="1"/>
      <c r="B321" s="18"/>
      <c r="C321" s="19"/>
      <c r="D321" s="4"/>
      <c r="E321" s="19"/>
      <c r="F321" s="19"/>
      <c r="G321" s="1"/>
      <c r="H321" s="1"/>
      <c r="I321" s="5"/>
      <c r="J321" s="1"/>
      <c r="K321" s="1"/>
      <c r="L321" s="1"/>
      <c r="M321" s="1"/>
      <c r="N321" s="2"/>
      <c r="O321" s="5"/>
      <c r="P321" s="5"/>
      <c r="Q321" s="5"/>
      <c r="R321" s="1"/>
      <c r="S321" s="1"/>
      <c r="T321" s="2"/>
      <c r="U321" s="5"/>
      <c r="V321" s="5"/>
      <c r="W321" s="5"/>
      <c r="X321" s="5"/>
      <c r="Y321" s="1"/>
      <c r="Z321" s="1"/>
      <c r="AA321" s="1"/>
      <c r="AB321" s="1"/>
      <c r="AC321" s="1"/>
      <c r="AD321" s="1"/>
      <c r="AE321" s="1"/>
      <c r="AF321" s="15"/>
      <c r="AG321" s="1"/>
    </row>
    <row r="322">
      <c r="A322" s="1"/>
      <c r="B322" s="18"/>
      <c r="C322" s="19"/>
      <c r="D322" s="22"/>
      <c r="E322" s="19"/>
      <c r="F322" s="19"/>
      <c r="G322" s="2"/>
      <c r="H322" s="1"/>
      <c r="I322" s="6"/>
      <c r="J322" s="5"/>
      <c r="K322" s="1"/>
      <c r="L322" s="1"/>
      <c r="M322" s="1"/>
      <c r="N322" s="1"/>
      <c r="O322" s="5"/>
      <c r="P322" s="5"/>
      <c r="Q322" s="5"/>
      <c r="R322" s="1"/>
      <c r="S322" s="1"/>
      <c r="T322" s="2"/>
      <c r="U322" s="5"/>
      <c r="V322" s="5"/>
      <c r="W322" s="5"/>
      <c r="X322" s="5"/>
      <c r="Y322" s="1"/>
      <c r="Z322" s="1"/>
      <c r="AA322" s="1"/>
      <c r="AB322" s="1"/>
      <c r="AC322" s="1"/>
      <c r="AD322" s="1"/>
      <c r="AE322" s="1"/>
      <c r="AF322" s="15"/>
      <c r="AG322" s="1"/>
    </row>
    <row r="323">
      <c r="A323" s="1"/>
      <c r="B323" s="18"/>
      <c r="C323" s="19"/>
      <c r="D323" s="4"/>
      <c r="E323" s="19"/>
      <c r="F323" s="19"/>
      <c r="G323" s="1"/>
      <c r="H323" s="1"/>
      <c r="I323" s="6"/>
      <c r="J323" s="1"/>
      <c r="K323" s="1"/>
      <c r="L323" s="1"/>
      <c r="M323" s="1"/>
      <c r="N323" s="1"/>
      <c r="O323" s="5"/>
      <c r="P323" s="5"/>
      <c r="Q323" s="5"/>
      <c r="R323" s="1"/>
      <c r="S323" s="1"/>
      <c r="T323" s="2"/>
      <c r="U323" s="5"/>
      <c r="V323" s="5"/>
      <c r="W323" s="5"/>
      <c r="X323" s="5"/>
      <c r="Y323" s="1"/>
      <c r="Z323" s="1"/>
      <c r="AA323" s="1"/>
      <c r="AB323" s="1"/>
      <c r="AC323" s="1"/>
      <c r="AD323" s="1"/>
      <c r="AE323" s="1"/>
      <c r="AF323" s="15"/>
      <c r="AG323" s="1"/>
    </row>
    <row r="324">
      <c r="A324" s="1"/>
      <c r="B324" s="18"/>
      <c r="C324" s="19"/>
      <c r="D324" s="4"/>
      <c r="E324" s="19"/>
      <c r="F324" s="19"/>
      <c r="G324" s="1"/>
      <c r="H324" s="1"/>
      <c r="I324" s="5"/>
      <c r="J324" s="1"/>
      <c r="K324" s="1"/>
      <c r="L324" s="1"/>
      <c r="M324" s="1"/>
      <c r="N324" s="2"/>
      <c r="O324" s="5"/>
      <c r="P324" s="5"/>
      <c r="Q324" s="5"/>
      <c r="R324" s="1"/>
      <c r="S324" s="1"/>
      <c r="T324" s="2"/>
      <c r="U324" s="5"/>
      <c r="V324" s="5"/>
      <c r="W324" s="5"/>
      <c r="X324" s="5"/>
      <c r="Y324" s="1"/>
      <c r="Z324" s="1"/>
      <c r="AA324" s="1"/>
      <c r="AB324" s="1"/>
      <c r="AC324" s="1"/>
      <c r="AD324" s="1"/>
      <c r="AE324" s="1"/>
      <c r="AF324" s="15"/>
      <c r="AG324" s="1"/>
    </row>
    <row r="325">
      <c r="A325" s="1"/>
      <c r="B325" s="18"/>
      <c r="C325" s="19"/>
      <c r="D325" s="4"/>
      <c r="E325" s="19"/>
      <c r="F325" s="19"/>
      <c r="G325" s="2"/>
      <c r="H325" s="1"/>
      <c r="I325" s="5"/>
      <c r="J325" s="1"/>
      <c r="K325" s="1"/>
      <c r="L325" s="1"/>
      <c r="M325" s="1"/>
      <c r="N325" s="1"/>
      <c r="O325" s="5"/>
      <c r="P325" s="5"/>
      <c r="Q325" s="5"/>
      <c r="R325" s="1"/>
      <c r="S325" s="1"/>
      <c r="T325" s="2"/>
      <c r="U325" s="5"/>
      <c r="V325" s="5"/>
      <c r="W325" s="5"/>
      <c r="X325" s="5"/>
      <c r="Y325" s="1"/>
      <c r="Z325" s="1"/>
      <c r="AA325" s="1"/>
      <c r="AB325" s="1"/>
      <c r="AC325" s="1"/>
      <c r="AD325" s="1"/>
      <c r="AE325" s="1"/>
      <c r="AF325" s="15"/>
      <c r="AG325" s="1"/>
    </row>
    <row r="326">
      <c r="A326" s="1"/>
      <c r="B326" s="18"/>
      <c r="C326" s="19"/>
      <c r="D326" s="4"/>
      <c r="E326" s="19"/>
      <c r="F326" s="19"/>
      <c r="G326" s="1"/>
      <c r="H326" s="1"/>
      <c r="I326" s="6"/>
      <c r="J326" s="1"/>
      <c r="K326" s="1"/>
      <c r="L326" s="1"/>
      <c r="M326" s="1"/>
      <c r="N326" s="2"/>
      <c r="O326" s="5"/>
      <c r="P326" s="6"/>
      <c r="Q326" s="5"/>
      <c r="R326" s="1"/>
      <c r="S326" s="1"/>
      <c r="T326" s="2"/>
      <c r="U326" s="5"/>
      <c r="V326" s="5"/>
      <c r="W326" s="5"/>
      <c r="X326" s="5"/>
      <c r="Y326" s="1"/>
      <c r="Z326" s="1"/>
      <c r="AA326" s="1"/>
      <c r="AB326" s="1"/>
      <c r="AC326" s="1"/>
      <c r="AD326" s="1"/>
      <c r="AE326" s="1"/>
      <c r="AF326" s="15"/>
      <c r="AG326" s="1"/>
    </row>
    <row r="327">
      <c r="A327" s="1"/>
      <c r="B327" s="18"/>
      <c r="C327" s="19"/>
      <c r="D327" s="4"/>
      <c r="E327" s="19"/>
      <c r="F327" s="19"/>
      <c r="G327" s="1"/>
      <c r="H327" s="1"/>
      <c r="I327" s="6"/>
      <c r="J327" s="1"/>
      <c r="K327" s="1"/>
      <c r="L327" s="1"/>
      <c r="M327" s="1"/>
      <c r="N327" s="1"/>
      <c r="O327" s="5"/>
      <c r="P327" s="5"/>
      <c r="Q327" s="5"/>
      <c r="R327" s="1"/>
      <c r="S327" s="1"/>
      <c r="T327" s="2"/>
      <c r="U327" s="5"/>
      <c r="V327" s="5"/>
      <c r="W327" s="5"/>
      <c r="X327" s="5"/>
      <c r="Y327" s="1"/>
      <c r="Z327" s="1"/>
      <c r="AA327" s="1"/>
      <c r="AB327" s="1"/>
      <c r="AC327" s="1"/>
      <c r="AD327" s="1"/>
      <c r="AE327" s="1"/>
      <c r="AF327" s="15"/>
      <c r="AG327" s="1"/>
    </row>
    <row r="328">
      <c r="A328" s="1"/>
      <c r="B328" s="18"/>
      <c r="C328" s="19"/>
      <c r="D328" s="19"/>
      <c r="E328" s="19"/>
      <c r="F328" s="19"/>
      <c r="G328" s="1"/>
      <c r="H328" s="1"/>
      <c r="I328" s="5"/>
      <c r="J328" s="1"/>
      <c r="K328" s="1"/>
      <c r="L328" s="1"/>
      <c r="M328" s="1"/>
      <c r="N328" s="1"/>
      <c r="O328" s="5"/>
      <c r="P328" s="5"/>
      <c r="Q328" s="5"/>
      <c r="R328" s="1"/>
      <c r="S328" s="1"/>
      <c r="T328" s="2"/>
      <c r="U328" s="5"/>
      <c r="V328" s="5"/>
      <c r="W328" s="5"/>
      <c r="X328" s="5"/>
      <c r="Y328" s="1"/>
      <c r="Z328" s="1"/>
      <c r="AA328" s="1"/>
      <c r="AB328" s="1"/>
      <c r="AC328" s="1"/>
      <c r="AD328" s="1"/>
      <c r="AE328" s="1"/>
      <c r="AF328" s="15"/>
      <c r="AG328" s="1"/>
    </row>
    <row r="329">
      <c r="A329" s="1"/>
      <c r="B329" s="18"/>
      <c r="C329" s="19"/>
      <c r="D329" s="4"/>
      <c r="E329" s="19"/>
      <c r="F329" s="19"/>
      <c r="G329" s="1"/>
      <c r="H329" s="1"/>
      <c r="I329" s="6"/>
      <c r="J329" s="1"/>
      <c r="K329" s="1"/>
      <c r="L329" s="1"/>
      <c r="M329" s="1"/>
      <c r="N329" s="2"/>
      <c r="O329" s="5"/>
      <c r="P329" s="5"/>
      <c r="Q329" s="5"/>
      <c r="R329" s="1"/>
      <c r="S329" s="1"/>
      <c r="T329" s="2"/>
      <c r="U329" s="5"/>
      <c r="V329" s="5"/>
      <c r="W329" s="5"/>
      <c r="X329" s="5"/>
      <c r="Y329" s="1"/>
      <c r="Z329" s="1"/>
      <c r="AA329" s="1"/>
      <c r="AB329" s="1"/>
      <c r="AC329" s="1"/>
      <c r="AD329" s="1"/>
      <c r="AE329" s="1"/>
      <c r="AF329" s="15"/>
      <c r="AG329" s="1"/>
    </row>
    <row r="330">
      <c r="A330" s="1"/>
      <c r="B330" s="18"/>
      <c r="C330" s="19"/>
      <c r="D330" s="4"/>
      <c r="E330" s="19"/>
      <c r="F330" s="19"/>
      <c r="G330" s="1"/>
      <c r="H330" s="1"/>
      <c r="I330" s="5"/>
      <c r="J330" s="1"/>
      <c r="K330" s="1"/>
      <c r="L330" s="1"/>
      <c r="M330" s="1"/>
      <c r="N330" s="1"/>
      <c r="O330" s="5"/>
      <c r="P330" s="5"/>
      <c r="Q330" s="5"/>
      <c r="R330" s="1"/>
      <c r="S330" s="1"/>
      <c r="T330" s="2"/>
      <c r="U330" s="5"/>
      <c r="V330" s="5"/>
      <c r="W330" s="5"/>
      <c r="X330" s="5"/>
      <c r="Y330" s="1"/>
      <c r="Z330" s="1"/>
      <c r="AA330" s="1"/>
      <c r="AB330" s="1"/>
      <c r="AC330" s="1"/>
      <c r="AD330" s="1"/>
      <c r="AE330" s="1"/>
      <c r="AF330" s="15"/>
      <c r="AG330" s="1"/>
    </row>
    <row r="331">
      <c r="A331" s="1"/>
      <c r="B331" s="18"/>
      <c r="C331" s="19"/>
      <c r="D331" s="4"/>
      <c r="E331" s="19"/>
      <c r="F331" s="19"/>
      <c r="G331" s="1"/>
      <c r="H331" s="1"/>
      <c r="I331" s="6"/>
      <c r="J331" s="1"/>
      <c r="K331" s="1"/>
      <c r="L331" s="1"/>
      <c r="M331" s="1"/>
      <c r="N331" s="1"/>
      <c r="O331" s="5"/>
      <c r="P331" s="5"/>
      <c r="Q331" s="5"/>
      <c r="R331" s="1"/>
      <c r="S331" s="1"/>
      <c r="T331" s="2"/>
      <c r="U331" s="5"/>
      <c r="V331" s="5"/>
      <c r="W331" s="5"/>
      <c r="X331" s="5"/>
      <c r="Y331" s="1"/>
      <c r="Z331" s="1"/>
      <c r="AA331" s="1"/>
      <c r="AB331" s="1"/>
      <c r="AC331" s="1"/>
      <c r="AD331" s="1"/>
      <c r="AE331" s="1"/>
      <c r="AF331" s="15"/>
      <c r="AG331" s="1"/>
    </row>
    <row r="332">
      <c r="A332" s="1"/>
      <c r="B332" s="18"/>
      <c r="C332" s="19"/>
      <c r="D332" s="22"/>
      <c r="E332" s="19"/>
      <c r="F332" s="19"/>
      <c r="G332" s="1"/>
      <c r="H332" s="1"/>
      <c r="I332" s="6"/>
      <c r="J332" s="1"/>
      <c r="K332" s="1"/>
      <c r="L332" s="1"/>
      <c r="M332" s="1"/>
      <c r="N332" s="1"/>
      <c r="O332" s="5"/>
      <c r="P332" s="5"/>
      <c r="Q332" s="5"/>
      <c r="R332" s="1"/>
      <c r="S332" s="1"/>
      <c r="T332" s="2"/>
      <c r="U332" s="5"/>
      <c r="V332" s="5"/>
      <c r="W332" s="5"/>
      <c r="X332" s="5"/>
      <c r="Y332" s="1"/>
      <c r="Z332" s="1"/>
      <c r="AA332" s="1"/>
      <c r="AB332" s="1"/>
      <c r="AC332" s="1"/>
      <c r="AD332" s="1"/>
      <c r="AE332" s="1"/>
      <c r="AF332" s="15"/>
      <c r="AG332" s="1"/>
    </row>
    <row r="333">
      <c r="A333" s="1"/>
      <c r="B333" s="18"/>
      <c r="C333" s="19"/>
      <c r="D333" s="4"/>
      <c r="E333" s="19"/>
      <c r="F333" s="19"/>
      <c r="G333" s="1"/>
      <c r="H333" s="1"/>
      <c r="I333" s="6"/>
      <c r="J333" s="1"/>
      <c r="K333" s="1"/>
      <c r="L333" s="1"/>
      <c r="M333" s="1"/>
      <c r="N333" s="1"/>
      <c r="O333" s="5"/>
      <c r="P333" s="5"/>
      <c r="Q333" s="5"/>
      <c r="R333" s="1"/>
      <c r="S333" s="1"/>
      <c r="T333" s="2"/>
      <c r="U333" s="5"/>
      <c r="V333" s="5"/>
      <c r="W333" s="5"/>
      <c r="X333" s="5"/>
      <c r="Y333" s="1"/>
      <c r="Z333" s="1"/>
      <c r="AA333" s="1"/>
      <c r="AB333" s="1"/>
      <c r="AC333" s="1"/>
      <c r="AD333" s="1"/>
      <c r="AE333" s="1"/>
      <c r="AF333" s="15"/>
      <c r="AG333" s="1"/>
    </row>
    <row r="334">
      <c r="A334" s="1"/>
      <c r="B334" s="18"/>
      <c r="C334" s="19"/>
      <c r="D334" s="4"/>
      <c r="E334" s="19"/>
      <c r="F334" s="19"/>
      <c r="G334" s="1"/>
      <c r="H334" s="1"/>
      <c r="I334" s="6"/>
      <c r="J334" s="1"/>
      <c r="K334" s="1"/>
      <c r="L334" s="1"/>
      <c r="M334" s="1"/>
      <c r="N334" s="2"/>
      <c r="O334" s="5"/>
      <c r="P334" s="5"/>
      <c r="Q334" s="5"/>
      <c r="R334" s="1"/>
      <c r="S334" s="1"/>
      <c r="T334" s="2"/>
      <c r="U334" s="5"/>
      <c r="V334" s="5"/>
      <c r="W334" s="5"/>
      <c r="X334" s="5"/>
      <c r="Y334" s="1"/>
      <c r="Z334" s="1"/>
      <c r="AA334" s="1"/>
      <c r="AB334" s="1"/>
      <c r="AC334" s="1"/>
      <c r="AD334" s="1"/>
      <c r="AE334" s="1"/>
      <c r="AF334" s="15"/>
      <c r="AG334" s="1"/>
    </row>
    <row r="335">
      <c r="A335" s="1"/>
      <c r="B335" s="18"/>
      <c r="C335" s="19"/>
      <c r="D335" s="22"/>
      <c r="E335" s="19"/>
      <c r="F335" s="19"/>
      <c r="G335" s="1"/>
      <c r="H335" s="1"/>
      <c r="I335" s="6"/>
      <c r="J335" s="5"/>
      <c r="K335" s="1"/>
      <c r="L335" s="1"/>
      <c r="M335" s="1"/>
      <c r="N335" s="2"/>
      <c r="O335" s="5"/>
      <c r="P335" s="5"/>
      <c r="Q335" s="5"/>
      <c r="R335" s="1"/>
      <c r="S335" s="1"/>
      <c r="T335" s="2"/>
      <c r="U335" s="5"/>
      <c r="V335" s="5"/>
      <c r="W335" s="5"/>
      <c r="X335" s="5"/>
      <c r="Y335" s="1"/>
      <c r="Z335" s="1"/>
      <c r="AA335" s="1"/>
      <c r="AB335" s="1"/>
      <c r="AC335" s="1"/>
      <c r="AD335" s="1"/>
      <c r="AE335" s="1"/>
      <c r="AF335" s="15"/>
      <c r="AG335" s="1"/>
    </row>
    <row r="336">
      <c r="A336" s="1"/>
      <c r="B336" s="18"/>
      <c r="C336" s="19"/>
      <c r="D336" s="4"/>
      <c r="E336" s="19"/>
      <c r="F336" s="19"/>
      <c r="G336" s="1"/>
      <c r="H336" s="1"/>
      <c r="I336" s="6"/>
      <c r="J336" s="5"/>
      <c r="K336" s="1"/>
      <c r="L336" s="1"/>
      <c r="M336" s="1"/>
      <c r="N336" s="1"/>
      <c r="O336" s="5"/>
      <c r="P336" s="5"/>
      <c r="Q336" s="5"/>
      <c r="R336" s="1"/>
      <c r="S336" s="1"/>
      <c r="T336" s="2"/>
      <c r="U336" s="5"/>
      <c r="V336" s="5"/>
      <c r="W336" s="5"/>
      <c r="X336" s="5"/>
      <c r="Y336" s="1"/>
      <c r="Z336" s="1"/>
      <c r="AA336" s="1"/>
      <c r="AB336" s="1"/>
      <c r="AC336" s="1"/>
      <c r="AD336" s="1"/>
      <c r="AE336" s="1"/>
      <c r="AF336" s="15"/>
      <c r="AG336" s="1"/>
    </row>
    <row r="337">
      <c r="A337" s="1"/>
      <c r="B337" s="18"/>
      <c r="C337" s="19"/>
      <c r="D337" s="4"/>
      <c r="E337" s="19"/>
      <c r="F337" s="19"/>
      <c r="G337" s="1"/>
      <c r="H337" s="1"/>
      <c r="I337" s="6"/>
      <c r="J337" s="5"/>
      <c r="K337" s="1"/>
      <c r="L337" s="1"/>
      <c r="M337" s="1"/>
      <c r="N337" s="1"/>
      <c r="O337" s="5"/>
      <c r="P337" s="5"/>
      <c r="Q337" s="5"/>
      <c r="R337" s="1"/>
      <c r="S337" s="1"/>
      <c r="T337" s="2"/>
      <c r="U337" s="5"/>
      <c r="V337" s="5"/>
      <c r="W337" s="5"/>
      <c r="X337" s="5"/>
      <c r="Y337" s="1"/>
      <c r="Z337" s="1"/>
      <c r="AA337" s="1"/>
      <c r="AB337" s="1"/>
      <c r="AC337" s="1"/>
      <c r="AD337" s="1"/>
      <c r="AE337" s="1"/>
      <c r="AF337" s="15"/>
      <c r="AG337" s="1"/>
    </row>
    <row r="338">
      <c r="A338" s="1"/>
      <c r="B338" s="18"/>
      <c r="C338" s="19"/>
      <c r="D338" s="4"/>
      <c r="E338" s="19"/>
      <c r="F338" s="19"/>
      <c r="G338" s="1"/>
      <c r="H338" s="1"/>
      <c r="I338" s="5"/>
      <c r="J338" s="5"/>
      <c r="K338" s="1"/>
      <c r="L338" s="1"/>
      <c r="M338" s="1"/>
      <c r="N338" s="1"/>
      <c r="O338" s="5"/>
      <c r="P338" s="5"/>
      <c r="Q338" s="5"/>
      <c r="R338" s="1"/>
      <c r="S338" s="1"/>
      <c r="T338" s="1"/>
      <c r="U338" s="5"/>
      <c r="V338" s="5"/>
      <c r="W338" s="5"/>
      <c r="X338" s="5"/>
      <c r="Y338" s="1"/>
      <c r="Z338" s="1"/>
      <c r="AA338" s="1"/>
      <c r="AB338" s="1"/>
      <c r="AC338" s="1"/>
      <c r="AD338" s="1"/>
      <c r="AE338" s="1"/>
      <c r="AF338" s="15"/>
      <c r="AG338" s="1"/>
    </row>
    <row r="339">
      <c r="A339" s="1"/>
      <c r="B339" s="18"/>
      <c r="C339" s="19"/>
      <c r="D339" s="4"/>
      <c r="E339" s="19"/>
      <c r="F339" s="19"/>
      <c r="G339" s="1"/>
      <c r="H339" s="1"/>
      <c r="I339" s="5"/>
      <c r="J339" s="5"/>
      <c r="K339" s="1"/>
      <c r="L339" s="1"/>
      <c r="M339" s="1"/>
      <c r="N339" s="1"/>
      <c r="O339" s="5"/>
      <c r="P339" s="5"/>
      <c r="Q339" s="5"/>
      <c r="R339" s="1"/>
      <c r="S339" s="1"/>
      <c r="T339" s="1"/>
      <c r="U339" s="5"/>
      <c r="V339" s="5"/>
      <c r="W339" s="5"/>
      <c r="X339" s="5"/>
      <c r="Y339" s="1"/>
      <c r="Z339" s="1"/>
      <c r="AA339" s="1"/>
      <c r="AB339" s="1"/>
      <c r="AC339" s="1"/>
      <c r="AD339" s="1"/>
      <c r="AE339" s="1"/>
      <c r="AF339" s="15"/>
      <c r="AG339" s="1"/>
    </row>
    <row r="340">
      <c r="A340" s="1"/>
      <c r="B340" s="18"/>
      <c r="C340" s="19"/>
      <c r="D340" s="4"/>
      <c r="E340" s="19"/>
      <c r="F340" s="19"/>
      <c r="G340" s="1"/>
      <c r="H340" s="1"/>
      <c r="I340" s="5"/>
      <c r="J340" s="1"/>
      <c r="K340" s="1"/>
      <c r="L340" s="1"/>
      <c r="M340" s="1"/>
      <c r="N340" s="1"/>
      <c r="O340" s="5"/>
      <c r="P340" s="5"/>
      <c r="Q340" s="5"/>
      <c r="R340" s="1"/>
      <c r="S340" s="1"/>
      <c r="T340" s="2"/>
      <c r="U340" s="5"/>
      <c r="V340" s="5"/>
      <c r="W340" s="5"/>
      <c r="X340" s="5"/>
      <c r="Y340" s="1"/>
      <c r="Z340" s="1"/>
      <c r="AA340" s="1"/>
      <c r="AB340" s="1"/>
      <c r="AC340" s="1"/>
      <c r="AD340" s="1"/>
      <c r="AE340" s="1"/>
      <c r="AF340" s="15"/>
      <c r="AG340" s="1"/>
    </row>
    <row r="341">
      <c r="A341" s="1"/>
      <c r="B341" s="18"/>
      <c r="C341" s="19"/>
      <c r="D341" s="4"/>
      <c r="E341" s="19"/>
      <c r="F341" s="19"/>
      <c r="G341" s="1"/>
      <c r="H341" s="1"/>
      <c r="I341" s="6"/>
      <c r="J341" s="1"/>
      <c r="K341" s="1"/>
      <c r="L341" s="1"/>
      <c r="M341" s="1"/>
      <c r="N341" s="1"/>
      <c r="O341" s="5"/>
      <c r="P341" s="5"/>
      <c r="Q341" s="5"/>
      <c r="R341" s="1"/>
      <c r="S341" s="1"/>
      <c r="T341" s="2"/>
      <c r="U341" s="5"/>
      <c r="V341" s="5"/>
      <c r="W341" s="5"/>
      <c r="X341" s="5"/>
      <c r="Y341" s="1"/>
      <c r="Z341" s="1"/>
      <c r="AA341" s="1"/>
      <c r="AB341" s="1"/>
      <c r="AC341" s="1"/>
      <c r="AD341" s="1"/>
      <c r="AE341" s="1"/>
      <c r="AF341" s="15"/>
      <c r="AG341" s="1"/>
    </row>
    <row r="342">
      <c r="A342" s="1"/>
      <c r="B342" s="18"/>
      <c r="C342" s="19"/>
      <c r="D342" s="4"/>
      <c r="E342" s="19"/>
      <c r="F342" s="19"/>
      <c r="G342" s="1"/>
      <c r="H342" s="1"/>
      <c r="I342" s="5"/>
      <c r="J342" s="1"/>
      <c r="K342" s="1"/>
      <c r="L342" s="1"/>
      <c r="M342" s="1"/>
      <c r="N342" s="2"/>
      <c r="O342" s="5"/>
      <c r="P342" s="5"/>
      <c r="Q342" s="5"/>
      <c r="R342" s="1"/>
      <c r="S342" s="1"/>
      <c r="T342" s="2"/>
      <c r="U342" s="5"/>
      <c r="V342" s="5"/>
      <c r="W342" s="5"/>
      <c r="X342" s="5"/>
      <c r="Y342" s="1"/>
      <c r="Z342" s="1"/>
      <c r="AA342" s="1"/>
      <c r="AB342" s="1"/>
      <c r="AC342" s="1"/>
      <c r="AD342" s="1"/>
      <c r="AE342" s="1"/>
      <c r="AF342" s="15"/>
      <c r="AG342" s="1"/>
    </row>
    <row r="343">
      <c r="A343" s="1"/>
      <c r="B343" s="18"/>
      <c r="C343" s="19"/>
      <c r="D343" s="4"/>
      <c r="E343" s="19"/>
      <c r="F343" s="19"/>
      <c r="G343" s="9"/>
      <c r="H343" s="1"/>
      <c r="I343" s="5"/>
      <c r="J343" s="1"/>
      <c r="K343" s="1"/>
      <c r="L343" s="1"/>
      <c r="M343" s="1"/>
      <c r="N343" s="1"/>
      <c r="O343" s="5"/>
      <c r="P343" s="5"/>
      <c r="Q343" s="5"/>
      <c r="R343" s="1"/>
      <c r="S343" s="1"/>
      <c r="T343" s="2"/>
      <c r="U343" s="5"/>
      <c r="V343" s="5"/>
      <c r="W343" s="5"/>
      <c r="X343" s="5"/>
      <c r="Y343" s="1"/>
      <c r="Z343" s="1"/>
      <c r="AA343" s="1"/>
      <c r="AB343" s="1"/>
      <c r="AC343" s="1"/>
      <c r="AD343" s="1"/>
      <c r="AE343" s="1"/>
      <c r="AF343" s="15"/>
      <c r="AG343" s="1"/>
    </row>
    <row r="344">
      <c r="A344" s="1"/>
      <c r="B344" s="18"/>
      <c r="C344" s="19"/>
      <c r="D344" s="4"/>
      <c r="E344" s="19"/>
      <c r="F344" s="19"/>
      <c r="G344" s="1"/>
      <c r="H344" s="1"/>
      <c r="I344" s="5"/>
      <c r="J344" s="5"/>
      <c r="K344" s="1"/>
      <c r="L344" s="1"/>
      <c r="M344" s="1"/>
      <c r="N344" s="1"/>
      <c r="O344" s="5"/>
      <c r="P344" s="5"/>
      <c r="Q344" s="5"/>
      <c r="R344" s="1"/>
      <c r="S344" s="1"/>
      <c r="T344" s="2"/>
      <c r="U344" s="5"/>
      <c r="V344" s="5"/>
      <c r="W344" s="5"/>
      <c r="X344" s="5"/>
      <c r="Y344" s="1"/>
      <c r="Z344" s="1"/>
      <c r="AA344" s="1"/>
      <c r="AB344" s="1"/>
      <c r="AC344" s="1"/>
      <c r="AD344" s="1"/>
      <c r="AE344" s="1"/>
      <c r="AF344" s="15"/>
      <c r="AG344" s="1"/>
    </row>
    <row r="345">
      <c r="A345" s="1"/>
      <c r="B345" s="18"/>
      <c r="C345" s="19"/>
      <c r="D345" s="22"/>
      <c r="E345" s="19"/>
      <c r="F345" s="19"/>
      <c r="G345" s="1"/>
      <c r="H345" s="1"/>
      <c r="I345" s="5"/>
      <c r="J345" s="6"/>
      <c r="K345" s="1"/>
      <c r="L345" s="1"/>
      <c r="M345" s="1"/>
      <c r="N345" s="1"/>
      <c r="O345" s="5"/>
      <c r="P345" s="6"/>
      <c r="Q345" s="5"/>
      <c r="R345" s="1"/>
      <c r="S345" s="1"/>
      <c r="T345" s="2"/>
      <c r="U345" s="5"/>
      <c r="V345" s="5"/>
      <c r="W345" s="5"/>
      <c r="X345" s="5"/>
      <c r="Y345" s="1"/>
      <c r="Z345" s="1"/>
      <c r="AA345" s="1"/>
      <c r="AB345" s="1"/>
      <c r="AC345" s="1"/>
      <c r="AD345" s="1"/>
      <c r="AE345" s="1"/>
      <c r="AF345" s="15"/>
      <c r="AG345" s="1"/>
    </row>
    <row r="346">
      <c r="A346" s="1"/>
      <c r="B346" s="18"/>
      <c r="C346" s="19"/>
      <c r="D346" s="4"/>
      <c r="E346" s="19"/>
      <c r="F346" s="19"/>
      <c r="G346" s="1"/>
      <c r="H346" s="1"/>
      <c r="I346" s="5"/>
      <c r="J346" s="5"/>
      <c r="K346" s="1"/>
      <c r="L346" s="1"/>
      <c r="M346" s="1"/>
      <c r="N346" s="1"/>
      <c r="O346" s="5"/>
      <c r="P346" s="5"/>
      <c r="Q346" s="5"/>
      <c r="R346" s="1"/>
      <c r="S346" s="1"/>
      <c r="T346" s="2"/>
      <c r="U346" s="5"/>
      <c r="V346" s="5"/>
      <c r="W346" s="5"/>
      <c r="X346" s="5"/>
      <c r="Y346" s="1"/>
      <c r="Z346" s="1"/>
      <c r="AA346" s="1"/>
      <c r="AB346" s="1"/>
      <c r="AC346" s="1"/>
      <c r="AD346" s="1"/>
      <c r="AE346" s="1"/>
      <c r="AF346" s="15"/>
      <c r="AG346" s="1"/>
    </row>
    <row r="347">
      <c r="A347" s="1"/>
      <c r="B347" s="18"/>
      <c r="C347" s="19"/>
      <c r="D347" s="4"/>
      <c r="E347" s="19"/>
      <c r="F347" s="19"/>
      <c r="G347" s="1"/>
      <c r="H347" s="1"/>
      <c r="I347" s="5"/>
      <c r="J347" s="5"/>
      <c r="K347" s="1"/>
      <c r="L347" s="1"/>
      <c r="M347" s="1"/>
      <c r="N347" s="2"/>
      <c r="O347" s="5"/>
      <c r="P347" s="5"/>
      <c r="Q347" s="5"/>
      <c r="R347" s="1"/>
      <c r="S347" s="1"/>
      <c r="T347" s="2"/>
      <c r="U347" s="5"/>
      <c r="V347" s="5"/>
      <c r="W347" s="5"/>
      <c r="X347" s="5"/>
      <c r="Y347" s="1"/>
      <c r="Z347" s="1"/>
      <c r="AA347" s="1"/>
      <c r="AB347" s="1"/>
      <c r="AC347" s="1"/>
      <c r="AD347" s="1"/>
      <c r="AE347" s="1"/>
      <c r="AF347" s="15"/>
      <c r="AG347" s="1"/>
    </row>
    <row r="348">
      <c r="A348" s="1"/>
      <c r="B348" s="18"/>
      <c r="C348" s="19"/>
      <c r="D348" s="4"/>
      <c r="E348" s="19"/>
      <c r="F348" s="19"/>
      <c r="G348" s="1"/>
      <c r="H348" s="1"/>
      <c r="I348" s="5"/>
      <c r="J348" s="5"/>
      <c r="K348" s="1"/>
      <c r="L348" s="1"/>
      <c r="M348" s="1"/>
      <c r="N348" s="2"/>
      <c r="O348" s="5"/>
      <c r="P348" s="5"/>
      <c r="Q348" s="5"/>
      <c r="R348" s="1"/>
      <c r="S348" s="1"/>
      <c r="T348" s="2"/>
      <c r="U348" s="5"/>
      <c r="V348" s="5"/>
      <c r="W348" s="5"/>
      <c r="X348" s="5"/>
      <c r="Y348" s="1"/>
      <c r="Z348" s="1"/>
      <c r="AA348" s="1"/>
      <c r="AB348" s="1"/>
      <c r="AC348" s="1"/>
      <c r="AD348" s="1"/>
      <c r="AE348" s="1"/>
      <c r="AF348" s="15"/>
      <c r="AG348" s="1"/>
    </row>
    <row r="349">
      <c r="A349" s="1"/>
      <c r="B349" s="18"/>
      <c r="C349" s="19"/>
      <c r="D349" s="4"/>
      <c r="E349" s="19"/>
      <c r="F349" s="19"/>
      <c r="G349" s="1"/>
      <c r="H349" s="1"/>
      <c r="I349" s="5"/>
      <c r="J349" s="5"/>
      <c r="K349" s="1"/>
      <c r="L349" s="1"/>
      <c r="M349" s="1"/>
      <c r="N349" s="1"/>
      <c r="O349" s="5"/>
      <c r="P349" s="5"/>
      <c r="Q349" s="5"/>
      <c r="R349" s="1"/>
      <c r="S349" s="1"/>
      <c r="T349" s="2"/>
      <c r="U349" s="5"/>
      <c r="V349" s="5"/>
      <c r="W349" s="5"/>
      <c r="X349" s="5"/>
      <c r="Y349" s="1"/>
      <c r="Z349" s="1"/>
      <c r="AA349" s="1"/>
      <c r="AB349" s="1"/>
      <c r="AC349" s="1"/>
      <c r="AD349" s="1"/>
      <c r="AE349" s="1"/>
      <c r="AF349" s="15"/>
      <c r="AG349" s="1"/>
    </row>
    <row r="350">
      <c r="A350" s="1"/>
      <c r="B350" s="18"/>
      <c r="C350" s="19"/>
      <c r="D350" s="4"/>
      <c r="E350" s="19"/>
      <c r="F350" s="19"/>
      <c r="G350" s="1"/>
      <c r="H350" s="1"/>
      <c r="I350" s="5"/>
      <c r="J350" s="5"/>
      <c r="K350" s="1"/>
      <c r="L350" s="1"/>
      <c r="M350" s="1"/>
      <c r="N350" s="1"/>
      <c r="O350" s="5"/>
      <c r="P350" s="5"/>
      <c r="Q350" s="5"/>
      <c r="R350" s="1"/>
      <c r="S350" s="1"/>
      <c r="T350" s="2"/>
      <c r="U350" s="5"/>
      <c r="V350" s="5"/>
      <c r="W350" s="5"/>
      <c r="X350" s="5"/>
      <c r="Y350" s="1"/>
      <c r="Z350" s="1"/>
      <c r="AA350" s="1"/>
      <c r="AB350" s="1"/>
      <c r="AC350" s="1"/>
      <c r="AD350" s="1"/>
      <c r="AE350" s="1"/>
      <c r="AF350" s="15"/>
      <c r="AG350" s="1"/>
    </row>
    <row r="351">
      <c r="A351" s="1"/>
      <c r="B351" s="18"/>
      <c r="C351" s="19"/>
      <c r="D351" s="4"/>
      <c r="E351" s="19"/>
      <c r="F351" s="19"/>
      <c r="G351" s="1"/>
      <c r="H351" s="1"/>
      <c r="I351" s="5"/>
      <c r="J351" s="5"/>
      <c r="K351" s="1"/>
      <c r="L351" s="1"/>
      <c r="M351" s="1"/>
      <c r="N351" s="1"/>
      <c r="O351" s="5"/>
      <c r="P351" s="5"/>
      <c r="Q351" s="5"/>
      <c r="R351" s="1"/>
      <c r="S351" s="1"/>
      <c r="T351" s="2"/>
      <c r="U351" s="5"/>
      <c r="V351" s="5"/>
      <c r="W351" s="5"/>
      <c r="X351" s="5"/>
      <c r="Y351" s="1"/>
      <c r="Z351" s="1"/>
      <c r="AA351" s="1"/>
      <c r="AB351" s="1"/>
      <c r="AC351" s="1"/>
      <c r="AD351" s="1"/>
      <c r="AE351" s="1"/>
      <c r="AF351" s="15"/>
      <c r="AG351" s="1"/>
    </row>
    <row r="352">
      <c r="A352" s="1"/>
      <c r="B352" s="18"/>
      <c r="C352" s="19"/>
      <c r="D352" s="4"/>
      <c r="E352" s="19"/>
      <c r="F352" s="19"/>
      <c r="G352" s="1"/>
      <c r="H352" s="1"/>
      <c r="I352" s="5"/>
      <c r="J352" s="5"/>
      <c r="K352" s="1"/>
      <c r="L352" s="1"/>
      <c r="M352" s="1"/>
      <c r="N352" s="1"/>
      <c r="O352" s="5"/>
      <c r="P352" s="5"/>
      <c r="Q352" s="5"/>
      <c r="R352" s="1"/>
      <c r="S352" s="1"/>
      <c r="T352" s="2"/>
      <c r="U352" s="5"/>
      <c r="V352" s="5"/>
      <c r="W352" s="5"/>
      <c r="X352" s="5"/>
      <c r="Y352" s="1"/>
      <c r="Z352" s="1"/>
      <c r="AA352" s="1"/>
      <c r="AB352" s="1"/>
      <c r="AC352" s="1"/>
      <c r="AD352" s="1"/>
      <c r="AE352" s="1"/>
      <c r="AF352" s="15"/>
      <c r="AG352" s="1"/>
    </row>
    <row r="353">
      <c r="A353" s="1"/>
      <c r="B353" s="18"/>
      <c r="C353" s="19"/>
      <c r="D353" s="22"/>
      <c r="E353" s="19"/>
      <c r="F353" s="19"/>
      <c r="G353" s="1"/>
      <c r="H353" s="1"/>
      <c r="I353" s="6"/>
      <c r="J353" s="5"/>
      <c r="K353" s="1"/>
      <c r="L353" s="1"/>
      <c r="M353" s="1"/>
      <c r="N353" s="1"/>
      <c r="O353" s="5"/>
      <c r="P353" s="5"/>
      <c r="Q353" s="5"/>
      <c r="R353" s="1"/>
      <c r="S353" s="1"/>
      <c r="T353" s="2"/>
      <c r="U353" s="5"/>
      <c r="V353" s="5"/>
      <c r="W353" s="5"/>
      <c r="X353" s="5"/>
      <c r="Y353" s="1"/>
      <c r="Z353" s="1"/>
      <c r="AA353" s="1"/>
      <c r="AB353" s="1"/>
      <c r="AC353" s="1"/>
      <c r="AD353" s="1"/>
      <c r="AE353" s="1"/>
      <c r="AF353" s="15"/>
      <c r="AG353" s="1"/>
    </row>
    <row r="354">
      <c r="A354" s="1"/>
      <c r="B354" s="18"/>
      <c r="C354" s="19"/>
      <c r="D354" s="4"/>
      <c r="E354" s="19"/>
      <c r="F354" s="19"/>
      <c r="G354" s="1"/>
      <c r="H354" s="1"/>
      <c r="I354" s="5"/>
      <c r="J354" s="1"/>
      <c r="K354" s="1"/>
      <c r="L354" s="1"/>
      <c r="M354" s="1"/>
      <c r="N354" s="1"/>
      <c r="O354" s="5"/>
      <c r="P354" s="5"/>
      <c r="Q354" s="5"/>
      <c r="R354" s="1"/>
      <c r="S354" s="1"/>
      <c r="T354" s="2"/>
      <c r="U354" s="5"/>
      <c r="V354" s="5"/>
      <c r="W354" s="5"/>
      <c r="X354" s="5"/>
      <c r="Y354" s="1"/>
      <c r="Z354" s="1"/>
      <c r="AA354" s="1"/>
      <c r="AB354" s="1"/>
      <c r="AC354" s="1"/>
      <c r="AD354" s="1"/>
      <c r="AE354" s="1"/>
      <c r="AF354" s="15"/>
      <c r="AG354" s="1"/>
    </row>
    <row r="355">
      <c r="A355" s="1"/>
      <c r="B355" s="18"/>
      <c r="C355" s="19"/>
      <c r="D355" s="22"/>
      <c r="E355" s="19"/>
      <c r="F355" s="19"/>
      <c r="G355" s="1"/>
      <c r="H355" s="1"/>
      <c r="I355" s="6"/>
      <c r="J355" s="1"/>
      <c r="K355" s="1"/>
      <c r="L355" s="1"/>
      <c r="M355" s="1"/>
      <c r="N355" s="1"/>
      <c r="O355" s="5"/>
      <c r="P355" s="5"/>
      <c r="Q355" s="5"/>
      <c r="R355" s="1"/>
      <c r="S355" s="1"/>
      <c r="T355" s="2"/>
      <c r="U355" s="5"/>
      <c r="V355" s="5"/>
      <c r="W355" s="5"/>
      <c r="X355" s="5"/>
      <c r="Y355" s="1"/>
      <c r="Z355" s="1"/>
      <c r="AA355" s="1"/>
      <c r="AB355" s="1"/>
      <c r="AC355" s="1"/>
      <c r="AD355" s="1"/>
      <c r="AE355" s="1"/>
      <c r="AF355" s="15"/>
      <c r="AG355" s="1"/>
    </row>
    <row r="356">
      <c r="A356" s="1"/>
      <c r="B356" s="18"/>
      <c r="C356" s="19"/>
      <c r="D356" s="4"/>
      <c r="E356" s="19"/>
      <c r="F356" s="19"/>
      <c r="G356" s="1"/>
      <c r="H356" s="1"/>
      <c r="I356" s="6"/>
      <c r="J356" s="1"/>
      <c r="K356" s="1"/>
      <c r="L356" s="1"/>
      <c r="M356" s="1"/>
      <c r="N356" s="1"/>
      <c r="O356" s="5"/>
      <c r="P356" s="5"/>
      <c r="Q356" s="5"/>
      <c r="R356" s="1"/>
      <c r="S356" s="1"/>
      <c r="T356" s="2"/>
      <c r="U356" s="5"/>
      <c r="V356" s="5"/>
      <c r="W356" s="5"/>
      <c r="X356" s="5"/>
      <c r="Y356" s="1"/>
      <c r="Z356" s="1"/>
      <c r="AA356" s="1"/>
      <c r="AB356" s="1"/>
      <c r="AC356" s="1"/>
      <c r="AD356" s="1"/>
      <c r="AE356" s="1"/>
      <c r="AF356" s="15"/>
      <c r="AG356" s="1"/>
    </row>
    <row r="357">
      <c r="A357" s="1"/>
      <c r="B357" s="18"/>
      <c r="C357" s="19"/>
      <c r="D357" s="4"/>
      <c r="E357" s="19"/>
      <c r="F357" s="19"/>
      <c r="G357" s="1"/>
      <c r="H357" s="1"/>
      <c r="I357" s="6"/>
      <c r="J357" s="1"/>
      <c r="K357" s="1"/>
      <c r="L357" s="1"/>
      <c r="M357" s="1"/>
      <c r="N357" s="1"/>
      <c r="O357" s="5"/>
      <c r="P357" s="6"/>
      <c r="Q357" s="5"/>
      <c r="R357" s="1"/>
      <c r="S357" s="1"/>
      <c r="T357" s="2"/>
      <c r="U357" s="5"/>
      <c r="V357" s="5"/>
      <c r="W357" s="5"/>
      <c r="X357" s="5"/>
      <c r="Y357" s="1"/>
      <c r="Z357" s="1"/>
      <c r="AA357" s="1"/>
      <c r="AB357" s="1"/>
      <c r="AC357" s="1"/>
      <c r="AD357" s="1"/>
      <c r="AE357" s="1"/>
      <c r="AF357" s="15"/>
      <c r="AG357" s="1"/>
    </row>
    <row r="358">
      <c r="A358" s="1"/>
      <c r="B358" s="18"/>
      <c r="C358" s="19"/>
      <c r="D358" s="4"/>
      <c r="E358" s="19"/>
      <c r="F358" s="19"/>
      <c r="G358" s="1"/>
      <c r="H358" s="1"/>
      <c r="I358" s="5"/>
      <c r="J358" s="1"/>
      <c r="K358" s="1"/>
      <c r="L358" s="1"/>
      <c r="M358" s="1"/>
      <c r="N358" s="1"/>
      <c r="O358" s="5"/>
      <c r="P358" s="5"/>
      <c r="Q358" s="5"/>
      <c r="R358" s="1"/>
      <c r="S358" s="1"/>
      <c r="T358" s="2"/>
      <c r="U358" s="5"/>
      <c r="V358" s="5"/>
      <c r="W358" s="5"/>
      <c r="X358" s="5"/>
      <c r="Y358" s="1"/>
      <c r="Z358" s="1"/>
      <c r="AA358" s="1"/>
      <c r="AB358" s="1"/>
      <c r="AC358" s="1"/>
      <c r="AD358" s="1"/>
      <c r="AE358" s="1"/>
      <c r="AF358" s="15"/>
      <c r="AG358" s="1"/>
    </row>
    <row r="359">
      <c r="A359" s="1"/>
      <c r="B359" s="18"/>
      <c r="C359" s="19"/>
      <c r="D359" s="4"/>
      <c r="E359" s="19"/>
      <c r="F359" s="19"/>
      <c r="G359" s="1"/>
      <c r="H359" s="1"/>
      <c r="I359" s="5"/>
      <c r="J359" s="1"/>
      <c r="K359" s="1"/>
      <c r="L359" s="1"/>
      <c r="M359" s="1"/>
      <c r="N359" s="1"/>
      <c r="O359" s="5"/>
      <c r="P359" s="5"/>
      <c r="Q359" s="5"/>
      <c r="R359" s="1"/>
      <c r="S359" s="1"/>
      <c r="T359" s="2"/>
      <c r="U359" s="5"/>
      <c r="V359" s="5"/>
      <c r="W359" s="5"/>
      <c r="X359" s="5"/>
      <c r="Y359" s="1"/>
      <c r="Z359" s="1"/>
      <c r="AA359" s="1"/>
      <c r="AB359" s="1"/>
      <c r="AC359" s="1"/>
      <c r="AD359" s="1"/>
      <c r="AE359" s="1"/>
      <c r="AF359" s="15"/>
      <c r="AG359" s="1"/>
    </row>
    <row r="360">
      <c r="A360" s="1"/>
      <c r="B360" s="18"/>
      <c r="C360" s="19"/>
      <c r="D360" s="4"/>
      <c r="E360" s="19"/>
      <c r="F360" s="19"/>
      <c r="G360" s="1"/>
      <c r="H360" s="1"/>
      <c r="I360" s="5"/>
      <c r="J360" s="1"/>
      <c r="K360" s="1"/>
      <c r="L360" s="1"/>
      <c r="M360" s="1"/>
      <c r="N360" s="1"/>
      <c r="O360" s="5"/>
      <c r="P360" s="5"/>
      <c r="Q360" s="5"/>
      <c r="R360" s="1"/>
      <c r="S360" s="1"/>
      <c r="T360" s="2"/>
      <c r="U360" s="5"/>
      <c r="V360" s="5"/>
      <c r="W360" s="5"/>
      <c r="X360" s="5"/>
      <c r="Y360" s="1"/>
      <c r="Z360" s="1"/>
      <c r="AA360" s="1"/>
      <c r="AB360" s="1"/>
      <c r="AC360" s="1"/>
      <c r="AD360" s="1"/>
      <c r="AE360" s="1"/>
      <c r="AF360" s="15"/>
      <c r="AG360" s="1"/>
    </row>
    <row r="361">
      <c r="A361" s="1"/>
      <c r="B361" s="18"/>
      <c r="C361" s="19"/>
      <c r="D361" s="22"/>
      <c r="E361" s="19"/>
      <c r="F361" s="19"/>
      <c r="G361" s="1"/>
      <c r="H361" s="1"/>
      <c r="I361" s="6"/>
      <c r="J361" s="5"/>
      <c r="K361" s="1"/>
      <c r="L361" s="1"/>
      <c r="M361" s="1"/>
      <c r="N361" s="1"/>
      <c r="O361" s="5"/>
      <c r="P361" s="6"/>
      <c r="Q361" s="5"/>
      <c r="R361" s="1"/>
      <c r="S361" s="1"/>
      <c r="T361" s="2"/>
      <c r="U361" s="5"/>
      <c r="V361" s="5"/>
      <c r="W361" s="5"/>
      <c r="X361" s="5"/>
      <c r="Y361" s="1"/>
      <c r="Z361" s="1"/>
      <c r="AA361" s="1"/>
      <c r="AB361" s="1"/>
      <c r="AC361" s="1"/>
      <c r="AD361" s="1"/>
      <c r="AE361" s="1"/>
      <c r="AF361" s="15"/>
      <c r="AG361" s="1"/>
    </row>
    <row r="362">
      <c r="A362" s="1"/>
      <c r="B362" s="18"/>
      <c r="C362" s="19"/>
      <c r="D362" s="4"/>
      <c r="E362" s="19"/>
      <c r="F362" s="19"/>
      <c r="G362" s="1"/>
      <c r="H362" s="1"/>
      <c r="I362" s="5"/>
      <c r="J362" s="5"/>
      <c r="K362" s="1"/>
      <c r="L362" s="1"/>
      <c r="M362" s="1"/>
      <c r="N362" s="1"/>
      <c r="O362" s="5"/>
      <c r="P362" s="5"/>
      <c r="Q362" s="5"/>
      <c r="R362" s="1"/>
      <c r="S362" s="1"/>
      <c r="T362" s="2"/>
      <c r="U362" s="5"/>
      <c r="V362" s="5"/>
      <c r="W362" s="5"/>
      <c r="X362" s="5"/>
      <c r="Y362" s="1"/>
      <c r="Z362" s="1"/>
      <c r="AA362" s="1"/>
      <c r="AB362" s="1"/>
      <c r="AC362" s="1"/>
      <c r="AD362" s="1"/>
      <c r="AE362" s="1"/>
      <c r="AF362" s="15"/>
      <c r="AG362" s="1"/>
    </row>
    <row r="363">
      <c r="A363" s="1"/>
      <c r="B363" s="18"/>
      <c r="C363" s="19"/>
      <c r="D363" s="4"/>
      <c r="E363" s="19"/>
      <c r="F363" s="19"/>
      <c r="G363" s="1"/>
      <c r="H363" s="1"/>
      <c r="I363" s="5"/>
      <c r="J363" s="5"/>
      <c r="K363" s="1"/>
      <c r="L363" s="1"/>
      <c r="M363" s="1"/>
      <c r="N363" s="1"/>
      <c r="O363" s="5"/>
      <c r="P363" s="5"/>
      <c r="Q363" s="5"/>
      <c r="R363" s="1"/>
      <c r="S363" s="1"/>
      <c r="T363" s="2"/>
      <c r="U363" s="5"/>
      <c r="V363" s="5"/>
      <c r="W363" s="5"/>
      <c r="X363" s="5"/>
      <c r="Y363" s="1"/>
      <c r="Z363" s="1"/>
      <c r="AA363" s="1"/>
      <c r="AB363" s="1"/>
      <c r="AC363" s="1"/>
      <c r="AD363" s="1"/>
      <c r="AE363" s="1"/>
      <c r="AF363" s="15"/>
      <c r="AG363" s="1"/>
    </row>
    <row r="364">
      <c r="A364" s="1"/>
      <c r="B364" s="18"/>
      <c r="C364" s="19"/>
      <c r="D364" s="19"/>
      <c r="E364" s="19"/>
      <c r="F364" s="19"/>
      <c r="G364" s="1"/>
      <c r="H364" s="1"/>
      <c r="I364" s="12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5"/>
      <c r="AG364" s="1"/>
    </row>
    <row r="365">
      <c r="A365" s="1"/>
      <c r="B365" s="18"/>
      <c r="C365" s="19"/>
      <c r="D365" s="19"/>
      <c r="E365" s="19"/>
      <c r="F365" s="19"/>
      <c r="G365" s="1"/>
      <c r="H365" s="1"/>
      <c r="I365" s="12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2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5"/>
      <c r="AG365" s="1"/>
    </row>
    <row r="366">
      <c r="A366" s="1"/>
      <c r="B366" s="18"/>
      <c r="C366" s="19"/>
      <c r="D366" s="19"/>
      <c r="E366" s="19"/>
      <c r="F366" s="19"/>
      <c r="G366" s="1"/>
      <c r="H366" s="1"/>
      <c r="I366" s="1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5"/>
      <c r="AG366" s="1"/>
    </row>
    <row r="367">
      <c r="A367" s="1"/>
      <c r="B367" s="18"/>
      <c r="C367" s="19"/>
      <c r="D367" s="19"/>
      <c r="E367" s="19"/>
      <c r="F367" s="19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5"/>
      <c r="AG367" s="1"/>
    </row>
    <row r="368">
      <c r="A368" s="1"/>
      <c r="B368" s="18"/>
      <c r="C368" s="19"/>
      <c r="D368" s="19"/>
      <c r="E368" s="19"/>
      <c r="F368" s="19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5"/>
      <c r="AG368" s="1"/>
    </row>
    <row r="369">
      <c r="A369" s="1"/>
      <c r="B369" s="18"/>
      <c r="C369" s="19"/>
      <c r="D369" s="19"/>
      <c r="E369" s="19"/>
      <c r="F369" s="19"/>
      <c r="G369" s="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5"/>
      <c r="AG369" s="1"/>
    </row>
    <row r="370">
      <c r="A370" s="1"/>
      <c r="B370" s="18"/>
      <c r="C370" s="19"/>
      <c r="D370" s="19"/>
      <c r="E370" s="19"/>
      <c r="F370" s="19"/>
      <c r="G370" s="1"/>
      <c r="H370" s="1"/>
      <c r="I370" s="1"/>
      <c r="J370" s="1"/>
      <c r="K370" s="1"/>
      <c r="L370" s="1"/>
      <c r="M370" s="1"/>
      <c r="N370" s="1"/>
      <c r="O370" s="1"/>
      <c r="P370" s="12"/>
      <c r="Q370" s="1"/>
      <c r="R370" s="1"/>
      <c r="S370" s="1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5"/>
      <c r="AG370" s="1"/>
    </row>
    <row r="371">
      <c r="A371" s="1"/>
      <c r="B371" s="18"/>
      <c r="C371" s="19"/>
      <c r="D371" s="19"/>
      <c r="E371" s="19"/>
      <c r="F371" s="19"/>
      <c r="G371" s="1"/>
      <c r="H371" s="1"/>
      <c r="I371" s="12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5"/>
      <c r="AG371" s="1"/>
    </row>
    <row r="372">
      <c r="A372" s="1"/>
      <c r="B372" s="18"/>
      <c r="C372" s="19"/>
      <c r="D372" s="19"/>
      <c r="E372" s="19"/>
      <c r="F372" s="19"/>
      <c r="G372" s="1"/>
      <c r="H372" s="1"/>
      <c r="I372" s="12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5"/>
      <c r="AG372" s="1"/>
    </row>
    <row r="373">
      <c r="A373" s="1"/>
      <c r="B373" s="18"/>
      <c r="C373" s="19"/>
      <c r="D373" s="19"/>
      <c r="E373" s="19"/>
      <c r="F373" s="19"/>
      <c r="G373" s="1"/>
      <c r="H373" s="1"/>
      <c r="I373" s="12"/>
      <c r="J373" s="1"/>
      <c r="K373" s="1"/>
      <c r="L373" s="1"/>
      <c r="M373" s="1"/>
      <c r="N373" s="2"/>
      <c r="O373" s="1"/>
      <c r="P373" s="1"/>
      <c r="Q373" s="1"/>
      <c r="R373" s="1"/>
      <c r="S373" s="1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5"/>
      <c r="AG373" s="1"/>
    </row>
    <row r="374">
      <c r="A374" s="1"/>
      <c r="B374" s="18"/>
      <c r="C374" s="19"/>
      <c r="D374" s="19"/>
      <c r="E374" s="19"/>
      <c r="F374" s="19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5"/>
      <c r="AG374" s="1"/>
    </row>
    <row r="375">
      <c r="A375" s="1"/>
      <c r="B375" s="18"/>
      <c r="C375" s="19"/>
      <c r="D375" s="19"/>
      <c r="E375" s="19"/>
      <c r="F375" s="19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5"/>
      <c r="AG375" s="1"/>
    </row>
    <row r="376">
      <c r="A376" s="1"/>
      <c r="B376" s="18"/>
      <c r="C376" s="19"/>
      <c r="D376" s="19"/>
      <c r="E376" s="19"/>
      <c r="F376" s="19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5"/>
      <c r="AG376" s="1"/>
    </row>
    <row r="377">
      <c r="A377" s="1"/>
      <c r="B377" s="18"/>
      <c r="C377" s="19"/>
      <c r="D377" s="19"/>
      <c r="E377" s="19"/>
      <c r="F377" s="19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5"/>
      <c r="AG377" s="1"/>
    </row>
    <row r="378">
      <c r="A378" s="1"/>
      <c r="B378" s="18"/>
      <c r="C378" s="19"/>
      <c r="D378" s="19"/>
      <c r="E378" s="19"/>
      <c r="F378" s="19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5"/>
      <c r="AG378" s="1"/>
    </row>
    <row r="379">
      <c r="A379" s="1"/>
      <c r="B379" s="18"/>
      <c r="C379" s="19"/>
      <c r="D379" s="19"/>
      <c r="E379" s="19"/>
      <c r="F379" s="19"/>
      <c r="G379" s="1"/>
      <c r="H379" s="1"/>
      <c r="I379" s="12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5"/>
      <c r="AG379" s="1"/>
    </row>
    <row r="380">
      <c r="A380" s="1"/>
      <c r="B380" s="18"/>
      <c r="C380" s="19"/>
      <c r="D380" s="19"/>
      <c r="E380" s="19"/>
      <c r="F380" s="19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5"/>
      <c r="AG380" s="1"/>
    </row>
    <row r="381">
      <c r="A381" s="1"/>
      <c r="B381" s="18"/>
      <c r="C381" s="19"/>
      <c r="D381" s="19"/>
      <c r="E381" s="19"/>
      <c r="F381" s="19"/>
      <c r="G381" s="1"/>
      <c r="H381" s="1"/>
      <c r="I381" s="12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5"/>
      <c r="AG381" s="1"/>
    </row>
    <row r="382">
      <c r="A382" s="1"/>
      <c r="B382" s="18"/>
      <c r="C382" s="19"/>
      <c r="D382" s="19"/>
      <c r="E382" s="19"/>
      <c r="F382" s="19"/>
      <c r="G382" s="1"/>
      <c r="H382" s="1"/>
      <c r="I382" s="1"/>
      <c r="J382" s="12"/>
      <c r="K382" s="1"/>
      <c r="L382" s="1"/>
      <c r="M382" s="1"/>
      <c r="N382" s="1"/>
      <c r="O382" s="1"/>
      <c r="P382" s="1"/>
      <c r="Q382" s="1"/>
      <c r="R382" s="1"/>
      <c r="S382" s="1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5"/>
      <c r="AG382" s="1"/>
    </row>
    <row r="383">
      <c r="A383" s="1"/>
      <c r="B383" s="18"/>
      <c r="C383" s="19"/>
      <c r="D383" s="19"/>
      <c r="E383" s="19"/>
      <c r="F383" s="19"/>
      <c r="G383" s="1"/>
      <c r="H383" s="1"/>
      <c r="I383" s="1"/>
      <c r="J383" s="12"/>
      <c r="K383" s="1"/>
      <c r="L383" s="1"/>
      <c r="M383" s="1"/>
      <c r="N383" s="1"/>
      <c r="O383" s="1"/>
      <c r="P383" s="1"/>
      <c r="Q383" s="1"/>
      <c r="R383" s="1"/>
      <c r="S383" s="1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5"/>
      <c r="AG383" s="1"/>
    </row>
    <row r="384">
      <c r="A384" s="1"/>
      <c r="B384" s="18"/>
      <c r="C384" s="19"/>
      <c r="D384" s="19"/>
      <c r="E384" s="19"/>
      <c r="F384" s="19"/>
      <c r="G384" s="1"/>
      <c r="H384" s="1"/>
      <c r="I384" s="1"/>
      <c r="J384" s="12"/>
      <c r="K384" s="1"/>
      <c r="L384" s="1"/>
      <c r="M384" s="1"/>
      <c r="N384" s="1"/>
      <c r="O384" s="1"/>
      <c r="P384" s="1"/>
      <c r="Q384" s="1"/>
      <c r="R384" s="1"/>
      <c r="S384" s="1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5"/>
      <c r="AG384" s="1"/>
    </row>
    <row r="385">
      <c r="A385" s="1"/>
      <c r="B385" s="18"/>
      <c r="C385" s="19"/>
      <c r="D385" s="19"/>
      <c r="E385" s="19"/>
      <c r="F385" s="19"/>
      <c r="G385" s="1"/>
      <c r="H385" s="1"/>
      <c r="I385" s="12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5"/>
      <c r="AG385" s="1"/>
    </row>
    <row r="386">
      <c r="A386" s="1"/>
      <c r="B386" s="18"/>
      <c r="C386" s="19"/>
      <c r="D386" s="19"/>
      <c r="E386" s="19"/>
      <c r="F386" s="19"/>
      <c r="G386" s="2"/>
      <c r="H386" s="1"/>
      <c r="I386" s="12"/>
      <c r="J386" s="1"/>
      <c r="K386" s="1"/>
      <c r="L386" s="1"/>
      <c r="M386" s="1"/>
      <c r="N386" s="2"/>
      <c r="O386" s="1"/>
      <c r="P386" s="1"/>
      <c r="Q386" s="12"/>
      <c r="R386" s="1"/>
      <c r="S386" s="1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5"/>
      <c r="AG386" s="1"/>
    </row>
    <row r="387">
      <c r="A387" s="1"/>
      <c r="B387" s="18"/>
      <c r="C387" s="19"/>
      <c r="D387" s="19"/>
      <c r="E387" s="19"/>
      <c r="F387" s="19"/>
      <c r="G387" s="2"/>
      <c r="H387" s="1"/>
      <c r="I387" s="12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5"/>
      <c r="AG387" s="1"/>
    </row>
    <row r="388">
      <c r="A388" s="1"/>
      <c r="B388" s="18"/>
      <c r="C388" s="19"/>
      <c r="D388" s="19"/>
      <c r="E388" s="19"/>
      <c r="F388" s="19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1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5"/>
      <c r="AG388" s="1"/>
    </row>
    <row r="389">
      <c r="A389" s="1"/>
      <c r="B389" s="18"/>
      <c r="C389" s="19"/>
      <c r="D389" s="19"/>
      <c r="E389" s="19"/>
      <c r="F389" s="19"/>
      <c r="G389" s="1"/>
      <c r="H389" s="1"/>
      <c r="I389" s="12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5"/>
      <c r="AG389" s="1"/>
    </row>
    <row r="390">
      <c r="A390" s="1"/>
      <c r="B390" s="18"/>
      <c r="C390" s="19"/>
      <c r="D390" s="19"/>
      <c r="E390" s="19"/>
      <c r="F390" s="19"/>
      <c r="G390" s="1"/>
      <c r="H390" s="1"/>
      <c r="I390" s="12"/>
      <c r="J390" s="1"/>
      <c r="K390" s="1"/>
      <c r="L390" s="1"/>
      <c r="M390" s="1"/>
      <c r="N390" s="2"/>
      <c r="O390" s="1"/>
      <c r="P390" s="1"/>
      <c r="Q390" s="1"/>
      <c r="R390" s="1"/>
      <c r="S390" s="1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5"/>
      <c r="AG390" s="1"/>
    </row>
    <row r="391">
      <c r="A391" s="1"/>
      <c r="B391" s="18"/>
      <c r="C391" s="19"/>
      <c r="D391" s="19"/>
      <c r="E391" s="19"/>
      <c r="F391" s="19"/>
      <c r="G391" s="1"/>
      <c r="H391" s="1"/>
      <c r="I391" s="12"/>
      <c r="J391" s="1"/>
      <c r="K391" s="1"/>
      <c r="L391" s="1"/>
      <c r="M391" s="1"/>
      <c r="N391" s="2"/>
      <c r="O391" s="1"/>
      <c r="P391" s="1"/>
      <c r="Q391" s="1"/>
      <c r="R391" s="1"/>
      <c r="S391" s="1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5"/>
      <c r="AG391" s="1"/>
    </row>
    <row r="392">
      <c r="A392" s="1"/>
      <c r="B392" s="18"/>
      <c r="C392" s="19"/>
      <c r="D392" s="19"/>
      <c r="E392" s="19"/>
      <c r="F392" s="19"/>
      <c r="G392" s="1"/>
      <c r="H392" s="1"/>
      <c r="I392" s="12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5"/>
      <c r="AG392" s="1"/>
    </row>
    <row r="393">
      <c r="A393" s="1"/>
      <c r="B393" s="18"/>
      <c r="C393" s="19"/>
      <c r="D393" s="19"/>
      <c r="E393" s="19"/>
      <c r="F393" s="19"/>
      <c r="G393" s="1"/>
      <c r="H393" s="1"/>
      <c r="I393" s="1"/>
      <c r="J393" s="1"/>
      <c r="K393" s="1"/>
      <c r="L393" s="1"/>
      <c r="M393" s="1"/>
      <c r="N393" s="1"/>
      <c r="O393" s="1"/>
      <c r="P393" s="12"/>
      <c r="Q393" s="1"/>
      <c r="R393" s="1"/>
      <c r="S393" s="1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5"/>
      <c r="AG393" s="1"/>
    </row>
    <row r="394">
      <c r="A394" s="1"/>
      <c r="B394" s="18"/>
      <c r="C394" s="19"/>
      <c r="D394" s="19"/>
      <c r="E394" s="19"/>
      <c r="F394" s="19"/>
      <c r="G394" s="1"/>
      <c r="H394" s="1"/>
      <c r="I394" s="12"/>
      <c r="J394" s="1"/>
      <c r="K394" s="1"/>
      <c r="L394" s="1"/>
      <c r="M394" s="1"/>
      <c r="N394" s="1"/>
      <c r="O394" s="1"/>
      <c r="P394" s="12"/>
      <c r="Q394" s="1"/>
      <c r="R394" s="1"/>
      <c r="S394" s="1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5"/>
      <c r="AG394" s="1"/>
    </row>
    <row r="395">
      <c r="A395" s="1"/>
      <c r="B395" s="18"/>
      <c r="C395" s="19"/>
      <c r="D395" s="19"/>
      <c r="E395" s="19"/>
      <c r="F395" s="19"/>
      <c r="G395" s="1"/>
      <c r="H395" s="1"/>
      <c r="I395" s="12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5"/>
      <c r="AG395" s="1"/>
    </row>
    <row r="396">
      <c r="A396" s="1"/>
      <c r="B396" s="18"/>
      <c r="C396" s="19"/>
      <c r="D396" s="19"/>
      <c r="E396" s="19"/>
      <c r="F396" s="19"/>
      <c r="G396" s="1"/>
      <c r="H396" s="1"/>
      <c r="I396" s="1"/>
      <c r="J396" s="1"/>
      <c r="K396" s="1"/>
      <c r="L396" s="1"/>
      <c r="M396" s="1"/>
      <c r="N396" s="1"/>
      <c r="O396" s="1"/>
      <c r="P396" s="12"/>
      <c r="Q396" s="1"/>
      <c r="R396" s="1"/>
      <c r="S396" s="1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5"/>
      <c r="AG396" s="1"/>
    </row>
    <row r="397">
      <c r="A397" s="1"/>
      <c r="B397" s="18"/>
      <c r="C397" s="19"/>
      <c r="D397" s="19"/>
      <c r="E397" s="19"/>
      <c r="F397" s="19"/>
      <c r="G397" s="1"/>
      <c r="H397" s="1"/>
      <c r="I397" s="12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5"/>
      <c r="AG397" s="1"/>
    </row>
    <row r="398">
      <c r="A398" s="1"/>
      <c r="B398" s="18"/>
      <c r="C398" s="19"/>
      <c r="D398" s="19"/>
      <c r="E398" s="19"/>
      <c r="F398" s="19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5"/>
      <c r="AG398" s="1"/>
    </row>
    <row r="399">
      <c r="A399" s="1"/>
      <c r="B399" s="18"/>
      <c r="C399" s="19"/>
      <c r="D399" s="19"/>
      <c r="E399" s="19"/>
      <c r="F399" s="19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5"/>
      <c r="AG399" s="1"/>
    </row>
    <row r="400">
      <c r="A400" s="1"/>
      <c r="B400" s="18"/>
      <c r="C400" s="19"/>
      <c r="D400" s="19"/>
      <c r="E400" s="19"/>
      <c r="F400" s="19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5"/>
      <c r="AG400" s="1"/>
    </row>
    <row r="401">
      <c r="A401" s="2"/>
      <c r="B401" s="18"/>
      <c r="C401" s="19"/>
      <c r="D401" s="19"/>
      <c r="E401" s="19"/>
      <c r="F401" s="19"/>
      <c r="G401" s="1"/>
      <c r="H401" s="1"/>
      <c r="I401" s="2"/>
      <c r="J401" s="1"/>
      <c r="K401" s="2"/>
      <c r="L401" s="1"/>
      <c r="M401" s="1"/>
      <c r="N401" s="1"/>
      <c r="O401" s="2"/>
      <c r="P401" s="1"/>
      <c r="Q401" s="2"/>
      <c r="R401" s="1"/>
      <c r="S401" s="1"/>
      <c r="T401" s="2"/>
      <c r="U401" s="2"/>
      <c r="V401" s="1"/>
      <c r="W401" s="1"/>
      <c r="X401" s="1"/>
      <c r="Y401" s="1"/>
      <c r="Z401" s="1"/>
      <c r="AA401" s="2"/>
      <c r="AB401" s="1"/>
      <c r="AC401" s="1"/>
      <c r="AD401" s="1"/>
      <c r="AE401" s="1"/>
      <c r="AF401" s="15"/>
      <c r="AG401" s="1"/>
    </row>
    <row r="402">
      <c r="A402" s="2"/>
      <c r="B402" s="18"/>
      <c r="C402" s="19"/>
      <c r="D402" s="19"/>
      <c r="E402" s="19"/>
      <c r="F402" s="19"/>
      <c r="G402" s="2"/>
      <c r="H402" s="1"/>
      <c r="I402" s="2"/>
      <c r="J402" s="1"/>
      <c r="K402" s="2"/>
      <c r="L402" s="1"/>
      <c r="M402" s="1"/>
      <c r="N402" s="1"/>
      <c r="O402" s="2"/>
      <c r="P402" s="1"/>
      <c r="Q402" s="1"/>
      <c r="R402" s="1"/>
      <c r="S402" s="1"/>
      <c r="T402" s="2"/>
      <c r="U402" s="2"/>
      <c r="V402" s="1"/>
      <c r="W402" s="1"/>
      <c r="X402" s="1"/>
      <c r="Y402" s="1"/>
      <c r="Z402" s="1"/>
      <c r="AA402" s="2"/>
      <c r="AB402" s="1"/>
      <c r="AC402" s="1"/>
      <c r="AD402" s="1"/>
      <c r="AE402" s="1"/>
      <c r="AF402" s="15"/>
      <c r="AG402" s="1"/>
    </row>
    <row r="403">
      <c r="A403" s="2"/>
      <c r="B403" s="18"/>
      <c r="C403" s="19"/>
      <c r="D403" s="19"/>
      <c r="E403" s="19"/>
      <c r="F403" s="19"/>
      <c r="G403" s="1"/>
      <c r="H403" s="1"/>
      <c r="I403" s="2"/>
      <c r="J403" s="1"/>
      <c r="K403" s="2"/>
      <c r="L403" s="1"/>
      <c r="M403" s="1"/>
      <c r="N403" s="1"/>
      <c r="O403" s="2"/>
      <c r="P403" s="1"/>
      <c r="Q403" s="1"/>
      <c r="R403" s="1"/>
      <c r="S403" s="1"/>
      <c r="T403" s="2"/>
      <c r="U403" s="2"/>
      <c r="V403" s="1"/>
      <c r="W403" s="1"/>
      <c r="X403" s="1"/>
      <c r="Y403" s="1"/>
      <c r="Z403" s="1"/>
      <c r="AA403" s="2"/>
      <c r="AB403" s="1"/>
      <c r="AC403" s="1"/>
      <c r="AD403" s="1"/>
      <c r="AE403" s="1"/>
      <c r="AF403" s="15"/>
      <c r="AG403" s="1"/>
    </row>
    <row r="404">
      <c r="A404" s="2"/>
      <c r="B404" s="18"/>
      <c r="C404" s="19"/>
      <c r="D404" s="19"/>
      <c r="E404" s="19"/>
      <c r="F404" s="19"/>
      <c r="G404" s="1"/>
      <c r="H404" s="1"/>
      <c r="I404" s="14"/>
      <c r="J404" s="1"/>
      <c r="K404" s="2"/>
      <c r="L404" s="1"/>
      <c r="M404" s="1"/>
      <c r="N404" s="1"/>
      <c r="O404" s="2"/>
      <c r="P404" s="1"/>
      <c r="Q404" s="1"/>
      <c r="R404" s="1"/>
      <c r="S404" s="1"/>
      <c r="T404" s="2"/>
      <c r="U404" s="2"/>
      <c r="V404" s="1"/>
      <c r="W404" s="1"/>
      <c r="X404" s="1"/>
      <c r="Y404" s="1"/>
      <c r="Z404" s="1"/>
      <c r="AA404" s="2"/>
      <c r="AB404" s="1"/>
      <c r="AC404" s="1"/>
      <c r="AD404" s="1"/>
      <c r="AE404" s="1"/>
      <c r="AF404" s="15"/>
      <c r="AG404" s="1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3"/>
      <c r="Y405" s="2"/>
      <c r="Z405" s="2"/>
      <c r="AA405" s="2"/>
      <c r="AB405" s="2"/>
      <c r="AC405" s="2"/>
      <c r="AD405" s="2"/>
      <c r="AE405" s="2"/>
      <c r="AF405" s="2"/>
      <c r="AG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3"/>
      <c r="Y406" s="2"/>
      <c r="Z406" s="2"/>
      <c r="AA406" s="2"/>
      <c r="AB406" s="2"/>
      <c r="AC406" s="2"/>
      <c r="AD406" s="2"/>
      <c r="AE406" s="2"/>
      <c r="AF406" s="2"/>
      <c r="AG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3"/>
      <c r="Y407" s="2"/>
      <c r="Z407" s="2"/>
      <c r="AA407" s="2"/>
      <c r="AB407" s="2"/>
      <c r="AC407" s="2"/>
      <c r="AD407" s="2"/>
      <c r="AE407" s="2"/>
      <c r="AF407" s="2"/>
      <c r="AG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3"/>
      <c r="Y408" s="2"/>
      <c r="Z408" s="2"/>
      <c r="AA408" s="2"/>
      <c r="AB408" s="2"/>
      <c r="AC408" s="2"/>
      <c r="AD408" s="2"/>
      <c r="AE408" s="2"/>
      <c r="AF408" s="2"/>
      <c r="AG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3"/>
      <c r="Y409" s="2"/>
      <c r="Z409" s="2"/>
      <c r="AA409" s="2"/>
      <c r="AB409" s="2"/>
      <c r="AC409" s="2"/>
      <c r="AD409" s="2"/>
      <c r="AE409" s="2"/>
      <c r="AF409" s="2"/>
      <c r="AG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3"/>
      <c r="Y410" s="2"/>
      <c r="Z410" s="2"/>
      <c r="AA410" s="2"/>
      <c r="AB410" s="2"/>
      <c r="AC410" s="2"/>
      <c r="AD410" s="2"/>
      <c r="AE410" s="2"/>
      <c r="AF410" s="2"/>
      <c r="AG410" s="2"/>
    </row>
    <row r="411">
      <c r="A411" s="2"/>
      <c r="B411" s="2"/>
      <c r="C411" s="2"/>
      <c r="D411" s="2"/>
      <c r="E411" s="2"/>
      <c r="F411" s="2"/>
      <c r="G411" s="2"/>
      <c r="H411" s="2"/>
      <c r="I411" s="14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3"/>
      <c r="Y411" s="2"/>
      <c r="Z411" s="2"/>
      <c r="AA411" s="2"/>
      <c r="AB411" s="2"/>
      <c r="AC411" s="2"/>
      <c r="AD411" s="2"/>
      <c r="AE411" s="2"/>
      <c r="AF411" s="2"/>
      <c r="AG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3"/>
      <c r="Y412" s="2"/>
      <c r="Z412" s="2"/>
      <c r="AA412" s="2"/>
      <c r="AB412" s="2"/>
      <c r="AC412" s="2"/>
      <c r="AD412" s="2"/>
      <c r="AE412" s="2"/>
      <c r="AF412" s="2"/>
      <c r="AG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3"/>
      <c r="Y413" s="2"/>
      <c r="Z413" s="2"/>
      <c r="AA413" s="2"/>
      <c r="AB413" s="2"/>
      <c r="AC413" s="2"/>
      <c r="AD413" s="2"/>
      <c r="AE413" s="2"/>
      <c r="AF413" s="2"/>
      <c r="AG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3"/>
      <c r="Y414" s="2"/>
      <c r="Z414" s="2"/>
      <c r="AA414" s="2"/>
      <c r="AB414" s="2"/>
      <c r="AC414" s="2"/>
      <c r="AD414" s="2"/>
      <c r="AE414" s="2"/>
      <c r="AF414" s="2"/>
      <c r="AG414" s="2"/>
    </row>
    <row r="415">
      <c r="A415" s="2"/>
      <c r="B415" s="2"/>
      <c r="C415" s="2"/>
      <c r="D415" s="2"/>
      <c r="E415" s="2"/>
      <c r="F415" s="2"/>
      <c r="G415" s="2"/>
      <c r="H415" s="2"/>
      <c r="I415" s="14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3"/>
      <c r="Y415" s="2"/>
      <c r="Z415" s="2"/>
      <c r="AA415" s="2"/>
      <c r="AB415" s="2"/>
      <c r="AC415" s="2"/>
      <c r="AD415" s="2"/>
      <c r="AE415" s="2"/>
      <c r="AF415" s="2"/>
      <c r="AG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3"/>
      <c r="Y416" s="2"/>
      <c r="Z416" s="2"/>
      <c r="AA416" s="2"/>
      <c r="AB416" s="2"/>
      <c r="AC416" s="2"/>
      <c r="AD416" s="2"/>
      <c r="AE416" s="2"/>
      <c r="AF416" s="2"/>
      <c r="AG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3"/>
      <c r="Y417" s="2"/>
      <c r="Z417" s="2"/>
      <c r="AA417" s="2"/>
      <c r="AB417" s="2"/>
      <c r="AC417" s="2"/>
      <c r="AD417" s="2"/>
      <c r="AE417" s="2"/>
      <c r="AF417" s="2"/>
      <c r="AG417" s="2"/>
    </row>
    <row r="418">
      <c r="A418" s="2"/>
      <c r="B418" s="2"/>
      <c r="C418" s="2"/>
      <c r="D418" s="2"/>
      <c r="E418" s="2"/>
      <c r="F418" s="2"/>
      <c r="G418" s="2"/>
      <c r="H418" s="2"/>
      <c r="I418" s="14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3"/>
      <c r="Y418" s="2"/>
      <c r="Z418" s="2"/>
      <c r="AA418" s="2"/>
      <c r="AB418" s="2"/>
      <c r="AC418" s="2"/>
      <c r="AD418" s="2"/>
      <c r="AE418" s="2"/>
      <c r="AF418" s="2"/>
      <c r="AG418" s="2"/>
    </row>
    <row r="419">
      <c r="A419" s="2"/>
      <c r="B419" s="2"/>
      <c r="C419" s="2"/>
      <c r="D419" s="2"/>
      <c r="E419" s="2"/>
      <c r="F419" s="2"/>
      <c r="G419" s="2"/>
      <c r="H419" s="2"/>
      <c r="I419" s="14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3"/>
      <c r="Y419" s="2"/>
      <c r="Z419" s="2"/>
      <c r="AA419" s="2"/>
      <c r="AB419" s="2"/>
      <c r="AC419" s="2"/>
      <c r="AD419" s="2"/>
      <c r="AE419" s="2"/>
      <c r="AF419" s="2"/>
      <c r="AG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3"/>
      <c r="Y420" s="2"/>
      <c r="Z420" s="2"/>
      <c r="AA420" s="2"/>
      <c r="AB420" s="2"/>
      <c r="AC420" s="2"/>
      <c r="AD420" s="2"/>
      <c r="AE420" s="2"/>
      <c r="AF420" s="2"/>
      <c r="AG420" s="2"/>
    </row>
    <row r="421">
      <c r="A421" s="2"/>
      <c r="B421" s="2"/>
      <c r="C421" s="2"/>
      <c r="D421" s="2"/>
      <c r="E421" s="2"/>
      <c r="F421" s="2"/>
      <c r="G421" s="2"/>
      <c r="H421" s="2"/>
      <c r="I421" s="14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3"/>
      <c r="Y421" s="2"/>
      <c r="Z421" s="2"/>
      <c r="AA421" s="2"/>
      <c r="AB421" s="2"/>
      <c r="AC421" s="2"/>
      <c r="AD421" s="2"/>
      <c r="AE421" s="2"/>
      <c r="AF421" s="2"/>
      <c r="AG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3"/>
      <c r="Y422" s="2"/>
      <c r="Z422" s="2"/>
      <c r="AA422" s="2"/>
      <c r="AB422" s="2"/>
      <c r="AC422" s="2"/>
      <c r="AD422" s="2"/>
      <c r="AE422" s="2"/>
      <c r="AF422" s="2"/>
      <c r="AG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3"/>
      <c r="Y423" s="2"/>
      <c r="Z423" s="2"/>
      <c r="AA423" s="2"/>
      <c r="AB423" s="2"/>
      <c r="AC423" s="2"/>
      <c r="AD423" s="2"/>
      <c r="AE423" s="2"/>
      <c r="AF423" s="2"/>
      <c r="AG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3"/>
      <c r="Y424" s="2"/>
      <c r="Z424" s="2"/>
      <c r="AA424" s="2"/>
      <c r="AB424" s="2"/>
      <c r="AC424" s="2"/>
      <c r="AD424" s="2"/>
      <c r="AE424" s="2"/>
      <c r="AF424" s="2"/>
      <c r="AG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3"/>
      <c r="Y425" s="2"/>
      <c r="Z425" s="2"/>
      <c r="AA425" s="2"/>
      <c r="AB425" s="2"/>
      <c r="AC425" s="2"/>
      <c r="AD425" s="2"/>
      <c r="AE425" s="2"/>
      <c r="AF425" s="2"/>
      <c r="AG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3"/>
      <c r="Y426" s="2"/>
      <c r="Z426" s="2"/>
      <c r="AA426" s="2"/>
      <c r="AB426" s="2"/>
      <c r="AC426" s="2"/>
      <c r="AD426" s="2"/>
      <c r="AE426" s="2"/>
      <c r="AF426" s="2"/>
      <c r="AG426" s="2"/>
    </row>
    <row r="427">
      <c r="A427" s="2"/>
      <c r="B427" s="2"/>
      <c r="C427" s="2"/>
      <c r="D427" s="2"/>
      <c r="E427" s="2"/>
      <c r="F427" s="2"/>
      <c r="G427" s="2"/>
      <c r="H427" s="2"/>
      <c r="I427" s="14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3"/>
      <c r="Y427" s="2"/>
      <c r="Z427" s="2"/>
      <c r="AA427" s="2"/>
      <c r="AB427" s="2"/>
      <c r="AC427" s="2"/>
      <c r="AD427" s="2"/>
      <c r="AE427" s="2"/>
      <c r="AF427" s="2"/>
      <c r="AG427" s="2"/>
    </row>
    <row r="428">
      <c r="A428" s="2"/>
      <c r="B428" s="2"/>
      <c r="C428" s="2"/>
      <c r="D428" s="2"/>
      <c r="E428" s="2"/>
      <c r="F428" s="2"/>
      <c r="G428" s="2"/>
      <c r="H428" s="2"/>
      <c r="I428" s="14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3"/>
      <c r="Y428" s="2"/>
      <c r="Z428" s="2"/>
      <c r="AA428" s="2"/>
      <c r="AB428" s="2"/>
      <c r="AC428" s="2"/>
      <c r="AD428" s="2"/>
      <c r="AE428" s="2"/>
      <c r="AF428" s="2"/>
      <c r="AG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3"/>
      <c r="Y429" s="2"/>
      <c r="Z429" s="2"/>
      <c r="AA429" s="2"/>
      <c r="AB429" s="2"/>
      <c r="AC429" s="2"/>
      <c r="AD429" s="2"/>
      <c r="AE429" s="2"/>
      <c r="AF429" s="2"/>
      <c r="AG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3"/>
      <c r="Y430" s="2"/>
      <c r="Z430" s="2"/>
      <c r="AA430" s="2"/>
      <c r="AB430" s="2"/>
      <c r="AC430" s="2"/>
      <c r="AD430" s="2"/>
      <c r="AE430" s="2"/>
      <c r="AF430" s="2"/>
      <c r="AG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3"/>
      <c r="Y431" s="2"/>
      <c r="Z431" s="2"/>
      <c r="AA431" s="2"/>
      <c r="AB431" s="2"/>
      <c r="AC431" s="2"/>
      <c r="AD431" s="2"/>
      <c r="AE431" s="2"/>
      <c r="AF431" s="2"/>
      <c r="AG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3"/>
      <c r="Y432" s="2"/>
      <c r="Z432" s="2"/>
      <c r="AA432" s="2"/>
      <c r="AB432" s="2"/>
      <c r="AC432" s="2"/>
      <c r="AD432" s="2"/>
      <c r="AE432" s="2"/>
      <c r="AF432" s="2"/>
      <c r="AG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3"/>
      <c r="Y433" s="2"/>
      <c r="Z433" s="2"/>
      <c r="AA433" s="2"/>
      <c r="AB433" s="2"/>
      <c r="AC433" s="2"/>
      <c r="AD433" s="2"/>
      <c r="AE433" s="2"/>
      <c r="AF433" s="2"/>
      <c r="AG433" s="2"/>
    </row>
    <row r="434">
      <c r="A434" s="2"/>
      <c r="B434" s="2"/>
      <c r="C434" s="2"/>
      <c r="D434" s="2"/>
      <c r="E434" s="2"/>
      <c r="F434" s="2"/>
      <c r="G434" s="2"/>
      <c r="H434" s="2"/>
      <c r="I434" s="14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3"/>
      <c r="Y434" s="2"/>
      <c r="Z434" s="2"/>
      <c r="AA434" s="2"/>
      <c r="AB434" s="2"/>
      <c r="AC434" s="2"/>
      <c r="AD434" s="2"/>
      <c r="AE434" s="2"/>
      <c r="AF434" s="2"/>
      <c r="AG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3"/>
      <c r="Y435" s="2"/>
      <c r="Z435" s="2"/>
      <c r="AA435" s="2"/>
      <c r="AB435" s="2"/>
      <c r="AC435" s="2"/>
      <c r="AD435" s="2"/>
      <c r="AE435" s="2"/>
      <c r="AF435" s="2"/>
      <c r="AG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3"/>
      <c r="Y436" s="2"/>
      <c r="Z436" s="2"/>
      <c r="AA436" s="2"/>
      <c r="AB436" s="2"/>
      <c r="AC436" s="2"/>
      <c r="AD436" s="2"/>
      <c r="AE436" s="2"/>
      <c r="AF436" s="2"/>
      <c r="AG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3"/>
      <c r="Y437" s="2"/>
      <c r="Z437" s="2"/>
      <c r="AA437" s="2"/>
      <c r="AB437" s="2"/>
      <c r="AC437" s="2"/>
      <c r="AD437" s="2"/>
      <c r="AE437" s="2"/>
      <c r="AF437" s="2"/>
      <c r="AG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3"/>
      <c r="Y438" s="2"/>
      <c r="Z438" s="2"/>
      <c r="AA438" s="2"/>
      <c r="AB438" s="2"/>
      <c r="AC438" s="2"/>
      <c r="AD438" s="2"/>
      <c r="AE438" s="2"/>
      <c r="AF438" s="2"/>
      <c r="AG438" s="2"/>
    </row>
    <row r="439">
      <c r="A439" s="2"/>
      <c r="B439" s="2"/>
      <c r="C439" s="2"/>
      <c r="D439" s="2"/>
      <c r="E439" s="2"/>
      <c r="F439" s="2"/>
      <c r="G439" s="2"/>
      <c r="H439" s="2"/>
      <c r="I439" s="14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3"/>
      <c r="Y439" s="2"/>
      <c r="Z439" s="2"/>
      <c r="AA439" s="2"/>
      <c r="AB439" s="2"/>
      <c r="AC439" s="2"/>
      <c r="AD439" s="2"/>
      <c r="AE439" s="2"/>
      <c r="AF439" s="2"/>
      <c r="AG439" s="2"/>
    </row>
    <row r="440">
      <c r="A440" s="2"/>
      <c r="B440" s="2"/>
      <c r="C440" s="2"/>
      <c r="D440" s="2"/>
      <c r="E440" s="2"/>
      <c r="F440" s="2"/>
      <c r="G440" s="2"/>
      <c r="H440" s="2"/>
      <c r="I440" s="14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3"/>
      <c r="Y440" s="2"/>
      <c r="Z440" s="2"/>
      <c r="AA440" s="2"/>
      <c r="AB440" s="2"/>
      <c r="AC440" s="2"/>
      <c r="AD440" s="2"/>
      <c r="AE440" s="2"/>
      <c r="AF440" s="2"/>
      <c r="AG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3"/>
      <c r="Y441" s="2"/>
      <c r="Z441" s="2"/>
      <c r="AA441" s="2"/>
      <c r="AB441" s="2"/>
      <c r="AC441" s="2"/>
      <c r="AD441" s="2"/>
      <c r="AE441" s="2"/>
      <c r="AF441" s="2"/>
      <c r="AG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3"/>
      <c r="Y442" s="2"/>
      <c r="Z442" s="2"/>
      <c r="AA442" s="2"/>
      <c r="AB442" s="2"/>
      <c r="AC442" s="2"/>
      <c r="AD442" s="2"/>
      <c r="AE442" s="2"/>
      <c r="AF442" s="2"/>
      <c r="AG442" s="2"/>
    </row>
    <row r="443">
      <c r="A443" s="2"/>
      <c r="B443" s="2"/>
      <c r="C443" s="2"/>
      <c r="D443" s="2"/>
      <c r="E443" s="2"/>
      <c r="F443" s="2"/>
      <c r="G443" s="2"/>
      <c r="H443" s="2"/>
      <c r="I443" s="14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3"/>
      <c r="Y443" s="2"/>
      <c r="Z443" s="2"/>
      <c r="AA443" s="2"/>
      <c r="AB443" s="2"/>
      <c r="AC443" s="2"/>
      <c r="AD443" s="2"/>
      <c r="AE443" s="2"/>
      <c r="AF443" s="2"/>
      <c r="AG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3"/>
      <c r="Y444" s="2"/>
      <c r="Z444" s="2"/>
      <c r="AA444" s="2"/>
      <c r="AB444" s="2"/>
      <c r="AC444" s="2"/>
      <c r="AD444" s="2"/>
      <c r="AE444" s="2"/>
      <c r="AF444" s="2"/>
      <c r="AG444" s="2"/>
    </row>
    <row r="445">
      <c r="A445" s="2"/>
      <c r="B445" s="2"/>
      <c r="C445" s="2"/>
      <c r="D445" s="2"/>
      <c r="E445" s="2"/>
      <c r="F445" s="2"/>
      <c r="G445" s="2"/>
      <c r="H445" s="2"/>
      <c r="I445" s="14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3"/>
      <c r="Y445" s="2"/>
      <c r="Z445" s="2"/>
      <c r="AA445" s="2"/>
      <c r="AB445" s="2"/>
      <c r="AC445" s="2"/>
      <c r="AD445" s="2"/>
      <c r="AE445" s="2"/>
      <c r="AF445" s="2"/>
      <c r="AG445" s="2"/>
    </row>
    <row r="446">
      <c r="A446" s="2"/>
      <c r="B446" s="2"/>
      <c r="C446" s="2"/>
      <c r="D446" s="2"/>
      <c r="E446" s="2"/>
      <c r="F446" s="2"/>
      <c r="G446" s="2"/>
      <c r="H446" s="2"/>
      <c r="I446" s="14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3"/>
      <c r="Y446" s="2"/>
      <c r="Z446" s="2"/>
      <c r="AA446" s="2"/>
      <c r="AB446" s="2"/>
      <c r="AC446" s="2"/>
      <c r="AD446" s="2"/>
      <c r="AE446" s="2"/>
      <c r="AF446" s="2"/>
      <c r="AG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3"/>
      <c r="Y447" s="2"/>
      <c r="Z447" s="2"/>
      <c r="AA447" s="2"/>
      <c r="AB447" s="2"/>
      <c r="AC447" s="2"/>
      <c r="AD447" s="2"/>
      <c r="AE447" s="2"/>
      <c r="AF447" s="2"/>
      <c r="AG447" s="2"/>
    </row>
    <row r="448">
      <c r="A448" s="2"/>
      <c r="B448" s="2"/>
      <c r="C448" s="2"/>
      <c r="D448" s="2"/>
      <c r="E448" s="2"/>
      <c r="F448" s="2"/>
      <c r="G448" s="2"/>
      <c r="H448" s="2"/>
      <c r="I448" s="14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3"/>
      <c r="Y448" s="2"/>
      <c r="Z448" s="2"/>
      <c r="AA448" s="2"/>
      <c r="AB448" s="2"/>
      <c r="AC448" s="2"/>
      <c r="AD448" s="2"/>
      <c r="AE448" s="2"/>
      <c r="AF448" s="2"/>
      <c r="AG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971</v>
      </c>
      <c r="B1" s="1" t="s">
        <v>972</v>
      </c>
      <c r="C1" s="1" t="s">
        <v>973</v>
      </c>
      <c r="D1" s="1" t="s">
        <v>974</v>
      </c>
      <c r="E1" s="1" t="s">
        <v>975</v>
      </c>
      <c r="F1" s="1" t="s">
        <v>976</v>
      </c>
      <c r="G1" s="1" t="s">
        <v>977</v>
      </c>
      <c r="H1" s="1" t="s">
        <v>978</v>
      </c>
      <c r="I1" s="1" t="s">
        <v>979</v>
      </c>
      <c r="J1" s="1" t="s">
        <v>980</v>
      </c>
      <c r="K1" s="1" t="s">
        <v>981</v>
      </c>
      <c r="L1" s="1" t="s">
        <v>982</v>
      </c>
      <c r="M1" s="1" t="s">
        <v>983</v>
      </c>
      <c r="N1" s="1" t="s">
        <v>11</v>
      </c>
      <c r="O1" s="1" t="s">
        <v>984</v>
      </c>
      <c r="P1" s="1" t="s">
        <v>985</v>
      </c>
      <c r="Q1" s="1" t="s">
        <v>986</v>
      </c>
      <c r="R1" s="1" t="s">
        <v>987</v>
      </c>
      <c r="S1" s="1" t="s">
        <v>988</v>
      </c>
      <c r="T1" s="1" t="s">
        <v>989</v>
      </c>
      <c r="U1" s="1" t="s">
        <v>990</v>
      </c>
      <c r="V1" s="1" t="s">
        <v>991</v>
      </c>
      <c r="W1" s="1" t="s">
        <v>992</v>
      </c>
      <c r="X1" s="1" t="s">
        <v>993</v>
      </c>
      <c r="Y1" s="1" t="s">
        <v>994</v>
      </c>
      <c r="Z1" s="1" t="s">
        <v>995</v>
      </c>
      <c r="AA1" s="1" t="s">
        <v>17</v>
      </c>
      <c r="AB1" s="1" t="s">
        <v>18</v>
      </c>
      <c r="AC1" s="1" t="s">
        <v>996</v>
      </c>
      <c r="AD1" s="1" t="s">
        <v>997</v>
      </c>
      <c r="AE1" s="1" t="s">
        <v>998</v>
      </c>
      <c r="AF1" s="1" t="s">
        <v>30</v>
      </c>
    </row>
    <row r="2">
      <c r="A2" s="5">
        <v>76050.0</v>
      </c>
      <c r="B2" s="3">
        <v>46213.0</v>
      </c>
      <c r="C2" s="2"/>
      <c r="D2" s="5" t="s">
        <v>999</v>
      </c>
      <c r="E2" s="2"/>
      <c r="F2" s="1"/>
      <c r="G2" s="18"/>
      <c r="H2" s="1"/>
      <c r="I2" s="18"/>
      <c r="J2" s="1" t="s">
        <v>1000</v>
      </c>
      <c r="K2" s="5">
        <v>16.0</v>
      </c>
      <c r="L2" s="5">
        <v>2.30600016E8</v>
      </c>
      <c r="M2" s="1" t="s">
        <v>1001</v>
      </c>
      <c r="N2" s="1" t="s">
        <v>1001</v>
      </c>
      <c r="O2" s="2"/>
      <c r="P2" s="1" t="s">
        <v>1002</v>
      </c>
      <c r="Q2" s="1" t="s">
        <v>837</v>
      </c>
      <c r="R2" s="2"/>
      <c r="S2" s="1" t="s">
        <v>39</v>
      </c>
      <c r="T2" s="1" t="s">
        <v>1003</v>
      </c>
      <c r="U2" s="6" t="s">
        <v>1004</v>
      </c>
      <c r="V2" s="5" t="s">
        <v>1005</v>
      </c>
      <c r="W2" s="5" t="s">
        <v>36</v>
      </c>
      <c r="X2" s="6" t="s">
        <v>1006</v>
      </c>
      <c r="Y2" s="6" t="s">
        <v>411</v>
      </c>
      <c r="Z2" s="6" t="s">
        <v>1007</v>
      </c>
      <c r="AA2" s="1" t="s">
        <v>819</v>
      </c>
      <c r="AB2" s="1" t="s">
        <v>819</v>
      </c>
      <c r="AC2" s="1" t="s">
        <v>832</v>
      </c>
      <c r="AD2" s="2"/>
      <c r="AE2" s="1"/>
      <c r="AF2" s="1" t="s">
        <v>1008</v>
      </c>
    </row>
    <row r="3">
      <c r="A3" s="5">
        <v>76049.0</v>
      </c>
      <c r="B3" s="3">
        <v>46213.0</v>
      </c>
      <c r="C3" s="2"/>
      <c r="D3" s="5" t="s">
        <v>634</v>
      </c>
      <c r="E3" s="2"/>
      <c r="F3" s="1">
        <v>49169.0</v>
      </c>
      <c r="G3" s="18">
        <v>46213.0</v>
      </c>
      <c r="H3" s="1" t="s">
        <v>1009</v>
      </c>
      <c r="I3" s="18">
        <v>46213.0</v>
      </c>
      <c r="J3" s="1" t="s">
        <v>1000</v>
      </c>
      <c r="K3" s="5">
        <v>1.0</v>
      </c>
      <c r="L3" s="5">
        <v>1.61000001E8</v>
      </c>
      <c r="M3" s="1" t="s">
        <v>1010</v>
      </c>
      <c r="N3" s="1" t="s">
        <v>1011</v>
      </c>
      <c r="O3" s="2"/>
      <c r="P3" s="1" t="s">
        <v>986</v>
      </c>
      <c r="Q3" s="1" t="s">
        <v>761</v>
      </c>
      <c r="R3" s="2"/>
      <c r="S3" s="1" t="s">
        <v>39</v>
      </c>
      <c r="T3" s="1" t="s">
        <v>1003</v>
      </c>
      <c r="U3" s="6">
        <v>8900000.0</v>
      </c>
      <c r="V3" s="5" t="s">
        <v>1012</v>
      </c>
      <c r="W3" s="5" t="s">
        <v>36</v>
      </c>
      <c r="X3" s="6" t="s">
        <v>1013</v>
      </c>
      <c r="Y3" s="6" t="s">
        <v>1013</v>
      </c>
      <c r="Z3" s="6" t="s">
        <v>1014</v>
      </c>
      <c r="AA3" s="1" t="s">
        <v>381</v>
      </c>
      <c r="AB3" s="1" t="s">
        <v>381</v>
      </c>
      <c r="AC3" s="1" t="s">
        <v>804</v>
      </c>
      <c r="AD3" s="2"/>
      <c r="AE3" s="2"/>
      <c r="AF3" s="1" t="s">
        <v>1015</v>
      </c>
    </row>
    <row r="4">
      <c r="A4" s="5">
        <v>76048.0</v>
      </c>
      <c r="B4" s="3">
        <v>46213.0</v>
      </c>
      <c r="C4" s="2"/>
      <c r="D4" s="5" t="s">
        <v>1016</v>
      </c>
      <c r="E4" s="2"/>
      <c r="F4" s="1">
        <v>49168.0</v>
      </c>
      <c r="G4" s="18">
        <v>46213.0</v>
      </c>
      <c r="H4" s="1" t="s">
        <v>1017</v>
      </c>
      <c r="I4" s="18">
        <v>46213.0</v>
      </c>
      <c r="J4" s="1" t="s">
        <v>1000</v>
      </c>
      <c r="K4" s="5">
        <v>36.0</v>
      </c>
      <c r="L4" s="5">
        <v>1.11100036E8</v>
      </c>
      <c r="M4" s="1" t="s">
        <v>1018</v>
      </c>
      <c r="N4" s="1" t="s">
        <v>1018</v>
      </c>
      <c r="O4" s="2"/>
      <c r="P4" s="1" t="s">
        <v>986</v>
      </c>
      <c r="Q4" s="1" t="s">
        <v>168</v>
      </c>
      <c r="R4" s="2"/>
      <c r="S4" s="1" t="s">
        <v>39</v>
      </c>
      <c r="T4" s="1" t="s">
        <v>1003</v>
      </c>
      <c r="U4" s="6" t="s">
        <v>1019</v>
      </c>
      <c r="V4" s="5" t="s">
        <v>1005</v>
      </c>
      <c r="W4" s="5" t="s">
        <v>1020</v>
      </c>
      <c r="X4" s="6" t="s">
        <v>1021</v>
      </c>
      <c r="Y4" s="6" t="s">
        <v>1022</v>
      </c>
      <c r="Z4" s="6" t="s">
        <v>1023</v>
      </c>
      <c r="AA4" s="1" t="s">
        <v>65</v>
      </c>
      <c r="AB4" s="1" t="s">
        <v>65</v>
      </c>
      <c r="AC4" s="1" t="s">
        <v>118</v>
      </c>
      <c r="AD4" s="2"/>
      <c r="AE4" s="2"/>
      <c r="AF4" s="1" t="s">
        <v>1024</v>
      </c>
    </row>
    <row r="5">
      <c r="A5" s="5">
        <v>76047.0</v>
      </c>
      <c r="B5" s="3">
        <v>46213.0</v>
      </c>
      <c r="C5" s="1"/>
      <c r="D5" s="5" t="s">
        <v>1025</v>
      </c>
      <c r="E5" s="2"/>
      <c r="F5" s="1"/>
      <c r="G5" s="18"/>
      <c r="H5" s="1"/>
      <c r="I5" s="18"/>
      <c r="J5" s="1" t="s">
        <v>1000</v>
      </c>
      <c r="K5" s="5">
        <v>63.0</v>
      </c>
      <c r="L5" s="5">
        <v>1.01000063E8</v>
      </c>
      <c r="M5" s="1" t="s">
        <v>1026</v>
      </c>
      <c r="N5" s="1" t="s">
        <v>1026</v>
      </c>
      <c r="O5" s="2"/>
      <c r="P5" s="1" t="s">
        <v>986</v>
      </c>
      <c r="Q5" s="1" t="s">
        <v>837</v>
      </c>
      <c r="R5" s="2"/>
      <c r="S5" s="1" t="s">
        <v>39</v>
      </c>
      <c r="T5" s="1" t="s">
        <v>1003</v>
      </c>
      <c r="U5" s="6" t="s">
        <v>1027</v>
      </c>
      <c r="V5" s="5" t="s">
        <v>1005</v>
      </c>
      <c r="W5" s="5" t="s">
        <v>36</v>
      </c>
      <c r="X5" s="6" t="s">
        <v>1028</v>
      </c>
      <c r="Y5" s="6" t="s">
        <v>505</v>
      </c>
      <c r="Z5" s="6" t="s">
        <v>1029</v>
      </c>
      <c r="AA5" s="1" t="s">
        <v>819</v>
      </c>
      <c r="AB5" s="1" t="s">
        <v>819</v>
      </c>
      <c r="AC5" s="1" t="s">
        <v>832</v>
      </c>
      <c r="AD5" s="2"/>
      <c r="AE5" s="2"/>
      <c r="AF5" s="1" t="s">
        <v>1008</v>
      </c>
    </row>
    <row r="6">
      <c r="A6" s="5">
        <v>76046.0</v>
      </c>
      <c r="B6" s="3">
        <v>46213.0</v>
      </c>
      <c r="C6" s="1"/>
      <c r="D6" s="5" t="s">
        <v>1025</v>
      </c>
      <c r="E6" s="2"/>
      <c r="F6" s="1"/>
      <c r="G6" s="18"/>
      <c r="H6" s="1"/>
      <c r="I6" s="18"/>
      <c r="J6" s="1" t="s">
        <v>1000</v>
      </c>
      <c r="K6" s="5">
        <v>79.0</v>
      </c>
      <c r="L6" s="5">
        <v>1.01000079E8</v>
      </c>
      <c r="M6" s="1" t="s">
        <v>1030</v>
      </c>
      <c r="N6" s="1" t="s">
        <v>1030</v>
      </c>
      <c r="O6" s="2"/>
      <c r="P6" s="1" t="s">
        <v>986</v>
      </c>
      <c r="Q6" s="1" t="s">
        <v>837</v>
      </c>
      <c r="R6" s="2"/>
      <c r="S6" s="1" t="s">
        <v>39</v>
      </c>
      <c r="T6" s="1" t="s">
        <v>1003</v>
      </c>
      <c r="U6" s="6" t="s">
        <v>1031</v>
      </c>
      <c r="V6" s="5" t="s">
        <v>1005</v>
      </c>
      <c r="W6" s="5" t="s">
        <v>36</v>
      </c>
      <c r="X6" s="6" t="s">
        <v>1032</v>
      </c>
      <c r="Y6" s="6" t="s">
        <v>1033</v>
      </c>
      <c r="Z6" s="6" t="s">
        <v>1034</v>
      </c>
      <c r="AA6" s="1" t="s">
        <v>819</v>
      </c>
      <c r="AB6" s="1" t="s">
        <v>819</v>
      </c>
      <c r="AC6" s="1" t="s">
        <v>832</v>
      </c>
      <c r="AD6" s="2"/>
      <c r="AE6" s="2"/>
      <c r="AF6" s="1" t="s">
        <v>1008</v>
      </c>
    </row>
    <row r="7">
      <c r="A7" s="5">
        <v>76045.0</v>
      </c>
      <c r="B7" s="3">
        <v>46213.0</v>
      </c>
      <c r="C7" s="2"/>
      <c r="D7" s="5" t="s">
        <v>1035</v>
      </c>
      <c r="E7" s="2"/>
      <c r="F7" s="1">
        <v>49163.0</v>
      </c>
      <c r="G7" s="18">
        <v>46213.0</v>
      </c>
      <c r="H7" s="1" t="s">
        <v>1036</v>
      </c>
      <c r="I7" s="18">
        <v>46213.0</v>
      </c>
      <c r="J7" s="1" t="s">
        <v>1000</v>
      </c>
      <c r="K7" s="5">
        <v>72.0</v>
      </c>
      <c r="L7" s="5">
        <v>1.11100072E8</v>
      </c>
      <c r="M7" s="1" t="s">
        <v>1037</v>
      </c>
      <c r="N7" s="1" t="s">
        <v>1038</v>
      </c>
      <c r="O7" s="2"/>
      <c r="P7" s="1" t="s">
        <v>986</v>
      </c>
      <c r="Q7" s="1" t="s">
        <v>31</v>
      </c>
      <c r="R7" s="2"/>
      <c r="S7" s="1" t="s">
        <v>39</v>
      </c>
      <c r="T7" s="1" t="s">
        <v>1003</v>
      </c>
      <c r="U7" s="6" t="s">
        <v>1039</v>
      </c>
      <c r="V7" s="5" t="s">
        <v>1005</v>
      </c>
      <c r="W7" s="5" t="s">
        <v>36</v>
      </c>
      <c r="X7" s="6" t="s">
        <v>1040</v>
      </c>
      <c r="Y7" s="6" t="s">
        <v>121</v>
      </c>
      <c r="Z7" s="6">
        <v>0.0</v>
      </c>
      <c r="AA7" s="1" t="s">
        <v>38</v>
      </c>
      <c r="AB7" s="1" t="s">
        <v>38</v>
      </c>
      <c r="AC7" s="1" t="s">
        <v>50</v>
      </c>
      <c r="AD7" s="2"/>
      <c r="AE7" s="2"/>
      <c r="AF7" s="1" t="s">
        <v>1024</v>
      </c>
    </row>
    <row r="8">
      <c r="A8" s="5">
        <v>76044.0</v>
      </c>
      <c r="B8" s="3">
        <v>46213.0</v>
      </c>
      <c r="C8" s="1" t="s">
        <v>1041</v>
      </c>
      <c r="D8" s="5" t="s">
        <v>1042</v>
      </c>
      <c r="E8" s="1"/>
      <c r="F8" s="1">
        <v>49165.0</v>
      </c>
      <c r="G8" s="18">
        <v>46213.0</v>
      </c>
      <c r="H8" s="1" t="s">
        <v>1043</v>
      </c>
      <c r="I8" s="18">
        <v>46213.0</v>
      </c>
      <c r="J8" s="1" t="s">
        <v>1000</v>
      </c>
      <c r="K8" s="5">
        <v>150.0</v>
      </c>
      <c r="L8" s="5">
        <v>2.3040015E8</v>
      </c>
      <c r="M8" s="1" t="s">
        <v>1044</v>
      </c>
      <c r="N8" s="1" t="s">
        <v>1044</v>
      </c>
      <c r="O8" s="2"/>
      <c r="P8" s="1" t="s">
        <v>1045</v>
      </c>
      <c r="Q8" s="1" t="s">
        <v>747</v>
      </c>
      <c r="R8" s="2"/>
      <c r="S8" s="1" t="s">
        <v>39</v>
      </c>
      <c r="T8" s="1" t="s">
        <v>1003</v>
      </c>
      <c r="U8" s="6" t="s">
        <v>1046</v>
      </c>
      <c r="V8" s="5" t="s">
        <v>1005</v>
      </c>
      <c r="W8" s="5" t="s">
        <v>36</v>
      </c>
      <c r="X8" s="6" t="s">
        <v>1047</v>
      </c>
      <c r="Y8" s="6" t="s">
        <v>1048</v>
      </c>
      <c r="Z8" s="6" t="s">
        <v>1049</v>
      </c>
      <c r="AA8" s="1" t="s">
        <v>78</v>
      </c>
      <c r="AB8" s="1" t="s">
        <v>381</v>
      </c>
      <c r="AC8" s="1" t="s">
        <v>1050</v>
      </c>
      <c r="AD8" s="2"/>
      <c r="AE8" s="2"/>
      <c r="AF8" s="1" t="s">
        <v>1015</v>
      </c>
    </row>
    <row r="9">
      <c r="A9" s="5">
        <v>76043.0</v>
      </c>
      <c r="B9" s="3">
        <v>46213.0</v>
      </c>
      <c r="C9" s="1"/>
      <c r="D9" s="5" t="s">
        <v>1042</v>
      </c>
      <c r="E9" s="1"/>
      <c r="F9" s="1">
        <v>49164.0</v>
      </c>
      <c r="G9" s="18">
        <v>46213.0</v>
      </c>
      <c r="H9" s="1" t="s">
        <v>1051</v>
      </c>
      <c r="I9" s="18">
        <v>46213.0</v>
      </c>
      <c r="J9" s="1" t="s">
        <v>1000</v>
      </c>
      <c r="K9" s="5">
        <v>75.0</v>
      </c>
      <c r="L9" s="5">
        <v>1.01000075E8</v>
      </c>
      <c r="M9" s="1" t="s">
        <v>1052</v>
      </c>
      <c r="N9" s="1" t="s">
        <v>1052</v>
      </c>
      <c r="O9" s="2"/>
      <c r="P9" s="1" t="s">
        <v>986</v>
      </c>
      <c r="Q9" s="1" t="s">
        <v>754</v>
      </c>
      <c r="R9" s="2"/>
      <c r="S9" s="1" t="s">
        <v>39</v>
      </c>
      <c r="T9" s="1" t="s">
        <v>1003</v>
      </c>
      <c r="U9" s="6" t="s">
        <v>1053</v>
      </c>
      <c r="V9" s="5" t="s">
        <v>1005</v>
      </c>
      <c r="W9" s="5" t="s">
        <v>1054</v>
      </c>
      <c r="X9" s="6" t="s">
        <v>36</v>
      </c>
      <c r="Y9" s="6" t="s">
        <v>36</v>
      </c>
      <c r="Z9" s="6" t="s">
        <v>1055</v>
      </c>
      <c r="AA9" s="1" t="s">
        <v>381</v>
      </c>
      <c r="AB9" s="1" t="s">
        <v>381</v>
      </c>
      <c r="AC9" s="1" t="s">
        <v>804</v>
      </c>
      <c r="AD9" s="2"/>
      <c r="AE9" s="2"/>
      <c r="AF9" s="1" t="s">
        <v>1015</v>
      </c>
    </row>
    <row r="10">
      <c r="A10" s="5">
        <v>76042.0</v>
      </c>
      <c r="B10" s="3">
        <v>46213.0</v>
      </c>
      <c r="C10" s="2"/>
      <c r="D10" s="5" t="s">
        <v>1056</v>
      </c>
      <c r="E10" s="1"/>
      <c r="F10" s="1">
        <v>49166.0</v>
      </c>
      <c r="G10" s="18">
        <v>46213.0</v>
      </c>
      <c r="H10" s="1" t="s">
        <v>1057</v>
      </c>
      <c r="I10" s="18">
        <v>46213.0</v>
      </c>
      <c r="J10" s="1" t="s">
        <v>1000</v>
      </c>
      <c r="K10" s="5">
        <v>1.0</v>
      </c>
      <c r="L10" s="5">
        <v>1.61000001E8</v>
      </c>
      <c r="M10" s="1" t="s">
        <v>1010</v>
      </c>
      <c r="N10" s="1" t="s">
        <v>1058</v>
      </c>
      <c r="O10" s="2"/>
      <c r="P10" s="1" t="s">
        <v>986</v>
      </c>
      <c r="Q10" s="1" t="s">
        <v>747</v>
      </c>
      <c r="R10" s="2"/>
      <c r="S10" s="1" t="s">
        <v>39</v>
      </c>
      <c r="T10" s="1" t="s">
        <v>1003</v>
      </c>
      <c r="U10" s="6" t="s">
        <v>1059</v>
      </c>
      <c r="V10" s="5" t="s">
        <v>1005</v>
      </c>
      <c r="W10" s="5" t="s">
        <v>36</v>
      </c>
      <c r="X10" s="6" t="s">
        <v>1060</v>
      </c>
      <c r="Y10" s="6" t="s">
        <v>1060</v>
      </c>
      <c r="Z10" s="6">
        <v>0.0</v>
      </c>
      <c r="AA10" s="1" t="s">
        <v>381</v>
      </c>
      <c r="AB10" s="1" t="s">
        <v>381</v>
      </c>
      <c r="AC10" s="1" t="s">
        <v>804</v>
      </c>
      <c r="AD10" s="2"/>
      <c r="AE10" s="2"/>
      <c r="AF10" s="1" t="s">
        <v>1015</v>
      </c>
    </row>
    <row r="11">
      <c r="A11" s="5">
        <v>76041.0</v>
      </c>
      <c r="B11" s="3">
        <v>46213.0</v>
      </c>
      <c r="C11" s="1" t="s">
        <v>1041</v>
      </c>
      <c r="D11" s="5" t="s">
        <v>1056</v>
      </c>
      <c r="E11" s="1"/>
      <c r="F11" s="1"/>
      <c r="G11" s="18"/>
      <c r="H11" s="1"/>
      <c r="I11" s="18"/>
      <c r="J11" s="1" t="s">
        <v>1000</v>
      </c>
      <c r="K11" s="5">
        <v>3.0</v>
      </c>
      <c r="L11" s="5">
        <v>2.30900003E8</v>
      </c>
      <c r="M11" s="1" t="s">
        <v>1061</v>
      </c>
      <c r="N11" s="1" t="s">
        <v>1061</v>
      </c>
      <c r="O11" s="2"/>
      <c r="P11" s="1" t="s">
        <v>1062</v>
      </c>
      <c r="Q11" s="1" t="s">
        <v>113</v>
      </c>
      <c r="R11" s="2"/>
      <c r="S11" s="1" t="s">
        <v>39</v>
      </c>
      <c r="T11" s="1" t="s">
        <v>1003</v>
      </c>
      <c r="U11" s="6" t="s">
        <v>1063</v>
      </c>
      <c r="V11" s="5" t="s">
        <v>1005</v>
      </c>
      <c r="W11" s="5" t="s">
        <v>36</v>
      </c>
      <c r="X11" s="6" t="s">
        <v>1064</v>
      </c>
      <c r="Y11" s="6" t="s">
        <v>548</v>
      </c>
      <c r="Z11" s="6" t="s">
        <v>1065</v>
      </c>
      <c r="AA11" s="1" t="s">
        <v>1066</v>
      </c>
      <c r="AB11" s="1" t="s">
        <v>57</v>
      </c>
      <c r="AC11" s="1" t="s">
        <v>1067</v>
      </c>
      <c r="AD11" s="2"/>
      <c r="AE11" s="2"/>
      <c r="AF11" s="1" t="s">
        <v>1024</v>
      </c>
    </row>
    <row r="12">
      <c r="A12" s="5">
        <v>76040.0</v>
      </c>
      <c r="B12" s="3">
        <v>46213.0</v>
      </c>
      <c r="C12" s="1"/>
      <c r="D12" s="5" t="s">
        <v>1068</v>
      </c>
      <c r="E12" s="1"/>
      <c r="F12" s="5"/>
      <c r="G12" s="3"/>
      <c r="H12" s="1"/>
      <c r="I12" s="3"/>
      <c r="J12" s="1" t="s">
        <v>1000</v>
      </c>
      <c r="K12" s="5">
        <v>79.0</v>
      </c>
      <c r="L12" s="5">
        <v>1.01000079E8</v>
      </c>
      <c r="M12" s="1" t="s">
        <v>1030</v>
      </c>
      <c r="N12" s="1" t="s">
        <v>1030</v>
      </c>
      <c r="O12" s="2"/>
      <c r="P12" s="1" t="s">
        <v>986</v>
      </c>
      <c r="Q12" s="1" t="s">
        <v>823</v>
      </c>
      <c r="R12" s="2"/>
      <c r="S12" s="1" t="s">
        <v>820</v>
      </c>
      <c r="T12" s="1" t="s">
        <v>1003</v>
      </c>
      <c r="U12" s="6" t="s">
        <v>1031</v>
      </c>
      <c r="V12" s="5" t="s">
        <v>1005</v>
      </c>
      <c r="W12" s="5" t="s">
        <v>36</v>
      </c>
      <c r="X12" s="6" t="s">
        <v>1032</v>
      </c>
      <c r="Y12" s="6" t="s">
        <v>1033</v>
      </c>
      <c r="Z12" s="6" t="s">
        <v>1034</v>
      </c>
      <c r="AA12" s="1" t="s">
        <v>825</v>
      </c>
      <c r="AB12" s="1" t="s">
        <v>825</v>
      </c>
      <c r="AC12" s="1" t="s">
        <v>832</v>
      </c>
      <c r="AD12" s="2"/>
      <c r="AE12" s="2"/>
      <c r="AF12" s="1" t="s">
        <v>1008</v>
      </c>
    </row>
    <row r="13">
      <c r="A13" s="5">
        <v>76039.0</v>
      </c>
      <c r="B13" s="3">
        <v>46213.0</v>
      </c>
      <c r="C13" s="2"/>
      <c r="D13" s="5" t="s">
        <v>1069</v>
      </c>
      <c r="E13" s="1"/>
      <c r="F13" s="5">
        <v>49170.0</v>
      </c>
      <c r="G13" s="3">
        <v>46213.0</v>
      </c>
      <c r="H13" s="1" t="s">
        <v>1070</v>
      </c>
      <c r="I13" s="3">
        <v>46213.0</v>
      </c>
      <c r="J13" s="1" t="s">
        <v>1000</v>
      </c>
      <c r="K13" s="5">
        <v>79.0</v>
      </c>
      <c r="L13" s="5">
        <v>1.01000079E8</v>
      </c>
      <c r="M13" s="1" t="s">
        <v>1030</v>
      </c>
      <c r="N13" s="1" t="s">
        <v>1030</v>
      </c>
      <c r="O13" s="2"/>
      <c r="P13" s="1" t="s">
        <v>986</v>
      </c>
      <c r="Q13" s="1" t="s">
        <v>840</v>
      </c>
      <c r="R13" s="2"/>
      <c r="S13" s="1" t="s">
        <v>820</v>
      </c>
      <c r="T13" s="1" t="s">
        <v>1003</v>
      </c>
      <c r="U13" s="6" t="s">
        <v>1031</v>
      </c>
      <c r="V13" s="5" t="s">
        <v>1005</v>
      </c>
      <c r="W13" s="5" t="s">
        <v>36</v>
      </c>
      <c r="X13" s="6" t="s">
        <v>1032</v>
      </c>
      <c r="Y13" s="6" t="s">
        <v>1033</v>
      </c>
      <c r="Z13" s="6" t="s">
        <v>1034</v>
      </c>
      <c r="AA13" s="1" t="s">
        <v>819</v>
      </c>
      <c r="AB13" s="1" t="s">
        <v>819</v>
      </c>
      <c r="AC13" s="1" t="s">
        <v>832</v>
      </c>
      <c r="AD13" s="2"/>
      <c r="AE13" s="2"/>
      <c r="AF13" s="1" t="s">
        <v>1008</v>
      </c>
    </row>
    <row r="14">
      <c r="A14" s="5">
        <v>76038.0</v>
      </c>
      <c r="B14" s="3">
        <v>46213.0</v>
      </c>
      <c r="C14" s="2"/>
      <c r="D14" s="5" t="s">
        <v>1071</v>
      </c>
      <c r="E14" s="2"/>
      <c r="F14" s="1">
        <v>49155.0</v>
      </c>
      <c r="G14" s="18">
        <v>46213.0</v>
      </c>
      <c r="H14" s="1" t="s">
        <v>1072</v>
      </c>
      <c r="I14" s="18">
        <v>46213.0</v>
      </c>
      <c r="J14" s="1" t="s">
        <v>1000</v>
      </c>
      <c r="K14" s="5">
        <v>63.0</v>
      </c>
      <c r="L14" s="5">
        <v>1.01000063E8</v>
      </c>
      <c r="M14" s="1" t="s">
        <v>1026</v>
      </c>
      <c r="N14" s="1" t="s">
        <v>1026</v>
      </c>
      <c r="O14" s="2"/>
      <c r="P14" s="1" t="s">
        <v>986</v>
      </c>
      <c r="Q14" s="1" t="s">
        <v>88</v>
      </c>
      <c r="R14" s="2"/>
      <c r="S14" s="1" t="s">
        <v>39</v>
      </c>
      <c r="T14" s="1" t="s">
        <v>1003</v>
      </c>
      <c r="U14" s="6" t="s">
        <v>1027</v>
      </c>
      <c r="V14" s="5" t="s">
        <v>1005</v>
      </c>
      <c r="W14" s="5" t="s">
        <v>671</v>
      </c>
      <c r="X14" s="6" t="s">
        <v>1073</v>
      </c>
      <c r="Y14" s="6" t="s">
        <v>161</v>
      </c>
      <c r="Z14" s="6" t="s">
        <v>1029</v>
      </c>
      <c r="AA14" s="1" t="s">
        <v>71</v>
      </c>
      <c r="AB14" s="1" t="s">
        <v>71</v>
      </c>
      <c r="AC14" s="1" t="s">
        <v>118</v>
      </c>
      <c r="AD14" s="2"/>
      <c r="AE14" s="2"/>
      <c r="AF14" s="1" t="s">
        <v>1024</v>
      </c>
    </row>
    <row r="15">
      <c r="A15" s="5">
        <v>76037.0</v>
      </c>
      <c r="B15" s="3">
        <v>46213.0</v>
      </c>
      <c r="C15" s="2"/>
      <c r="D15" s="5" t="s">
        <v>1074</v>
      </c>
      <c r="E15" s="1"/>
      <c r="F15" s="1">
        <v>49158.0</v>
      </c>
      <c r="G15" s="18">
        <v>46213.0</v>
      </c>
      <c r="H15" s="1" t="s">
        <v>1075</v>
      </c>
      <c r="I15" s="18">
        <v>46213.0</v>
      </c>
      <c r="J15" s="1" t="s">
        <v>1000</v>
      </c>
      <c r="K15" s="5">
        <v>1.0</v>
      </c>
      <c r="L15" s="5">
        <v>1.61000001E8</v>
      </c>
      <c r="M15" s="1" t="s">
        <v>1010</v>
      </c>
      <c r="N15" s="1" t="s">
        <v>1076</v>
      </c>
      <c r="O15" s="2"/>
      <c r="P15" s="1" t="s">
        <v>986</v>
      </c>
      <c r="Q15" s="1" t="s">
        <v>31</v>
      </c>
      <c r="R15" s="2"/>
      <c r="S15" s="1" t="s">
        <v>39</v>
      </c>
      <c r="T15" s="1" t="s">
        <v>1003</v>
      </c>
      <c r="U15" s="6">
        <v>7000000.0</v>
      </c>
      <c r="V15" s="5" t="s">
        <v>1077</v>
      </c>
      <c r="W15" s="5" t="s">
        <v>36</v>
      </c>
      <c r="X15" s="6" t="s">
        <v>1078</v>
      </c>
      <c r="Y15" s="6" t="s">
        <v>1078</v>
      </c>
      <c r="Z15" s="6">
        <v>1617400.0</v>
      </c>
      <c r="AA15" s="1" t="s">
        <v>38</v>
      </c>
      <c r="AB15" s="1" t="s">
        <v>38</v>
      </c>
      <c r="AC15" s="1" t="s">
        <v>1079</v>
      </c>
      <c r="AD15" s="2"/>
      <c r="AE15" s="1"/>
      <c r="AF15" s="1" t="s">
        <v>1024</v>
      </c>
    </row>
    <row r="16">
      <c r="A16" s="5">
        <v>76036.0</v>
      </c>
      <c r="B16" s="3">
        <v>46213.0</v>
      </c>
      <c r="C16" s="2"/>
      <c r="D16" s="5" t="s">
        <v>1074</v>
      </c>
      <c r="E16" s="1"/>
      <c r="F16" s="1">
        <v>49158.0</v>
      </c>
      <c r="G16" s="18">
        <v>46213.0</v>
      </c>
      <c r="H16" s="1" t="s">
        <v>1075</v>
      </c>
      <c r="I16" s="18">
        <v>46213.0</v>
      </c>
      <c r="J16" s="1" t="s">
        <v>1000</v>
      </c>
      <c r="K16" s="5">
        <v>1.0</v>
      </c>
      <c r="L16" s="5">
        <v>1.61000001E8</v>
      </c>
      <c r="M16" s="1" t="s">
        <v>1010</v>
      </c>
      <c r="N16" s="1" t="s">
        <v>1080</v>
      </c>
      <c r="O16" s="2"/>
      <c r="P16" s="1" t="s">
        <v>986</v>
      </c>
      <c r="Q16" s="1" t="s">
        <v>31</v>
      </c>
      <c r="R16" s="2"/>
      <c r="S16" s="1" t="s">
        <v>39</v>
      </c>
      <c r="T16" s="1" t="s">
        <v>1003</v>
      </c>
      <c r="U16" s="6" t="s">
        <v>1081</v>
      </c>
      <c r="V16" s="5" t="s">
        <v>1082</v>
      </c>
      <c r="W16" s="5" t="s">
        <v>36</v>
      </c>
      <c r="X16" s="6" t="s">
        <v>505</v>
      </c>
      <c r="Y16" s="6" t="s">
        <v>505</v>
      </c>
      <c r="Z16" s="6">
        <v>7068500.0</v>
      </c>
      <c r="AA16" s="1" t="s">
        <v>38</v>
      </c>
      <c r="AB16" s="1" t="s">
        <v>38</v>
      </c>
      <c r="AC16" s="1" t="s">
        <v>1079</v>
      </c>
      <c r="AD16" s="2"/>
      <c r="AE16" s="2"/>
      <c r="AF16" s="1" t="s">
        <v>1024</v>
      </c>
    </row>
    <row r="17">
      <c r="A17" s="5">
        <v>76035.0</v>
      </c>
      <c r="B17" s="3">
        <v>46213.0</v>
      </c>
      <c r="C17" s="1"/>
      <c r="D17" s="5" t="s">
        <v>1074</v>
      </c>
      <c r="E17" s="1"/>
      <c r="F17" s="1">
        <v>49158.0</v>
      </c>
      <c r="G17" s="18">
        <v>46213.0</v>
      </c>
      <c r="H17" s="1" t="s">
        <v>1075</v>
      </c>
      <c r="I17" s="18">
        <v>46213.0</v>
      </c>
      <c r="J17" s="1" t="s">
        <v>1000</v>
      </c>
      <c r="K17" s="5">
        <v>1.0</v>
      </c>
      <c r="L17" s="5">
        <v>1.61000001E8</v>
      </c>
      <c r="M17" s="1" t="s">
        <v>1010</v>
      </c>
      <c r="N17" s="1" t="s">
        <v>1083</v>
      </c>
      <c r="O17" s="2"/>
      <c r="P17" s="1" t="s">
        <v>986</v>
      </c>
      <c r="Q17" s="1" t="s">
        <v>31</v>
      </c>
      <c r="R17" s="2"/>
      <c r="S17" s="1" t="s">
        <v>39</v>
      </c>
      <c r="T17" s="1" t="s">
        <v>1003</v>
      </c>
      <c r="U17" s="6" t="s">
        <v>1084</v>
      </c>
      <c r="V17" s="5" t="s">
        <v>1005</v>
      </c>
      <c r="W17" s="5" t="s">
        <v>36</v>
      </c>
      <c r="X17" s="6" t="s">
        <v>1085</v>
      </c>
      <c r="Y17" s="6" t="s">
        <v>1085</v>
      </c>
      <c r="Z17" s="6">
        <v>0.0</v>
      </c>
      <c r="AA17" s="1" t="s">
        <v>38</v>
      </c>
      <c r="AB17" s="1" t="s">
        <v>38</v>
      </c>
      <c r="AC17" s="1" t="s">
        <v>1079</v>
      </c>
      <c r="AD17" s="2"/>
      <c r="AE17" s="2"/>
      <c r="AF17" s="1" t="s">
        <v>1024</v>
      </c>
    </row>
    <row r="18">
      <c r="A18" s="5">
        <v>76033.0</v>
      </c>
      <c r="B18" s="3">
        <v>46213.0</v>
      </c>
      <c r="C18" s="1" t="s">
        <v>1086</v>
      </c>
      <c r="D18" s="5" t="s">
        <v>679</v>
      </c>
      <c r="E18" s="1"/>
      <c r="F18" s="5">
        <v>49156.0</v>
      </c>
      <c r="G18" s="3">
        <v>46213.0</v>
      </c>
      <c r="H18" s="1" t="s">
        <v>1087</v>
      </c>
      <c r="I18" s="3">
        <v>46213.0</v>
      </c>
      <c r="J18" s="1" t="s">
        <v>1000</v>
      </c>
      <c r="K18" s="5">
        <v>113.0</v>
      </c>
      <c r="L18" s="5">
        <v>2.30400113E8</v>
      </c>
      <c r="M18" s="1" t="s">
        <v>1088</v>
      </c>
      <c r="N18" s="1" t="s">
        <v>1088</v>
      </c>
      <c r="O18" s="2"/>
      <c r="P18" s="1" t="s">
        <v>1089</v>
      </c>
      <c r="Q18" s="1" t="s">
        <v>840</v>
      </c>
      <c r="R18" s="2"/>
      <c r="S18" s="1" t="s">
        <v>820</v>
      </c>
      <c r="T18" s="1" t="s">
        <v>1003</v>
      </c>
      <c r="U18" s="6" t="s">
        <v>1027</v>
      </c>
      <c r="V18" s="5" t="s">
        <v>1005</v>
      </c>
      <c r="W18" s="5" t="s">
        <v>1054</v>
      </c>
      <c r="X18" s="6" t="s">
        <v>36</v>
      </c>
      <c r="Y18" s="6" t="s">
        <v>36</v>
      </c>
      <c r="Z18" s="6" t="s">
        <v>1029</v>
      </c>
      <c r="AA18" s="1" t="s">
        <v>819</v>
      </c>
      <c r="AB18" s="1" t="s">
        <v>819</v>
      </c>
      <c r="AC18" s="1" t="s">
        <v>907</v>
      </c>
      <c r="AD18" s="2"/>
      <c r="AE18" s="2"/>
      <c r="AF18" s="1" t="s">
        <v>1008</v>
      </c>
    </row>
    <row r="19">
      <c r="A19" s="5">
        <v>76032.0</v>
      </c>
      <c r="B19" s="3">
        <v>46213.0</v>
      </c>
      <c r="C19" s="1" t="s">
        <v>1086</v>
      </c>
      <c r="D19" s="5" t="s">
        <v>1090</v>
      </c>
      <c r="E19" s="1"/>
      <c r="F19" s="5">
        <v>49157.0</v>
      </c>
      <c r="G19" s="3">
        <v>46213.0</v>
      </c>
      <c r="H19" s="1" t="s">
        <v>1091</v>
      </c>
      <c r="I19" s="3">
        <v>46213.0</v>
      </c>
      <c r="J19" s="1" t="s">
        <v>1000</v>
      </c>
      <c r="K19" s="5">
        <v>113.0</v>
      </c>
      <c r="L19" s="5">
        <v>2.30400113E8</v>
      </c>
      <c r="M19" s="1" t="s">
        <v>1088</v>
      </c>
      <c r="N19" s="1" t="s">
        <v>1088</v>
      </c>
      <c r="O19" s="2"/>
      <c r="P19" s="1" t="s">
        <v>1092</v>
      </c>
      <c r="Q19" s="1" t="s">
        <v>823</v>
      </c>
      <c r="R19" s="2"/>
      <c r="S19" s="1" t="s">
        <v>820</v>
      </c>
      <c r="T19" s="1" t="s">
        <v>1003</v>
      </c>
      <c r="U19" s="6" t="s">
        <v>1027</v>
      </c>
      <c r="V19" s="5" t="s">
        <v>1005</v>
      </c>
      <c r="W19" s="5" t="s">
        <v>1054</v>
      </c>
      <c r="X19" s="6" t="s">
        <v>36</v>
      </c>
      <c r="Y19" s="6" t="s">
        <v>36</v>
      </c>
      <c r="Z19" s="6" t="s">
        <v>1029</v>
      </c>
      <c r="AA19" s="1" t="s">
        <v>819</v>
      </c>
      <c r="AB19" s="1" t="s">
        <v>825</v>
      </c>
      <c r="AC19" s="1" t="s">
        <v>907</v>
      </c>
      <c r="AD19" s="2"/>
      <c r="AE19" s="2"/>
      <c r="AF19" s="1" t="s">
        <v>1008</v>
      </c>
    </row>
    <row r="20">
      <c r="A20" s="5">
        <v>76031.0</v>
      </c>
      <c r="B20" s="3">
        <v>46213.0</v>
      </c>
      <c r="C20" s="2"/>
      <c r="D20" s="5" t="s">
        <v>1093</v>
      </c>
      <c r="E20" s="1"/>
      <c r="F20" s="1">
        <v>49154.0</v>
      </c>
      <c r="G20" s="18">
        <v>46213.0</v>
      </c>
      <c r="H20" s="1" t="s">
        <v>1094</v>
      </c>
      <c r="I20" s="18">
        <v>46213.0</v>
      </c>
      <c r="J20" s="1" t="s">
        <v>1000</v>
      </c>
      <c r="K20" s="5">
        <v>16.0</v>
      </c>
      <c r="L20" s="5">
        <v>2.30600016E8</v>
      </c>
      <c r="M20" s="1" t="s">
        <v>1001</v>
      </c>
      <c r="N20" s="1" t="s">
        <v>1001</v>
      </c>
      <c r="O20" s="2"/>
      <c r="P20" s="1" t="s">
        <v>986</v>
      </c>
      <c r="Q20" s="1" t="s">
        <v>88</v>
      </c>
      <c r="R20" s="2"/>
      <c r="S20" s="1" t="s">
        <v>39</v>
      </c>
      <c r="T20" s="1" t="s">
        <v>1003</v>
      </c>
      <c r="U20" s="6">
        <v>0.0</v>
      </c>
      <c r="V20" s="5" t="s">
        <v>1005</v>
      </c>
      <c r="W20" s="5" t="s">
        <v>1054</v>
      </c>
      <c r="X20" s="6" t="s">
        <v>36</v>
      </c>
      <c r="Y20" s="6" t="s">
        <v>36</v>
      </c>
      <c r="Z20" s="6" t="s">
        <v>1007</v>
      </c>
      <c r="AA20" s="1" t="s">
        <v>71</v>
      </c>
      <c r="AB20" s="1" t="s">
        <v>71</v>
      </c>
      <c r="AC20" s="1" t="s">
        <v>306</v>
      </c>
      <c r="AD20" s="2"/>
      <c r="AE20" s="2"/>
      <c r="AF20" s="1" t="s">
        <v>1024</v>
      </c>
    </row>
    <row r="21">
      <c r="A21" s="5">
        <v>76030.0</v>
      </c>
      <c r="B21" s="3">
        <v>46213.0</v>
      </c>
      <c r="C21" s="2"/>
      <c r="D21" s="5" t="s">
        <v>1095</v>
      </c>
      <c r="E21" s="1"/>
      <c r="F21" s="1">
        <v>49160.0</v>
      </c>
      <c r="G21" s="18">
        <v>46213.0</v>
      </c>
      <c r="H21" s="1" t="s">
        <v>1096</v>
      </c>
      <c r="I21" s="18">
        <v>46213.0</v>
      </c>
      <c r="J21" s="1" t="s">
        <v>1000</v>
      </c>
      <c r="K21" s="5">
        <v>1.0</v>
      </c>
      <c r="L21" s="5">
        <v>1.61000001E8</v>
      </c>
      <c r="M21" s="1" t="s">
        <v>1010</v>
      </c>
      <c r="N21" s="1" t="s">
        <v>1097</v>
      </c>
      <c r="O21" s="2"/>
      <c r="P21" s="1" t="s">
        <v>986</v>
      </c>
      <c r="Q21" s="1" t="s">
        <v>62</v>
      </c>
      <c r="R21" s="2"/>
      <c r="S21" s="1" t="s">
        <v>39</v>
      </c>
      <c r="T21" s="1" t="s">
        <v>1003</v>
      </c>
      <c r="U21" s="6">
        <v>2400000.0</v>
      </c>
      <c r="V21" s="5" t="s">
        <v>1005</v>
      </c>
      <c r="W21" s="5" t="s">
        <v>36</v>
      </c>
      <c r="X21" s="6" t="s">
        <v>1098</v>
      </c>
      <c r="Y21" s="6" t="s">
        <v>1098</v>
      </c>
      <c r="Z21" s="6">
        <v>1117600.0</v>
      </c>
      <c r="AA21" s="1" t="s">
        <v>38</v>
      </c>
      <c r="AB21" s="1" t="s">
        <v>38</v>
      </c>
      <c r="AC21" s="1" t="s">
        <v>1079</v>
      </c>
      <c r="AD21" s="2"/>
      <c r="AE21" s="2"/>
      <c r="AF21" s="1" t="s">
        <v>1024</v>
      </c>
    </row>
    <row r="22">
      <c r="A22" s="5">
        <v>76029.0</v>
      </c>
      <c r="B22" s="3">
        <v>46213.0</v>
      </c>
      <c r="C22" s="1"/>
      <c r="D22" s="5" t="s">
        <v>1095</v>
      </c>
      <c r="E22" s="2"/>
      <c r="F22" s="1">
        <v>49160.0</v>
      </c>
      <c r="G22" s="18">
        <v>46213.0</v>
      </c>
      <c r="H22" s="1" t="s">
        <v>1096</v>
      </c>
      <c r="I22" s="18">
        <v>46213.0</v>
      </c>
      <c r="J22" s="1" t="s">
        <v>1000</v>
      </c>
      <c r="K22" s="5">
        <v>1.0</v>
      </c>
      <c r="L22" s="5">
        <v>1.61000001E8</v>
      </c>
      <c r="M22" s="1" t="s">
        <v>1010</v>
      </c>
      <c r="N22" s="1" t="s">
        <v>1080</v>
      </c>
      <c r="O22" s="2"/>
      <c r="P22" s="1" t="s">
        <v>986</v>
      </c>
      <c r="Q22" s="1" t="s">
        <v>62</v>
      </c>
      <c r="R22" s="2"/>
      <c r="S22" s="1" t="s">
        <v>39</v>
      </c>
      <c r="T22" s="1" t="s">
        <v>1003</v>
      </c>
      <c r="U22" s="6" t="s">
        <v>1081</v>
      </c>
      <c r="V22" s="5" t="s">
        <v>1077</v>
      </c>
      <c r="W22" s="5" t="s">
        <v>36</v>
      </c>
      <c r="X22" s="6" t="s">
        <v>56</v>
      </c>
      <c r="Y22" s="6" t="s">
        <v>56</v>
      </c>
      <c r="Z22" s="6">
        <v>7068500.0</v>
      </c>
      <c r="AA22" s="1" t="s">
        <v>38</v>
      </c>
      <c r="AB22" s="1" t="s">
        <v>38</v>
      </c>
      <c r="AC22" s="1" t="s">
        <v>1079</v>
      </c>
      <c r="AD22" s="2"/>
      <c r="AE22" s="2"/>
      <c r="AF22" s="1" t="s">
        <v>1024</v>
      </c>
    </row>
    <row r="23">
      <c r="A23" s="5">
        <v>76028.0</v>
      </c>
      <c r="B23" s="3">
        <v>46213.0</v>
      </c>
      <c r="C23" s="1"/>
      <c r="D23" s="5" t="s">
        <v>214</v>
      </c>
      <c r="E23" s="1"/>
      <c r="F23" s="1">
        <v>49153.0</v>
      </c>
      <c r="G23" s="18">
        <v>46213.0</v>
      </c>
      <c r="H23" s="1" t="s">
        <v>1099</v>
      </c>
      <c r="I23" s="18">
        <v>46213.0</v>
      </c>
      <c r="J23" s="1" t="s">
        <v>1000</v>
      </c>
      <c r="K23" s="5">
        <v>51.0</v>
      </c>
      <c r="L23" s="5">
        <v>1.11100051E8</v>
      </c>
      <c r="M23" s="1" t="s">
        <v>1100</v>
      </c>
      <c r="N23" s="1" t="s">
        <v>1100</v>
      </c>
      <c r="O23" s="2"/>
      <c r="P23" s="1" t="s">
        <v>986</v>
      </c>
      <c r="Q23" s="1" t="s">
        <v>151</v>
      </c>
      <c r="R23" s="2"/>
      <c r="S23" s="1" t="s">
        <v>39</v>
      </c>
      <c r="T23" s="1" t="s">
        <v>1003</v>
      </c>
      <c r="U23" s="6" t="s">
        <v>1101</v>
      </c>
      <c r="V23" s="5" t="s">
        <v>1005</v>
      </c>
      <c r="W23" s="5" t="s">
        <v>36</v>
      </c>
      <c r="X23" s="6" t="s">
        <v>1102</v>
      </c>
      <c r="Y23" s="6" t="s">
        <v>153</v>
      </c>
      <c r="Z23" s="6">
        <v>0.0</v>
      </c>
      <c r="AA23" s="1" t="s">
        <v>154</v>
      </c>
      <c r="AB23" s="1" t="s">
        <v>154</v>
      </c>
      <c r="AC23" s="1" t="s">
        <v>100</v>
      </c>
      <c r="AD23" s="2"/>
      <c r="AE23" s="2"/>
      <c r="AF23" s="1" t="s">
        <v>1024</v>
      </c>
    </row>
    <row r="24">
      <c r="A24" s="5">
        <v>76026.0</v>
      </c>
      <c r="B24" s="3">
        <v>46213.0</v>
      </c>
      <c r="C24" s="2"/>
      <c r="D24" s="5" t="s">
        <v>1103</v>
      </c>
      <c r="E24" s="1"/>
      <c r="F24" s="1">
        <v>49151.0</v>
      </c>
      <c r="G24" s="18">
        <v>46213.0</v>
      </c>
      <c r="H24" s="1" t="s">
        <v>1104</v>
      </c>
      <c r="I24" s="18">
        <v>46213.0</v>
      </c>
      <c r="J24" s="1" t="s">
        <v>1000</v>
      </c>
      <c r="K24" s="5">
        <v>51.0</v>
      </c>
      <c r="L24" s="5">
        <v>1.11100051E8</v>
      </c>
      <c r="M24" s="1" t="s">
        <v>1100</v>
      </c>
      <c r="N24" s="1" t="s">
        <v>1100</v>
      </c>
      <c r="O24" s="2"/>
      <c r="P24" s="1" t="s">
        <v>986</v>
      </c>
      <c r="Q24" s="1" t="s">
        <v>172</v>
      </c>
      <c r="R24" s="2"/>
      <c r="S24" s="1" t="s">
        <v>39</v>
      </c>
      <c r="T24" s="1" t="s">
        <v>1003</v>
      </c>
      <c r="U24" s="6" t="s">
        <v>1101</v>
      </c>
      <c r="V24" s="5" t="s">
        <v>1005</v>
      </c>
      <c r="W24" s="5" t="s">
        <v>36</v>
      </c>
      <c r="X24" s="6" t="s">
        <v>1102</v>
      </c>
      <c r="Y24" s="6" t="s">
        <v>153</v>
      </c>
      <c r="Z24" s="6">
        <v>0.0</v>
      </c>
      <c r="AA24" s="1" t="s">
        <v>99</v>
      </c>
      <c r="AB24" s="1" t="s">
        <v>99</v>
      </c>
      <c r="AC24" s="1" t="s">
        <v>100</v>
      </c>
      <c r="AD24" s="2"/>
      <c r="AE24" s="2"/>
      <c r="AF24" s="1" t="s">
        <v>1024</v>
      </c>
    </row>
    <row r="25">
      <c r="A25" s="5">
        <v>76025.0</v>
      </c>
      <c r="B25" s="3">
        <v>46213.0</v>
      </c>
      <c r="C25" s="1"/>
      <c r="D25" s="5" t="s">
        <v>1105</v>
      </c>
      <c r="E25" s="1"/>
      <c r="F25" s="1">
        <v>49150.0</v>
      </c>
      <c r="G25" s="18">
        <v>46213.0</v>
      </c>
      <c r="H25" s="1" t="s">
        <v>1106</v>
      </c>
      <c r="I25" s="18">
        <v>46213.0</v>
      </c>
      <c r="J25" s="1" t="s">
        <v>1000</v>
      </c>
      <c r="K25" s="5">
        <v>7.0</v>
      </c>
      <c r="L25" s="5">
        <v>2.21000007E8</v>
      </c>
      <c r="M25" s="1" t="s">
        <v>1107</v>
      </c>
      <c r="N25" s="1" t="s">
        <v>1107</v>
      </c>
      <c r="O25" s="2"/>
      <c r="P25" s="1" t="s">
        <v>986</v>
      </c>
      <c r="Q25" s="1" t="s">
        <v>1108</v>
      </c>
      <c r="R25" s="2"/>
      <c r="S25" s="1" t="s">
        <v>39</v>
      </c>
      <c r="T25" s="1" t="s">
        <v>1003</v>
      </c>
      <c r="U25" s="6" t="s">
        <v>1109</v>
      </c>
      <c r="V25" s="5" t="s">
        <v>1005</v>
      </c>
      <c r="W25" s="5" t="s">
        <v>36</v>
      </c>
      <c r="X25" s="6" t="s">
        <v>1110</v>
      </c>
      <c r="Y25" s="6" t="s">
        <v>594</v>
      </c>
      <c r="Z25" s="6" t="s">
        <v>1111</v>
      </c>
      <c r="AA25" s="1" t="s">
        <v>1112</v>
      </c>
      <c r="AB25" s="1" t="s">
        <v>1112</v>
      </c>
      <c r="AC25" s="1" t="s">
        <v>1113</v>
      </c>
      <c r="AD25" s="2"/>
      <c r="AE25" s="1"/>
      <c r="AF25" s="1" t="s">
        <v>1024</v>
      </c>
    </row>
    <row r="26">
      <c r="A26" s="5">
        <v>76024.0</v>
      </c>
      <c r="B26" s="3">
        <v>46213.0</v>
      </c>
      <c r="C26" s="1"/>
      <c r="D26" s="5" t="s">
        <v>1114</v>
      </c>
      <c r="E26" s="1"/>
      <c r="F26" s="1">
        <v>49148.0</v>
      </c>
      <c r="G26" s="18">
        <v>46213.0</v>
      </c>
      <c r="H26" s="1" t="s">
        <v>1115</v>
      </c>
      <c r="I26" s="18">
        <v>46213.0</v>
      </c>
      <c r="J26" s="1" t="s">
        <v>1000</v>
      </c>
      <c r="K26" s="5">
        <v>1.0</v>
      </c>
      <c r="L26" s="5">
        <v>1.61000001E8</v>
      </c>
      <c r="M26" s="1" t="s">
        <v>1010</v>
      </c>
      <c r="N26" s="1" t="s">
        <v>1116</v>
      </c>
      <c r="O26" s="2"/>
      <c r="P26" s="1" t="s">
        <v>986</v>
      </c>
      <c r="Q26" s="1" t="s">
        <v>816</v>
      </c>
      <c r="R26" s="2"/>
      <c r="S26" s="1" t="s">
        <v>820</v>
      </c>
      <c r="T26" s="1" t="s">
        <v>1003</v>
      </c>
      <c r="U26" s="6" t="s">
        <v>1117</v>
      </c>
      <c r="V26" s="5" t="s">
        <v>1005</v>
      </c>
      <c r="W26" s="5" t="s">
        <v>36</v>
      </c>
      <c r="X26" s="6" t="s">
        <v>1118</v>
      </c>
      <c r="Y26" s="6" t="s">
        <v>1118</v>
      </c>
      <c r="Z26" s="6" t="s">
        <v>1119</v>
      </c>
      <c r="AA26" s="1" t="s">
        <v>819</v>
      </c>
      <c r="AB26" s="1" t="s">
        <v>819</v>
      </c>
      <c r="AC26" s="1" t="s">
        <v>832</v>
      </c>
      <c r="AD26" s="2"/>
      <c r="AE26" s="2"/>
      <c r="AF26" s="1" t="s">
        <v>1008</v>
      </c>
    </row>
    <row r="27">
      <c r="A27" s="5">
        <v>76023.0</v>
      </c>
      <c r="B27" s="3">
        <v>46213.0</v>
      </c>
      <c r="C27" s="1"/>
      <c r="D27" s="5" t="s">
        <v>1114</v>
      </c>
      <c r="E27" s="2"/>
      <c r="F27" s="5">
        <v>49149.0</v>
      </c>
      <c r="G27" s="3">
        <v>46213.0</v>
      </c>
      <c r="H27" s="1" t="s">
        <v>1120</v>
      </c>
      <c r="I27" s="3">
        <v>46213.0</v>
      </c>
      <c r="J27" s="1" t="s">
        <v>1000</v>
      </c>
      <c r="K27" s="5">
        <v>1.0</v>
      </c>
      <c r="L27" s="5">
        <v>1.61000001E8</v>
      </c>
      <c r="M27" s="1" t="s">
        <v>1010</v>
      </c>
      <c r="N27" s="1" t="s">
        <v>1121</v>
      </c>
      <c r="O27" s="2"/>
      <c r="P27" s="1" t="s">
        <v>986</v>
      </c>
      <c r="Q27" s="1" t="s">
        <v>757</v>
      </c>
      <c r="R27" s="2"/>
      <c r="S27" s="1" t="s">
        <v>39</v>
      </c>
      <c r="T27" s="1" t="s">
        <v>1003</v>
      </c>
      <c r="U27" s="6">
        <v>6500000.0</v>
      </c>
      <c r="V27" s="5" t="s">
        <v>1082</v>
      </c>
      <c r="W27" s="5" t="s">
        <v>36</v>
      </c>
      <c r="X27" s="6" t="s">
        <v>411</v>
      </c>
      <c r="Y27" s="6" t="s">
        <v>411</v>
      </c>
      <c r="Z27" s="6">
        <v>1730400.0</v>
      </c>
      <c r="AA27" s="1" t="s">
        <v>381</v>
      </c>
      <c r="AB27" s="1" t="s">
        <v>381</v>
      </c>
      <c r="AC27" s="1" t="s">
        <v>804</v>
      </c>
      <c r="AD27" s="2"/>
      <c r="AE27" s="1"/>
      <c r="AF27" s="1" t="s">
        <v>1015</v>
      </c>
    </row>
    <row r="28">
      <c r="A28" s="5">
        <v>76022.0</v>
      </c>
      <c r="B28" s="3">
        <v>46213.0</v>
      </c>
      <c r="C28" s="2"/>
      <c r="D28" s="5" t="s">
        <v>683</v>
      </c>
      <c r="E28" s="1"/>
      <c r="F28" s="1">
        <v>49146.0</v>
      </c>
      <c r="G28" s="18">
        <v>46213.0</v>
      </c>
      <c r="H28" s="1" t="s">
        <v>1122</v>
      </c>
      <c r="I28" s="18">
        <v>46213.0</v>
      </c>
      <c r="J28" s="1" t="s">
        <v>1000</v>
      </c>
      <c r="K28" s="5">
        <v>1.0</v>
      </c>
      <c r="L28" s="5">
        <v>1.61000001E8</v>
      </c>
      <c r="M28" s="1" t="s">
        <v>1010</v>
      </c>
      <c r="N28" s="1" t="s">
        <v>1123</v>
      </c>
      <c r="O28" s="2"/>
      <c r="P28" s="1" t="s">
        <v>986</v>
      </c>
      <c r="Q28" s="1" t="s">
        <v>816</v>
      </c>
      <c r="R28" s="2"/>
      <c r="S28" s="1" t="s">
        <v>820</v>
      </c>
      <c r="T28" s="1" t="s">
        <v>1003</v>
      </c>
      <c r="U28" s="6" t="s">
        <v>1124</v>
      </c>
      <c r="V28" s="5" t="s">
        <v>1125</v>
      </c>
      <c r="W28" s="5" t="s">
        <v>36</v>
      </c>
      <c r="X28" s="6" t="s">
        <v>1126</v>
      </c>
      <c r="Y28" s="6" t="s">
        <v>1126</v>
      </c>
      <c r="Z28" s="6" t="s">
        <v>1127</v>
      </c>
      <c r="AA28" s="1" t="s">
        <v>819</v>
      </c>
      <c r="AB28" s="1" t="s">
        <v>819</v>
      </c>
      <c r="AC28" s="1" t="s">
        <v>832</v>
      </c>
      <c r="AD28" s="2"/>
      <c r="AE28" s="2"/>
      <c r="AF28" s="1" t="s">
        <v>1008</v>
      </c>
    </row>
    <row r="29">
      <c r="A29" s="5">
        <v>76021.0</v>
      </c>
      <c r="B29" s="3">
        <v>46213.0</v>
      </c>
      <c r="C29" s="2"/>
      <c r="D29" s="5" t="s">
        <v>1128</v>
      </c>
      <c r="E29" s="1"/>
      <c r="F29" s="1">
        <v>49145.0</v>
      </c>
      <c r="G29" s="18">
        <v>46213.0</v>
      </c>
      <c r="H29" s="1" t="s">
        <v>1129</v>
      </c>
      <c r="I29" s="18">
        <v>46213.0</v>
      </c>
      <c r="J29" s="1" t="s">
        <v>1000</v>
      </c>
      <c r="K29" s="5">
        <v>1.0</v>
      </c>
      <c r="L29" s="5">
        <v>1.61000001E8</v>
      </c>
      <c r="M29" s="1" t="s">
        <v>1010</v>
      </c>
      <c r="N29" s="1" t="s">
        <v>1123</v>
      </c>
      <c r="O29" s="2"/>
      <c r="P29" s="1" t="s">
        <v>986</v>
      </c>
      <c r="Q29" s="1" t="s">
        <v>816</v>
      </c>
      <c r="R29" s="2"/>
      <c r="S29" s="1" t="s">
        <v>820</v>
      </c>
      <c r="T29" s="1" t="s">
        <v>1003</v>
      </c>
      <c r="U29" s="6" t="s">
        <v>1124</v>
      </c>
      <c r="V29" s="5" t="s">
        <v>1005</v>
      </c>
      <c r="W29" s="5" t="s">
        <v>36</v>
      </c>
      <c r="X29" s="6" t="s">
        <v>1130</v>
      </c>
      <c r="Y29" s="6" t="s">
        <v>1130</v>
      </c>
      <c r="Z29" s="6" t="s">
        <v>1127</v>
      </c>
      <c r="AA29" s="1" t="s">
        <v>819</v>
      </c>
      <c r="AB29" s="1" t="s">
        <v>819</v>
      </c>
      <c r="AC29" s="1" t="s">
        <v>832</v>
      </c>
      <c r="AD29" s="2"/>
      <c r="AE29" s="2"/>
      <c r="AF29" s="1" t="s">
        <v>1008</v>
      </c>
    </row>
    <row r="30">
      <c r="A30" s="5">
        <v>76020.0</v>
      </c>
      <c r="B30" s="3">
        <v>46213.0</v>
      </c>
      <c r="C30" s="1" t="s">
        <v>1041</v>
      </c>
      <c r="D30" s="5" t="s">
        <v>1131</v>
      </c>
      <c r="E30" s="2"/>
      <c r="F30" s="1">
        <v>49147.0</v>
      </c>
      <c r="G30" s="18">
        <v>46213.0</v>
      </c>
      <c r="H30" s="1" t="s">
        <v>1132</v>
      </c>
      <c r="I30" s="18">
        <v>46213.0</v>
      </c>
      <c r="J30" s="1" t="s">
        <v>1000</v>
      </c>
      <c r="K30" s="5">
        <v>145.0</v>
      </c>
      <c r="L30" s="5">
        <v>2.30400145E8</v>
      </c>
      <c r="M30" s="1" t="s">
        <v>1133</v>
      </c>
      <c r="N30" s="1" t="s">
        <v>1133</v>
      </c>
      <c r="O30" s="2"/>
      <c r="P30" s="1" t="s">
        <v>1134</v>
      </c>
      <c r="Q30" s="1" t="s">
        <v>757</v>
      </c>
      <c r="R30" s="2"/>
      <c r="S30" s="1" t="s">
        <v>39</v>
      </c>
      <c r="T30" s="1" t="s">
        <v>1003</v>
      </c>
      <c r="U30" s="6">
        <v>4741379.0</v>
      </c>
      <c r="V30" s="5" t="s">
        <v>1005</v>
      </c>
      <c r="W30" s="5" t="s">
        <v>1054</v>
      </c>
      <c r="X30" s="6" t="s">
        <v>36</v>
      </c>
      <c r="Y30" s="6" t="s">
        <v>36</v>
      </c>
      <c r="Z30" s="6">
        <v>1640000.0</v>
      </c>
      <c r="AA30" s="1" t="s">
        <v>78</v>
      </c>
      <c r="AB30" s="1" t="s">
        <v>381</v>
      </c>
      <c r="AC30" s="1" t="s">
        <v>1050</v>
      </c>
      <c r="AD30" s="2"/>
      <c r="AE30" s="2"/>
      <c r="AF30" s="1" t="s">
        <v>1015</v>
      </c>
    </row>
    <row r="31">
      <c r="A31" s="5">
        <v>76019.0</v>
      </c>
      <c r="B31" s="3">
        <v>46213.0</v>
      </c>
      <c r="C31" s="2"/>
      <c r="D31" s="5" t="s">
        <v>1131</v>
      </c>
      <c r="E31" s="1"/>
      <c r="F31" s="1">
        <v>49143.0</v>
      </c>
      <c r="G31" s="18">
        <v>46213.0</v>
      </c>
      <c r="H31" s="1" t="s">
        <v>1135</v>
      </c>
      <c r="I31" s="18">
        <v>46213.0</v>
      </c>
      <c r="J31" s="1" t="s">
        <v>1000</v>
      </c>
      <c r="K31" s="5">
        <v>1.0</v>
      </c>
      <c r="L31" s="5">
        <v>1.61000001E8</v>
      </c>
      <c r="M31" s="1" t="s">
        <v>1010</v>
      </c>
      <c r="N31" s="1" t="s">
        <v>1097</v>
      </c>
      <c r="O31" s="2"/>
      <c r="P31" s="1" t="s">
        <v>986</v>
      </c>
      <c r="Q31" s="1" t="s">
        <v>290</v>
      </c>
      <c r="R31" s="2"/>
      <c r="S31" s="1" t="s">
        <v>39</v>
      </c>
      <c r="T31" s="1" t="s">
        <v>1003</v>
      </c>
      <c r="U31" s="6">
        <v>2400000.0</v>
      </c>
      <c r="V31" s="5" t="s">
        <v>1005</v>
      </c>
      <c r="W31" s="5" t="s">
        <v>36</v>
      </c>
      <c r="X31" s="6" t="s">
        <v>1098</v>
      </c>
      <c r="Y31" s="6" t="s">
        <v>1098</v>
      </c>
      <c r="Z31" s="6">
        <v>1117600.0</v>
      </c>
      <c r="AA31" s="1" t="s">
        <v>65</v>
      </c>
      <c r="AB31" s="1" t="s">
        <v>65</v>
      </c>
      <c r="AC31" s="1" t="s">
        <v>721</v>
      </c>
      <c r="AD31" s="2"/>
      <c r="AE31" s="2"/>
      <c r="AF31" s="1" t="s">
        <v>1024</v>
      </c>
    </row>
    <row r="32">
      <c r="A32" s="5">
        <v>76018.0</v>
      </c>
      <c r="B32" s="3">
        <v>46213.0</v>
      </c>
      <c r="C32" s="2"/>
      <c r="D32" s="5" t="s">
        <v>311</v>
      </c>
      <c r="E32" s="2"/>
      <c r="F32" s="1">
        <v>49143.0</v>
      </c>
      <c r="G32" s="18">
        <v>46213.0</v>
      </c>
      <c r="H32" s="1" t="s">
        <v>1135</v>
      </c>
      <c r="I32" s="18">
        <v>46213.0</v>
      </c>
      <c r="J32" s="1" t="s">
        <v>1000</v>
      </c>
      <c r="K32" s="5">
        <v>1.0</v>
      </c>
      <c r="L32" s="5">
        <v>1.61000001E8</v>
      </c>
      <c r="M32" s="1" t="s">
        <v>1010</v>
      </c>
      <c r="N32" s="1" t="s">
        <v>1076</v>
      </c>
      <c r="O32" s="2"/>
      <c r="P32" s="1" t="s">
        <v>986</v>
      </c>
      <c r="Q32" s="1" t="s">
        <v>290</v>
      </c>
      <c r="R32" s="2"/>
      <c r="S32" s="1" t="s">
        <v>39</v>
      </c>
      <c r="T32" s="1" t="s">
        <v>1003</v>
      </c>
      <c r="U32" s="6">
        <v>7000000.0</v>
      </c>
      <c r="V32" s="5" t="s">
        <v>1012</v>
      </c>
      <c r="W32" s="5" t="s">
        <v>36</v>
      </c>
      <c r="X32" s="6" t="s">
        <v>1136</v>
      </c>
      <c r="Y32" s="6" t="s">
        <v>1136</v>
      </c>
      <c r="Z32" s="6">
        <v>1617400.0</v>
      </c>
      <c r="AA32" s="1" t="s">
        <v>65</v>
      </c>
      <c r="AB32" s="1" t="s">
        <v>65</v>
      </c>
      <c r="AC32" s="1" t="s">
        <v>721</v>
      </c>
      <c r="AD32" s="2"/>
      <c r="AE32" s="2"/>
      <c r="AF32" s="1" t="s">
        <v>1024</v>
      </c>
    </row>
    <row r="33">
      <c r="A33" s="5">
        <v>76017.0</v>
      </c>
      <c r="B33" s="3">
        <v>46213.0</v>
      </c>
      <c r="C33" s="2"/>
      <c r="D33" s="5" t="s">
        <v>311</v>
      </c>
      <c r="E33" s="1"/>
      <c r="F33" s="1">
        <v>49143.0</v>
      </c>
      <c r="G33" s="18">
        <v>46213.0</v>
      </c>
      <c r="H33" s="1" t="s">
        <v>1135</v>
      </c>
      <c r="I33" s="18">
        <v>46213.0</v>
      </c>
      <c r="J33" s="1" t="s">
        <v>1000</v>
      </c>
      <c r="K33" s="5">
        <v>1.0</v>
      </c>
      <c r="L33" s="5">
        <v>1.61000001E8</v>
      </c>
      <c r="M33" s="1" t="s">
        <v>1010</v>
      </c>
      <c r="N33" s="1" t="s">
        <v>1080</v>
      </c>
      <c r="O33" s="2"/>
      <c r="P33" s="1" t="s">
        <v>986</v>
      </c>
      <c r="Q33" s="1" t="s">
        <v>290</v>
      </c>
      <c r="R33" s="2"/>
      <c r="S33" s="1" t="s">
        <v>39</v>
      </c>
      <c r="T33" s="1" t="s">
        <v>1003</v>
      </c>
      <c r="U33" s="6" t="s">
        <v>1081</v>
      </c>
      <c r="V33" s="5" t="s">
        <v>1137</v>
      </c>
      <c r="W33" s="5" t="s">
        <v>36</v>
      </c>
      <c r="X33" s="6" t="s">
        <v>1138</v>
      </c>
      <c r="Y33" s="6" t="s">
        <v>1138</v>
      </c>
      <c r="Z33" s="6">
        <v>7068500.0</v>
      </c>
      <c r="AA33" s="1" t="s">
        <v>65</v>
      </c>
      <c r="AB33" s="1" t="s">
        <v>65</v>
      </c>
      <c r="AC33" s="1" t="s">
        <v>721</v>
      </c>
      <c r="AD33" s="2"/>
      <c r="AE33" s="2"/>
      <c r="AF33" s="1" t="s">
        <v>1024</v>
      </c>
    </row>
    <row r="34">
      <c r="A34" s="5">
        <v>76016.0</v>
      </c>
      <c r="B34" s="3">
        <v>46213.0</v>
      </c>
      <c r="C34" s="1"/>
      <c r="D34" s="5" t="s">
        <v>758</v>
      </c>
      <c r="E34" s="1"/>
      <c r="F34" s="1">
        <v>49140.0</v>
      </c>
      <c r="G34" s="18">
        <v>46213.0</v>
      </c>
      <c r="H34" s="1" t="s">
        <v>1139</v>
      </c>
      <c r="I34" s="18">
        <v>46213.0</v>
      </c>
      <c r="J34" s="1" t="s">
        <v>1000</v>
      </c>
      <c r="K34" s="5">
        <v>51.0</v>
      </c>
      <c r="L34" s="5">
        <v>1.11100051E8</v>
      </c>
      <c r="M34" s="1" t="s">
        <v>1100</v>
      </c>
      <c r="N34" s="1" t="s">
        <v>1100</v>
      </c>
      <c r="O34" s="2"/>
      <c r="P34" s="1" t="s">
        <v>986</v>
      </c>
      <c r="Q34" s="1" t="s">
        <v>94</v>
      </c>
      <c r="R34" s="2"/>
      <c r="S34" s="1" t="s">
        <v>39</v>
      </c>
      <c r="T34" s="1" t="s">
        <v>1003</v>
      </c>
      <c r="U34" s="6" t="s">
        <v>1101</v>
      </c>
      <c r="V34" s="5" t="s">
        <v>1005</v>
      </c>
      <c r="W34" s="5" t="s">
        <v>36</v>
      </c>
      <c r="X34" s="6" t="s">
        <v>1102</v>
      </c>
      <c r="Y34" s="6" t="s">
        <v>153</v>
      </c>
      <c r="Z34" s="6">
        <v>0.0</v>
      </c>
      <c r="AA34" s="1" t="s">
        <v>99</v>
      </c>
      <c r="AB34" s="1" t="s">
        <v>99</v>
      </c>
      <c r="AC34" s="1" t="s">
        <v>100</v>
      </c>
      <c r="AD34" s="2"/>
      <c r="AE34" s="2"/>
      <c r="AF34" s="1" t="s">
        <v>1024</v>
      </c>
    </row>
    <row r="35">
      <c r="A35" s="5">
        <v>76015.0</v>
      </c>
      <c r="B35" s="3">
        <v>46213.0</v>
      </c>
      <c r="C35" s="1" t="s">
        <v>1041</v>
      </c>
      <c r="D35" s="5" t="s">
        <v>141</v>
      </c>
      <c r="E35" s="1"/>
      <c r="F35" s="1">
        <v>49159.0</v>
      </c>
      <c r="G35" s="18">
        <v>46213.0</v>
      </c>
      <c r="H35" s="1" t="s">
        <v>1140</v>
      </c>
      <c r="I35" s="18">
        <v>46213.0</v>
      </c>
      <c r="J35" s="1" t="s">
        <v>1000</v>
      </c>
      <c r="K35" s="5">
        <v>222.0</v>
      </c>
      <c r="L35" s="5">
        <v>2.30400222E8</v>
      </c>
      <c r="M35" s="1" t="s">
        <v>1141</v>
      </c>
      <c r="N35" s="1" t="s">
        <v>1141</v>
      </c>
      <c r="O35" s="2"/>
      <c r="P35" s="1" t="s">
        <v>1142</v>
      </c>
      <c r="Q35" s="1" t="s">
        <v>147</v>
      </c>
      <c r="R35" s="2"/>
      <c r="S35" s="1" t="s">
        <v>39</v>
      </c>
      <c r="T35" s="1" t="s">
        <v>1003</v>
      </c>
      <c r="U35" s="6">
        <v>4780000.0</v>
      </c>
      <c r="V35" s="5" t="s">
        <v>1005</v>
      </c>
      <c r="W35" s="5" t="s">
        <v>1054</v>
      </c>
      <c r="X35" s="6" t="s">
        <v>36</v>
      </c>
      <c r="Y35" s="6" t="s">
        <v>36</v>
      </c>
      <c r="Z35" s="6">
        <v>0.0</v>
      </c>
      <c r="AA35" s="1" t="s">
        <v>78</v>
      </c>
      <c r="AB35" s="1" t="s">
        <v>38</v>
      </c>
      <c r="AC35" s="1" t="s">
        <v>516</v>
      </c>
      <c r="AD35" s="2"/>
      <c r="AE35" s="2"/>
      <c r="AF35" s="1" t="s">
        <v>1024</v>
      </c>
    </row>
    <row r="36">
      <c r="A36" s="5">
        <v>76014.0</v>
      </c>
      <c r="B36" s="3">
        <v>46213.0</v>
      </c>
      <c r="C36" s="1" t="s">
        <v>1086</v>
      </c>
      <c r="D36" s="5" t="s">
        <v>1143</v>
      </c>
      <c r="E36" s="2"/>
      <c r="F36" s="1"/>
      <c r="G36" s="18"/>
      <c r="H36" s="1"/>
      <c r="I36" s="18"/>
      <c r="J36" s="1" t="s">
        <v>1000</v>
      </c>
      <c r="K36" s="5">
        <v>113.0</v>
      </c>
      <c r="L36" s="5">
        <v>2.30400113E8</v>
      </c>
      <c r="M36" s="1" t="s">
        <v>1088</v>
      </c>
      <c r="N36" s="1" t="s">
        <v>1088</v>
      </c>
      <c r="O36" s="2"/>
      <c r="P36" s="1" t="s">
        <v>1144</v>
      </c>
      <c r="Q36" s="1" t="s">
        <v>833</v>
      </c>
      <c r="R36" s="2"/>
      <c r="S36" s="1" t="s">
        <v>39</v>
      </c>
      <c r="T36" s="1" t="s">
        <v>1003</v>
      </c>
      <c r="U36" s="6" t="s">
        <v>1027</v>
      </c>
      <c r="V36" s="5" t="s">
        <v>1005</v>
      </c>
      <c r="W36" s="5" t="s">
        <v>36</v>
      </c>
      <c r="X36" s="6" t="s">
        <v>1028</v>
      </c>
      <c r="Y36" s="6" t="s">
        <v>505</v>
      </c>
      <c r="Z36" s="6" t="s">
        <v>1029</v>
      </c>
      <c r="AA36" s="1" t="s">
        <v>819</v>
      </c>
      <c r="AB36" s="1" t="s">
        <v>834</v>
      </c>
      <c r="AC36" s="1" t="s">
        <v>907</v>
      </c>
      <c r="AD36" s="2"/>
      <c r="AE36" s="2"/>
      <c r="AF36" s="1" t="s">
        <v>1008</v>
      </c>
    </row>
    <row r="37">
      <c r="A37" s="5">
        <v>76013.0</v>
      </c>
      <c r="B37" s="3">
        <v>46213.0</v>
      </c>
      <c r="C37" s="1" t="s">
        <v>1041</v>
      </c>
      <c r="D37" s="5" t="s">
        <v>1143</v>
      </c>
      <c r="E37" s="1"/>
      <c r="F37" s="1"/>
      <c r="G37" s="18"/>
      <c r="H37" s="1"/>
      <c r="I37" s="18"/>
      <c r="J37" s="1" t="s">
        <v>1000</v>
      </c>
      <c r="K37" s="5">
        <v>227.0</v>
      </c>
      <c r="L37" s="5">
        <v>2.30400227E8</v>
      </c>
      <c r="M37" s="1" t="s">
        <v>1145</v>
      </c>
      <c r="N37" s="1" t="s">
        <v>1145</v>
      </c>
      <c r="O37" s="2"/>
      <c r="P37" s="1" t="s">
        <v>1146</v>
      </c>
      <c r="Q37" s="1" t="s">
        <v>44</v>
      </c>
      <c r="R37" s="2"/>
      <c r="S37" s="1" t="s">
        <v>39</v>
      </c>
      <c r="T37" s="1" t="s">
        <v>1003</v>
      </c>
      <c r="U37" s="6">
        <v>0.0</v>
      </c>
      <c r="V37" s="5" t="s">
        <v>1005</v>
      </c>
      <c r="W37" s="5" t="s">
        <v>36</v>
      </c>
      <c r="X37" s="6" t="s">
        <v>36</v>
      </c>
      <c r="Y37" s="6" t="s">
        <v>36</v>
      </c>
      <c r="Z37" s="6">
        <v>0.0</v>
      </c>
      <c r="AA37" s="1" t="s">
        <v>78</v>
      </c>
      <c r="AB37" s="1" t="s">
        <v>49</v>
      </c>
      <c r="AC37" s="1" t="s">
        <v>516</v>
      </c>
      <c r="AD37" s="2"/>
      <c r="AE37" s="1"/>
      <c r="AF37" s="1" t="s">
        <v>1024</v>
      </c>
    </row>
    <row r="38">
      <c r="A38" s="5">
        <v>76012.0</v>
      </c>
      <c r="B38" s="3">
        <v>46213.0</v>
      </c>
      <c r="C38" s="1" t="s">
        <v>1086</v>
      </c>
      <c r="D38" s="5" t="s">
        <v>768</v>
      </c>
      <c r="E38" s="1"/>
      <c r="F38" s="5"/>
      <c r="G38" s="3"/>
      <c r="H38" s="1"/>
      <c r="I38" s="3"/>
      <c r="J38" s="1" t="s">
        <v>1000</v>
      </c>
      <c r="K38" s="5">
        <v>113.0</v>
      </c>
      <c r="L38" s="5">
        <v>2.30400113E8</v>
      </c>
      <c r="M38" s="1" t="s">
        <v>1088</v>
      </c>
      <c r="N38" s="1" t="s">
        <v>1088</v>
      </c>
      <c r="O38" s="2"/>
      <c r="P38" s="1" t="s">
        <v>1147</v>
      </c>
      <c r="Q38" s="1" t="s">
        <v>829</v>
      </c>
      <c r="R38" s="2"/>
      <c r="S38" s="1" t="s">
        <v>820</v>
      </c>
      <c r="T38" s="1" t="s">
        <v>1003</v>
      </c>
      <c r="U38" s="6" t="s">
        <v>1027</v>
      </c>
      <c r="V38" s="5" t="s">
        <v>1005</v>
      </c>
      <c r="W38" s="5" t="s">
        <v>36</v>
      </c>
      <c r="X38" s="6" t="s">
        <v>1028</v>
      </c>
      <c r="Y38" s="6" t="s">
        <v>505</v>
      </c>
      <c r="Z38" s="6" t="s">
        <v>1029</v>
      </c>
      <c r="AA38" s="1" t="s">
        <v>819</v>
      </c>
      <c r="AB38" s="1" t="s">
        <v>831</v>
      </c>
      <c r="AC38" s="1" t="s">
        <v>907</v>
      </c>
      <c r="AD38" s="2"/>
      <c r="AE38" s="2"/>
      <c r="AF38" s="1" t="s">
        <v>1008</v>
      </c>
    </row>
    <row r="39">
      <c r="A39" s="5">
        <v>76011.0</v>
      </c>
      <c r="B39" s="3">
        <v>46213.0</v>
      </c>
      <c r="C39" s="1" t="s">
        <v>1086</v>
      </c>
      <c r="D39" s="5" t="s">
        <v>768</v>
      </c>
      <c r="E39" s="1"/>
      <c r="F39" s="1">
        <v>49144.0</v>
      </c>
      <c r="G39" s="18">
        <v>46213.0</v>
      </c>
      <c r="H39" s="1" t="s">
        <v>1148</v>
      </c>
      <c r="I39" s="18">
        <v>46213.0</v>
      </c>
      <c r="J39" s="1" t="s">
        <v>1000</v>
      </c>
      <c r="K39" s="5">
        <v>222.0</v>
      </c>
      <c r="L39" s="5">
        <v>2.30400222E8</v>
      </c>
      <c r="M39" s="1" t="s">
        <v>1141</v>
      </c>
      <c r="N39" s="1" t="s">
        <v>1141</v>
      </c>
      <c r="O39" s="2"/>
      <c r="P39" s="1" t="s">
        <v>1149</v>
      </c>
      <c r="Q39" s="1" t="s">
        <v>816</v>
      </c>
      <c r="R39" s="2"/>
      <c r="S39" s="1" t="s">
        <v>820</v>
      </c>
      <c r="T39" s="1" t="s">
        <v>1003</v>
      </c>
      <c r="U39" s="6">
        <v>4780000.0</v>
      </c>
      <c r="V39" s="5" t="s">
        <v>1005</v>
      </c>
      <c r="W39" s="5" t="s">
        <v>1054</v>
      </c>
      <c r="X39" s="6" t="s">
        <v>36</v>
      </c>
      <c r="Y39" s="6" t="s">
        <v>36</v>
      </c>
      <c r="Z39" s="6">
        <v>0.0</v>
      </c>
      <c r="AA39" s="1" t="s">
        <v>819</v>
      </c>
      <c r="AB39" s="1" t="s">
        <v>819</v>
      </c>
      <c r="AC39" s="1" t="s">
        <v>821</v>
      </c>
      <c r="AD39" s="2"/>
      <c r="AE39" s="2"/>
      <c r="AF39" s="1" t="s">
        <v>1008</v>
      </c>
    </row>
    <row r="40">
      <c r="A40" s="5">
        <v>76010.0</v>
      </c>
      <c r="B40" s="3">
        <v>46213.0</v>
      </c>
      <c r="C40" s="1" t="s">
        <v>1086</v>
      </c>
      <c r="D40" s="5" t="s">
        <v>768</v>
      </c>
      <c r="E40" s="1"/>
      <c r="F40" s="5">
        <v>49144.0</v>
      </c>
      <c r="G40" s="3">
        <v>46213.0</v>
      </c>
      <c r="H40" s="1" t="s">
        <v>1148</v>
      </c>
      <c r="I40" s="3">
        <v>46213.0</v>
      </c>
      <c r="J40" s="1" t="s">
        <v>1000</v>
      </c>
      <c r="K40" s="5">
        <v>285.0</v>
      </c>
      <c r="L40" s="5">
        <v>2.30400285E8</v>
      </c>
      <c r="M40" s="1" t="s">
        <v>1150</v>
      </c>
      <c r="N40" s="1" t="s">
        <v>1150</v>
      </c>
      <c r="O40" s="2"/>
      <c r="P40" s="1" t="s">
        <v>1149</v>
      </c>
      <c r="Q40" s="1" t="s">
        <v>816</v>
      </c>
      <c r="R40" s="2"/>
      <c r="S40" s="1" t="s">
        <v>820</v>
      </c>
      <c r="T40" s="1" t="s">
        <v>1003</v>
      </c>
      <c r="U40" s="6">
        <v>4310345.0</v>
      </c>
      <c r="V40" s="5" t="s">
        <v>1005</v>
      </c>
      <c r="W40" s="5" t="s">
        <v>1054</v>
      </c>
      <c r="X40" s="6" t="s">
        <v>36</v>
      </c>
      <c r="Y40" s="6" t="s">
        <v>36</v>
      </c>
      <c r="Z40" s="6">
        <v>0.0</v>
      </c>
      <c r="AA40" s="1" t="s">
        <v>819</v>
      </c>
      <c r="AB40" s="1" t="s">
        <v>819</v>
      </c>
      <c r="AC40" s="1" t="s">
        <v>821</v>
      </c>
      <c r="AD40" s="2"/>
      <c r="AE40" s="2"/>
      <c r="AF40" s="1" t="s">
        <v>1008</v>
      </c>
    </row>
    <row r="41">
      <c r="A41" s="5">
        <v>76009.0</v>
      </c>
      <c r="B41" s="3">
        <v>46213.0</v>
      </c>
      <c r="C41" s="1" t="s">
        <v>1086</v>
      </c>
      <c r="D41" s="5" t="s">
        <v>768</v>
      </c>
      <c r="E41" s="2"/>
      <c r="F41" s="5">
        <v>49144.0</v>
      </c>
      <c r="G41" s="3">
        <v>46213.0</v>
      </c>
      <c r="H41" s="1" t="s">
        <v>1148</v>
      </c>
      <c r="I41" s="3">
        <v>46213.0</v>
      </c>
      <c r="J41" s="1" t="s">
        <v>1000</v>
      </c>
      <c r="K41" s="5">
        <v>150.0</v>
      </c>
      <c r="L41" s="5">
        <v>2.3040015E8</v>
      </c>
      <c r="M41" s="1" t="s">
        <v>1044</v>
      </c>
      <c r="N41" s="1" t="s">
        <v>1044</v>
      </c>
      <c r="O41" s="2"/>
      <c r="P41" s="1" t="s">
        <v>1149</v>
      </c>
      <c r="Q41" s="1" t="s">
        <v>816</v>
      </c>
      <c r="R41" s="2"/>
      <c r="S41" s="1" t="s">
        <v>820</v>
      </c>
      <c r="T41" s="1" t="s">
        <v>1003</v>
      </c>
      <c r="U41" s="6" t="s">
        <v>1046</v>
      </c>
      <c r="V41" s="5" t="s">
        <v>1005</v>
      </c>
      <c r="W41" s="5" t="s">
        <v>1054</v>
      </c>
      <c r="X41" s="6" t="s">
        <v>36</v>
      </c>
      <c r="Y41" s="6" t="s">
        <v>36</v>
      </c>
      <c r="Z41" s="6" t="s">
        <v>1049</v>
      </c>
      <c r="AA41" s="1" t="s">
        <v>819</v>
      </c>
      <c r="AB41" s="1" t="s">
        <v>819</v>
      </c>
      <c r="AC41" s="1" t="s">
        <v>821</v>
      </c>
      <c r="AD41" s="2"/>
      <c r="AE41" s="2"/>
      <c r="AF41" s="1" t="s">
        <v>1008</v>
      </c>
    </row>
    <row r="42">
      <c r="A42" s="5">
        <v>76008.0</v>
      </c>
      <c r="B42" s="3">
        <v>46213.0</v>
      </c>
      <c r="C42" s="1" t="s">
        <v>1041</v>
      </c>
      <c r="D42" s="5" t="s">
        <v>323</v>
      </c>
      <c r="E42" s="2"/>
      <c r="F42" s="5">
        <v>49152.0</v>
      </c>
      <c r="G42" s="3">
        <v>46213.0</v>
      </c>
      <c r="H42" s="1" t="s">
        <v>1151</v>
      </c>
      <c r="I42" s="3">
        <v>46213.0</v>
      </c>
      <c r="J42" s="1" t="s">
        <v>1000</v>
      </c>
      <c r="K42" s="5">
        <v>222.0</v>
      </c>
      <c r="L42" s="5">
        <v>2.30400222E8</v>
      </c>
      <c r="M42" s="1" t="s">
        <v>1141</v>
      </c>
      <c r="N42" s="1" t="s">
        <v>1141</v>
      </c>
      <c r="O42" s="2"/>
      <c r="P42" s="1" t="s">
        <v>1152</v>
      </c>
      <c r="Q42" s="1" t="s">
        <v>123</v>
      </c>
      <c r="R42" s="2"/>
      <c r="S42" s="1" t="s">
        <v>39</v>
      </c>
      <c r="T42" s="1" t="s">
        <v>1003</v>
      </c>
      <c r="U42" s="6">
        <v>4780000.0</v>
      </c>
      <c r="V42" s="5" t="s">
        <v>1005</v>
      </c>
      <c r="W42" s="5" t="s">
        <v>1054</v>
      </c>
      <c r="X42" s="6" t="s">
        <v>36</v>
      </c>
      <c r="Y42" s="6" t="s">
        <v>36</v>
      </c>
      <c r="Z42" s="6">
        <v>0.0</v>
      </c>
      <c r="AA42" s="1" t="s">
        <v>1153</v>
      </c>
      <c r="AB42" s="1" t="s">
        <v>58</v>
      </c>
      <c r="AC42" s="1" t="s">
        <v>1154</v>
      </c>
      <c r="AD42" s="2"/>
      <c r="AE42" s="2"/>
      <c r="AF42" s="1" t="s">
        <v>1024</v>
      </c>
    </row>
    <row r="43">
      <c r="A43" s="5">
        <v>76007.0</v>
      </c>
      <c r="B43" s="3">
        <v>46213.0</v>
      </c>
      <c r="C43" s="1" t="s">
        <v>1041</v>
      </c>
      <c r="D43" s="5" t="s">
        <v>1155</v>
      </c>
      <c r="E43" s="1"/>
      <c r="F43" s="5">
        <v>49138.0</v>
      </c>
      <c r="G43" s="3">
        <v>46213.0</v>
      </c>
      <c r="H43" s="1" t="s">
        <v>1156</v>
      </c>
      <c r="I43" s="3">
        <v>46213.0</v>
      </c>
      <c r="J43" s="1" t="s">
        <v>1000</v>
      </c>
      <c r="K43" s="5">
        <v>218.0</v>
      </c>
      <c r="L43" s="5">
        <v>2.30400218E8</v>
      </c>
      <c r="M43" s="1" t="s">
        <v>1157</v>
      </c>
      <c r="N43" s="1" t="s">
        <v>1157</v>
      </c>
      <c r="O43" s="2"/>
      <c r="P43" s="1" t="s">
        <v>1158</v>
      </c>
      <c r="Q43" s="1" t="s">
        <v>105</v>
      </c>
      <c r="R43" s="2"/>
      <c r="S43" s="1" t="s">
        <v>39</v>
      </c>
      <c r="T43" s="1" t="s">
        <v>1003</v>
      </c>
      <c r="U43" s="6" t="s">
        <v>1159</v>
      </c>
      <c r="V43" s="5" t="s">
        <v>1005</v>
      </c>
      <c r="W43" s="5" t="s">
        <v>36</v>
      </c>
      <c r="X43" s="6" t="s">
        <v>1160</v>
      </c>
      <c r="Y43" s="6" t="s">
        <v>1161</v>
      </c>
      <c r="Z43" s="6" t="s">
        <v>1162</v>
      </c>
      <c r="AA43" s="1" t="s">
        <v>78</v>
      </c>
      <c r="AB43" s="1" t="s">
        <v>37</v>
      </c>
      <c r="AC43" s="1" t="s">
        <v>516</v>
      </c>
      <c r="AD43" s="2"/>
      <c r="AE43" s="2"/>
      <c r="AF43" s="1" t="s">
        <v>1024</v>
      </c>
    </row>
    <row r="44">
      <c r="A44" s="5">
        <v>76006.0</v>
      </c>
      <c r="B44" s="3">
        <v>46213.0</v>
      </c>
      <c r="C44" s="2"/>
      <c r="D44" s="5" t="s">
        <v>67</v>
      </c>
      <c r="E44" s="2"/>
      <c r="F44" s="1">
        <v>49139.0</v>
      </c>
      <c r="G44" s="18">
        <v>46213.0</v>
      </c>
      <c r="H44" s="1" t="s">
        <v>1163</v>
      </c>
      <c r="I44" s="18">
        <v>46213.0</v>
      </c>
      <c r="J44" s="1" t="s">
        <v>1000</v>
      </c>
      <c r="K44" s="5">
        <v>1.0</v>
      </c>
      <c r="L44" s="5">
        <v>1.61000001E8</v>
      </c>
      <c r="M44" s="1" t="s">
        <v>1010</v>
      </c>
      <c r="N44" s="1" t="s">
        <v>1164</v>
      </c>
      <c r="O44" s="2"/>
      <c r="P44" s="1" t="s">
        <v>986</v>
      </c>
      <c r="Q44" s="1" t="s">
        <v>123</v>
      </c>
      <c r="R44" s="2"/>
      <c r="S44" s="1" t="s">
        <v>39</v>
      </c>
      <c r="T44" s="1" t="s">
        <v>1003</v>
      </c>
      <c r="U44" s="6" t="s">
        <v>1165</v>
      </c>
      <c r="V44" s="5" t="s">
        <v>1137</v>
      </c>
      <c r="W44" s="5" t="s">
        <v>36</v>
      </c>
      <c r="X44" s="6" t="s">
        <v>1166</v>
      </c>
      <c r="Y44" s="6" t="s">
        <v>1166</v>
      </c>
      <c r="Z44" s="6">
        <v>8188400.0</v>
      </c>
      <c r="AA44" s="1" t="s">
        <v>58</v>
      </c>
      <c r="AB44" s="1" t="s">
        <v>58</v>
      </c>
      <c r="AC44" s="1" t="s">
        <v>1079</v>
      </c>
      <c r="AD44" s="2"/>
      <c r="AE44" s="2"/>
      <c r="AF44" s="1" t="s">
        <v>1024</v>
      </c>
    </row>
    <row r="45">
      <c r="A45" s="5">
        <v>76005.0</v>
      </c>
      <c r="B45" s="3">
        <v>46213.0</v>
      </c>
      <c r="C45" s="2"/>
      <c r="D45" s="5" t="s">
        <v>67</v>
      </c>
      <c r="E45" s="1"/>
      <c r="F45" s="1">
        <v>49139.0</v>
      </c>
      <c r="G45" s="18">
        <v>46213.0</v>
      </c>
      <c r="H45" s="1" t="s">
        <v>1163</v>
      </c>
      <c r="I45" s="18">
        <v>46213.0</v>
      </c>
      <c r="J45" s="1" t="s">
        <v>1000</v>
      </c>
      <c r="K45" s="5">
        <v>1.0</v>
      </c>
      <c r="L45" s="5">
        <v>1.61000001E8</v>
      </c>
      <c r="M45" s="1" t="s">
        <v>1010</v>
      </c>
      <c r="N45" s="1" t="s">
        <v>1167</v>
      </c>
      <c r="O45" s="2"/>
      <c r="P45" s="1" t="s">
        <v>986</v>
      </c>
      <c r="Q45" s="1" t="s">
        <v>123</v>
      </c>
      <c r="R45" s="2"/>
      <c r="S45" s="1" t="s">
        <v>39</v>
      </c>
      <c r="T45" s="1" t="s">
        <v>1003</v>
      </c>
      <c r="U45" s="6" t="s">
        <v>1168</v>
      </c>
      <c r="V45" s="5" t="s">
        <v>1082</v>
      </c>
      <c r="W45" s="5" t="s">
        <v>36</v>
      </c>
      <c r="X45" s="6" t="s">
        <v>1169</v>
      </c>
      <c r="Y45" s="6" t="s">
        <v>1169</v>
      </c>
      <c r="Z45" s="6" t="s">
        <v>1170</v>
      </c>
      <c r="AA45" s="1" t="s">
        <v>58</v>
      </c>
      <c r="AB45" s="1" t="s">
        <v>58</v>
      </c>
      <c r="AC45" s="1" t="s">
        <v>1079</v>
      </c>
      <c r="AD45" s="2"/>
      <c r="AE45" s="2"/>
      <c r="AF45" s="1" t="s">
        <v>1024</v>
      </c>
    </row>
    <row r="46">
      <c r="A46" s="5">
        <v>76004.0</v>
      </c>
      <c r="B46" s="3">
        <v>46213.0</v>
      </c>
      <c r="C46" s="2"/>
      <c r="D46" s="5" t="s">
        <v>67</v>
      </c>
      <c r="E46" s="2"/>
      <c r="F46" s="5">
        <v>49139.0</v>
      </c>
      <c r="G46" s="3">
        <v>46213.0</v>
      </c>
      <c r="H46" s="1" t="s">
        <v>1163</v>
      </c>
      <c r="I46" s="3">
        <v>46213.0</v>
      </c>
      <c r="J46" s="1" t="s">
        <v>1000</v>
      </c>
      <c r="K46" s="5">
        <v>1.0</v>
      </c>
      <c r="L46" s="5">
        <v>1.61000001E8</v>
      </c>
      <c r="M46" s="1" t="s">
        <v>1010</v>
      </c>
      <c r="N46" s="1" t="s">
        <v>1011</v>
      </c>
      <c r="O46" s="2"/>
      <c r="P46" s="1" t="s">
        <v>986</v>
      </c>
      <c r="Q46" s="1" t="s">
        <v>123</v>
      </c>
      <c r="R46" s="2"/>
      <c r="S46" s="1" t="s">
        <v>39</v>
      </c>
      <c r="T46" s="1" t="s">
        <v>1003</v>
      </c>
      <c r="U46" s="6">
        <v>8900000.0</v>
      </c>
      <c r="V46" s="5" t="s">
        <v>1012</v>
      </c>
      <c r="W46" s="5" t="s">
        <v>36</v>
      </c>
      <c r="X46" s="6" t="s">
        <v>1013</v>
      </c>
      <c r="Y46" s="6" t="s">
        <v>1013</v>
      </c>
      <c r="Z46" s="6" t="s">
        <v>1014</v>
      </c>
      <c r="AA46" s="1" t="s">
        <v>58</v>
      </c>
      <c r="AB46" s="1" t="s">
        <v>58</v>
      </c>
      <c r="AC46" s="1" t="s">
        <v>1079</v>
      </c>
      <c r="AD46" s="2"/>
      <c r="AE46" s="2"/>
      <c r="AF46" s="1" t="s">
        <v>1024</v>
      </c>
    </row>
    <row r="47">
      <c r="A47" s="5">
        <v>76003.0</v>
      </c>
      <c r="B47" s="3">
        <v>46213.0</v>
      </c>
      <c r="C47" s="1"/>
      <c r="D47" s="5" t="s">
        <v>369</v>
      </c>
      <c r="E47" s="2"/>
      <c r="F47" s="5"/>
      <c r="G47" s="3"/>
      <c r="H47" s="1"/>
      <c r="I47" s="3"/>
      <c r="J47" s="1" t="s">
        <v>1000</v>
      </c>
      <c r="K47" s="5">
        <v>1.0</v>
      </c>
      <c r="L47" s="5">
        <v>1.61000001E8</v>
      </c>
      <c r="M47" s="1" t="s">
        <v>1010</v>
      </c>
      <c r="N47" s="1" t="s">
        <v>1116</v>
      </c>
      <c r="O47" s="2"/>
      <c r="P47" s="1" t="s">
        <v>986</v>
      </c>
      <c r="Q47" s="1" t="s">
        <v>147</v>
      </c>
      <c r="R47" s="2"/>
      <c r="S47" s="1" t="s">
        <v>39</v>
      </c>
      <c r="T47" s="1" t="s">
        <v>1003</v>
      </c>
      <c r="U47" s="6" t="s">
        <v>1117</v>
      </c>
      <c r="V47" s="5" t="s">
        <v>1005</v>
      </c>
      <c r="W47" s="5" t="s">
        <v>36</v>
      </c>
      <c r="X47" s="6" t="s">
        <v>1118</v>
      </c>
      <c r="Y47" s="6" t="s">
        <v>1118</v>
      </c>
      <c r="Z47" s="6" t="s">
        <v>1119</v>
      </c>
      <c r="AA47" s="1" t="s">
        <v>38</v>
      </c>
      <c r="AB47" s="1" t="s">
        <v>38</v>
      </c>
      <c r="AC47" s="1" t="s">
        <v>1079</v>
      </c>
      <c r="AD47" s="2"/>
      <c r="AE47" s="2"/>
      <c r="AF47" s="1" t="s">
        <v>1024</v>
      </c>
    </row>
    <row r="48">
      <c r="A48" s="5">
        <v>76002.0</v>
      </c>
      <c r="B48" s="3">
        <v>46213.0</v>
      </c>
      <c r="C48" s="2"/>
      <c r="D48" s="5" t="s">
        <v>369</v>
      </c>
      <c r="E48" s="2"/>
      <c r="F48" s="5"/>
      <c r="G48" s="3"/>
      <c r="H48" s="1"/>
      <c r="I48" s="3"/>
      <c r="J48" s="1" t="s">
        <v>1000</v>
      </c>
      <c r="K48" s="5">
        <v>1.0</v>
      </c>
      <c r="L48" s="5">
        <v>1.61000001E8</v>
      </c>
      <c r="M48" s="1" t="s">
        <v>1010</v>
      </c>
      <c r="N48" s="1" t="s">
        <v>1164</v>
      </c>
      <c r="O48" s="2"/>
      <c r="P48" s="1" t="s">
        <v>986</v>
      </c>
      <c r="Q48" s="1" t="s">
        <v>147</v>
      </c>
      <c r="R48" s="2"/>
      <c r="S48" s="1" t="s">
        <v>39</v>
      </c>
      <c r="T48" s="1" t="s">
        <v>1003</v>
      </c>
      <c r="U48" s="6" t="s">
        <v>1165</v>
      </c>
      <c r="V48" s="5" t="s">
        <v>1137</v>
      </c>
      <c r="W48" s="5" t="s">
        <v>36</v>
      </c>
      <c r="X48" s="6" t="s">
        <v>1166</v>
      </c>
      <c r="Y48" s="6" t="s">
        <v>1166</v>
      </c>
      <c r="Z48" s="6">
        <v>8188400.0</v>
      </c>
      <c r="AA48" s="1" t="s">
        <v>38</v>
      </c>
      <c r="AB48" s="1" t="s">
        <v>38</v>
      </c>
      <c r="AC48" s="1" t="s">
        <v>1079</v>
      </c>
      <c r="AD48" s="2"/>
      <c r="AE48" s="2"/>
      <c r="AF48" s="1" t="s">
        <v>1024</v>
      </c>
    </row>
    <row r="49">
      <c r="A49" s="5">
        <v>76001.0</v>
      </c>
      <c r="B49" s="3">
        <v>46213.0</v>
      </c>
      <c r="C49" s="1" t="s">
        <v>1041</v>
      </c>
      <c r="D49" s="5" t="s">
        <v>1171</v>
      </c>
      <c r="E49" s="2"/>
      <c r="F49" s="5">
        <v>49167.0</v>
      </c>
      <c r="G49" s="3">
        <v>46213.0</v>
      </c>
      <c r="H49" s="1" t="s">
        <v>1172</v>
      </c>
      <c r="I49" s="3">
        <v>46213.0</v>
      </c>
      <c r="J49" s="1" t="s">
        <v>1000</v>
      </c>
      <c r="K49" s="5">
        <v>307.0</v>
      </c>
      <c r="L49" s="5">
        <v>2.30400307E8</v>
      </c>
      <c r="M49" s="1" t="s">
        <v>1173</v>
      </c>
      <c r="N49" s="1" t="s">
        <v>1173</v>
      </c>
      <c r="O49" s="2"/>
      <c r="P49" s="1" t="s">
        <v>1174</v>
      </c>
      <c r="Q49" s="1" t="s">
        <v>168</v>
      </c>
      <c r="R49" s="2"/>
      <c r="S49" s="1" t="s">
        <v>39</v>
      </c>
      <c r="T49" s="1" t="s">
        <v>1003</v>
      </c>
      <c r="U49" s="6">
        <v>4310345.0</v>
      </c>
      <c r="V49" s="5" t="s">
        <v>1005</v>
      </c>
      <c r="W49" s="5" t="s">
        <v>1054</v>
      </c>
      <c r="X49" s="6" t="s">
        <v>36</v>
      </c>
      <c r="Y49" s="6" t="s">
        <v>36</v>
      </c>
      <c r="Z49" s="6">
        <v>0.0</v>
      </c>
      <c r="AA49" s="1" t="s">
        <v>78</v>
      </c>
      <c r="AB49" s="1" t="s">
        <v>65</v>
      </c>
      <c r="AC49" s="1" t="s">
        <v>516</v>
      </c>
      <c r="AD49" s="2"/>
      <c r="AE49" s="2"/>
      <c r="AF49" s="1" t="s">
        <v>1024</v>
      </c>
    </row>
    <row r="50">
      <c r="A50" s="5">
        <v>76000.0</v>
      </c>
      <c r="B50" s="3">
        <v>46213.0</v>
      </c>
      <c r="C50" s="1" t="s">
        <v>1041</v>
      </c>
      <c r="D50" s="5" t="s">
        <v>1171</v>
      </c>
      <c r="E50" s="1"/>
      <c r="F50" s="5">
        <v>49167.0</v>
      </c>
      <c r="G50" s="3">
        <v>46213.0</v>
      </c>
      <c r="H50" s="1" t="s">
        <v>1172</v>
      </c>
      <c r="I50" s="3">
        <v>46213.0</v>
      </c>
      <c r="J50" s="1" t="s">
        <v>1000</v>
      </c>
      <c r="K50" s="5">
        <v>227.0</v>
      </c>
      <c r="L50" s="5">
        <v>2.30400227E8</v>
      </c>
      <c r="M50" s="1" t="s">
        <v>1145</v>
      </c>
      <c r="N50" s="1" t="s">
        <v>1145</v>
      </c>
      <c r="O50" s="2"/>
      <c r="P50" s="1" t="s">
        <v>1174</v>
      </c>
      <c r="Q50" s="1" t="s">
        <v>168</v>
      </c>
      <c r="R50" s="2"/>
      <c r="S50" s="1" t="s">
        <v>39</v>
      </c>
      <c r="T50" s="1" t="s">
        <v>1003</v>
      </c>
      <c r="U50" s="6">
        <v>0.0</v>
      </c>
      <c r="V50" s="5" t="s">
        <v>1005</v>
      </c>
      <c r="W50" s="5" t="s">
        <v>1054</v>
      </c>
      <c r="X50" s="6" t="s">
        <v>36</v>
      </c>
      <c r="Y50" s="6" t="s">
        <v>36</v>
      </c>
      <c r="Z50" s="6">
        <v>0.0</v>
      </c>
      <c r="AA50" s="1" t="s">
        <v>78</v>
      </c>
      <c r="AB50" s="1" t="s">
        <v>65</v>
      </c>
      <c r="AC50" s="1" t="s">
        <v>516</v>
      </c>
      <c r="AD50" s="2"/>
      <c r="AE50" s="2"/>
      <c r="AF50" s="1" t="s">
        <v>1024</v>
      </c>
    </row>
    <row r="51">
      <c r="A51" s="5">
        <v>75999.0</v>
      </c>
      <c r="B51" s="3">
        <v>46213.0</v>
      </c>
      <c r="C51" s="1"/>
      <c r="D51" s="5" t="s">
        <v>283</v>
      </c>
      <c r="E51" s="1">
        <v>49136.0</v>
      </c>
      <c r="F51" s="5"/>
      <c r="G51" s="3"/>
      <c r="H51" s="1"/>
      <c r="I51" s="3"/>
      <c r="J51" s="1" t="s">
        <v>1000</v>
      </c>
      <c r="K51" s="5">
        <v>5.0</v>
      </c>
      <c r="L51" s="5">
        <v>2.21000005E8</v>
      </c>
      <c r="M51" s="1" t="s">
        <v>1175</v>
      </c>
      <c r="N51" s="1" t="s">
        <v>1175</v>
      </c>
      <c r="O51" s="2"/>
      <c r="P51" s="1" t="s">
        <v>986</v>
      </c>
      <c r="Q51" s="1" t="s">
        <v>1176</v>
      </c>
      <c r="R51" s="2"/>
      <c r="S51" s="1" t="s">
        <v>820</v>
      </c>
      <c r="T51" s="1" t="s">
        <v>1003</v>
      </c>
      <c r="U51" s="6" t="s">
        <v>1177</v>
      </c>
      <c r="V51" s="5" t="s">
        <v>1005</v>
      </c>
      <c r="W51" s="5" t="s">
        <v>36</v>
      </c>
      <c r="X51" s="6" t="s">
        <v>1178</v>
      </c>
      <c r="Y51" s="6" t="s">
        <v>1179</v>
      </c>
      <c r="Z51" s="6" t="s">
        <v>1180</v>
      </c>
      <c r="AA51" s="1" t="s">
        <v>960</v>
      </c>
      <c r="AB51" s="1" t="s">
        <v>960</v>
      </c>
      <c r="AC51" s="1" t="s">
        <v>1113</v>
      </c>
      <c r="AD51" s="2"/>
      <c r="AE51" s="1"/>
      <c r="AF51" s="1" t="s">
        <v>1008</v>
      </c>
    </row>
    <row r="52">
      <c r="A52" s="5">
        <v>75998.0</v>
      </c>
      <c r="B52" s="3">
        <v>46213.0</v>
      </c>
      <c r="C52" s="1"/>
      <c r="D52" s="5" t="s">
        <v>1181</v>
      </c>
      <c r="E52" s="1">
        <v>49135.0</v>
      </c>
      <c r="F52" s="5"/>
      <c r="G52" s="3"/>
      <c r="H52" s="1"/>
      <c r="I52" s="3"/>
      <c r="J52" s="1" t="s">
        <v>1000</v>
      </c>
      <c r="K52" s="5">
        <v>5.0</v>
      </c>
      <c r="L52" s="5">
        <v>2.21000005E8</v>
      </c>
      <c r="M52" s="1" t="s">
        <v>1175</v>
      </c>
      <c r="N52" s="1" t="s">
        <v>1175</v>
      </c>
      <c r="O52" s="2"/>
      <c r="P52" s="1" t="s">
        <v>986</v>
      </c>
      <c r="Q52" s="1" t="s">
        <v>1182</v>
      </c>
      <c r="R52" s="2"/>
      <c r="S52" s="1" t="s">
        <v>820</v>
      </c>
      <c r="T52" s="1" t="s">
        <v>1003</v>
      </c>
      <c r="U52" s="6" t="s">
        <v>1177</v>
      </c>
      <c r="V52" s="5" t="s">
        <v>1005</v>
      </c>
      <c r="W52" s="5" t="s">
        <v>36</v>
      </c>
      <c r="X52" s="6" t="s">
        <v>1178</v>
      </c>
      <c r="Y52" s="6" t="s">
        <v>1179</v>
      </c>
      <c r="Z52" s="6" t="s">
        <v>1180</v>
      </c>
      <c r="AA52" s="1" t="s">
        <v>834</v>
      </c>
      <c r="AB52" s="1" t="s">
        <v>834</v>
      </c>
      <c r="AC52" s="1" t="s">
        <v>1113</v>
      </c>
      <c r="AD52" s="2"/>
      <c r="AE52" s="1"/>
      <c r="AF52" s="1" t="s">
        <v>1008</v>
      </c>
    </row>
    <row r="53">
      <c r="A53" s="5">
        <v>75997.0</v>
      </c>
      <c r="B53" s="3">
        <v>46213.0</v>
      </c>
      <c r="C53" s="2"/>
      <c r="D53" s="5" t="s">
        <v>1183</v>
      </c>
      <c r="E53" s="2"/>
      <c r="F53" s="5">
        <v>49137.0</v>
      </c>
      <c r="G53" s="3">
        <v>46213.0</v>
      </c>
      <c r="H53" s="1" t="s">
        <v>1184</v>
      </c>
      <c r="I53" s="3">
        <v>46213.0</v>
      </c>
      <c r="J53" s="1" t="s">
        <v>1000</v>
      </c>
      <c r="K53" s="5">
        <v>1.0</v>
      </c>
      <c r="L53" s="5">
        <v>1.61000001E8</v>
      </c>
      <c r="M53" s="1" t="s">
        <v>1010</v>
      </c>
      <c r="N53" s="1" t="s">
        <v>1080</v>
      </c>
      <c r="O53" s="2"/>
      <c r="P53" s="1" t="s">
        <v>986</v>
      </c>
      <c r="Q53" s="1" t="s">
        <v>44</v>
      </c>
      <c r="R53" s="2"/>
      <c r="S53" s="1" t="s">
        <v>39</v>
      </c>
      <c r="T53" s="1" t="s">
        <v>1003</v>
      </c>
      <c r="U53" s="6" t="s">
        <v>1081</v>
      </c>
      <c r="V53" s="5" t="s">
        <v>1005</v>
      </c>
      <c r="W53" s="5" t="s">
        <v>36</v>
      </c>
      <c r="X53" s="6" t="s">
        <v>1185</v>
      </c>
      <c r="Y53" s="6" t="s">
        <v>1185</v>
      </c>
      <c r="Z53" s="6">
        <v>7068500.0</v>
      </c>
      <c r="AA53" s="1" t="s">
        <v>49</v>
      </c>
      <c r="AB53" s="1" t="s">
        <v>49</v>
      </c>
      <c r="AC53" s="1" t="s">
        <v>1079</v>
      </c>
      <c r="AD53" s="2"/>
      <c r="AE53" s="2"/>
      <c r="AF53" s="1" t="s">
        <v>1024</v>
      </c>
    </row>
    <row r="54">
      <c r="A54" s="5">
        <v>75996.0</v>
      </c>
      <c r="B54" s="3">
        <v>46213.0</v>
      </c>
      <c r="C54" s="2"/>
      <c r="D54" s="5" t="s">
        <v>308</v>
      </c>
      <c r="E54" s="1">
        <v>49134.0</v>
      </c>
      <c r="F54" s="5"/>
      <c r="G54" s="3"/>
      <c r="H54" s="1"/>
      <c r="I54" s="3"/>
      <c r="J54" s="1" t="s">
        <v>1000</v>
      </c>
      <c r="K54" s="5">
        <v>5.0</v>
      </c>
      <c r="L54" s="5">
        <v>2.21000005E8</v>
      </c>
      <c r="M54" s="1" t="s">
        <v>1175</v>
      </c>
      <c r="N54" s="1" t="s">
        <v>1175</v>
      </c>
      <c r="O54" s="2"/>
      <c r="P54" s="1" t="s">
        <v>986</v>
      </c>
      <c r="Q54" s="1" t="s">
        <v>1186</v>
      </c>
      <c r="R54" s="2"/>
      <c r="S54" s="1" t="s">
        <v>820</v>
      </c>
      <c r="T54" s="1" t="s">
        <v>1003</v>
      </c>
      <c r="U54" s="6" t="s">
        <v>1177</v>
      </c>
      <c r="V54" s="5" t="s">
        <v>1005</v>
      </c>
      <c r="W54" s="5" t="s">
        <v>36</v>
      </c>
      <c r="X54" s="6" t="s">
        <v>1178</v>
      </c>
      <c r="Y54" s="6" t="s">
        <v>1179</v>
      </c>
      <c r="Z54" s="6" t="s">
        <v>1180</v>
      </c>
      <c r="AA54" s="1" t="s">
        <v>1187</v>
      </c>
      <c r="AB54" s="1" t="s">
        <v>1187</v>
      </c>
      <c r="AC54" s="1" t="s">
        <v>1113</v>
      </c>
      <c r="AD54" s="2"/>
      <c r="AE54" s="2"/>
      <c r="AF54" s="1" t="s">
        <v>1008</v>
      </c>
    </row>
    <row r="55">
      <c r="A55" s="5">
        <v>75995.0</v>
      </c>
      <c r="B55" s="3">
        <v>46213.0</v>
      </c>
      <c r="C55" s="2"/>
      <c r="D55" s="5" t="s">
        <v>171</v>
      </c>
      <c r="E55" s="1">
        <v>49131.0</v>
      </c>
      <c r="F55" s="5"/>
      <c r="G55" s="3"/>
      <c r="H55" s="1"/>
      <c r="I55" s="3"/>
      <c r="J55" s="1" t="s">
        <v>1000</v>
      </c>
      <c r="K55" s="5">
        <v>5.0</v>
      </c>
      <c r="L55" s="5">
        <v>2.21000005E8</v>
      </c>
      <c r="M55" s="1" t="s">
        <v>1175</v>
      </c>
      <c r="N55" s="1" t="s">
        <v>1175</v>
      </c>
      <c r="O55" s="2"/>
      <c r="P55" s="1" t="s">
        <v>986</v>
      </c>
      <c r="Q55" s="1" t="s">
        <v>1188</v>
      </c>
      <c r="R55" s="2"/>
      <c r="S55" s="1" t="s">
        <v>820</v>
      </c>
      <c r="T55" s="1" t="s">
        <v>1003</v>
      </c>
      <c r="U55" s="6" t="s">
        <v>1177</v>
      </c>
      <c r="V55" s="5" t="s">
        <v>1005</v>
      </c>
      <c r="W55" s="5" t="s">
        <v>36</v>
      </c>
      <c r="X55" s="6" t="s">
        <v>1178</v>
      </c>
      <c r="Y55" s="6" t="s">
        <v>1179</v>
      </c>
      <c r="Z55" s="6" t="s">
        <v>1180</v>
      </c>
      <c r="AA55" s="1" t="s">
        <v>1189</v>
      </c>
      <c r="AB55" s="1" t="s">
        <v>1189</v>
      </c>
      <c r="AC55" s="1" t="s">
        <v>1113</v>
      </c>
      <c r="AD55" s="2"/>
      <c r="AE55" s="2"/>
      <c r="AF55" s="1" t="s">
        <v>1008</v>
      </c>
    </row>
    <row r="56">
      <c r="A56" s="5">
        <v>75994.0</v>
      </c>
      <c r="B56" s="3">
        <v>46213.0</v>
      </c>
      <c r="C56" s="1" t="s">
        <v>1041</v>
      </c>
      <c r="D56" s="5" t="s">
        <v>171</v>
      </c>
      <c r="E56" s="2"/>
      <c r="F56" s="5">
        <v>49133.0</v>
      </c>
      <c r="G56" s="3">
        <v>46213.0</v>
      </c>
      <c r="H56" s="1" t="s">
        <v>1190</v>
      </c>
      <c r="I56" s="3">
        <v>46213.0</v>
      </c>
      <c r="J56" s="1" t="s">
        <v>1000</v>
      </c>
      <c r="K56" s="5">
        <v>222.0</v>
      </c>
      <c r="L56" s="5">
        <v>2.30400222E8</v>
      </c>
      <c r="M56" s="1" t="s">
        <v>1141</v>
      </c>
      <c r="N56" s="1" t="s">
        <v>1141</v>
      </c>
      <c r="O56" s="2"/>
      <c r="P56" s="1" t="s">
        <v>1191</v>
      </c>
      <c r="Q56" s="1" t="s">
        <v>133</v>
      </c>
      <c r="R56" s="2"/>
      <c r="S56" s="1" t="s">
        <v>39</v>
      </c>
      <c r="T56" s="1" t="s">
        <v>1003</v>
      </c>
      <c r="U56" s="6">
        <v>4780000.0</v>
      </c>
      <c r="V56" s="5" t="s">
        <v>1005</v>
      </c>
      <c r="W56" s="5" t="s">
        <v>1054</v>
      </c>
      <c r="X56" s="6" t="s">
        <v>36</v>
      </c>
      <c r="Y56" s="6" t="s">
        <v>36</v>
      </c>
      <c r="Z56" s="6">
        <v>0.0</v>
      </c>
      <c r="AA56" s="1" t="s">
        <v>78</v>
      </c>
      <c r="AB56" s="1" t="s">
        <v>57</v>
      </c>
      <c r="AC56" s="1" t="s">
        <v>626</v>
      </c>
      <c r="AD56" s="2"/>
      <c r="AE56" s="2"/>
      <c r="AF56" s="1" t="s">
        <v>1024</v>
      </c>
    </row>
    <row r="57">
      <c r="A57" s="5">
        <v>75993.0</v>
      </c>
      <c r="B57" s="3">
        <v>46213.0</v>
      </c>
      <c r="C57" s="1"/>
      <c r="D57" s="5" t="s">
        <v>1192</v>
      </c>
      <c r="E57" s="1">
        <v>49130.0</v>
      </c>
      <c r="F57" s="5"/>
      <c r="G57" s="3"/>
      <c r="H57" s="1"/>
      <c r="I57" s="3"/>
      <c r="J57" s="1" t="s">
        <v>1000</v>
      </c>
      <c r="K57" s="5">
        <v>5.0</v>
      </c>
      <c r="L57" s="5">
        <v>2.21000005E8</v>
      </c>
      <c r="M57" s="1" t="s">
        <v>1175</v>
      </c>
      <c r="N57" s="1" t="s">
        <v>1175</v>
      </c>
      <c r="O57" s="2"/>
      <c r="P57" s="1" t="s">
        <v>986</v>
      </c>
      <c r="Q57" s="1" t="s">
        <v>1193</v>
      </c>
      <c r="R57" s="2"/>
      <c r="S57" s="1" t="s">
        <v>39</v>
      </c>
      <c r="T57" s="1" t="s">
        <v>1003</v>
      </c>
      <c r="U57" s="6" t="s">
        <v>1177</v>
      </c>
      <c r="V57" s="5" t="s">
        <v>1005</v>
      </c>
      <c r="W57" s="5" t="s">
        <v>36</v>
      </c>
      <c r="X57" s="6" t="s">
        <v>1178</v>
      </c>
      <c r="Y57" s="6" t="s">
        <v>1179</v>
      </c>
      <c r="Z57" s="6" t="s">
        <v>1180</v>
      </c>
      <c r="AA57" s="1" t="s">
        <v>831</v>
      </c>
      <c r="AB57" s="1" t="s">
        <v>831</v>
      </c>
      <c r="AC57" s="1" t="s">
        <v>1113</v>
      </c>
      <c r="AD57" s="2"/>
      <c r="AE57" s="2"/>
      <c r="AF57" s="1" t="s">
        <v>1008</v>
      </c>
    </row>
    <row r="58">
      <c r="A58" s="5">
        <v>75992.0</v>
      </c>
      <c r="B58" s="3">
        <v>46213.0</v>
      </c>
      <c r="C58" s="1"/>
      <c r="D58" s="5" t="s">
        <v>1194</v>
      </c>
      <c r="E58" s="1">
        <v>49129.0</v>
      </c>
      <c r="F58" s="5"/>
      <c r="G58" s="3"/>
      <c r="H58" s="1"/>
      <c r="I58" s="3"/>
      <c r="J58" s="1" t="s">
        <v>1000</v>
      </c>
      <c r="K58" s="5">
        <v>5.0</v>
      </c>
      <c r="L58" s="5">
        <v>2.21000005E8</v>
      </c>
      <c r="M58" s="1" t="s">
        <v>1175</v>
      </c>
      <c r="N58" s="1" t="s">
        <v>1175</v>
      </c>
      <c r="O58" s="2"/>
      <c r="P58" s="1" t="s">
        <v>986</v>
      </c>
      <c r="Q58" s="1" t="s">
        <v>1195</v>
      </c>
      <c r="R58" s="2"/>
      <c r="S58" s="1" t="s">
        <v>820</v>
      </c>
      <c r="T58" s="1" t="s">
        <v>1003</v>
      </c>
      <c r="U58" s="6" t="s">
        <v>1177</v>
      </c>
      <c r="V58" s="5" t="s">
        <v>1005</v>
      </c>
      <c r="W58" s="5" t="s">
        <v>36</v>
      </c>
      <c r="X58" s="6" t="s">
        <v>1178</v>
      </c>
      <c r="Y58" s="6" t="s">
        <v>1179</v>
      </c>
      <c r="Z58" s="6" t="s">
        <v>1180</v>
      </c>
      <c r="AA58" s="1" t="s">
        <v>1196</v>
      </c>
      <c r="AB58" s="1" t="s">
        <v>1196</v>
      </c>
      <c r="AC58" s="1" t="s">
        <v>1113</v>
      </c>
      <c r="AD58" s="2"/>
      <c r="AE58" s="2"/>
      <c r="AF58" s="1" t="s">
        <v>1008</v>
      </c>
    </row>
    <row r="59">
      <c r="A59" s="5">
        <v>75991.0</v>
      </c>
      <c r="B59" s="3">
        <v>46213.0</v>
      </c>
      <c r="C59" s="1" t="s">
        <v>1041</v>
      </c>
      <c r="D59" s="5" t="s">
        <v>1197</v>
      </c>
      <c r="E59" s="2"/>
      <c r="F59" s="5">
        <v>49138.0</v>
      </c>
      <c r="G59" s="3">
        <v>46213.0</v>
      </c>
      <c r="H59" s="1" t="s">
        <v>1156</v>
      </c>
      <c r="I59" s="3">
        <v>46213.0</v>
      </c>
      <c r="J59" s="1" t="s">
        <v>1000</v>
      </c>
      <c r="K59" s="5">
        <v>165.0</v>
      </c>
      <c r="L59" s="5">
        <v>2.30400165E8</v>
      </c>
      <c r="M59" s="1" t="s">
        <v>1198</v>
      </c>
      <c r="N59" s="1" t="s">
        <v>1198</v>
      </c>
      <c r="O59" s="2"/>
      <c r="P59" s="1" t="s">
        <v>1199</v>
      </c>
      <c r="Q59" s="1" t="s">
        <v>105</v>
      </c>
      <c r="R59" s="2"/>
      <c r="S59" s="1" t="s">
        <v>39</v>
      </c>
      <c r="T59" s="1" t="s">
        <v>1003</v>
      </c>
      <c r="U59" s="6" t="s">
        <v>1200</v>
      </c>
      <c r="V59" s="5" t="s">
        <v>1005</v>
      </c>
      <c r="W59" s="5" t="s">
        <v>36</v>
      </c>
      <c r="X59" s="6" t="s">
        <v>1201</v>
      </c>
      <c r="Y59" s="6" t="s">
        <v>1202</v>
      </c>
      <c r="Z59" s="6" t="s">
        <v>1203</v>
      </c>
      <c r="AA59" s="1" t="s">
        <v>78</v>
      </c>
      <c r="AB59" s="1" t="s">
        <v>37</v>
      </c>
      <c r="AC59" s="1" t="s">
        <v>516</v>
      </c>
      <c r="AD59" s="2"/>
      <c r="AE59" s="2"/>
      <c r="AF59" s="1" t="s">
        <v>1024</v>
      </c>
    </row>
    <row r="60">
      <c r="A60" s="5">
        <v>75990.0</v>
      </c>
      <c r="B60" s="3">
        <v>46213.0</v>
      </c>
      <c r="C60" s="1" t="s">
        <v>1041</v>
      </c>
      <c r="D60" s="5" t="s">
        <v>1197</v>
      </c>
      <c r="E60" s="2"/>
      <c r="F60" s="5">
        <v>49138.0</v>
      </c>
      <c r="G60" s="3">
        <v>46213.0</v>
      </c>
      <c r="H60" s="1" t="s">
        <v>1156</v>
      </c>
      <c r="I60" s="3">
        <v>46213.0</v>
      </c>
      <c r="J60" s="1" t="s">
        <v>1000</v>
      </c>
      <c r="K60" s="5">
        <v>141.0</v>
      </c>
      <c r="L60" s="5">
        <v>2.30400141E8</v>
      </c>
      <c r="M60" s="1" t="s">
        <v>1204</v>
      </c>
      <c r="N60" s="1" t="s">
        <v>1204</v>
      </c>
      <c r="O60" s="2"/>
      <c r="P60" s="1" t="s">
        <v>1199</v>
      </c>
      <c r="Q60" s="1" t="s">
        <v>105</v>
      </c>
      <c r="R60" s="2"/>
      <c r="S60" s="1" t="s">
        <v>39</v>
      </c>
      <c r="T60" s="1" t="s">
        <v>1003</v>
      </c>
      <c r="U60" s="6" t="s">
        <v>1205</v>
      </c>
      <c r="V60" s="5" t="s">
        <v>1005</v>
      </c>
      <c r="W60" s="5" t="s">
        <v>36</v>
      </c>
      <c r="X60" s="6" t="s">
        <v>1206</v>
      </c>
      <c r="Y60" s="6" t="s">
        <v>1207</v>
      </c>
      <c r="Z60" s="6">
        <v>7750000.0</v>
      </c>
      <c r="AA60" s="1" t="s">
        <v>78</v>
      </c>
      <c r="AB60" s="1" t="s">
        <v>37</v>
      </c>
      <c r="AC60" s="1" t="s">
        <v>516</v>
      </c>
      <c r="AD60" s="2"/>
      <c r="AE60" s="2"/>
      <c r="AF60" s="1" t="s">
        <v>1024</v>
      </c>
    </row>
    <row r="61">
      <c r="A61" s="5">
        <v>75989.0</v>
      </c>
      <c r="B61" s="3">
        <v>46213.0</v>
      </c>
      <c r="C61" s="1" t="s">
        <v>1041</v>
      </c>
      <c r="D61" s="5" t="s">
        <v>1197</v>
      </c>
      <c r="E61" s="2"/>
      <c r="F61" s="1">
        <v>49138.0</v>
      </c>
      <c r="G61" s="18">
        <v>46213.0</v>
      </c>
      <c r="H61" s="1" t="s">
        <v>1156</v>
      </c>
      <c r="I61" s="18">
        <v>46213.0</v>
      </c>
      <c r="J61" s="1" t="s">
        <v>1000</v>
      </c>
      <c r="K61" s="5">
        <v>144.0</v>
      </c>
      <c r="L61" s="5">
        <v>2.30400144E8</v>
      </c>
      <c r="M61" s="1" t="s">
        <v>1208</v>
      </c>
      <c r="N61" s="1" t="s">
        <v>1208</v>
      </c>
      <c r="O61" s="2"/>
      <c r="P61" s="1" t="s">
        <v>1199</v>
      </c>
      <c r="Q61" s="1" t="s">
        <v>105</v>
      </c>
      <c r="R61" s="2"/>
      <c r="S61" s="1" t="s">
        <v>39</v>
      </c>
      <c r="T61" s="1" t="s">
        <v>1003</v>
      </c>
      <c r="U61" s="6">
        <v>3879310.0</v>
      </c>
      <c r="V61" s="5" t="s">
        <v>1005</v>
      </c>
      <c r="W61" s="5" t="s">
        <v>36</v>
      </c>
      <c r="X61" s="6" t="s">
        <v>1209</v>
      </c>
      <c r="Y61" s="6" t="s">
        <v>1210</v>
      </c>
      <c r="Z61" s="6">
        <v>1640000.0</v>
      </c>
      <c r="AA61" s="1" t="s">
        <v>78</v>
      </c>
      <c r="AB61" s="1" t="s">
        <v>37</v>
      </c>
      <c r="AC61" s="1" t="s">
        <v>516</v>
      </c>
      <c r="AD61" s="2"/>
      <c r="AE61" s="2"/>
      <c r="AF61" s="1" t="s">
        <v>1024</v>
      </c>
    </row>
    <row r="62">
      <c r="A62" s="5">
        <v>75988.0</v>
      </c>
      <c r="B62" s="3">
        <v>46213.0</v>
      </c>
      <c r="C62" s="1" t="s">
        <v>1041</v>
      </c>
      <c r="D62" s="5" t="s">
        <v>1197</v>
      </c>
      <c r="E62" s="2"/>
      <c r="F62" s="1">
        <v>49138.0</v>
      </c>
      <c r="G62" s="18">
        <v>46213.0</v>
      </c>
      <c r="H62" s="1" t="s">
        <v>1156</v>
      </c>
      <c r="I62" s="18">
        <v>46213.0</v>
      </c>
      <c r="J62" s="1" t="s">
        <v>1000</v>
      </c>
      <c r="K62" s="5">
        <v>154.0</v>
      </c>
      <c r="L62" s="5">
        <v>2.30400154E8</v>
      </c>
      <c r="M62" s="1" t="s">
        <v>1211</v>
      </c>
      <c r="N62" s="1" t="s">
        <v>1211</v>
      </c>
      <c r="O62" s="2"/>
      <c r="P62" s="1" t="s">
        <v>1199</v>
      </c>
      <c r="Q62" s="1" t="s">
        <v>105</v>
      </c>
      <c r="R62" s="2"/>
      <c r="S62" s="1" t="s">
        <v>39</v>
      </c>
      <c r="T62" s="1" t="s">
        <v>1003</v>
      </c>
      <c r="U62" s="6">
        <v>4741379.0</v>
      </c>
      <c r="V62" s="5" t="s">
        <v>1005</v>
      </c>
      <c r="W62" s="5" t="s">
        <v>36</v>
      </c>
      <c r="X62" s="6" t="s">
        <v>1212</v>
      </c>
      <c r="Y62" s="6" t="s">
        <v>1213</v>
      </c>
      <c r="Z62" s="7">
        <v>2670000.0</v>
      </c>
      <c r="AA62" s="1" t="s">
        <v>78</v>
      </c>
      <c r="AB62" s="1" t="s">
        <v>37</v>
      </c>
      <c r="AC62" s="1" t="s">
        <v>516</v>
      </c>
      <c r="AD62" s="2"/>
      <c r="AE62" s="2"/>
      <c r="AF62" s="1" t="s">
        <v>1024</v>
      </c>
    </row>
    <row r="63">
      <c r="A63" s="5">
        <v>75987.0</v>
      </c>
      <c r="B63" s="3">
        <v>46213.0</v>
      </c>
      <c r="C63" s="1" t="s">
        <v>1041</v>
      </c>
      <c r="D63" s="5" t="s">
        <v>1197</v>
      </c>
      <c r="E63" s="2"/>
      <c r="F63" s="1">
        <v>49138.0</v>
      </c>
      <c r="G63" s="18">
        <v>46213.0</v>
      </c>
      <c r="H63" s="1" t="s">
        <v>1156</v>
      </c>
      <c r="I63" s="18">
        <v>46213.0</v>
      </c>
      <c r="J63" s="1" t="s">
        <v>1000</v>
      </c>
      <c r="K63" s="5">
        <v>127.0</v>
      </c>
      <c r="L63" s="5">
        <v>2.30400127E8</v>
      </c>
      <c r="M63" s="1" t="s">
        <v>1214</v>
      </c>
      <c r="N63" s="1" t="s">
        <v>1214</v>
      </c>
      <c r="O63" s="2"/>
      <c r="P63" s="1" t="s">
        <v>1199</v>
      </c>
      <c r="Q63" s="1" t="s">
        <v>105</v>
      </c>
      <c r="R63" s="2"/>
      <c r="S63" s="1" t="s">
        <v>39</v>
      </c>
      <c r="T63" s="1" t="s">
        <v>1003</v>
      </c>
      <c r="U63" s="6">
        <v>1896552.0</v>
      </c>
      <c r="V63" s="5" t="s">
        <v>1005</v>
      </c>
      <c r="W63" s="5" t="s">
        <v>36</v>
      </c>
      <c r="X63" s="6" t="s">
        <v>1215</v>
      </c>
      <c r="Y63" s="6" t="s">
        <v>1216</v>
      </c>
      <c r="Z63" s="7">
        <v>1070000.0</v>
      </c>
      <c r="AA63" s="1" t="s">
        <v>78</v>
      </c>
      <c r="AB63" s="1" t="s">
        <v>37</v>
      </c>
      <c r="AC63" s="1" t="s">
        <v>516</v>
      </c>
      <c r="AD63" s="2"/>
      <c r="AE63" s="2"/>
      <c r="AF63" s="1" t="s">
        <v>1024</v>
      </c>
    </row>
    <row r="64">
      <c r="A64" s="5">
        <v>75986.0</v>
      </c>
      <c r="B64" s="3">
        <v>46213.0</v>
      </c>
      <c r="C64" s="1" t="s">
        <v>1041</v>
      </c>
      <c r="D64" s="5" t="s">
        <v>1197</v>
      </c>
      <c r="E64" s="2"/>
      <c r="F64" s="1">
        <v>49138.0</v>
      </c>
      <c r="G64" s="18">
        <v>46213.0</v>
      </c>
      <c r="H64" s="1" t="s">
        <v>1156</v>
      </c>
      <c r="I64" s="18">
        <v>46213.0</v>
      </c>
      <c r="J64" s="1" t="s">
        <v>1000</v>
      </c>
      <c r="K64" s="5">
        <v>152.0</v>
      </c>
      <c r="L64" s="5">
        <v>2.30400152E8</v>
      </c>
      <c r="M64" s="1" t="s">
        <v>1217</v>
      </c>
      <c r="N64" s="1" t="s">
        <v>1217</v>
      </c>
      <c r="O64" s="2"/>
      <c r="P64" s="1" t="s">
        <v>1199</v>
      </c>
      <c r="Q64" s="1" t="s">
        <v>105</v>
      </c>
      <c r="R64" s="2"/>
      <c r="S64" s="1" t="s">
        <v>39</v>
      </c>
      <c r="T64" s="1" t="s">
        <v>1003</v>
      </c>
      <c r="U64" s="6">
        <v>4741379.0</v>
      </c>
      <c r="V64" s="5" t="s">
        <v>1005</v>
      </c>
      <c r="W64" s="5" t="s">
        <v>36</v>
      </c>
      <c r="X64" s="6" t="s">
        <v>1212</v>
      </c>
      <c r="Y64" s="6" t="s">
        <v>1213</v>
      </c>
      <c r="Z64" s="6">
        <v>2720000.0</v>
      </c>
      <c r="AA64" s="1" t="s">
        <v>78</v>
      </c>
      <c r="AB64" s="1" t="s">
        <v>37</v>
      </c>
      <c r="AC64" s="1" t="s">
        <v>516</v>
      </c>
      <c r="AD64" s="2"/>
      <c r="AE64" s="2"/>
      <c r="AF64" s="1" t="s">
        <v>1024</v>
      </c>
    </row>
    <row r="65">
      <c r="A65" s="5">
        <v>75985.0</v>
      </c>
      <c r="B65" s="3">
        <v>46213.0</v>
      </c>
      <c r="C65" s="1"/>
      <c r="D65" s="5" t="s">
        <v>1197</v>
      </c>
      <c r="E65" s="1">
        <v>49128.0</v>
      </c>
      <c r="F65" s="1"/>
      <c r="G65" s="18"/>
      <c r="H65" s="1"/>
      <c r="I65" s="18"/>
      <c r="J65" s="1" t="s">
        <v>1000</v>
      </c>
      <c r="K65" s="5">
        <v>5.0</v>
      </c>
      <c r="L65" s="5">
        <v>2.21000005E8</v>
      </c>
      <c r="M65" s="1" t="s">
        <v>1175</v>
      </c>
      <c r="N65" s="1" t="s">
        <v>1175</v>
      </c>
      <c r="O65" s="2"/>
      <c r="P65" s="1" t="s">
        <v>986</v>
      </c>
      <c r="Q65" s="1" t="s">
        <v>1218</v>
      </c>
      <c r="R65" s="2"/>
      <c r="S65" s="1" t="s">
        <v>820</v>
      </c>
      <c r="T65" s="1" t="s">
        <v>1003</v>
      </c>
      <c r="U65" s="6" t="s">
        <v>1177</v>
      </c>
      <c r="V65" s="5" t="s">
        <v>1005</v>
      </c>
      <c r="W65" s="5" t="s">
        <v>36</v>
      </c>
      <c r="X65" s="6" t="s">
        <v>1178</v>
      </c>
      <c r="Y65" s="6" t="s">
        <v>1179</v>
      </c>
      <c r="Z65" s="6" t="s">
        <v>1180</v>
      </c>
      <c r="AA65" s="1" t="s">
        <v>1189</v>
      </c>
      <c r="AB65" s="1" t="s">
        <v>1189</v>
      </c>
      <c r="AC65" s="1" t="s">
        <v>1113</v>
      </c>
      <c r="AD65" s="2"/>
      <c r="AE65" s="2"/>
      <c r="AF65" s="1" t="s">
        <v>1008</v>
      </c>
    </row>
    <row r="66">
      <c r="A66" s="5">
        <v>75984.0</v>
      </c>
      <c r="B66" s="3">
        <v>46213.0</v>
      </c>
      <c r="C66" s="1" t="s">
        <v>1041</v>
      </c>
      <c r="D66" s="5" t="s">
        <v>1197</v>
      </c>
      <c r="E66" s="2"/>
      <c r="F66" s="5">
        <v>49138.0</v>
      </c>
      <c r="G66" s="3">
        <v>46213.0</v>
      </c>
      <c r="H66" s="1" t="s">
        <v>1156</v>
      </c>
      <c r="I66" s="3">
        <v>46213.0</v>
      </c>
      <c r="J66" s="1" t="s">
        <v>1000</v>
      </c>
      <c r="K66" s="5">
        <v>150.0</v>
      </c>
      <c r="L66" s="5">
        <v>2.3040015E8</v>
      </c>
      <c r="M66" s="1" t="s">
        <v>1044</v>
      </c>
      <c r="N66" s="1" t="s">
        <v>1044</v>
      </c>
      <c r="O66" s="2"/>
      <c r="P66" s="1" t="s">
        <v>1199</v>
      </c>
      <c r="Q66" s="1" t="s">
        <v>105</v>
      </c>
      <c r="R66" s="2"/>
      <c r="S66" s="1" t="s">
        <v>39</v>
      </c>
      <c r="T66" s="1" t="s">
        <v>1003</v>
      </c>
      <c r="U66" s="6" t="s">
        <v>1046</v>
      </c>
      <c r="V66" s="5" t="s">
        <v>1005</v>
      </c>
      <c r="W66" s="5" t="s">
        <v>36</v>
      </c>
      <c r="X66" s="6" t="s">
        <v>1047</v>
      </c>
      <c r="Y66" s="6" t="s">
        <v>1048</v>
      </c>
      <c r="Z66" s="6" t="s">
        <v>1049</v>
      </c>
      <c r="AA66" s="1" t="s">
        <v>78</v>
      </c>
      <c r="AB66" s="1" t="s">
        <v>37</v>
      </c>
      <c r="AC66" s="1" t="s">
        <v>516</v>
      </c>
      <c r="AD66" s="2"/>
      <c r="AE66" s="2"/>
      <c r="AF66" s="1" t="s">
        <v>1024</v>
      </c>
    </row>
    <row r="67">
      <c r="A67" s="5">
        <v>75983.0</v>
      </c>
      <c r="B67" s="3">
        <v>46213.0</v>
      </c>
      <c r="C67" s="1" t="s">
        <v>1041</v>
      </c>
      <c r="D67" s="5" t="s">
        <v>217</v>
      </c>
      <c r="E67" s="2"/>
      <c r="F67" s="5">
        <v>49138.0</v>
      </c>
      <c r="G67" s="3">
        <v>46213.0</v>
      </c>
      <c r="H67" s="1" t="s">
        <v>1156</v>
      </c>
      <c r="I67" s="3">
        <v>46213.0</v>
      </c>
      <c r="J67" s="1" t="s">
        <v>1000</v>
      </c>
      <c r="K67" s="5">
        <v>16.0</v>
      </c>
      <c r="L67" s="5">
        <v>2.30600016E8</v>
      </c>
      <c r="M67" s="1" t="s">
        <v>1001</v>
      </c>
      <c r="N67" s="1" t="s">
        <v>1001</v>
      </c>
      <c r="O67" s="2"/>
      <c r="P67" s="1" t="s">
        <v>1199</v>
      </c>
      <c r="Q67" s="1" t="s">
        <v>105</v>
      </c>
      <c r="R67" s="2"/>
      <c r="S67" s="1" t="s">
        <v>39</v>
      </c>
      <c r="T67" s="1" t="s">
        <v>1003</v>
      </c>
      <c r="U67" s="6" t="s">
        <v>1004</v>
      </c>
      <c r="V67" s="5" t="s">
        <v>1005</v>
      </c>
      <c r="W67" s="5" t="s">
        <v>36</v>
      </c>
      <c r="X67" s="6" t="s">
        <v>1006</v>
      </c>
      <c r="Y67" s="6" t="s">
        <v>411</v>
      </c>
      <c r="Z67" s="6" t="s">
        <v>1007</v>
      </c>
      <c r="AA67" s="1" t="s">
        <v>78</v>
      </c>
      <c r="AB67" s="1" t="s">
        <v>37</v>
      </c>
      <c r="AC67" s="1" t="s">
        <v>516</v>
      </c>
      <c r="AD67" s="2"/>
      <c r="AE67" s="2"/>
      <c r="AF67" s="1" t="s">
        <v>1024</v>
      </c>
    </row>
    <row r="68">
      <c r="A68" s="5">
        <v>75982.0</v>
      </c>
      <c r="B68" s="3">
        <v>46213.0</v>
      </c>
      <c r="C68" s="1" t="s">
        <v>1041</v>
      </c>
      <c r="D68" s="5" t="s">
        <v>217</v>
      </c>
      <c r="E68" s="2"/>
      <c r="F68" s="1">
        <v>49138.0</v>
      </c>
      <c r="G68" s="18">
        <v>46213.0</v>
      </c>
      <c r="H68" s="1" t="s">
        <v>1156</v>
      </c>
      <c r="I68" s="18">
        <v>46213.0</v>
      </c>
      <c r="J68" s="1" t="s">
        <v>1000</v>
      </c>
      <c r="K68" s="5">
        <v>20.0</v>
      </c>
      <c r="L68" s="5">
        <v>2.3060002E8</v>
      </c>
      <c r="M68" s="1" t="s">
        <v>1219</v>
      </c>
      <c r="N68" s="1" t="s">
        <v>1219</v>
      </c>
      <c r="O68" s="2"/>
      <c r="P68" s="1" t="s">
        <v>1199</v>
      </c>
      <c r="Q68" s="1" t="s">
        <v>105</v>
      </c>
      <c r="R68" s="2"/>
      <c r="S68" s="1" t="s">
        <v>39</v>
      </c>
      <c r="T68" s="1" t="s">
        <v>1003</v>
      </c>
      <c r="U68" s="6" t="s">
        <v>1220</v>
      </c>
      <c r="V68" s="5" t="s">
        <v>1005</v>
      </c>
      <c r="W68" s="5" t="s">
        <v>36</v>
      </c>
      <c r="X68" s="6" t="s">
        <v>1221</v>
      </c>
      <c r="Y68" s="6" t="s">
        <v>1222</v>
      </c>
      <c r="Z68" s="6" t="s">
        <v>1168</v>
      </c>
      <c r="AA68" s="1" t="s">
        <v>78</v>
      </c>
      <c r="AB68" s="1" t="s">
        <v>37</v>
      </c>
      <c r="AC68" s="1" t="s">
        <v>516</v>
      </c>
      <c r="AD68" s="2"/>
      <c r="AE68" s="2"/>
      <c r="AF68" s="1" t="s">
        <v>1024</v>
      </c>
    </row>
    <row r="69">
      <c r="A69" s="5">
        <v>75981.0</v>
      </c>
      <c r="B69" s="3">
        <v>46213.0</v>
      </c>
      <c r="C69" s="1"/>
      <c r="D69" s="5" t="s">
        <v>1223</v>
      </c>
      <c r="E69" s="1">
        <v>49127.0</v>
      </c>
      <c r="F69" s="1"/>
      <c r="G69" s="18"/>
      <c r="H69" s="1"/>
      <c r="I69" s="18"/>
      <c r="J69" s="1" t="s">
        <v>1000</v>
      </c>
      <c r="K69" s="5">
        <v>5.0</v>
      </c>
      <c r="L69" s="5">
        <v>2.21000005E8</v>
      </c>
      <c r="M69" s="1" t="s">
        <v>1175</v>
      </c>
      <c r="N69" s="1" t="s">
        <v>1175</v>
      </c>
      <c r="O69" s="2"/>
      <c r="P69" s="1" t="s">
        <v>986</v>
      </c>
      <c r="Q69" s="1" t="s">
        <v>1224</v>
      </c>
      <c r="R69" s="2"/>
      <c r="S69" s="1" t="s">
        <v>820</v>
      </c>
      <c r="T69" s="1" t="s">
        <v>1003</v>
      </c>
      <c r="U69" s="6" t="s">
        <v>1177</v>
      </c>
      <c r="V69" s="5" t="s">
        <v>1005</v>
      </c>
      <c r="W69" s="5" t="s">
        <v>36</v>
      </c>
      <c r="X69" s="6" t="s">
        <v>1178</v>
      </c>
      <c r="Y69" s="6" t="s">
        <v>1179</v>
      </c>
      <c r="Z69" s="6" t="s">
        <v>1180</v>
      </c>
      <c r="AA69" s="1" t="s">
        <v>831</v>
      </c>
      <c r="AB69" s="1" t="s">
        <v>831</v>
      </c>
      <c r="AC69" s="1" t="s">
        <v>1113</v>
      </c>
      <c r="AD69" s="2"/>
      <c r="AE69" s="2"/>
      <c r="AF69" s="1" t="s">
        <v>1008</v>
      </c>
    </row>
    <row r="70">
      <c r="A70" s="5">
        <v>75980.0</v>
      </c>
      <c r="B70" s="3">
        <v>46213.0</v>
      </c>
      <c r="C70" s="1"/>
      <c r="D70" s="5" t="s">
        <v>313</v>
      </c>
      <c r="E70" s="2"/>
      <c r="F70" s="1">
        <v>49132.0</v>
      </c>
      <c r="G70" s="18">
        <v>46213.0</v>
      </c>
      <c r="H70" s="1" t="s">
        <v>1225</v>
      </c>
      <c r="I70" s="18">
        <v>46213.0</v>
      </c>
      <c r="J70" s="1" t="s">
        <v>1000</v>
      </c>
      <c r="K70" s="5">
        <v>1.0</v>
      </c>
      <c r="L70" s="5">
        <v>1.61000001E8</v>
      </c>
      <c r="M70" s="1" t="s">
        <v>1010</v>
      </c>
      <c r="N70" s="1" t="s">
        <v>1116</v>
      </c>
      <c r="O70" s="2"/>
      <c r="P70" s="1" t="s">
        <v>986</v>
      </c>
      <c r="Q70" s="1" t="s">
        <v>133</v>
      </c>
      <c r="R70" s="2"/>
      <c r="S70" s="1" t="s">
        <v>39</v>
      </c>
      <c r="T70" s="1" t="s">
        <v>1003</v>
      </c>
      <c r="U70" s="6" t="s">
        <v>1117</v>
      </c>
      <c r="V70" s="5" t="s">
        <v>1005</v>
      </c>
      <c r="W70" s="5" t="s">
        <v>36</v>
      </c>
      <c r="X70" s="6" t="s">
        <v>1118</v>
      </c>
      <c r="Y70" s="6" t="s">
        <v>1118</v>
      </c>
      <c r="Z70" s="6" t="s">
        <v>1119</v>
      </c>
      <c r="AA70" s="1" t="s">
        <v>57</v>
      </c>
      <c r="AB70" s="1" t="s">
        <v>57</v>
      </c>
      <c r="AC70" s="1" t="s">
        <v>721</v>
      </c>
      <c r="AD70" s="2"/>
      <c r="AE70" s="2"/>
      <c r="AF70" s="1" t="s">
        <v>1024</v>
      </c>
    </row>
    <row r="71">
      <c r="A71" s="5">
        <v>75979.0</v>
      </c>
      <c r="B71" s="3">
        <v>46213.0</v>
      </c>
      <c r="C71" s="1"/>
      <c r="D71" s="5" t="s">
        <v>313</v>
      </c>
      <c r="E71" s="2"/>
      <c r="F71" s="1">
        <v>49132.0</v>
      </c>
      <c r="G71" s="18">
        <v>46213.0</v>
      </c>
      <c r="H71" s="1" t="s">
        <v>1225</v>
      </c>
      <c r="I71" s="18">
        <v>46213.0</v>
      </c>
      <c r="J71" s="1" t="s">
        <v>1000</v>
      </c>
      <c r="K71" s="5">
        <v>1.0</v>
      </c>
      <c r="L71" s="5">
        <v>1.61000001E8</v>
      </c>
      <c r="M71" s="1" t="s">
        <v>1010</v>
      </c>
      <c r="N71" s="1" t="s">
        <v>1164</v>
      </c>
      <c r="O71" s="2"/>
      <c r="P71" s="1" t="s">
        <v>986</v>
      </c>
      <c r="Q71" s="1" t="s">
        <v>133</v>
      </c>
      <c r="R71" s="2"/>
      <c r="S71" s="1" t="s">
        <v>39</v>
      </c>
      <c r="T71" s="1" t="s">
        <v>1003</v>
      </c>
      <c r="U71" s="6" t="s">
        <v>1165</v>
      </c>
      <c r="V71" s="5" t="s">
        <v>1077</v>
      </c>
      <c r="W71" s="5" t="s">
        <v>36</v>
      </c>
      <c r="X71" s="6" t="s">
        <v>1226</v>
      </c>
      <c r="Y71" s="6" t="s">
        <v>1226</v>
      </c>
      <c r="Z71" s="6">
        <v>8188400.0</v>
      </c>
      <c r="AA71" s="1" t="s">
        <v>57</v>
      </c>
      <c r="AB71" s="1" t="s">
        <v>57</v>
      </c>
      <c r="AC71" s="1" t="s">
        <v>721</v>
      </c>
      <c r="AD71" s="2"/>
      <c r="AE71" s="2"/>
      <c r="AF71" s="1" t="s">
        <v>1024</v>
      </c>
    </row>
    <row r="72">
      <c r="A72" s="5">
        <v>75978.0</v>
      </c>
      <c r="B72" s="3">
        <v>46213.0</v>
      </c>
      <c r="C72" s="1"/>
      <c r="D72" s="5" t="s">
        <v>391</v>
      </c>
      <c r="E72" s="2"/>
      <c r="F72" s="1">
        <v>49142.0</v>
      </c>
      <c r="G72" s="18">
        <v>46213.0</v>
      </c>
      <c r="H72" s="1" t="s">
        <v>1227</v>
      </c>
      <c r="I72" s="18">
        <v>46213.0</v>
      </c>
      <c r="J72" s="1" t="s">
        <v>1000</v>
      </c>
      <c r="K72" s="5">
        <v>1.0</v>
      </c>
      <c r="L72" s="5">
        <v>1.61000001E8</v>
      </c>
      <c r="M72" s="1" t="s">
        <v>1010</v>
      </c>
      <c r="N72" s="1" t="s">
        <v>1011</v>
      </c>
      <c r="O72" s="2"/>
      <c r="P72" s="1" t="s">
        <v>986</v>
      </c>
      <c r="Q72" s="1" t="s">
        <v>102</v>
      </c>
      <c r="R72" s="2"/>
      <c r="S72" s="1" t="s">
        <v>39</v>
      </c>
      <c r="T72" s="1" t="s">
        <v>1003</v>
      </c>
      <c r="U72" s="6">
        <v>8900000.0</v>
      </c>
      <c r="V72" s="5" t="s">
        <v>1005</v>
      </c>
      <c r="W72" s="5" t="s">
        <v>36</v>
      </c>
      <c r="X72" s="6" t="s">
        <v>1228</v>
      </c>
      <c r="Y72" s="6" t="s">
        <v>1228</v>
      </c>
      <c r="Z72" s="6" t="s">
        <v>1014</v>
      </c>
      <c r="AA72" s="1" t="s">
        <v>38</v>
      </c>
      <c r="AB72" s="1" t="s">
        <v>38</v>
      </c>
      <c r="AC72" s="1" t="s">
        <v>721</v>
      </c>
      <c r="AD72" s="2"/>
      <c r="AE72" s="1"/>
      <c r="AF72" s="1" t="s">
        <v>1024</v>
      </c>
    </row>
    <row r="73">
      <c r="A73" s="5">
        <v>75977.0</v>
      </c>
      <c r="B73" s="3">
        <v>46213.0</v>
      </c>
      <c r="C73" s="1"/>
      <c r="D73" s="5" t="s">
        <v>1229</v>
      </c>
      <c r="E73" s="2"/>
      <c r="F73" s="1">
        <v>49125.0</v>
      </c>
      <c r="G73" s="18">
        <v>46213.0</v>
      </c>
      <c r="H73" s="1" t="s">
        <v>1230</v>
      </c>
      <c r="I73" s="18">
        <v>46213.0</v>
      </c>
      <c r="J73" s="1" t="s">
        <v>1000</v>
      </c>
      <c r="K73" s="5">
        <v>6.0</v>
      </c>
      <c r="L73" s="5">
        <v>1.21000006E8</v>
      </c>
      <c r="M73" s="1" t="s">
        <v>1231</v>
      </c>
      <c r="N73" s="1" t="s">
        <v>1231</v>
      </c>
      <c r="O73" s="2"/>
      <c r="P73" s="1" t="s">
        <v>986</v>
      </c>
      <c r="Q73" s="1" t="s">
        <v>142</v>
      </c>
      <c r="R73" s="2"/>
      <c r="S73" s="1" t="s">
        <v>39</v>
      </c>
      <c r="T73" s="1" t="s">
        <v>1003</v>
      </c>
      <c r="U73" s="6" t="s">
        <v>1053</v>
      </c>
      <c r="V73" s="5" t="s">
        <v>1005</v>
      </c>
      <c r="W73" s="5" t="s">
        <v>36</v>
      </c>
      <c r="X73" s="6" t="s">
        <v>1073</v>
      </c>
      <c r="Y73" s="6" t="s">
        <v>161</v>
      </c>
      <c r="Z73" s="6">
        <v>5000000.0</v>
      </c>
      <c r="AA73" s="1" t="s">
        <v>145</v>
      </c>
      <c r="AB73" s="1" t="s">
        <v>145</v>
      </c>
      <c r="AC73" s="1" t="s">
        <v>118</v>
      </c>
      <c r="AD73" s="2"/>
      <c r="AE73" s="2"/>
      <c r="AF73" s="1" t="s">
        <v>1024</v>
      </c>
    </row>
    <row r="74">
      <c r="A74" s="5">
        <v>75976.0</v>
      </c>
      <c r="B74" s="3">
        <v>46213.0</v>
      </c>
      <c r="C74" s="1" t="s">
        <v>1041</v>
      </c>
      <c r="D74" s="5" t="s">
        <v>1232</v>
      </c>
      <c r="E74" s="2"/>
      <c r="F74" s="1">
        <v>49162.0</v>
      </c>
      <c r="G74" s="18">
        <v>46213.0</v>
      </c>
      <c r="H74" s="1" t="s">
        <v>1233</v>
      </c>
      <c r="I74" s="18">
        <v>46213.0</v>
      </c>
      <c r="J74" s="1" t="s">
        <v>1000</v>
      </c>
      <c r="K74" s="5">
        <v>136.0</v>
      </c>
      <c r="L74" s="5">
        <v>2.30400136E8</v>
      </c>
      <c r="M74" s="1" t="s">
        <v>1234</v>
      </c>
      <c r="N74" s="1" t="s">
        <v>1234</v>
      </c>
      <c r="O74" s="2"/>
      <c r="P74" s="1" t="s">
        <v>1235</v>
      </c>
      <c r="Q74" s="1" t="s">
        <v>102</v>
      </c>
      <c r="R74" s="2"/>
      <c r="S74" s="1" t="s">
        <v>39</v>
      </c>
      <c r="T74" s="1" t="s">
        <v>1003</v>
      </c>
      <c r="U74" s="6">
        <v>5215517.0</v>
      </c>
      <c r="V74" s="5" t="s">
        <v>1005</v>
      </c>
      <c r="W74" s="5" t="s">
        <v>36</v>
      </c>
      <c r="X74" s="6" t="s">
        <v>1236</v>
      </c>
      <c r="Y74" s="6" t="s">
        <v>1237</v>
      </c>
      <c r="Z74" s="6">
        <v>1900000.0</v>
      </c>
      <c r="AA74" s="1" t="s">
        <v>1153</v>
      </c>
      <c r="AB74" s="1" t="s">
        <v>38</v>
      </c>
      <c r="AC74" s="1" t="s">
        <v>1154</v>
      </c>
      <c r="AD74" s="2"/>
      <c r="AE74" s="2"/>
      <c r="AF74" s="1" t="s">
        <v>1024</v>
      </c>
    </row>
    <row r="75">
      <c r="A75" s="5">
        <v>75975.0</v>
      </c>
      <c r="B75" s="3">
        <v>46213.0</v>
      </c>
      <c r="C75" s="1"/>
      <c r="D75" s="5" t="s">
        <v>1232</v>
      </c>
      <c r="E75" s="2"/>
      <c r="F75" s="1">
        <v>49126.0</v>
      </c>
      <c r="G75" s="18">
        <v>46213.0</v>
      </c>
      <c r="H75" s="1" t="s">
        <v>1238</v>
      </c>
      <c r="I75" s="18">
        <v>46213.0</v>
      </c>
      <c r="J75" s="1" t="s">
        <v>1000</v>
      </c>
      <c r="K75" s="5">
        <v>1.0</v>
      </c>
      <c r="L75" s="5">
        <v>1.61000001E8</v>
      </c>
      <c r="M75" s="1" t="s">
        <v>1010</v>
      </c>
      <c r="N75" s="1" t="s">
        <v>1097</v>
      </c>
      <c r="O75" s="2"/>
      <c r="P75" s="1" t="s">
        <v>986</v>
      </c>
      <c r="Q75" s="1" t="s">
        <v>759</v>
      </c>
      <c r="R75" s="2"/>
      <c r="S75" s="1" t="s">
        <v>39</v>
      </c>
      <c r="T75" s="1" t="s">
        <v>1003</v>
      </c>
      <c r="U75" s="6">
        <v>2400000.0</v>
      </c>
      <c r="V75" s="5" t="s">
        <v>1005</v>
      </c>
      <c r="W75" s="5" t="s">
        <v>36</v>
      </c>
      <c r="X75" s="6" t="s">
        <v>1098</v>
      </c>
      <c r="Y75" s="6" t="s">
        <v>1098</v>
      </c>
      <c r="Z75" s="6">
        <v>1117600.0</v>
      </c>
      <c r="AA75" s="1" t="s">
        <v>381</v>
      </c>
      <c r="AB75" s="1" t="s">
        <v>381</v>
      </c>
      <c r="AC75" s="1" t="s">
        <v>804</v>
      </c>
      <c r="AD75" s="2"/>
      <c r="AE75" s="2"/>
      <c r="AF75" s="1" t="s">
        <v>1015</v>
      </c>
    </row>
    <row r="76">
      <c r="A76" s="5">
        <v>75974.0</v>
      </c>
      <c r="B76" s="3">
        <v>46213.0</v>
      </c>
      <c r="C76" s="1" t="s">
        <v>1041</v>
      </c>
      <c r="D76" s="5" t="s">
        <v>1232</v>
      </c>
      <c r="E76" s="2"/>
      <c r="F76" s="1">
        <v>49141.0</v>
      </c>
      <c r="G76" s="18">
        <v>46213.0</v>
      </c>
      <c r="H76" s="1" t="s">
        <v>1239</v>
      </c>
      <c r="I76" s="18">
        <v>46213.0</v>
      </c>
      <c r="J76" s="1" t="s">
        <v>1000</v>
      </c>
      <c r="K76" s="5">
        <v>223.0</v>
      </c>
      <c r="L76" s="5">
        <v>2.30400223E8</v>
      </c>
      <c r="M76" s="1" t="s">
        <v>1240</v>
      </c>
      <c r="N76" s="1" t="s">
        <v>1240</v>
      </c>
      <c r="O76" s="2"/>
      <c r="P76" s="1" t="s">
        <v>1235</v>
      </c>
      <c r="Q76" s="1" t="s">
        <v>102</v>
      </c>
      <c r="R76" s="2"/>
      <c r="S76" s="1" t="s">
        <v>39</v>
      </c>
      <c r="T76" s="1" t="s">
        <v>1003</v>
      </c>
      <c r="U76" s="6">
        <v>4780000.0</v>
      </c>
      <c r="V76" s="5" t="s">
        <v>1005</v>
      </c>
      <c r="W76" s="5" t="s">
        <v>1054</v>
      </c>
      <c r="X76" s="6" t="s">
        <v>36</v>
      </c>
      <c r="Y76" s="6" t="s">
        <v>36</v>
      </c>
      <c r="Z76" s="6">
        <v>0.0</v>
      </c>
      <c r="AA76" s="1" t="s">
        <v>1153</v>
      </c>
      <c r="AB76" s="1" t="s">
        <v>38</v>
      </c>
      <c r="AC76" s="1" t="s">
        <v>1154</v>
      </c>
      <c r="AD76" s="2"/>
      <c r="AE76" s="2"/>
      <c r="AF76" s="1" t="s">
        <v>1024</v>
      </c>
    </row>
    <row r="77">
      <c r="A77" s="5">
        <v>75973.0</v>
      </c>
      <c r="B77" s="3">
        <v>46213.0</v>
      </c>
      <c r="C77" s="1"/>
      <c r="D77" s="5" t="s">
        <v>1232</v>
      </c>
      <c r="E77" s="2"/>
      <c r="F77" s="5">
        <v>49126.0</v>
      </c>
      <c r="G77" s="3">
        <v>46213.0</v>
      </c>
      <c r="H77" s="1" t="s">
        <v>1238</v>
      </c>
      <c r="I77" s="3">
        <v>46213.0</v>
      </c>
      <c r="J77" s="1" t="s">
        <v>1000</v>
      </c>
      <c r="K77" s="5">
        <v>1.0</v>
      </c>
      <c r="L77" s="5">
        <v>1.61000001E8</v>
      </c>
      <c r="M77" s="1" t="s">
        <v>1010</v>
      </c>
      <c r="N77" s="1" t="s">
        <v>1121</v>
      </c>
      <c r="O77" s="2"/>
      <c r="P77" s="1" t="s">
        <v>986</v>
      </c>
      <c r="Q77" s="1" t="s">
        <v>759</v>
      </c>
      <c r="R77" s="2"/>
      <c r="S77" s="1" t="s">
        <v>39</v>
      </c>
      <c r="T77" s="1" t="s">
        <v>1003</v>
      </c>
      <c r="U77" s="6">
        <v>6500000.0</v>
      </c>
      <c r="V77" s="5" t="s">
        <v>1137</v>
      </c>
      <c r="W77" s="5" t="s">
        <v>36</v>
      </c>
      <c r="X77" s="6" t="s">
        <v>1241</v>
      </c>
      <c r="Y77" s="6" t="s">
        <v>1241</v>
      </c>
      <c r="Z77" s="6">
        <v>1730400.0</v>
      </c>
      <c r="AA77" s="1" t="s">
        <v>381</v>
      </c>
      <c r="AB77" s="1" t="s">
        <v>381</v>
      </c>
      <c r="AC77" s="1" t="s">
        <v>804</v>
      </c>
      <c r="AD77" s="2"/>
      <c r="AE77" s="2"/>
      <c r="AF77" s="1" t="s">
        <v>1015</v>
      </c>
    </row>
    <row r="78">
      <c r="A78" s="5">
        <v>75972.0</v>
      </c>
      <c r="B78" s="3">
        <v>46213.0</v>
      </c>
      <c r="C78" s="1" t="s">
        <v>1041</v>
      </c>
      <c r="D78" s="5" t="s">
        <v>326</v>
      </c>
      <c r="E78" s="2"/>
      <c r="F78" s="1">
        <v>49124.0</v>
      </c>
      <c r="G78" s="18">
        <v>46213.0</v>
      </c>
      <c r="H78" s="1" t="s">
        <v>1242</v>
      </c>
      <c r="I78" s="18">
        <v>46213.0</v>
      </c>
      <c r="J78" s="1" t="s">
        <v>1000</v>
      </c>
      <c r="K78" s="5">
        <v>218.0</v>
      </c>
      <c r="L78" s="5">
        <v>2.30400218E8</v>
      </c>
      <c r="M78" s="1" t="s">
        <v>1157</v>
      </c>
      <c r="N78" s="1" t="s">
        <v>1243</v>
      </c>
      <c r="O78" s="2"/>
      <c r="P78" s="1" t="s">
        <v>1244</v>
      </c>
      <c r="Q78" s="1" t="s">
        <v>135</v>
      </c>
      <c r="R78" s="2"/>
      <c r="S78" s="1" t="s">
        <v>39</v>
      </c>
      <c r="T78" s="1" t="s">
        <v>1003</v>
      </c>
      <c r="U78" s="6" t="s">
        <v>1159</v>
      </c>
      <c r="V78" s="5" t="s">
        <v>1005</v>
      </c>
      <c r="W78" s="5" t="s">
        <v>36</v>
      </c>
      <c r="X78" s="6" t="s">
        <v>1160</v>
      </c>
      <c r="Y78" s="6" t="s">
        <v>1161</v>
      </c>
      <c r="Z78" s="6" t="s">
        <v>1162</v>
      </c>
      <c r="AA78" s="1" t="s">
        <v>78</v>
      </c>
      <c r="AB78" s="1" t="s">
        <v>58</v>
      </c>
      <c r="AC78" s="1" t="s">
        <v>626</v>
      </c>
      <c r="AD78" s="2"/>
      <c r="AE78" s="1"/>
      <c r="AF78" s="1" t="s">
        <v>1024</v>
      </c>
    </row>
    <row r="79">
      <c r="A79" s="5">
        <v>75971.0</v>
      </c>
      <c r="B79" s="3">
        <v>46213.0</v>
      </c>
      <c r="C79" s="1"/>
      <c r="D79" s="5" t="s">
        <v>1245</v>
      </c>
      <c r="E79" s="2"/>
      <c r="F79" s="1">
        <v>49122.0</v>
      </c>
      <c r="G79" s="18">
        <v>46213.0</v>
      </c>
      <c r="H79" s="1" t="s">
        <v>1246</v>
      </c>
      <c r="I79" s="18">
        <v>46213.0</v>
      </c>
      <c r="J79" s="1" t="s">
        <v>1000</v>
      </c>
      <c r="K79" s="5">
        <v>40.0</v>
      </c>
      <c r="L79" s="5">
        <v>1.0100004E8</v>
      </c>
      <c r="M79" s="1" t="s">
        <v>1247</v>
      </c>
      <c r="N79" s="1" t="s">
        <v>1247</v>
      </c>
      <c r="O79" s="2"/>
      <c r="P79" s="1" t="s">
        <v>986</v>
      </c>
      <c r="Q79" s="1" t="s">
        <v>759</v>
      </c>
      <c r="R79" s="2"/>
      <c r="S79" s="1" t="s">
        <v>39</v>
      </c>
      <c r="T79" s="1" t="s">
        <v>1003</v>
      </c>
      <c r="U79" s="6">
        <v>0.0</v>
      </c>
      <c r="V79" s="5" t="s">
        <v>1005</v>
      </c>
      <c r="W79" s="5" t="s">
        <v>36</v>
      </c>
      <c r="X79" s="6" t="s">
        <v>36</v>
      </c>
      <c r="Y79" s="6" t="s">
        <v>36</v>
      </c>
      <c r="Z79" s="6">
        <v>990000.0</v>
      </c>
      <c r="AA79" s="1" t="s">
        <v>381</v>
      </c>
      <c r="AB79" s="1" t="s">
        <v>381</v>
      </c>
      <c r="AC79" s="1" t="s">
        <v>804</v>
      </c>
      <c r="AD79" s="2"/>
      <c r="AE79" s="2"/>
      <c r="AF79" s="1" t="s">
        <v>1015</v>
      </c>
    </row>
    <row r="80">
      <c r="A80" s="5">
        <v>75970.0</v>
      </c>
      <c r="B80" s="3">
        <v>46213.0</v>
      </c>
      <c r="C80" s="1"/>
      <c r="D80" s="5" t="s">
        <v>104</v>
      </c>
      <c r="E80" s="2"/>
      <c r="F80" s="1">
        <v>49121.0</v>
      </c>
      <c r="G80" s="18">
        <v>46213.0</v>
      </c>
      <c r="H80" s="1" t="s">
        <v>1248</v>
      </c>
      <c r="I80" s="18">
        <v>46213.0</v>
      </c>
      <c r="J80" s="1" t="s">
        <v>1000</v>
      </c>
      <c r="K80" s="5">
        <v>44.0</v>
      </c>
      <c r="L80" s="5">
        <v>1.01000044E8</v>
      </c>
      <c r="M80" s="1" t="s">
        <v>764</v>
      </c>
      <c r="N80" s="1" t="s">
        <v>764</v>
      </c>
      <c r="O80" s="2"/>
      <c r="P80" s="1" t="s">
        <v>986</v>
      </c>
      <c r="Q80" s="1" t="s">
        <v>751</v>
      </c>
      <c r="R80" s="2"/>
      <c r="S80" s="1" t="s">
        <v>39</v>
      </c>
      <c r="T80" s="1" t="s">
        <v>1003</v>
      </c>
      <c r="U80" s="6">
        <v>0.0</v>
      </c>
      <c r="V80" s="5" t="s">
        <v>1005</v>
      </c>
      <c r="W80" s="5" t="s">
        <v>36</v>
      </c>
      <c r="X80" s="6" t="s">
        <v>36</v>
      </c>
      <c r="Y80" s="6" t="s">
        <v>36</v>
      </c>
      <c r="Z80" s="6">
        <v>990000.0</v>
      </c>
      <c r="AA80" s="1" t="s">
        <v>381</v>
      </c>
      <c r="AB80" s="1" t="s">
        <v>381</v>
      </c>
      <c r="AC80" s="1" t="s">
        <v>804</v>
      </c>
      <c r="AD80" s="2"/>
      <c r="AE80" s="2"/>
      <c r="AF80" s="1" t="s">
        <v>1015</v>
      </c>
    </row>
    <row r="81">
      <c r="A81" s="5">
        <v>75969.0</v>
      </c>
      <c r="B81" s="3">
        <v>46213.0</v>
      </c>
      <c r="C81" s="1" t="s">
        <v>1041</v>
      </c>
      <c r="D81" s="5" t="s">
        <v>482</v>
      </c>
      <c r="E81" s="2"/>
      <c r="F81" s="5">
        <v>49122.0</v>
      </c>
      <c r="G81" s="3">
        <v>46213.0</v>
      </c>
      <c r="H81" s="1" t="s">
        <v>1246</v>
      </c>
      <c r="I81" s="3">
        <v>46213.0</v>
      </c>
      <c r="J81" s="1" t="s">
        <v>1000</v>
      </c>
      <c r="K81" s="5">
        <v>223.0</v>
      </c>
      <c r="L81" s="5">
        <v>2.30400223E8</v>
      </c>
      <c r="M81" s="1" t="s">
        <v>1240</v>
      </c>
      <c r="N81" s="1" t="s">
        <v>1240</v>
      </c>
      <c r="O81" s="2"/>
      <c r="P81" s="1" t="s">
        <v>1249</v>
      </c>
      <c r="Q81" s="1" t="s">
        <v>759</v>
      </c>
      <c r="R81" s="2"/>
      <c r="S81" s="1" t="s">
        <v>39</v>
      </c>
      <c r="T81" s="1" t="s">
        <v>1003</v>
      </c>
      <c r="U81" s="6">
        <v>4780000.0</v>
      </c>
      <c r="V81" s="5" t="s">
        <v>1005</v>
      </c>
      <c r="W81" s="5" t="s">
        <v>1054</v>
      </c>
      <c r="X81" s="6" t="s">
        <v>36</v>
      </c>
      <c r="Y81" s="6" t="s">
        <v>36</v>
      </c>
      <c r="Z81" s="6">
        <v>0.0</v>
      </c>
      <c r="AA81" s="1" t="s">
        <v>78</v>
      </c>
      <c r="AB81" s="1" t="s">
        <v>381</v>
      </c>
      <c r="AC81" s="1" t="s">
        <v>1050</v>
      </c>
      <c r="AD81" s="2"/>
      <c r="AE81" s="2"/>
      <c r="AF81" s="1" t="s">
        <v>1015</v>
      </c>
    </row>
    <row r="82">
      <c r="A82" s="5">
        <v>75968.0</v>
      </c>
      <c r="B82" s="3">
        <v>46213.0</v>
      </c>
      <c r="C82" s="1" t="s">
        <v>1041</v>
      </c>
      <c r="D82" s="5" t="s">
        <v>473</v>
      </c>
      <c r="E82" s="2"/>
      <c r="F82" s="5"/>
      <c r="G82" s="3"/>
      <c r="H82" s="1"/>
      <c r="I82" s="3"/>
      <c r="J82" s="1" t="s">
        <v>1000</v>
      </c>
      <c r="K82" s="5">
        <v>227.0</v>
      </c>
      <c r="L82" s="5">
        <v>2.30400227E8</v>
      </c>
      <c r="M82" s="1" t="s">
        <v>1145</v>
      </c>
      <c r="N82" s="1" t="s">
        <v>1145</v>
      </c>
      <c r="O82" s="2"/>
      <c r="P82" s="1" t="s">
        <v>1250</v>
      </c>
      <c r="Q82" s="1" t="s">
        <v>82</v>
      </c>
      <c r="R82" s="2"/>
      <c r="S82" s="1" t="s">
        <v>39</v>
      </c>
      <c r="T82" s="1" t="s">
        <v>1003</v>
      </c>
      <c r="U82" s="6">
        <v>0.0</v>
      </c>
      <c r="V82" s="5" t="s">
        <v>1005</v>
      </c>
      <c r="W82" s="5" t="s">
        <v>36</v>
      </c>
      <c r="X82" s="6" t="s">
        <v>36</v>
      </c>
      <c r="Y82" s="6" t="s">
        <v>36</v>
      </c>
      <c r="Z82" s="6">
        <v>0.0</v>
      </c>
      <c r="AA82" s="1" t="s">
        <v>1153</v>
      </c>
      <c r="AB82" s="1" t="s">
        <v>84</v>
      </c>
      <c r="AC82" s="1" t="s">
        <v>1154</v>
      </c>
      <c r="AD82" s="2"/>
      <c r="AE82" s="2"/>
      <c r="AF82" s="1" t="s">
        <v>1024</v>
      </c>
    </row>
    <row r="83">
      <c r="A83" s="5">
        <v>75967.0</v>
      </c>
      <c r="B83" s="3">
        <v>46213.0</v>
      </c>
      <c r="C83" s="1"/>
      <c r="D83" s="5" t="s">
        <v>725</v>
      </c>
      <c r="E83" s="2"/>
      <c r="F83" s="5">
        <v>49161.0</v>
      </c>
      <c r="G83" s="3">
        <v>46213.0</v>
      </c>
      <c r="H83" s="1" t="s">
        <v>1251</v>
      </c>
      <c r="I83" s="3">
        <v>46213.0</v>
      </c>
      <c r="J83" s="1" t="s">
        <v>1000</v>
      </c>
      <c r="K83" s="5">
        <v>1.0</v>
      </c>
      <c r="L83" s="5">
        <v>1.61000001E8</v>
      </c>
      <c r="M83" s="1" t="s">
        <v>1010</v>
      </c>
      <c r="N83" s="1" t="s">
        <v>1083</v>
      </c>
      <c r="O83" s="2"/>
      <c r="P83" s="1" t="s">
        <v>986</v>
      </c>
      <c r="Q83" s="1" t="s">
        <v>125</v>
      </c>
      <c r="R83" s="2"/>
      <c r="S83" s="1" t="s">
        <v>39</v>
      </c>
      <c r="T83" s="1" t="s">
        <v>1003</v>
      </c>
      <c r="U83" s="6" t="s">
        <v>1084</v>
      </c>
      <c r="V83" s="5" t="s">
        <v>1005</v>
      </c>
      <c r="W83" s="5" t="s">
        <v>36</v>
      </c>
      <c r="X83" s="6" t="s">
        <v>1085</v>
      </c>
      <c r="Y83" s="6" t="s">
        <v>1085</v>
      </c>
      <c r="Z83" s="6">
        <v>0.0</v>
      </c>
      <c r="AA83" s="1" t="s">
        <v>38</v>
      </c>
      <c r="AB83" s="1" t="s">
        <v>38</v>
      </c>
      <c r="AC83" s="1" t="s">
        <v>721</v>
      </c>
      <c r="AD83" s="2"/>
      <c r="AE83" s="2"/>
      <c r="AF83" s="1" t="s">
        <v>1024</v>
      </c>
    </row>
    <row r="84">
      <c r="A84" s="5">
        <v>75966.0</v>
      </c>
      <c r="B84" s="3">
        <v>46213.0</v>
      </c>
      <c r="C84" s="1"/>
      <c r="D84" s="5" t="s">
        <v>725</v>
      </c>
      <c r="E84" s="2"/>
      <c r="F84" s="5">
        <v>49161.0</v>
      </c>
      <c r="G84" s="3">
        <v>46213.0</v>
      </c>
      <c r="H84" s="1" t="s">
        <v>1251</v>
      </c>
      <c r="I84" s="3">
        <v>46213.0</v>
      </c>
      <c r="J84" s="1" t="s">
        <v>1000</v>
      </c>
      <c r="K84" s="5">
        <v>1.0</v>
      </c>
      <c r="L84" s="5">
        <v>1.61000001E8</v>
      </c>
      <c r="M84" s="1" t="s">
        <v>1010</v>
      </c>
      <c r="N84" s="1" t="s">
        <v>1076</v>
      </c>
      <c r="O84" s="2"/>
      <c r="P84" s="1" t="s">
        <v>986</v>
      </c>
      <c r="Q84" s="1" t="s">
        <v>125</v>
      </c>
      <c r="R84" s="2"/>
      <c r="S84" s="1" t="s">
        <v>39</v>
      </c>
      <c r="T84" s="1" t="s">
        <v>1003</v>
      </c>
      <c r="U84" s="6">
        <v>7000000.0</v>
      </c>
      <c r="V84" s="5" t="s">
        <v>1082</v>
      </c>
      <c r="W84" s="5" t="s">
        <v>36</v>
      </c>
      <c r="X84" s="6" t="s">
        <v>1252</v>
      </c>
      <c r="Y84" s="6" t="s">
        <v>1252</v>
      </c>
      <c r="Z84" s="6">
        <v>1617400.0</v>
      </c>
      <c r="AA84" s="1" t="s">
        <v>38</v>
      </c>
      <c r="AB84" s="1" t="s">
        <v>38</v>
      </c>
      <c r="AC84" s="1" t="s">
        <v>721</v>
      </c>
      <c r="AD84" s="2"/>
      <c r="AE84" s="2"/>
      <c r="AF84" s="1" t="s">
        <v>1024</v>
      </c>
    </row>
    <row r="85">
      <c r="A85" s="5">
        <v>75965.0</v>
      </c>
      <c r="B85" s="3">
        <v>46213.0</v>
      </c>
      <c r="C85" s="1"/>
      <c r="D85" s="5" t="s">
        <v>725</v>
      </c>
      <c r="E85" s="1"/>
      <c r="F85" s="5">
        <v>49161.0</v>
      </c>
      <c r="G85" s="3">
        <v>46213.0</v>
      </c>
      <c r="H85" s="1" t="s">
        <v>1251</v>
      </c>
      <c r="I85" s="3">
        <v>46213.0</v>
      </c>
      <c r="J85" s="1" t="s">
        <v>1000</v>
      </c>
      <c r="K85" s="5">
        <v>1.0</v>
      </c>
      <c r="L85" s="5">
        <v>1.61000001E8</v>
      </c>
      <c r="M85" s="1" t="s">
        <v>1010</v>
      </c>
      <c r="N85" s="1" t="s">
        <v>1080</v>
      </c>
      <c r="O85" s="2"/>
      <c r="P85" s="1" t="s">
        <v>986</v>
      </c>
      <c r="Q85" s="1" t="s">
        <v>125</v>
      </c>
      <c r="R85" s="2"/>
      <c r="S85" s="1" t="s">
        <v>39</v>
      </c>
      <c r="T85" s="1" t="s">
        <v>1003</v>
      </c>
      <c r="U85" s="6" t="s">
        <v>1081</v>
      </c>
      <c r="V85" s="5" t="s">
        <v>1082</v>
      </c>
      <c r="W85" s="5" t="s">
        <v>36</v>
      </c>
      <c r="X85" s="6" t="s">
        <v>505</v>
      </c>
      <c r="Y85" s="6" t="s">
        <v>505</v>
      </c>
      <c r="Z85" s="6">
        <v>7068500.0</v>
      </c>
      <c r="AA85" s="1" t="s">
        <v>38</v>
      </c>
      <c r="AB85" s="1" t="s">
        <v>38</v>
      </c>
      <c r="AC85" s="1" t="s">
        <v>721</v>
      </c>
      <c r="AD85" s="2"/>
      <c r="AE85" s="2"/>
      <c r="AF85" s="1" t="s">
        <v>1024</v>
      </c>
    </row>
    <row r="86">
      <c r="A86" s="5">
        <v>75964.0</v>
      </c>
      <c r="B86" s="3">
        <v>46213.0</v>
      </c>
      <c r="C86" s="1"/>
      <c r="D86" s="5" t="s">
        <v>167</v>
      </c>
      <c r="E86" s="1"/>
      <c r="F86" s="5"/>
      <c r="G86" s="3"/>
      <c r="H86" s="1"/>
      <c r="I86" s="3"/>
      <c r="J86" s="1" t="s">
        <v>1000</v>
      </c>
      <c r="K86" s="5">
        <v>1.0</v>
      </c>
      <c r="L86" s="5">
        <v>1.61000001E8</v>
      </c>
      <c r="M86" s="1" t="s">
        <v>1010</v>
      </c>
      <c r="N86" s="1" t="s">
        <v>1097</v>
      </c>
      <c r="O86" s="2"/>
      <c r="P86" s="1" t="s">
        <v>986</v>
      </c>
      <c r="Q86" s="1" t="s">
        <v>82</v>
      </c>
      <c r="R86" s="2"/>
      <c r="S86" s="1" t="s">
        <v>39</v>
      </c>
      <c r="T86" s="1" t="s">
        <v>1003</v>
      </c>
      <c r="U86" s="6">
        <v>2400000.0</v>
      </c>
      <c r="V86" s="5" t="s">
        <v>1005</v>
      </c>
      <c r="W86" s="5" t="s">
        <v>36</v>
      </c>
      <c r="X86" s="6" t="s">
        <v>1098</v>
      </c>
      <c r="Y86" s="6" t="s">
        <v>1098</v>
      </c>
      <c r="Z86" s="6">
        <v>1117600.0</v>
      </c>
      <c r="AA86" s="1" t="s">
        <v>84</v>
      </c>
      <c r="AB86" s="1" t="s">
        <v>84</v>
      </c>
      <c r="AC86" s="1" t="s">
        <v>721</v>
      </c>
      <c r="AD86" s="2"/>
      <c r="AE86" s="2"/>
      <c r="AF86" s="1" t="s">
        <v>1024</v>
      </c>
    </row>
    <row r="87">
      <c r="A87" s="5">
        <v>75963.0</v>
      </c>
      <c r="B87" s="3">
        <v>46213.0</v>
      </c>
      <c r="C87" s="2"/>
      <c r="D87" s="5" t="s">
        <v>167</v>
      </c>
      <c r="E87" s="1"/>
      <c r="F87" s="5"/>
      <c r="G87" s="3"/>
      <c r="H87" s="1"/>
      <c r="I87" s="3"/>
      <c r="J87" s="1" t="s">
        <v>1000</v>
      </c>
      <c r="K87" s="5">
        <v>1.0</v>
      </c>
      <c r="L87" s="5">
        <v>1.61000001E8</v>
      </c>
      <c r="M87" s="1" t="s">
        <v>1010</v>
      </c>
      <c r="N87" s="1" t="s">
        <v>1080</v>
      </c>
      <c r="O87" s="2"/>
      <c r="P87" s="1" t="s">
        <v>986</v>
      </c>
      <c r="Q87" s="1" t="s">
        <v>82</v>
      </c>
      <c r="R87" s="2"/>
      <c r="S87" s="1" t="s">
        <v>39</v>
      </c>
      <c r="T87" s="1" t="s">
        <v>1003</v>
      </c>
      <c r="U87" s="6" t="s">
        <v>1081</v>
      </c>
      <c r="V87" s="5" t="s">
        <v>1077</v>
      </c>
      <c r="W87" s="5" t="s">
        <v>36</v>
      </c>
      <c r="X87" s="6" t="s">
        <v>56</v>
      </c>
      <c r="Y87" s="6" t="s">
        <v>56</v>
      </c>
      <c r="Z87" s="6">
        <v>7068500.0</v>
      </c>
      <c r="AA87" s="1" t="s">
        <v>84</v>
      </c>
      <c r="AB87" s="1" t="s">
        <v>84</v>
      </c>
      <c r="AC87" s="1" t="s">
        <v>721</v>
      </c>
      <c r="AD87" s="2"/>
      <c r="AE87" s="2"/>
      <c r="AF87" s="1" t="s">
        <v>1024</v>
      </c>
    </row>
    <row r="88">
      <c r="A88" s="5">
        <v>75962.0</v>
      </c>
      <c r="B88" s="3">
        <v>46213.0</v>
      </c>
      <c r="C88" s="1" t="s">
        <v>1041</v>
      </c>
      <c r="D88" s="5" t="s">
        <v>469</v>
      </c>
      <c r="E88" s="1"/>
      <c r="F88" s="5">
        <v>49123.0</v>
      </c>
      <c r="G88" s="3">
        <v>46213.0</v>
      </c>
      <c r="H88" s="1" t="s">
        <v>1253</v>
      </c>
      <c r="I88" s="3">
        <v>46213.0</v>
      </c>
      <c r="J88" s="1" t="s">
        <v>1000</v>
      </c>
      <c r="K88" s="5">
        <v>113.0</v>
      </c>
      <c r="L88" s="5">
        <v>2.30400113E8</v>
      </c>
      <c r="M88" s="1" t="s">
        <v>1088</v>
      </c>
      <c r="N88" s="1" t="s">
        <v>1088</v>
      </c>
      <c r="O88" s="2"/>
      <c r="P88" s="1" t="s">
        <v>1254</v>
      </c>
      <c r="Q88" s="1" t="s">
        <v>135</v>
      </c>
      <c r="R88" s="2"/>
      <c r="S88" s="1" t="s">
        <v>39</v>
      </c>
      <c r="T88" s="1" t="s">
        <v>1003</v>
      </c>
      <c r="U88" s="6" t="s">
        <v>1027</v>
      </c>
      <c r="V88" s="5" t="s">
        <v>1005</v>
      </c>
      <c r="W88" s="5" t="s">
        <v>36</v>
      </c>
      <c r="X88" s="6" t="s">
        <v>1028</v>
      </c>
      <c r="Y88" s="6" t="s">
        <v>505</v>
      </c>
      <c r="Z88" s="6" t="s">
        <v>1029</v>
      </c>
      <c r="AA88" s="1" t="s">
        <v>78</v>
      </c>
      <c r="AB88" s="1" t="s">
        <v>58</v>
      </c>
      <c r="AC88" s="1" t="s">
        <v>626</v>
      </c>
      <c r="AD88" s="2"/>
      <c r="AE88" s="2"/>
      <c r="AF88" s="1" t="s">
        <v>1024</v>
      </c>
    </row>
    <row r="89">
      <c r="A89" s="5">
        <v>75961.0</v>
      </c>
      <c r="B89" s="3">
        <v>46213.0</v>
      </c>
      <c r="C89" s="1" t="s">
        <v>1041</v>
      </c>
      <c r="D89" s="5" t="s">
        <v>469</v>
      </c>
      <c r="E89" s="1"/>
      <c r="F89" s="5">
        <v>49123.0</v>
      </c>
      <c r="G89" s="3">
        <v>46213.0</v>
      </c>
      <c r="H89" s="1" t="s">
        <v>1253</v>
      </c>
      <c r="I89" s="3">
        <v>46213.0</v>
      </c>
      <c r="J89" s="1" t="s">
        <v>1000</v>
      </c>
      <c r="K89" s="5">
        <v>154.0</v>
      </c>
      <c r="L89" s="5">
        <v>2.30400154E8</v>
      </c>
      <c r="M89" s="1" t="s">
        <v>1211</v>
      </c>
      <c r="N89" s="1" t="s">
        <v>1211</v>
      </c>
      <c r="O89" s="2"/>
      <c r="P89" s="1" t="s">
        <v>1254</v>
      </c>
      <c r="Q89" s="1" t="s">
        <v>135</v>
      </c>
      <c r="R89" s="2"/>
      <c r="S89" s="1" t="s">
        <v>39</v>
      </c>
      <c r="T89" s="1" t="s">
        <v>1003</v>
      </c>
      <c r="U89" s="6">
        <v>4741379.0</v>
      </c>
      <c r="V89" s="5" t="s">
        <v>1005</v>
      </c>
      <c r="W89" s="5" t="s">
        <v>36</v>
      </c>
      <c r="X89" s="6" t="s">
        <v>1212</v>
      </c>
      <c r="Y89" s="6" t="s">
        <v>1213</v>
      </c>
      <c r="Z89" s="6">
        <v>2670000.0</v>
      </c>
      <c r="AA89" s="1" t="s">
        <v>78</v>
      </c>
      <c r="AB89" s="1" t="s">
        <v>58</v>
      </c>
      <c r="AC89" s="1" t="s">
        <v>626</v>
      </c>
      <c r="AD89" s="2"/>
      <c r="AE89" s="2"/>
      <c r="AF89" s="1" t="s">
        <v>1024</v>
      </c>
    </row>
    <row r="90">
      <c r="A90" s="5">
        <v>75959.0</v>
      </c>
      <c r="B90" s="3">
        <v>46213.0</v>
      </c>
      <c r="C90" s="1" t="s">
        <v>1041</v>
      </c>
      <c r="D90" s="5" t="s">
        <v>469</v>
      </c>
      <c r="E90" s="1"/>
      <c r="F90" s="1">
        <v>49123.0</v>
      </c>
      <c r="G90" s="18">
        <v>46213.0</v>
      </c>
      <c r="H90" s="1" t="s">
        <v>1253</v>
      </c>
      <c r="I90" s="18">
        <v>46213.0</v>
      </c>
      <c r="J90" s="1" t="s">
        <v>1000</v>
      </c>
      <c r="K90" s="5">
        <v>19.0</v>
      </c>
      <c r="L90" s="5">
        <v>2.30600019E8</v>
      </c>
      <c r="M90" s="1" t="s">
        <v>1255</v>
      </c>
      <c r="N90" s="1" t="s">
        <v>1255</v>
      </c>
      <c r="O90" s="2"/>
      <c r="P90" s="1" t="s">
        <v>1254</v>
      </c>
      <c r="Q90" s="1" t="s">
        <v>135</v>
      </c>
      <c r="R90" s="2"/>
      <c r="S90" s="1" t="s">
        <v>39</v>
      </c>
      <c r="T90" s="1" t="s">
        <v>1003</v>
      </c>
      <c r="U90" s="6">
        <v>5603448.0</v>
      </c>
      <c r="V90" s="5" t="s">
        <v>1005</v>
      </c>
      <c r="W90" s="5" t="s">
        <v>36</v>
      </c>
      <c r="X90" s="6" t="s">
        <v>1256</v>
      </c>
      <c r="Y90" s="6" t="s">
        <v>1257</v>
      </c>
      <c r="Z90" s="6">
        <v>0.0</v>
      </c>
      <c r="AA90" s="1" t="s">
        <v>78</v>
      </c>
      <c r="AB90" s="1" t="s">
        <v>58</v>
      </c>
      <c r="AC90" s="1" t="s">
        <v>626</v>
      </c>
      <c r="AD90" s="2"/>
      <c r="AE90" s="2"/>
      <c r="AF90" s="1" t="s">
        <v>1024</v>
      </c>
    </row>
    <row r="91">
      <c r="A91" s="5">
        <v>75958.0</v>
      </c>
      <c r="B91" s="3">
        <v>46213.0</v>
      </c>
      <c r="C91" s="1" t="s">
        <v>1041</v>
      </c>
      <c r="D91" s="5" t="s">
        <v>469</v>
      </c>
      <c r="E91" s="1"/>
      <c r="F91" s="1">
        <v>49123.0</v>
      </c>
      <c r="G91" s="18">
        <v>46213.0</v>
      </c>
      <c r="H91" s="1" t="s">
        <v>1253</v>
      </c>
      <c r="I91" s="18">
        <v>46213.0</v>
      </c>
      <c r="J91" s="1" t="s">
        <v>1000</v>
      </c>
      <c r="K91" s="5">
        <v>20.0</v>
      </c>
      <c r="L91" s="5">
        <v>2.3060002E8</v>
      </c>
      <c r="M91" s="1" t="s">
        <v>1219</v>
      </c>
      <c r="N91" s="1" t="s">
        <v>1219</v>
      </c>
      <c r="O91" s="2"/>
      <c r="P91" s="1" t="s">
        <v>1254</v>
      </c>
      <c r="Q91" s="1" t="s">
        <v>135</v>
      </c>
      <c r="R91" s="2"/>
      <c r="S91" s="1" t="s">
        <v>39</v>
      </c>
      <c r="T91" s="1" t="s">
        <v>1003</v>
      </c>
      <c r="U91" s="6" t="s">
        <v>1220</v>
      </c>
      <c r="V91" s="5" t="s">
        <v>1005</v>
      </c>
      <c r="W91" s="5" t="s">
        <v>36</v>
      </c>
      <c r="X91" s="6" t="s">
        <v>1221</v>
      </c>
      <c r="Y91" s="6" t="s">
        <v>1222</v>
      </c>
      <c r="Z91" s="6" t="s">
        <v>1168</v>
      </c>
      <c r="AA91" s="1" t="s">
        <v>78</v>
      </c>
      <c r="AB91" s="1" t="s">
        <v>58</v>
      </c>
      <c r="AC91" s="1" t="s">
        <v>626</v>
      </c>
      <c r="AD91" s="2"/>
      <c r="AE91" s="2"/>
      <c r="AF91" s="1" t="s">
        <v>1024</v>
      </c>
    </row>
    <row r="92">
      <c r="A92" s="5">
        <v>75957.0</v>
      </c>
      <c r="B92" s="3">
        <v>46213.0</v>
      </c>
      <c r="C92" s="1" t="s">
        <v>1041</v>
      </c>
      <c r="D92" s="5" t="s">
        <v>456</v>
      </c>
      <c r="E92" s="2"/>
      <c r="F92" s="1">
        <v>49123.0</v>
      </c>
      <c r="G92" s="18">
        <v>46213.0</v>
      </c>
      <c r="H92" s="1" t="s">
        <v>1253</v>
      </c>
      <c r="I92" s="18">
        <v>46213.0</v>
      </c>
      <c r="J92" s="1" t="s">
        <v>1000</v>
      </c>
      <c r="K92" s="5">
        <v>150.0</v>
      </c>
      <c r="L92" s="5">
        <v>2.3040015E8</v>
      </c>
      <c r="M92" s="1" t="s">
        <v>1044</v>
      </c>
      <c r="N92" s="1" t="s">
        <v>1044</v>
      </c>
      <c r="O92" s="2"/>
      <c r="P92" s="1" t="s">
        <v>1254</v>
      </c>
      <c r="Q92" s="1" t="s">
        <v>135</v>
      </c>
      <c r="R92" s="2"/>
      <c r="S92" s="1" t="s">
        <v>39</v>
      </c>
      <c r="T92" s="1" t="s">
        <v>1003</v>
      </c>
      <c r="U92" s="6" t="s">
        <v>1046</v>
      </c>
      <c r="V92" s="5" t="s">
        <v>1005</v>
      </c>
      <c r="W92" s="5" t="s">
        <v>36</v>
      </c>
      <c r="X92" s="6" t="s">
        <v>1047</v>
      </c>
      <c r="Y92" s="6" t="s">
        <v>1048</v>
      </c>
      <c r="Z92" s="6" t="s">
        <v>1049</v>
      </c>
      <c r="AA92" s="1" t="s">
        <v>78</v>
      </c>
      <c r="AB92" s="1" t="s">
        <v>58</v>
      </c>
      <c r="AC92" s="1" t="s">
        <v>626</v>
      </c>
      <c r="AD92" s="2"/>
      <c r="AE92" s="2"/>
      <c r="AF92" s="1" t="s">
        <v>1024</v>
      </c>
    </row>
    <row r="93">
      <c r="A93" s="5">
        <v>75956.0</v>
      </c>
      <c r="B93" s="3">
        <v>46213.0</v>
      </c>
      <c r="C93" s="2"/>
      <c r="D93" s="5" t="s">
        <v>1258</v>
      </c>
      <c r="E93" s="1"/>
      <c r="F93" s="1">
        <v>49120.0</v>
      </c>
      <c r="G93" s="18">
        <v>46213.0</v>
      </c>
      <c r="H93" s="1" t="s">
        <v>1259</v>
      </c>
      <c r="I93" s="18">
        <v>46213.0</v>
      </c>
      <c r="J93" s="1" t="s">
        <v>1000</v>
      </c>
      <c r="K93" s="5">
        <v>1.0</v>
      </c>
      <c r="L93" s="5">
        <v>1.61000001E8</v>
      </c>
      <c r="M93" s="1" t="s">
        <v>1010</v>
      </c>
      <c r="N93" s="1" t="s">
        <v>1260</v>
      </c>
      <c r="O93" s="2"/>
      <c r="P93" s="1" t="s">
        <v>986</v>
      </c>
      <c r="Q93" s="1" t="s">
        <v>68</v>
      </c>
      <c r="R93" s="2"/>
      <c r="S93" s="1" t="s">
        <v>39</v>
      </c>
      <c r="T93" s="1" t="s">
        <v>1003</v>
      </c>
      <c r="U93" s="6">
        <v>4800000.0</v>
      </c>
      <c r="V93" s="5" t="s">
        <v>1137</v>
      </c>
      <c r="W93" s="5" t="s">
        <v>36</v>
      </c>
      <c r="X93" s="6" t="s">
        <v>1261</v>
      </c>
      <c r="Y93" s="6" t="s">
        <v>1261</v>
      </c>
      <c r="Z93" s="6" t="s">
        <v>1262</v>
      </c>
      <c r="AA93" s="1" t="s">
        <v>72</v>
      </c>
      <c r="AB93" s="1" t="s">
        <v>72</v>
      </c>
      <c r="AC93" s="1" t="s">
        <v>721</v>
      </c>
      <c r="AD93" s="2"/>
      <c r="AE93" s="2"/>
      <c r="AF93" s="1" t="s">
        <v>1024</v>
      </c>
    </row>
    <row r="94">
      <c r="A94" s="5">
        <v>75955.0</v>
      </c>
      <c r="B94" s="3">
        <v>46213.0</v>
      </c>
      <c r="C94" s="2"/>
      <c r="D94" s="5" t="s">
        <v>1263</v>
      </c>
      <c r="E94" s="1"/>
      <c r="F94" s="1">
        <v>49113.0</v>
      </c>
      <c r="G94" s="18">
        <v>46213.0</v>
      </c>
      <c r="H94" s="1" t="s">
        <v>1264</v>
      </c>
      <c r="I94" s="18">
        <v>46213.0</v>
      </c>
      <c r="J94" s="1" t="s">
        <v>1000</v>
      </c>
      <c r="K94" s="5">
        <v>77.0</v>
      </c>
      <c r="L94" s="5">
        <v>1.11100077E8</v>
      </c>
      <c r="M94" s="1" t="s">
        <v>1265</v>
      </c>
      <c r="N94" s="1" t="s">
        <v>1265</v>
      </c>
      <c r="O94" s="2"/>
      <c r="P94" s="1" t="s">
        <v>986</v>
      </c>
      <c r="Q94" s="1" t="s">
        <v>413</v>
      </c>
      <c r="R94" s="2"/>
      <c r="S94" s="1" t="s">
        <v>39</v>
      </c>
      <c r="T94" s="1" t="s">
        <v>1003</v>
      </c>
      <c r="U94" s="6" t="s">
        <v>1266</v>
      </c>
      <c r="V94" s="5" t="s">
        <v>1005</v>
      </c>
      <c r="W94" s="5" t="s">
        <v>36</v>
      </c>
      <c r="X94" s="6" t="s">
        <v>1267</v>
      </c>
      <c r="Y94" s="6" t="s">
        <v>1268</v>
      </c>
      <c r="Z94" s="6">
        <v>0.0</v>
      </c>
      <c r="AA94" s="1" t="s">
        <v>57</v>
      </c>
      <c r="AB94" s="1" t="s">
        <v>57</v>
      </c>
      <c r="AC94" s="1" t="s">
        <v>118</v>
      </c>
      <c r="AD94" s="2"/>
      <c r="AE94" s="2"/>
      <c r="AF94" s="1" t="s">
        <v>1024</v>
      </c>
    </row>
    <row r="95">
      <c r="A95" s="5">
        <v>75954.0</v>
      </c>
      <c r="B95" s="3">
        <v>46213.0</v>
      </c>
      <c r="C95" s="2"/>
      <c r="D95" s="5" t="s">
        <v>1263</v>
      </c>
      <c r="E95" s="1"/>
      <c r="F95" s="1"/>
      <c r="G95" s="18"/>
      <c r="H95" s="1"/>
      <c r="I95" s="18"/>
      <c r="J95" s="1" t="s">
        <v>1000</v>
      </c>
      <c r="K95" s="5">
        <v>92.0</v>
      </c>
      <c r="L95" s="5">
        <v>2.30300092E8</v>
      </c>
      <c r="M95" s="1" t="s">
        <v>1269</v>
      </c>
      <c r="N95" s="1" t="s">
        <v>1269</v>
      </c>
      <c r="O95" s="2"/>
      <c r="P95" s="1" t="s">
        <v>986</v>
      </c>
      <c r="Q95" s="1" t="s">
        <v>513</v>
      </c>
      <c r="R95" s="2"/>
      <c r="S95" s="1" t="s">
        <v>39</v>
      </c>
      <c r="T95" s="1" t="s">
        <v>1003</v>
      </c>
      <c r="U95" s="6" t="s">
        <v>1270</v>
      </c>
      <c r="V95" s="5" t="s">
        <v>1077</v>
      </c>
      <c r="W95" s="5" t="s">
        <v>36</v>
      </c>
      <c r="X95" s="6" t="s">
        <v>1271</v>
      </c>
      <c r="Y95" s="6" t="s">
        <v>1272</v>
      </c>
      <c r="Z95" s="6" t="s">
        <v>1273</v>
      </c>
      <c r="AA95" s="1" t="s">
        <v>145</v>
      </c>
      <c r="AB95" s="1" t="s">
        <v>145</v>
      </c>
      <c r="AC95" s="1" t="s">
        <v>1274</v>
      </c>
      <c r="AD95" s="2"/>
      <c r="AE95" s="2"/>
      <c r="AF95" s="1" t="s">
        <v>1024</v>
      </c>
    </row>
    <row r="96">
      <c r="A96" s="5">
        <v>75953.0</v>
      </c>
      <c r="B96" s="3">
        <v>46213.0</v>
      </c>
      <c r="C96" s="1" t="s">
        <v>1041</v>
      </c>
      <c r="D96" s="5" t="s">
        <v>1275</v>
      </c>
      <c r="E96" s="1"/>
      <c r="F96" s="1">
        <v>49112.0</v>
      </c>
      <c r="G96" s="18">
        <v>46213.0</v>
      </c>
      <c r="H96" s="1" t="s">
        <v>1276</v>
      </c>
      <c r="I96" s="18">
        <v>46213.0</v>
      </c>
      <c r="J96" s="1" t="s">
        <v>1000</v>
      </c>
      <c r="K96" s="5">
        <v>218.0</v>
      </c>
      <c r="L96" s="5">
        <v>2.30400218E8</v>
      </c>
      <c r="M96" s="1" t="s">
        <v>1157</v>
      </c>
      <c r="N96" s="1" t="s">
        <v>1243</v>
      </c>
      <c r="O96" s="2"/>
      <c r="P96" s="1" t="s">
        <v>1277</v>
      </c>
      <c r="Q96" s="1" t="s">
        <v>52</v>
      </c>
      <c r="R96" s="2"/>
      <c r="S96" s="1" t="s">
        <v>39</v>
      </c>
      <c r="T96" s="1" t="s">
        <v>1003</v>
      </c>
      <c r="U96" s="6" t="s">
        <v>1159</v>
      </c>
      <c r="V96" s="5" t="s">
        <v>1005</v>
      </c>
      <c r="W96" s="5" t="s">
        <v>36</v>
      </c>
      <c r="X96" s="6" t="s">
        <v>1160</v>
      </c>
      <c r="Y96" s="6" t="s">
        <v>1161</v>
      </c>
      <c r="Z96" s="6" t="s">
        <v>1162</v>
      </c>
      <c r="AA96" s="1" t="s">
        <v>1153</v>
      </c>
      <c r="AB96" s="1" t="s">
        <v>58</v>
      </c>
      <c r="AC96" s="1" t="s">
        <v>1154</v>
      </c>
      <c r="AD96" s="2"/>
      <c r="AE96" s="2"/>
      <c r="AF96" s="1" t="s">
        <v>1024</v>
      </c>
    </row>
    <row r="97">
      <c r="A97" s="5">
        <v>75952.0</v>
      </c>
      <c r="B97" s="3">
        <v>46213.0</v>
      </c>
      <c r="C97" s="1" t="s">
        <v>1041</v>
      </c>
      <c r="D97" s="5" t="s">
        <v>1275</v>
      </c>
      <c r="E97" s="1"/>
      <c r="F97" s="5">
        <v>49112.0</v>
      </c>
      <c r="G97" s="3">
        <v>46213.0</v>
      </c>
      <c r="H97" s="1" t="s">
        <v>1276</v>
      </c>
      <c r="I97" s="3">
        <v>46213.0</v>
      </c>
      <c r="J97" s="1" t="s">
        <v>1000</v>
      </c>
      <c r="K97" s="5">
        <v>154.0</v>
      </c>
      <c r="L97" s="5">
        <v>2.30400154E8</v>
      </c>
      <c r="M97" s="1" t="s">
        <v>1211</v>
      </c>
      <c r="N97" s="1" t="s">
        <v>1211</v>
      </c>
      <c r="O97" s="2"/>
      <c r="P97" s="1" t="s">
        <v>1277</v>
      </c>
      <c r="Q97" s="1" t="s">
        <v>52</v>
      </c>
      <c r="R97" s="2"/>
      <c r="S97" s="1" t="s">
        <v>39</v>
      </c>
      <c r="T97" s="1" t="s">
        <v>1003</v>
      </c>
      <c r="U97" s="6">
        <v>4741379.0</v>
      </c>
      <c r="V97" s="5" t="s">
        <v>1005</v>
      </c>
      <c r="W97" s="5" t="s">
        <v>36</v>
      </c>
      <c r="X97" s="6" t="s">
        <v>1212</v>
      </c>
      <c r="Y97" s="6" t="s">
        <v>1213</v>
      </c>
      <c r="Z97" s="6">
        <v>2670000.0</v>
      </c>
      <c r="AA97" s="1" t="s">
        <v>1153</v>
      </c>
      <c r="AB97" s="1" t="s">
        <v>58</v>
      </c>
      <c r="AC97" s="1" t="s">
        <v>1154</v>
      </c>
      <c r="AD97" s="2"/>
      <c r="AE97" s="2"/>
      <c r="AF97" s="1" t="s">
        <v>1024</v>
      </c>
    </row>
    <row r="98">
      <c r="A98" s="5">
        <v>75951.0</v>
      </c>
      <c r="B98" s="3">
        <v>46213.0</v>
      </c>
      <c r="C98" s="1" t="s">
        <v>1041</v>
      </c>
      <c r="D98" s="5" t="s">
        <v>1275</v>
      </c>
      <c r="E98" s="1"/>
      <c r="F98" s="1">
        <v>49112.0</v>
      </c>
      <c r="G98" s="18">
        <v>46213.0</v>
      </c>
      <c r="H98" s="1" t="s">
        <v>1276</v>
      </c>
      <c r="I98" s="18">
        <v>46213.0</v>
      </c>
      <c r="J98" s="1" t="s">
        <v>1000</v>
      </c>
      <c r="K98" s="5">
        <v>150.0</v>
      </c>
      <c r="L98" s="5">
        <v>2.3040015E8</v>
      </c>
      <c r="M98" s="1" t="s">
        <v>1044</v>
      </c>
      <c r="N98" s="1" t="s">
        <v>1044</v>
      </c>
      <c r="O98" s="2"/>
      <c r="P98" s="1" t="s">
        <v>1277</v>
      </c>
      <c r="Q98" s="1" t="s">
        <v>52</v>
      </c>
      <c r="R98" s="2"/>
      <c r="S98" s="1" t="s">
        <v>39</v>
      </c>
      <c r="T98" s="1" t="s">
        <v>1003</v>
      </c>
      <c r="U98" s="6" t="s">
        <v>1046</v>
      </c>
      <c r="V98" s="5" t="s">
        <v>1005</v>
      </c>
      <c r="W98" s="5" t="s">
        <v>36</v>
      </c>
      <c r="X98" s="6" t="s">
        <v>1047</v>
      </c>
      <c r="Y98" s="6" t="s">
        <v>1048</v>
      </c>
      <c r="Z98" s="6" t="s">
        <v>1049</v>
      </c>
      <c r="AA98" s="1" t="s">
        <v>1153</v>
      </c>
      <c r="AB98" s="1" t="s">
        <v>58</v>
      </c>
      <c r="AC98" s="1" t="s">
        <v>1154</v>
      </c>
      <c r="AD98" s="2"/>
      <c r="AE98" s="2"/>
      <c r="AF98" s="1" t="s">
        <v>1024</v>
      </c>
    </row>
    <row r="99">
      <c r="A99" s="5">
        <v>75950.0</v>
      </c>
      <c r="B99" s="3">
        <v>46213.0</v>
      </c>
      <c r="C99" s="1" t="s">
        <v>1041</v>
      </c>
      <c r="D99" s="5" t="s">
        <v>1278</v>
      </c>
      <c r="E99" s="2"/>
      <c r="F99" s="5">
        <v>49112.0</v>
      </c>
      <c r="G99" s="3">
        <v>46213.0</v>
      </c>
      <c r="H99" s="1" t="s">
        <v>1276</v>
      </c>
      <c r="I99" s="3">
        <v>46213.0</v>
      </c>
      <c r="J99" s="1" t="s">
        <v>1000</v>
      </c>
      <c r="K99" s="5">
        <v>20.0</v>
      </c>
      <c r="L99" s="5">
        <v>2.3060002E8</v>
      </c>
      <c r="M99" s="1" t="s">
        <v>1219</v>
      </c>
      <c r="N99" s="1" t="s">
        <v>1219</v>
      </c>
      <c r="O99" s="2"/>
      <c r="P99" s="1" t="s">
        <v>1277</v>
      </c>
      <c r="Q99" s="1" t="s">
        <v>52</v>
      </c>
      <c r="R99" s="2"/>
      <c r="S99" s="1" t="s">
        <v>39</v>
      </c>
      <c r="T99" s="1" t="s">
        <v>1003</v>
      </c>
      <c r="U99" s="6" t="s">
        <v>1220</v>
      </c>
      <c r="V99" s="5" t="s">
        <v>1005</v>
      </c>
      <c r="W99" s="5" t="s">
        <v>36</v>
      </c>
      <c r="X99" s="6" t="s">
        <v>1221</v>
      </c>
      <c r="Y99" s="6" t="s">
        <v>1222</v>
      </c>
      <c r="Z99" s="6" t="s">
        <v>1168</v>
      </c>
      <c r="AA99" s="1" t="s">
        <v>1153</v>
      </c>
      <c r="AB99" s="1" t="s">
        <v>58</v>
      </c>
      <c r="AC99" s="1" t="s">
        <v>1154</v>
      </c>
      <c r="AD99" s="2"/>
      <c r="AE99" s="2"/>
      <c r="AF99" s="1" t="s">
        <v>1024</v>
      </c>
    </row>
    <row r="100">
      <c r="A100" s="5">
        <v>75949.0</v>
      </c>
      <c r="B100" s="3">
        <v>46213.0</v>
      </c>
      <c r="C100" s="1" t="s">
        <v>1041</v>
      </c>
      <c r="D100" s="5" t="s">
        <v>1279</v>
      </c>
      <c r="E100" s="1"/>
      <c r="F100" s="5">
        <v>49119.0</v>
      </c>
      <c r="G100" s="3">
        <v>46213.0</v>
      </c>
      <c r="H100" s="1" t="s">
        <v>1280</v>
      </c>
      <c r="I100" s="3">
        <v>46213.0</v>
      </c>
      <c r="J100" s="1" t="s">
        <v>1000</v>
      </c>
      <c r="K100" s="5">
        <v>223.0</v>
      </c>
      <c r="L100" s="5">
        <v>2.30400223E8</v>
      </c>
      <c r="M100" s="1" t="s">
        <v>1240</v>
      </c>
      <c r="N100" s="1" t="s">
        <v>1240</v>
      </c>
      <c r="O100" s="2"/>
      <c r="P100" s="1" t="s">
        <v>1281</v>
      </c>
      <c r="Q100" s="1" t="s">
        <v>125</v>
      </c>
      <c r="R100" s="2"/>
      <c r="S100" s="1" t="s">
        <v>39</v>
      </c>
      <c r="T100" s="1" t="s">
        <v>1003</v>
      </c>
      <c r="U100" s="6">
        <v>4780000.0</v>
      </c>
      <c r="V100" s="5" t="s">
        <v>1005</v>
      </c>
      <c r="W100" s="5" t="s">
        <v>1054</v>
      </c>
      <c r="X100" s="6" t="s">
        <v>36</v>
      </c>
      <c r="Y100" s="6" t="s">
        <v>36</v>
      </c>
      <c r="Z100" s="6">
        <v>0.0</v>
      </c>
      <c r="AA100" s="1" t="s">
        <v>78</v>
      </c>
      <c r="AB100" s="1" t="s">
        <v>38</v>
      </c>
      <c r="AC100" s="1" t="s">
        <v>516</v>
      </c>
      <c r="AD100" s="2"/>
      <c r="AE100" s="2"/>
      <c r="AF100" s="1" t="s">
        <v>1024</v>
      </c>
    </row>
    <row r="101">
      <c r="A101" s="5">
        <v>75948.0</v>
      </c>
      <c r="B101" s="3">
        <v>46213.0</v>
      </c>
      <c r="C101" s="2"/>
      <c r="D101" s="5" t="s">
        <v>1282</v>
      </c>
      <c r="E101" s="1"/>
      <c r="F101" s="1">
        <v>49110.0</v>
      </c>
      <c r="G101" s="18">
        <v>46213.0</v>
      </c>
      <c r="H101" s="1" t="s">
        <v>1283</v>
      </c>
      <c r="I101" s="18">
        <v>46213.0</v>
      </c>
      <c r="J101" s="1" t="s">
        <v>1000</v>
      </c>
      <c r="K101" s="5">
        <v>41.0</v>
      </c>
      <c r="L101" s="5">
        <v>1.11000041E8</v>
      </c>
      <c r="M101" s="1" t="s">
        <v>1284</v>
      </c>
      <c r="N101" s="1" t="s">
        <v>1284</v>
      </c>
      <c r="O101" s="2"/>
      <c r="P101" s="1" t="s">
        <v>986</v>
      </c>
      <c r="Q101" s="1" t="s">
        <v>113</v>
      </c>
      <c r="R101" s="2"/>
      <c r="S101" s="1" t="s">
        <v>39</v>
      </c>
      <c r="T101" s="1" t="s">
        <v>1003</v>
      </c>
      <c r="U101" s="6" t="s">
        <v>1285</v>
      </c>
      <c r="V101" s="5" t="s">
        <v>1005</v>
      </c>
      <c r="W101" s="5" t="s">
        <v>36</v>
      </c>
      <c r="X101" s="6" t="s">
        <v>1286</v>
      </c>
      <c r="Y101" s="6" t="s">
        <v>1287</v>
      </c>
      <c r="Z101" s="6" t="s">
        <v>1288</v>
      </c>
      <c r="AA101" s="1" t="s">
        <v>57</v>
      </c>
      <c r="AB101" s="1" t="s">
        <v>57</v>
      </c>
      <c r="AC101" s="1" t="s">
        <v>118</v>
      </c>
      <c r="AD101" s="2"/>
      <c r="AE101" s="2"/>
      <c r="AF101" s="1" t="s">
        <v>1024</v>
      </c>
    </row>
    <row r="102">
      <c r="A102" s="5">
        <v>75947.0</v>
      </c>
      <c r="B102" s="3">
        <v>46212.0</v>
      </c>
      <c r="C102" s="1" t="s">
        <v>1289</v>
      </c>
      <c r="D102" s="5" t="s">
        <v>1290</v>
      </c>
      <c r="E102" s="2"/>
      <c r="F102" s="1"/>
      <c r="G102" s="18"/>
      <c r="H102" s="1"/>
      <c r="I102" s="18"/>
      <c r="J102" s="1" t="s">
        <v>1000</v>
      </c>
      <c r="K102" s="5">
        <v>116.0</v>
      </c>
      <c r="L102" s="5">
        <v>2.30400116E8</v>
      </c>
      <c r="M102" s="1" t="s">
        <v>1291</v>
      </c>
      <c r="N102" s="1" t="s">
        <v>1291</v>
      </c>
      <c r="O102" s="2"/>
      <c r="P102" s="1" t="s">
        <v>1292</v>
      </c>
      <c r="Q102" s="1" t="s">
        <v>235</v>
      </c>
      <c r="R102" s="2"/>
      <c r="S102" s="1" t="s">
        <v>39</v>
      </c>
      <c r="T102" s="1" t="s">
        <v>1003</v>
      </c>
      <c r="U102" s="6">
        <v>2758621.0</v>
      </c>
      <c r="V102" s="5" t="s">
        <v>1005</v>
      </c>
      <c r="W102" s="5" t="s">
        <v>36</v>
      </c>
      <c r="X102" s="6" t="s">
        <v>1293</v>
      </c>
      <c r="Y102" s="6" t="s">
        <v>1294</v>
      </c>
      <c r="Z102" s="6">
        <v>2050000.0</v>
      </c>
      <c r="AA102" s="1" t="s">
        <v>78</v>
      </c>
      <c r="AB102" s="1" t="s">
        <v>37</v>
      </c>
      <c r="AC102" s="1" t="s">
        <v>1295</v>
      </c>
      <c r="AD102" s="2"/>
      <c r="AE102" s="2"/>
      <c r="AF102" s="1" t="s">
        <v>1024</v>
      </c>
    </row>
    <row r="103">
      <c r="A103" s="5">
        <v>75946.0</v>
      </c>
      <c r="B103" s="3">
        <v>46212.0</v>
      </c>
      <c r="C103" s="1" t="s">
        <v>1289</v>
      </c>
      <c r="D103" s="5" t="s">
        <v>1296</v>
      </c>
      <c r="E103" s="1"/>
      <c r="F103" s="5">
        <v>49115.0</v>
      </c>
      <c r="G103" s="3">
        <v>46213.0</v>
      </c>
      <c r="H103" s="1" t="s">
        <v>1297</v>
      </c>
      <c r="I103" s="3">
        <v>46213.0</v>
      </c>
      <c r="J103" s="1" t="s">
        <v>1000</v>
      </c>
      <c r="K103" s="5">
        <v>143.0</v>
      </c>
      <c r="L103" s="5">
        <v>2.30400143E8</v>
      </c>
      <c r="M103" s="1" t="s">
        <v>1298</v>
      </c>
      <c r="N103" s="1" t="s">
        <v>1298</v>
      </c>
      <c r="O103" s="2"/>
      <c r="P103" s="1" t="s">
        <v>1299</v>
      </c>
      <c r="Q103" s="1" t="s">
        <v>244</v>
      </c>
      <c r="R103" s="2"/>
      <c r="S103" s="1" t="s">
        <v>39</v>
      </c>
      <c r="T103" s="1" t="s">
        <v>1003</v>
      </c>
      <c r="U103" s="6">
        <v>3879310.0</v>
      </c>
      <c r="V103" s="5" t="s">
        <v>1005</v>
      </c>
      <c r="W103" s="5" t="s">
        <v>36</v>
      </c>
      <c r="X103" s="6" t="s">
        <v>1209</v>
      </c>
      <c r="Y103" s="6" t="s">
        <v>1210</v>
      </c>
      <c r="Z103" s="6">
        <v>1640000.0</v>
      </c>
      <c r="AA103" s="1" t="s">
        <v>1066</v>
      </c>
      <c r="AB103" s="1" t="s">
        <v>65</v>
      </c>
      <c r="AC103" s="1" t="s">
        <v>1295</v>
      </c>
      <c r="AD103" s="2"/>
      <c r="AE103" s="2"/>
      <c r="AF103" s="1" t="s">
        <v>1024</v>
      </c>
    </row>
    <row r="104">
      <c r="A104" s="5">
        <v>75945.0</v>
      </c>
      <c r="B104" s="3">
        <v>46212.0</v>
      </c>
      <c r="C104" s="2"/>
      <c r="D104" s="5" t="s">
        <v>1300</v>
      </c>
      <c r="E104" s="1"/>
      <c r="F104" s="5">
        <v>49109.0</v>
      </c>
      <c r="G104" s="3">
        <v>46212.0</v>
      </c>
      <c r="H104" s="1" t="s">
        <v>1301</v>
      </c>
      <c r="I104" s="3">
        <v>46212.0</v>
      </c>
      <c r="J104" s="1" t="s">
        <v>1000</v>
      </c>
      <c r="K104" s="5">
        <v>75.0</v>
      </c>
      <c r="L104" s="5">
        <v>1.01000075E8</v>
      </c>
      <c r="M104" s="1" t="s">
        <v>1052</v>
      </c>
      <c r="N104" s="1" t="s">
        <v>1052</v>
      </c>
      <c r="O104" s="2"/>
      <c r="P104" s="1" t="s">
        <v>986</v>
      </c>
      <c r="Q104" s="1" t="s">
        <v>188</v>
      </c>
      <c r="R104" s="2"/>
      <c r="S104" s="1" t="s">
        <v>39</v>
      </c>
      <c r="T104" s="1" t="s">
        <v>1003</v>
      </c>
      <c r="U104" s="6" t="s">
        <v>1053</v>
      </c>
      <c r="V104" s="5" t="s">
        <v>1005</v>
      </c>
      <c r="W104" s="5" t="s">
        <v>36</v>
      </c>
      <c r="X104" s="6" t="s">
        <v>1073</v>
      </c>
      <c r="Y104" s="6" t="s">
        <v>161</v>
      </c>
      <c r="Z104" s="6" t="s">
        <v>1055</v>
      </c>
      <c r="AA104" s="1" t="s">
        <v>57</v>
      </c>
      <c r="AB104" s="1" t="s">
        <v>57</v>
      </c>
      <c r="AC104" s="1" t="s">
        <v>79</v>
      </c>
      <c r="AD104" s="2"/>
      <c r="AE104" s="2"/>
      <c r="AF104" s="1" t="s">
        <v>1024</v>
      </c>
    </row>
    <row r="105">
      <c r="A105" s="5">
        <v>75944.0</v>
      </c>
      <c r="B105" s="3">
        <v>46212.0</v>
      </c>
      <c r="C105" s="2"/>
      <c r="D105" s="5" t="s">
        <v>1302</v>
      </c>
      <c r="E105" s="1"/>
      <c r="F105" s="5">
        <v>49108.0</v>
      </c>
      <c r="G105" s="3">
        <v>46212.0</v>
      </c>
      <c r="H105" s="1" t="s">
        <v>1303</v>
      </c>
      <c r="I105" s="3">
        <v>46212.0</v>
      </c>
      <c r="J105" s="1" t="s">
        <v>1000</v>
      </c>
      <c r="K105" s="5">
        <v>9.0</v>
      </c>
      <c r="L105" s="5">
        <v>2.10200009E8</v>
      </c>
      <c r="M105" s="1" t="s">
        <v>1304</v>
      </c>
      <c r="N105" s="1" t="s">
        <v>1304</v>
      </c>
      <c r="O105" s="2"/>
      <c r="P105" s="1" t="s">
        <v>986</v>
      </c>
      <c r="Q105" s="1" t="s">
        <v>1305</v>
      </c>
      <c r="R105" s="2"/>
      <c r="S105" s="1" t="s">
        <v>39</v>
      </c>
      <c r="T105" s="1" t="s">
        <v>1003</v>
      </c>
      <c r="U105" s="6" t="s">
        <v>1306</v>
      </c>
      <c r="V105" s="5" t="s">
        <v>1005</v>
      </c>
      <c r="W105" s="5" t="s">
        <v>36</v>
      </c>
      <c r="X105" s="6" t="s">
        <v>1307</v>
      </c>
      <c r="Y105" s="6" t="s">
        <v>56</v>
      </c>
      <c r="Z105" s="6" t="s">
        <v>1308</v>
      </c>
      <c r="AA105" s="1" t="s">
        <v>38</v>
      </c>
      <c r="AB105" s="1" t="s">
        <v>38</v>
      </c>
      <c r="AC105" s="1" t="s">
        <v>50</v>
      </c>
      <c r="AD105" s="2"/>
      <c r="AE105" s="2"/>
      <c r="AF105" s="1" t="s">
        <v>1024</v>
      </c>
    </row>
    <row r="106">
      <c r="A106" s="5">
        <v>75943.0</v>
      </c>
      <c r="B106" s="3">
        <v>46212.0</v>
      </c>
      <c r="C106" s="1"/>
      <c r="D106" s="5" t="s">
        <v>1309</v>
      </c>
      <c r="E106" s="1"/>
      <c r="F106" s="1">
        <v>49107.0</v>
      </c>
      <c r="G106" s="18">
        <v>46212.0</v>
      </c>
      <c r="H106" s="1" t="s">
        <v>1310</v>
      </c>
      <c r="I106" s="18">
        <v>46212.0</v>
      </c>
      <c r="J106" s="1" t="s">
        <v>1000</v>
      </c>
      <c r="K106" s="5">
        <v>22.0</v>
      </c>
      <c r="L106" s="5">
        <v>1.82000022E8</v>
      </c>
      <c r="M106" s="1" t="s">
        <v>1311</v>
      </c>
      <c r="N106" s="1" t="s">
        <v>1311</v>
      </c>
      <c r="O106" s="2"/>
      <c r="P106" s="1" t="s">
        <v>986</v>
      </c>
      <c r="Q106" s="1" t="s">
        <v>1305</v>
      </c>
      <c r="R106" s="2"/>
      <c r="S106" s="1" t="s">
        <v>39</v>
      </c>
      <c r="T106" s="1" t="s">
        <v>1003</v>
      </c>
      <c r="U106" s="6" t="s">
        <v>1019</v>
      </c>
      <c r="V106" s="5" t="s">
        <v>1005</v>
      </c>
      <c r="W106" s="5" t="s">
        <v>36</v>
      </c>
      <c r="X106" s="6" t="s">
        <v>1312</v>
      </c>
      <c r="Y106" s="6" t="s">
        <v>1313</v>
      </c>
      <c r="Z106" s="6" t="s">
        <v>1023</v>
      </c>
      <c r="AA106" s="1" t="s">
        <v>38</v>
      </c>
      <c r="AB106" s="1" t="s">
        <v>38</v>
      </c>
      <c r="AC106" s="1" t="s">
        <v>50</v>
      </c>
      <c r="AD106" s="2"/>
      <c r="AE106" s="2"/>
      <c r="AF106" s="1" t="s">
        <v>1024</v>
      </c>
    </row>
    <row r="107">
      <c r="A107" s="5">
        <v>75942.0</v>
      </c>
      <c r="B107" s="3">
        <v>46212.0</v>
      </c>
      <c r="C107" s="1"/>
      <c r="D107" s="5" t="s">
        <v>1314</v>
      </c>
      <c r="E107" s="1"/>
      <c r="F107" s="1">
        <v>49106.0</v>
      </c>
      <c r="G107" s="18">
        <v>46212.0</v>
      </c>
      <c r="H107" s="1" t="s">
        <v>1315</v>
      </c>
      <c r="I107" s="18">
        <v>46212.0</v>
      </c>
      <c r="J107" s="1" t="s">
        <v>1000</v>
      </c>
      <c r="K107" s="5">
        <v>79.0</v>
      </c>
      <c r="L107" s="5">
        <v>1.01000079E8</v>
      </c>
      <c r="M107" s="1" t="s">
        <v>1030</v>
      </c>
      <c r="N107" s="1" t="s">
        <v>1030</v>
      </c>
      <c r="O107" s="2"/>
      <c r="P107" s="1" t="s">
        <v>986</v>
      </c>
      <c r="Q107" s="1" t="s">
        <v>249</v>
      </c>
      <c r="R107" s="2"/>
      <c r="S107" s="1" t="s">
        <v>39</v>
      </c>
      <c r="T107" s="1" t="s">
        <v>1003</v>
      </c>
      <c r="U107" s="6" t="s">
        <v>1031</v>
      </c>
      <c r="V107" s="5" t="s">
        <v>1005</v>
      </c>
      <c r="W107" s="5" t="s">
        <v>36</v>
      </c>
      <c r="X107" s="6" t="s">
        <v>1032</v>
      </c>
      <c r="Y107" s="6" t="s">
        <v>1033</v>
      </c>
      <c r="Z107" s="6" t="s">
        <v>1034</v>
      </c>
      <c r="AA107" s="1" t="s">
        <v>57</v>
      </c>
      <c r="AB107" s="1" t="s">
        <v>57</v>
      </c>
      <c r="AC107" s="1" t="s">
        <v>118</v>
      </c>
      <c r="AD107" s="2"/>
      <c r="AE107" s="2"/>
      <c r="AF107" s="1" t="s">
        <v>1024</v>
      </c>
    </row>
    <row r="108">
      <c r="A108" s="5">
        <v>75941.0</v>
      </c>
      <c r="B108" s="3">
        <v>46212.0</v>
      </c>
      <c r="C108" s="2"/>
      <c r="D108" s="5" t="s">
        <v>1316</v>
      </c>
      <c r="E108" s="1"/>
      <c r="F108" s="5">
        <v>49104.0</v>
      </c>
      <c r="G108" s="3">
        <v>46212.0</v>
      </c>
      <c r="H108" s="1" t="s">
        <v>1317</v>
      </c>
      <c r="I108" s="3">
        <v>46212.0</v>
      </c>
      <c r="J108" s="1" t="s">
        <v>1000</v>
      </c>
      <c r="K108" s="5">
        <v>6.0</v>
      </c>
      <c r="L108" s="5">
        <v>1.55000006E8</v>
      </c>
      <c r="M108" s="1" t="s">
        <v>1318</v>
      </c>
      <c r="N108" s="1" t="s">
        <v>1318</v>
      </c>
      <c r="O108" s="2"/>
      <c r="P108" s="1" t="s">
        <v>986</v>
      </c>
      <c r="Q108" s="1" t="s">
        <v>844</v>
      </c>
      <c r="R108" s="2"/>
      <c r="S108" s="1" t="s">
        <v>39</v>
      </c>
      <c r="T108" s="1" t="s">
        <v>1003</v>
      </c>
      <c r="U108" s="6" t="s">
        <v>1319</v>
      </c>
      <c r="V108" s="5" t="s">
        <v>1005</v>
      </c>
      <c r="W108" s="5" t="s">
        <v>1054</v>
      </c>
      <c r="X108" s="6" t="s">
        <v>36</v>
      </c>
      <c r="Y108" s="6" t="s">
        <v>36</v>
      </c>
      <c r="Z108" s="6">
        <v>0.0</v>
      </c>
      <c r="AA108" s="1" t="s">
        <v>831</v>
      </c>
      <c r="AB108" s="1" t="s">
        <v>831</v>
      </c>
      <c r="AC108" s="1" t="s">
        <v>832</v>
      </c>
      <c r="AD108" s="2"/>
      <c r="AE108" s="1" t="s">
        <v>1320</v>
      </c>
      <c r="AF108" s="1" t="s">
        <v>1008</v>
      </c>
    </row>
    <row r="109">
      <c r="A109" s="5">
        <v>75940.0</v>
      </c>
      <c r="B109" s="3">
        <v>46212.0</v>
      </c>
      <c r="C109" s="1"/>
      <c r="D109" s="5" t="s">
        <v>1321</v>
      </c>
      <c r="E109" s="1"/>
      <c r="F109" s="5">
        <v>49103.0</v>
      </c>
      <c r="G109" s="3">
        <v>46212.0</v>
      </c>
      <c r="H109" s="1" t="s">
        <v>1322</v>
      </c>
      <c r="I109" s="3">
        <v>46212.0</v>
      </c>
      <c r="J109" s="1" t="s">
        <v>1000</v>
      </c>
      <c r="K109" s="5">
        <v>63.0</v>
      </c>
      <c r="L109" s="5">
        <v>1.01000063E8</v>
      </c>
      <c r="M109" s="1" t="s">
        <v>1026</v>
      </c>
      <c r="N109" s="1" t="s">
        <v>1026</v>
      </c>
      <c r="O109" s="2"/>
      <c r="P109" s="1" t="s">
        <v>986</v>
      </c>
      <c r="Q109" s="1" t="s">
        <v>851</v>
      </c>
      <c r="R109" s="2"/>
      <c r="S109" s="1" t="s">
        <v>39</v>
      </c>
      <c r="T109" s="1" t="s">
        <v>1003</v>
      </c>
      <c r="U109" s="6" t="s">
        <v>1027</v>
      </c>
      <c r="V109" s="5" t="s">
        <v>1005</v>
      </c>
      <c r="W109" s="5" t="s">
        <v>1054</v>
      </c>
      <c r="X109" s="6" t="s">
        <v>36</v>
      </c>
      <c r="Y109" s="6" t="s">
        <v>36</v>
      </c>
      <c r="Z109" s="6" t="s">
        <v>1029</v>
      </c>
      <c r="AA109" s="1" t="s">
        <v>834</v>
      </c>
      <c r="AB109" s="1" t="s">
        <v>834</v>
      </c>
      <c r="AC109" s="1" t="s">
        <v>832</v>
      </c>
      <c r="AD109" s="2"/>
      <c r="AE109" s="1" t="s">
        <v>1323</v>
      </c>
      <c r="AF109" s="1" t="s">
        <v>1008</v>
      </c>
    </row>
    <row r="110">
      <c r="A110" s="5">
        <v>75939.0</v>
      </c>
      <c r="B110" s="3">
        <v>46212.0</v>
      </c>
      <c r="C110" s="1"/>
      <c r="D110" s="5" t="s">
        <v>1324</v>
      </c>
      <c r="E110" s="2"/>
      <c r="F110" s="5">
        <v>49101.0</v>
      </c>
      <c r="G110" s="3">
        <v>46212.0</v>
      </c>
      <c r="H110" s="1" t="s">
        <v>1325</v>
      </c>
      <c r="I110" s="3">
        <v>46212.0</v>
      </c>
      <c r="J110" s="1" t="s">
        <v>1000</v>
      </c>
      <c r="K110" s="5">
        <v>63.0</v>
      </c>
      <c r="L110" s="5">
        <v>1.01000063E8</v>
      </c>
      <c r="M110" s="1" t="s">
        <v>1026</v>
      </c>
      <c r="N110" s="1" t="s">
        <v>1026</v>
      </c>
      <c r="O110" s="2"/>
      <c r="P110" s="1" t="s">
        <v>986</v>
      </c>
      <c r="Q110" s="1" t="s">
        <v>848</v>
      </c>
      <c r="R110" s="2"/>
      <c r="S110" s="1" t="s">
        <v>39</v>
      </c>
      <c r="T110" s="1" t="s">
        <v>1003</v>
      </c>
      <c r="U110" s="6" t="s">
        <v>1027</v>
      </c>
      <c r="V110" s="5" t="s">
        <v>1005</v>
      </c>
      <c r="W110" s="5" t="s">
        <v>671</v>
      </c>
      <c r="X110" s="6" t="s">
        <v>1073</v>
      </c>
      <c r="Y110" s="6" t="s">
        <v>161</v>
      </c>
      <c r="Z110" s="6" t="s">
        <v>1029</v>
      </c>
      <c r="AA110" s="1" t="s">
        <v>825</v>
      </c>
      <c r="AB110" s="1" t="s">
        <v>825</v>
      </c>
      <c r="AC110" s="1" t="s">
        <v>832</v>
      </c>
      <c r="AD110" s="2"/>
      <c r="AE110" s="2"/>
      <c r="AF110" s="1" t="s">
        <v>1008</v>
      </c>
    </row>
    <row r="111">
      <c r="A111" s="5">
        <v>75938.0</v>
      </c>
      <c r="B111" s="3">
        <v>46212.0</v>
      </c>
      <c r="C111" s="1" t="s">
        <v>1289</v>
      </c>
      <c r="D111" s="5" t="s">
        <v>1326</v>
      </c>
      <c r="E111" s="1"/>
      <c r="F111" s="5">
        <v>49100.0</v>
      </c>
      <c r="G111" s="3">
        <v>46212.0</v>
      </c>
      <c r="H111" s="1" t="s">
        <v>1327</v>
      </c>
      <c r="I111" s="3">
        <v>46212.0</v>
      </c>
      <c r="J111" s="1" t="s">
        <v>1000</v>
      </c>
      <c r="K111" s="5">
        <v>16.0</v>
      </c>
      <c r="L111" s="5">
        <v>2.30600016E8</v>
      </c>
      <c r="M111" s="1" t="s">
        <v>1001</v>
      </c>
      <c r="N111" s="1" t="s">
        <v>1001</v>
      </c>
      <c r="O111" s="2"/>
      <c r="P111" s="1" t="s">
        <v>1328</v>
      </c>
      <c r="Q111" s="1" t="s">
        <v>848</v>
      </c>
      <c r="R111" s="2"/>
      <c r="S111" s="1" t="s">
        <v>39</v>
      </c>
      <c r="T111" s="1" t="s">
        <v>1003</v>
      </c>
      <c r="U111" s="6" t="s">
        <v>1004</v>
      </c>
      <c r="V111" s="5" t="s">
        <v>1005</v>
      </c>
      <c r="W111" s="5" t="s">
        <v>1054</v>
      </c>
      <c r="X111" s="6" t="s">
        <v>36</v>
      </c>
      <c r="Y111" s="6" t="s">
        <v>36</v>
      </c>
      <c r="Z111" s="6" t="s">
        <v>1007</v>
      </c>
      <c r="AA111" s="1" t="s">
        <v>825</v>
      </c>
      <c r="AB111" s="1" t="s">
        <v>825</v>
      </c>
      <c r="AC111" s="1" t="s">
        <v>821</v>
      </c>
      <c r="AD111" s="2"/>
      <c r="AE111" s="1"/>
      <c r="AF111" s="1" t="s">
        <v>1008</v>
      </c>
    </row>
    <row r="112">
      <c r="A112" s="5">
        <v>75937.0</v>
      </c>
      <c r="B112" s="3">
        <v>46212.0</v>
      </c>
      <c r="C112" s="2"/>
      <c r="D112" s="5" t="s">
        <v>1329</v>
      </c>
      <c r="E112" s="1"/>
      <c r="F112" s="1">
        <v>49095.0</v>
      </c>
      <c r="G112" s="18">
        <v>46212.0</v>
      </c>
      <c r="H112" s="1" t="s">
        <v>1330</v>
      </c>
      <c r="I112" s="18">
        <v>46212.0</v>
      </c>
      <c r="J112" s="1" t="s">
        <v>1000</v>
      </c>
      <c r="K112" s="5">
        <v>46.0</v>
      </c>
      <c r="L112" s="5">
        <v>1.01000046E8</v>
      </c>
      <c r="M112" s="1" t="s">
        <v>69</v>
      </c>
      <c r="N112" s="1" t="s">
        <v>69</v>
      </c>
      <c r="O112" s="2"/>
      <c r="P112" s="1" t="s">
        <v>986</v>
      </c>
      <c r="Q112" s="1" t="s">
        <v>209</v>
      </c>
      <c r="R112" s="2"/>
      <c r="S112" s="1" t="s">
        <v>39</v>
      </c>
      <c r="T112" s="1" t="s">
        <v>1003</v>
      </c>
      <c r="U112" s="6" t="s">
        <v>1053</v>
      </c>
      <c r="V112" s="5" t="s">
        <v>1005</v>
      </c>
      <c r="W112" s="5" t="s">
        <v>36</v>
      </c>
      <c r="X112" s="6" t="s">
        <v>1073</v>
      </c>
      <c r="Y112" s="6" t="s">
        <v>161</v>
      </c>
      <c r="Z112" s="6">
        <v>0.0</v>
      </c>
      <c r="AA112" s="1" t="s">
        <v>65</v>
      </c>
      <c r="AB112" s="1" t="s">
        <v>65</v>
      </c>
      <c r="AC112" s="1" t="s">
        <v>79</v>
      </c>
      <c r="AD112" s="2"/>
      <c r="AE112" s="2"/>
      <c r="AF112" s="1" t="s">
        <v>1024</v>
      </c>
    </row>
    <row r="113">
      <c r="A113" s="5">
        <v>75936.0</v>
      </c>
      <c r="B113" s="3">
        <v>46212.0</v>
      </c>
      <c r="C113" s="1" t="s">
        <v>1289</v>
      </c>
      <c r="D113" s="5" t="s">
        <v>1331</v>
      </c>
      <c r="E113" s="1"/>
      <c r="F113" s="5">
        <v>49102.0</v>
      </c>
      <c r="G113" s="3">
        <v>46212.0</v>
      </c>
      <c r="H113" s="1" t="s">
        <v>1332</v>
      </c>
      <c r="I113" s="3">
        <v>46212.0</v>
      </c>
      <c r="J113" s="1" t="s">
        <v>1000</v>
      </c>
      <c r="K113" s="5">
        <v>113.0</v>
      </c>
      <c r="L113" s="5">
        <v>2.30400113E8</v>
      </c>
      <c r="M113" s="1" t="s">
        <v>1088</v>
      </c>
      <c r="N113" s="1" t="s">
        <v>1088</v>
      </c>
      <c r="O113" s="2"/>
      <c r="P113" s="1" t="s">
        <v>1333</v>
      </c>
      <c r="Q113" s="1" t="s">
        <v>851</v>
      </c>
      <c r="R113" s="2"/>
      <c r="S113" s="1" t="s">
        <v>39</v>
      </c>
      <c r="T113" s="1" t="s">
        <v>1003</v>
      </c>
      <c r="U113" s="6" t="s">
        <v>1027</v>
      </c>
      <c r="V113" s="5" t="s">
        <v>1005</v>
      </c>
      <c r="W113" s="5" t="s">
        <v>1054</v>
      </c>
      <c r="X113" s="6" t="s">
        <v>36</v>
      </c>
      <c r="Y113" s="6" t="s">
        <v>36</v>
      </c>
      <c r="Z113" s="6" t="s">
        <v>1029</v>
      </c>
      <c r="AA113" s="1" t="s">
        <v>819</v>
      </c>
      <c r="AB113" s="1" t="s">
        <v>834</v>
      </c>
      <c r="AC113" s="1" t="s">
        <v>821</v>
      </c>
      <c r="AD113" s="2"/>
      <c r="AE113" s="2"/>
      <c r="AF113" s="1" t="s">
        <v>1008</v>
      </c>
    </row>
    <row r="114">
      <c r="A114" s="5">
        <v>75935.0</v>
      </c>
      <c r="B114" s="3">
        <v>46212.0</v>
      </c>
      <c r="C114" s="1" t="s">
        <v>1289</v>
      </c>
      <c r="D114" s="5" t="s">
        <v>1331</v>
      </c>
      <c r="E114" s="1"/>
      <c r="F114" s="5">
        <v>49102.0</v>
      </c>
      <c r="G114" s="3">
        <v>46212.0</v>
      </c>
      <c r="H114" s="1" t="s">
        <v>1332</v>
      </c>
      <c r="I114" s="3">
        <v>46212.0</v>
      </c>
      <c r="J114" s="1" t="s">
        <v>1000</v>
      </c>
      <c r="K114" s="5">
        <v>16.0</v>
      </c>
      <c r="L114" s="5">
        <v>2.30600016E8</v>
      </c>
      <c r="M114" s="1" t="s">
        <v>1001</v>
      </c>
      <c r="N114" s="1" t="s">
        <v>1001</v>
      </c>
      <c r="O114" s="2"/>
      <c r="P114" s="1" t="s">
        <v>1333</v>
      </c>
      <c r="Q114" s="1" t="s">
        <v>851</v>
      </c>
      <c r="R114" s="2"/>
      <c r="S114" s="1" t="s">
        <v>39</v>
      </c>
      <c r="T114" s="1" t="s">
        <v>1003</v>
      </c>
      <c r="U114" s="6" t="s">
        <v>1004</v>
      </c>
      <c r="V114" s="5" t="s">
        <v>1005</v>
      </c>
      <c r="W114" s="5" t="s">
        <v>1054</v>
      </c>
      <c r="X114" s="6" t="s">
        <v>36</v>
      </c>
      <c r="Y114" s="6" t="s">
        <v>36</v>
      </c>
      <c r="Z114" s="6" t="s">
        <v>1007</v>
      </c>
      <c r="AA114" s="1" t="s">
        <v>819</v>
      </c>
      <c r="AB114" s="1" t="s">
        <v>834</v>
      </c>
      <c r="AC114" s="1" t="s">
        <v>821</v>
      </c>
      <c r="AD114" s="2"/>
      <c r="AE114" s="2"/>
      <c r="AF114" s="1" t="s">
        <v>1008</v>
      </c>
    </row>
    <row r="115">
      <c r="A115" s="5">
        <v>75932.0</v>
      </c>
      <c r="B115" s="3">
        <v>46212.0</v>
      </c>
      <c r="C115" s="1" t="s">
        <v>1041</v>
      </c>
      <c r="D115" s="5" t="s">
        <v>1334</v>
      </c>
      <c r="E115" s="2"/>
      <c r="F115" s="5">
        <v>49105.0</v>
      </c>
      <c r="G115" s="3">
        <v>46212.0</v>
      </c>
      <c r="H115" s="1" t="s">
        <v>1335</v>
      </c>
      <c r="I115" s="3">
        <v>46212.0</v>
      </c>
      <c r="J115" s="1" t="s">
        <v>1000</v>
      </c>
      <c r="K115" s="5">
        <v>113.0</v>
      </c>
      <c r="L115" s="5">
        <v>2.30400113E8</v>
      </c>
      <c r="M115" s="1" t="s">
        <v>1088</v>
      </c>
      <c r="N115" s="1" t="s">
        <v>1088</v>
      </c>
      <c r="O115" s="2"/>
      <c r="P115" s="1" t="s">
        <v>1336</v>
      </c>
      <c r="Q115" s="1" t="s">
        <v>249</v>
      </c>
      <c r="R115" s="2"/>
      <c r="S115" s="1" t="s">
        <v>39</v>
      </c>
      <c r="T115" s="1" t="s">
        <v>1003</v>
      </c>
      <c r="U115" s="6" t="s">
        <v>1027</v>
      </c>
      <c r="V115" s="5" t="s">
        <v>1005</v>
      </c>
      <c r="W115" s="5" t="s">
        <v>1054</v>
      </c>
      <c r="X115" s="6" t="s">
        <v>36</v>
      </c>
      <c r="Y115" s="6" t="s">
        <v>36</v>
      </c>
      <c r="Z115" s="5" t="s">
        <v>1029</v>
      </c>
      <c r="AA115" s="1" t="s">
        <v>78</v>
      </c>
      <c r="AB115" s="1" t="s">
        <v>57</v>
      </c>
      <c r="AC115" s="1" t="s">
        <v>1295</v>
      </c>
      <c r="AD115" s="2"/>
      <c r="AE115" s="2"/>
      <c r="AF115" s="1" t="s">
        <v>1024</v>
      </c>
    </row>
    <row r="116">
      <c r="A116" s="5">
        <v>75931.0</v>
      </c>
      <c r="B116" s="3">
        <v>46212.0</v>
      </c>
      <c r="C116" s="1" t="s">
        <v>1041</v>
      </c>
      <c r="D116" s="5" t="s">
        <v>802</v>
      </c>
      <c r="E116" s="2"/>
      <c r="F116" s="5">
        <v>49098.0</v>
      </c>
      <c r="G116" s="3">
        <v>46212.0</v>
      </c>
      <c r="H116" s="1" t="s">
        <v>1337</v>
      </c>
      <c r="I116" s="3">
        <v>46212.0</v>
      </c>
      <c r="J116" s="1" t="s">
        <v>1000</v>
      </c>
      <c r="K116" s="5">
        <v>223.0</v>
      </c>
      <c r="L116" s="5">
        <v>2.30400223E8</v>
      </c>
      <c r="M116" s="1" t="s">
        <v>1240</v>
      </c>
      <c r="N116" s="1" t="s">
        <v>1240</v>
      </c>
      <c r="O116" s="2"/>
      <c r="P116" s="1" t="s">
        <v>1338</v>
      </c>
      <c r="Q116" s="1" t="s">
        <v>231</v>
      </c>
      <c r="R116" s="2"/>
      <c r="S116" s="1" t="s">
        <v>39</v>
      </c>
      <c r="T116" s="1" t="s">
        <v>1003</v>
      </c>
      <c r="U116" s="6">
        <v>4780000.0</v>
      </c>
      <c r="V116" s="5" t="s">
        <v>1005</v>
      </c>
      <c r="W116" s="5" t="s">
        <v>1054</v>
      </c>
      <c r="X116" s="6" t="s">
        <v>36</v>
      </c>
      <c r="Y116" s="6" t="s">
        <v>36</v>
      </c>
      <c r="Z116" s="6">
        <v>0.0</v>
      </c>
      <c r="AA116" s="1" t="s">
        <v>78</v>
      </c>
      <c r="AB116" s="1" t="s">
        <v>38</v>
      </c>
      <c r="AC116" s="1" t="s">
        <v>1295</v>
      </c>
      <c r="AD116" s="2"/>
      <c r="AE116" s="2"/>
      <c r="AF116" s="1" t="s">
        <v>1024</v>
      </c>
    </row>
    <row r="117">
      <c r="A117" s="5">
        <v>75930.0</v>
      </c>
      <c r="B117" s="3">
        <v>46212.0</v>
      </c>
      <c r="C117" s="1" t="s">
        <v>1041</v>
      </c>
      <c r="D117" s="5" t="s">
        <v>1339</v>
      </c>
      <c r="E117" s="2"/>
      <c r="F117" s="5">
        <v>49095.0</v>
      </c>
      <c r="G117" s="3">
        <v>46212.0</v>
      </c>
      <c r="H117" s="1" t="s">
        <v>1330</v>
      </c>
      <c r="I117" s="3">
        <v>46212.0</v>
      </c>
      <c r="J117" s="1" t="s">
        <v>1000</v>
      </c>
      <c r="K117" s="5">
        <v>7.0</v>
      </c>
      <c r="L117" s="5">
        <v>2.30500007E8</v>
      </c>
      <c r="M117" s="1" t="s">
        <v>1340</v>
      </c>
      <c r="N117" s="1" t="s">
        <v>1340</v>
      </c>
      <c r="O117" s="2"/>
      <c r="P117" s="1" t="s">
        <v>1341</v>
      </c>
      <c r="Q117" s="1" t="s">
        <v>209</v>
      </c>
      <c r="R117" s="2"/>
      <c r="S117" s="1" t="s">
        <v>39</v>
      </c>
      <c r="T117" s="1" t="s">
        <v>1003</v>
      </c>
      <c r="U117" s="6">
        <v>2327586.0</v>
      </c>
      <c r="V117" s="5" t="s">
        <v>1005</v>
      </c>
      <c r="W117" s="5" t="s">
        <v>36</v>
      </c>
      <c r="X117" s="6" t="s">
        <v>1342</v>
      </c>
      <c r="Y117" s="6" t="s">
        <v>1343</v>
      </c>
      <c r="Z117" s="6">
        <v>3990000.0</v>
      </c>
      <c r="AA117" s="1" t="s">
        <v>78</v>
      </c>
      <c r="AB117" s="1" t="s">
        <v>65</v>
      </c>
      <c r="AC117" s="1" t="s">
        <v>1295</v>
      </c>
      <c r="AD117" s="2"/>
      <c r="AE117" s="1"/>
      <c r="AF117" s="1" t="s">
        <v>1024</v>
      </c>
    </row>
    <row r="118">
      <c r="A118" s="5">
        <v>75928.0</v>
      </c>
      <c r="B118" s="3">
        <v>46212.0</v>
      </c>
      <c r="C118" s="1"/>
      <c r="D118" s="5" t="s">
        <v>263</v>
      </c>
      <c r="E118" s="2"/>
      <c r="F118" s="5">
        <v>49094.0</v>
      </c>
      <c r="G118" s="3">
        <v>46212.0</v>
      </c>
      <c r="H118" s="1" t="s">
        <v>1344</v>
      </c>
      <c r="I118" s="3">
        <v>46212.0</v>
      </c>
      <c r="J118" s="1" t="s">
        <v>1000</v>
      </c>
      <c r="K118" s="5">
        <v>5.0</v>
      </c>
      <c r="L118" s="5">
        <v>2.21000005E8</v>
      </c>
      <c r="M118" s="1" t="s">
        <v>1175</v>
      </c>
      <c r="N118" s="1" t="s">
        <v>1175</v>
      </c>
      <c r="O118" s="2"/>
      <c r="P118" s="1" t="s">
        <v>986</v>
      </c>
      <c r="Q118" s="1" t="s">
        <v>1345</v>
      </c>
      <c r="R118" s="2"/>
      <c r="S118" s="1" t="s">
        <v>39</v>
      </c>
      <c r="T118" s="1" t="s">
        <v>1003</v>
      </c>
      <c r="U118" s="6" t="s">
        <v>1346</v>
      </c>
      <c r="V118" s="5" t="s">
        <v>1005</v>
      </c>
      <c r="W118" s="5" t="s">
        <v>36</v>
      </c>
      <c r="X118" s="6" t="s">
        <v>1347</v>
      </c>
      <c r="Y118" s="6" t="s">
        <v>1348</v>
      </c>
      <c r="Z118" s="6" t="s">
        <v>1180</v>
      </c>
      <c r="AA118" s="1" t="s">
        <v>1349</v>
      </c>
      <c r="AB118" s="1" t="s">
        <v>1349</v>
      </c>
      <c r="AC118" s="1" t="s">
        <v>1113</v>
      </c>
      <c r="AD118" s="2"/>
      <c r="AE118" s="2"/>
      <c r="AF118" s="1" t="s">
        <v>1024</v>
      </c>
    </row>
    <row r="119">
      <c r="A119" s="5">
        <v>75927.0</v>
      </c>
      <c r="B119" s="3">
        <v>46212.0</v>
      </c>
      <c r="C119" s="1"/>
      <c r="D119" s="5" t="s">
        <v>1350</v>
      </c>
      <c r="E119" s="2"/>
      <c r="F119" s="5">
        <v>49092.0</v>
      </c>
      <c r="G119" s="3">
        <v>46212.0</v>
      </c>
      <c r="H119" s="1" t="s">
        <v>1351</v>
      </c>
      <c r="I119" s="3">
        <v>46212.0</v>
      </c>
      <c r="J119" s="1" t="s">
        <v>1000</v>
      </c>
      <c r="K119" s="5">
        <v>5.0</v>
      </c>
      <c r="L119" s="5">
        <v>2.21000005E8</v>
      </c>
      <c r="M119" s="1" t="s">
        <v>1175</v>
      </c>
      <c r="N119" s="1" t="s">
        <v>1175</v>
      </c>
      <c r="O119" s="2"/>
      <c r="P119" s="1" t="s">
        <v>986</v>
      </c>
      <c r="Q119" s="1" t="s">
        <v>1352</v>
      </c>
      <c r="R119" s="2"/>
      <c r="S119" s="1" t="s">
        <v>39</v>
      </c>
      <c r="T119" s="1" t="s">
        <v>1003</v>
      </c>
      <c r="U119" s="6" t="s">
        <v>1346</v>
      </c>
      <c r="V119" s="5" t="s">
        <v>1005</v>
      </c>
      <c r="W119" s="5" t="s">
        <v>36</v>
      </c>
      <c r="X119" s="6" t="s">
        <v>1347</v>
      </c>
      <c r="Y119" s="6" t="s">
        <v>1348</v>
      </c>
      <c r="Z119" s="6" t="s">
        <v>1180</v>
      </c>
      <c r="AA119" s="1" t="s">
        <v>166</v>
      </c>
      <c r="AB119" s="1" t="s">
        <v>166</v>
      </c>
      <c r="AC119" s="1" t="s">
        <v>1113</v>
      </c>
      <c r="AD119" s="2"/>
      <c r="AE119" s="2"/>
      <c r="AF119" s="1" t="s">
        <v>1024</v>
      </c>
    </row>
    <row r="120">
      <c r="A120" s="5">
        <v>75926.0</v>
      </c>
      <c r="B120" s="3">
        <v>46212.0</v>
      </c>
      <c r="C120" s="2"/>
      <c r="D120" s="5" t="s">
        <v>1353</v>
      </c>
      <c r="E120" s="2"/>
      <c r="F120" s="5">
        <v>49091.0</v>
      </c>
      <c r="G120" s="3">
        <v>46212.0</v>
      </c>
      <c r="H120" s="1" t="s">
        <v>1354</v>
      </c>
      <c r="I120" s="3">
        <v>46212.0</v>
      </c>
      <c r="J120" s="1" t="s">
        <v>1000</v>
      </c>
      <c r="K120" s="5">
        <v>40.0</v>
      </c>
      <c r="L120" s="5">
        <v>1.0100004E8</v>
      </c>
      <c r="M120" s="1" t="s">
        <v>1247</v>
      </c>
      <c r="N120" s="1" t="s">
        <v>1247</v>
      </c>
      <c r="O120" s="2"/>
      <c r="P120" s="1" t="s">
        <v>986</v>
      </c>
      <c r="Q120" s="1" t="s">
        <v>769</v>
      </c>
      <c r="R120" s="2"/>
      <c r="S120" s="1" t="s">
        <v>39</v>
      </c>
      <c r="T120" s="1" t="s">
        <v>1003</v>
      </c>
      <c r="U120" s="6">
        <v>0.0</v>
      </c>
      <c r="V120" s="5" t="s">
        <v>1005</v>
      </c>
      <c r="W120" s="5" t="s">
        <v>36</v>
      </c>
      <c r="X120" s="6" t="s">
        <v>36</v>
      </c>
      <c r="Y120" s="6" t="s">
        <v>36</v>
      </c>
      <c r="Z120" s="7">
        <v>990000.0</v>
      </c>
      <c r="AA120" s="1" t="s">
        <v>381</v>
      </c>
      <c r="AB120" s="1" t="s">
        <v>381</v>
      </c>
      <c r="AC120" s="1" t="s">
        <v>804</v>
      </c>
      <c r="AD120" s="2"/>
      <c r="AE120" s="2"/>
      <c r="AF120" s="1" t="s">
        <v>1015</v>
      </c>
    </row>
    <row r="121">
      <c r="A121" s="5">
        <v>75925.0</v>
      </c>
      <c r="B121" s="3">
        <v>46212.0</v>
      </c>
      <c r="C121" s="2"/>
      <c r="D121" s="5" t="s">
        <v>1355</v>
      </c>
      <c r="E121" s="2"/>
      <c r="F121" s="5">
        <v>49089.0</v>
      </c>
      <c r="G121" s="3">
        <v>46212.0</v>
      </c>
      <c r="H121" s="1" t="s">
        <v>1356</v>
      </c>
      <c r="I121" s="3">
        <v>46212.0</v>
      </c>
      <c r="J121" s="1" t="s">
        <v>1000</v>
      </c>
      <c r="K121" s="5">
        <v>5.0</v>
      </c>
      <c r="L121" s="5">
        <v>2.21000005E8</v>
      </c>
      <c r="M121" s="1" t="s">
        <v>1175</v>
      </c>
      <c r="N121" s="1" t="s">
        <v>1175</v>
      </c>
      <c r="O121" s="2"/>
      <c r="P121" s="1" t="s">
        <v>986</v>
      </c>
      <c r="Q121" s="1" t="s">
        <v>1357</v>
      </c>
      <c r="R121" s="2"/>
      <c r="S121" s="1" t="s">
        <v>39</v>
      </c>
      <c r="T121" s="1" t="s">
        <v>1003</v>
      </c>
      <c r="U121" s="6" t="s">
        <v>1346</v>
      </c>
      <c r="V121" s="5" t="s">
        <v>1082</v>
      </c>
      <c r="W121" s="5" t="s">
        <v>36</v>
      </c>
      <c r="X121" s="6" t="s">
        <v>1358</v>
      </c>
      <c r="Y121" s="6" t="s">
        <v>1359</v>
      </c>
      <c r="Z121" s="6" t="s">
        <v>1180</v>
      </c>
      <c r="AA121" s="1" t="s">
        <v>49</v>
      </c>
      <c r="AB121" s="1" t="s">
        <v>49</v>
      </c>
      <c r="AC121" s="1" t="s">
        <v>1113</v>
      </c>
      <c r="AD121" s="2"/>
      <c r="AE121" s="2"/>
      <c r="AF121" s="1" t="s">
        <v>1024</v>
      </c>
    </row>
    <row r="122">
      <c r="A122" s="5">
        <v>75924.0</v>
      </c>
      <c r="B122" s="3">
        <v>46212.0</v>
      </c>
      <c r="C122" s="1"/>
      <c r="D122" s="5" t="s">
        <v>1071</v>
      </c>
      <c r="E122" s="2"/>
      <c r="F122" s="5">
        <v>49088.0</v>
      </c>
      <c r="G122" s="3">
        <v>46212.0</v>
      </c>
      <c r="H122" s="1" t="s">
        <v>1360</v>
      </c>
      <c r="I122" s="3">
        <v>46212.0</v>
      </c>
      <c r="J122" s="1" t="s">
        <v>1000</v>
      </c>
      <c r="K122" s="5">
        <v>44.0</v>
      </c>
      <c r="L122" s="5">
        <v>1.01000044E8</v>
      </c>
      <c r="M122" s="1" t="s">
        <v>764</v>
      </c>
      <c r="N122" s="1" t="s">
        <v>764</v>
      </c>
      <c r="O122" s="2"/>
      <c r="P122" s="1" t="s">
        <v>986</v>
      </c>
      <c r="Q122" s="1" t="s">
        <v>773</v>
      </c>
      <c r="R122" s="2"/>
      <c r="S122" s="1" t="s">
        <v>39</v>
      </c>
      <c r="T122" s="1" t="s">
        <v>1003</v>
      </c>
      <c r="U122" s="6">
        <v>0.0</v>
      </c>
      <c r="V122" s="5" t="s">
        <v>1005</v>
      </c>
      <c r="W122" s="5" t="s">
        <v>36</v>
      </c>
      <c r="X122" s="6" t="s">
        <v>36</v>
      </c>
      <c r="Y122" s="6" t="s">
        <v>36</v>
      </c>
      <c r="Z122" s="6">
        <v>990000.0</v>
      </c>
      <c r="AA122" s="1" t="s">
        <v>381</v>
      </c>
      <c r="AB122" s="1" t="s">
        <v>381</v>
      </c>
      <c r="AC122" s="1" t="s">
        <v>804</v>
      </c>
      <c r="AD122" s="2"/>
      <c r="AE122" s="1"/>
      <c r="AF122" s="1" t="s">
        <v>1015</v>
      </c>
    </row>
    <row r="123">
      <c r="A123" s="5">
        <v>75923.0</v>
      </c>
      <c r="B123" s="3">
        <v>46212.0</v>
      </c>
      <c r="C123" s="1"/>
      <c r="D123" s="5" t="s">
        <v>574</v>
      </c>
      <c r="E123" s="2"/>
      <c r="F123" s="5">
        <v>49087.0</v>
      </c>
      <c r="G123" s="3">
        <v>46212.0</v>
      </c>
      <c r="H123" s="1" t="s">
        <v>1361</v>
      </c>
      <c r="I123" s="3">
        <v>46212.0</v>
      </c>
      <c r="J123" s="1" t="s">
        <v>1000</v>
      </c>
      <c r="K123" s="5">
        <v>44.0</v>
      </c>
      <c r="L123" s="5">
        <v>1.01000044E8</v>
      </c>
      <c r="M123" s="1" t="s">
        <v>764</v>
      </c>
      <c r="N123" s="1" t="s">
        <v>764</v>
      </c>
      <c r="O123" s="2"/>
      <c r="P123" s="1" t="s">
        <v>986</v>
      </c>
      <c r="Q123" s="1" t="s">
        <v>763</v>
      </c>
      <c r="R123" s="2"/>
      <c r="S123" s="1" t="s">
        <v>39</v>
      </c>
      <c r="T123" s="1" t="s">
        <v>1003</v>
      </c>
      <c r="U123" s="6">
        <v>0.0</v>
      </c>
      <c r="V123" s="5" t="s">
        <v>1005</v>
      </c>
      <c r="W123" s="5" t="s">
        <v>36</v>
      </c>
      <c r="X123" s="6" t="s">
        <v>36</v>
      </c>
      <c r="Y123" s="6" t="s">
        <v>36</v>
      </c>
      <c r="Z123" s="6">
        <v>990000.0</v>
      </c>
      <c r="AA123" s="1" t="s">
        <v>381</v>
      </c>
      <c r="AB123" s="1" t="s">
        <v>381</v>
      </c>
      <c r="AC123" s="1" t="s">
        <v>804</v>
      </c>
      <c r="AD123" s="2"/>
      <c r="AE123" s="2"/>
      <c r="AF123" s="1" t="s">
        <v>1015</v>
      </c>
    </row>
    <row r="124">
      <c r="A124" s="5">
        <v>75922.0</v>
      </c>
      <c r="B124" s="3">
        <v>46212.0</v>
      </c>
      <c r="C124" s="1" t="s">
        <v>1289</v>
      </c>
      <c r="D124" s="5" t="s">
        <v>1362</v>
      </c>
      <c r="E124" s="2"/>
      <c r="F124" s="5">
        <v>49093.0</v>
      </c>
      <c r="G124" s="3">
        <v>46212.0</v>
      </c>
      <c r="H124" s="1" t="s">
        <v>1363</v>
      </c>
      <c r="I124" s="3">
        <v>46212.0</v>
      </c>
      <c r="J124" s="1" t="s">
        <v>1000</v>
      </c>
      <c r="K124" s="5">
        <v>141.0</v>
      </c>
      <c r="L124" s="5">
        <v>2.30400141E8</v>
      </c>
      <c r="M124" s="1" t="s">
        <v>1204</v>
      </c>
      <c r="N124" s="1" t="s">
        <v>1204</v>
      </c>
      <c r="O124" s="2"/>
      <c r="P124" s="1" t="s">
        <v>1292</v>
      </c>
      <c r="Q124" s="1" t="s">
        <v>235</v>
      </c>
      <c r="R124" s="2"/>
      <c r="S124" s="1" t="s">
        <v>39</v>
      </c>
      <c r="T124" s="1" t="s">
        <v>1003</v>
      </c>
      <c r="U124" s="6" t="s">
        <v>1205</v>
      </c>
      <c r="V124" s="5" t="s">
        <v>1005</v>
      </c>
      <c r="W124" s="5" t="s">
        <v>36</v>
      </c>
      <c r="X124" s="6" t="s">
        <v>1206</v>
      </c>
      <c r="Y124" s="6" t="s">
        <v>1207</v>
      </c>
      <c r="Z124" s="6">
        <v>7750000.0</v>
      </c>
      <c r="AA124" s="1" t="s">
        <v>78</v>
      </c>
      <c r="AB124" s="1" t="s">
        <v>37</v>
      </c>
      <c r="AC124" s="1" t="s">
        <v>1154</v>
      </c>
      <c r="AD124" s="2"/>
      <c r="AE124" s="2"/>
      <c r="AF124" s="1" t="s">
        <v>1024</v>
      </c>
    </row>
    <row r="125">
      <c r="A125" s="5">
        <v>75919.0</v>
      </c>
      <c r="B125" s="3">
        <v>46212.0</v>
      </c>
      <c r="C125" s="1"/>
      <c r="D125" s="5" t="s">
        <v>1364</v>
      </c>
      <c r="E125" s="2"/>
      <c r="F125" s="5">
        <v>49086.0</v>
      </c>
      <c r="G125" s="3">
        <v>46212.0</v>
      </c>
      <c r="H125" s="1" t="s">
        <v>1365</v>
      </c>
      <c r="I125" s="3">
        <v>46212.0</v>
      </c>
      <c r="J125" s="1" t="s">
        <v>1000</v>
      </c>
      <c r="K125" s="5">
        <v>1.0</v>
      </c>
      <c r="L125" s="5">
        <v>1.61000001E8</v>
      </c>
      <c r="M125" s="1" t="s">
        <v>1010</v>
      </c>
      <c r="N125" s="1" t="s">
        <v>1167</v>
      </c>
      <c r="O125" s="2"/>
      <c r="P125" s="1" t="s">
        <v>986</v>
      </c>
      <c r="Q125" s="1" t="s">
        <v>221</v>
      </c>
      <c r="R125" s="2"/>
      <c r="S125" s="1" t="s">
        <v>39</v>
      </c>
      <c r="T125" s="1" t="s">
        <v>1003</v>
      </c>
      <c r="U125" s="6" t="s">
        <v>1168</v>
      </c>
      <c r="V125" s="5" t="s">
        <v>1082</v>
      </c>
      <c r="W125" s="5" t="s">
        <v>36</v>
      </c>
      <c r="X125" s="6" t="s">
        <v>1169</v>
      </c>
      <c r="Y125" s="6" t="s">
        <v>1169</v>
      </c>
      <c r="Z125" s="6" t="s">
        <v>1170</v>
      </c>
      <c r="AA125" s="1" t="s">
        <v>38</v>
      </c>
      <c r="AB125" s="1" t="s">
        <v>38</v>
      </c>
      <c r="AC125" s="1" t="s">
        <v>721</v>
      </c>
      <c r="AD125" s="2"/>
      <c r="AE125" s="2"/>
      <c r="AF125" s="1" t="s">
        <v>1024</v>
      </c>
    </row>
    <row r="126">
      <c r="A126" s="5">
        <v>75918.0</v>
      </c>
      <c r="B126" s="3">
        <v>46212.0</v>
      </c>
      <c r="C126" s="1"/>
      <c r="D126" s="5" t="s">
        <v>1364</v>
      </c>
      <c r="E126" s="2"/>
      <c r="F126" s="1">
        <v>49086.0</v>
      </c>
      <c r="G126" s="18">
        <v>46212.0</v>
      </c>
      <c r="H126" s="1" t="s">
        <v>1365</v>
      </c>
      <c r="I126" s="18">
        <v>46212.0</v>
      </c>
      <c r="J126" s="1" t="s">
        <v>1000</v>
      </c>
      <c r="K126" s="5">
        <v>1.0</v>
      </c>
      <c r="L126" s="5">
        <v>1.61000001E8</v>
      </c>
      <c r="M126" s="1" t="s">
        <v>1010</v>
      </c>
      <c r="N126" s="1" t="s">
        <v>1164</v>
      </c>
      <c r="O126" s="2"/>
      <c r="P126" s="1" t="s">
        <v>986</v>
      </c>
      <c r="Q126" s="1" t="s">
        <v>221</v>
      </c>
      <c r="R126" s="2"/>
      <c r="S126" s="1" t="s">
        <v>39</v>
      </c>
      <c r="T126" s="1" t="s">
        <v>1003</v>
      </c>
      <c r="U126" s="6" t="s">
        <v>1165</v>
      </c>
      <c r="V126" s="5" t="s">
        <v>1137</v>
      </c>
      <c r="W126" s="5" t="s">
        <v>36</v>
      </c>
      <c r="X126" s="6" t="s">
        <v>1166</v>
      </c>
      <c r="Y126" s="6" t="s">
        <v>1166</v>
      </c>
      <c r="Z126" s="6">
        <v>8188400.0</v>
      </c>
      <c r="AA126" s="1" t="s">
        <v>38</v>
      </c>
      <c r="AB126" s="1" t="s">
        <v>38</v>
      </c>
      <c r="AC126" s="1" t="s">
        <v>721</v>
      </c>
      <c r="AD126" s="2"/>
      <c r="AE126" s="2"/>
      <c r="AF126" s="1" t="s">
        <v>1024</v>
      </c>
    </row>
    <row r="127">
      <c r="A127" s="5">
        <v>75917.0</v>
      </c>
      <c r="B127" s="3">
        <v>46212.0</v>
      </c>
      <c r="C127" s="1"/>
      <c r="D127" s="5" t="s">
        <v>1364</v>
      </c>
      <c r="E127" s="2"/>
      <c r="F127" s="5">
        <v>49086.0</v>
      </c>
      <c r="G127" s="3">
        <v>46212.0</v>
      </c>
      <c r="H127" s="1" t="s">
        <v>1365</v>
      </c>
      <c r="I127" s="3">
        <v>46212.0</v>
      </c>
      <c r="J127" s="1" t="s">
        <v>1000</v>
      </c>
      <c r="K127" s="5">
        <v>1.0</v>
      </c>
      <c r="L127" s="5">
        <v>1.61000001E8</v>
      </c>
      <c r="M127" s="1" t="s">
        <v>1010</v>
      </c>
      <c r="N127" s="1" t="s">
        <v>1011</v>
      </c>
      <c r="O127" s="2"/>
      <c r="P127" s="1" t="s">
        <v>986</v>
      </c>
      <c r="Q127" s="1" t="s">
        <v>221</v>
      </c>
      <c r="R127" s="2"/>
      <c r="S127" s="1" t="s">
        <v>39</v>
      </c>
      <c r="T127" s="1" t="s">
        <v>1003</v>
      </c>
      <c r="U127" s="6">
        <v>8900000.0</v>
      </c>
      <c r="V127" s="5" t="s">
        <v>1137</v>
      </c>
      <c r="W127" s="5" t="s">
        <v>36</v>
      </c>
      <c r="X127" s="6" t="s">
        <v>1366</v>
      </c>
      <c r="Y127" s="6" t="s">
        <v>1366</v>
      </c>
      <c r="Z127" s="6" t="s">
        <v>1014</v>
      </c>
      <c r="AA127" s="1" t="s">
        <v>38</v>
      </c>
      <c r="AB127" s="1" t="s">
        <v>38</v>
      </c>
      <c r="AC127" s="1" t="s">
        <v>721</v>
      </c>
      <c r="AD127" s="2"/>
      <c r="AE127" s="2"/>
      <c r="AF127" s="1" t="s">
        <v>1024</v>
      </c>
    </row>
    <row r="128">
      <c r="A128" s="5">
        <v>75916.0</v>
      </c>
      <c r="B128" s="3">
        <v>46212.0</v>
      </c>
      <c r="C128" s="1"/>
      <c r="D128" s="5" t="s">
        <v>1105</v>
      </c>
      <c r="E128" s="2"/>
      <c r="F128" s="5">
        <v>49084.0</v>
      </c>
      <c r="G128" s="3">
        <v>46212.0</v>
      </c>
      <c r="H128" s="1" t="s">
        <v>1367</v>
      </c>
      <c r="I128" s="3">
        <v>46212.0</v>
      </c>
      <c r="J128" s="1" t="s">
        <v>1000</v>
      </c>
      <c r="K128" s="5">
        <v>46.0</v>
      </c>
      <c r="L128" s="5">
        <v>1.01000046E8</v>
      </c>
      <c r="M128" s="1" t="s">
        <v>69</v>
      </c>
      <c r="N128" s="1" t="s">
        <v>69</v>
      </c>
      <c r="O128" s="2"/>
      <c r="P128" s="1" t="s">
        <v>986</v>
      </c>
      <c r="Q128" s="1" t="s">
        <v>213</v>
      </c>
      <c r="R128" s="2"/>
      <c r="S128" s="1" t="s">
        <v>39</v>
      </c>
      <c r="T128" s="1" t="s">
        <v>1003</v>
      </c>
      <c r="U128" s="6" t="s">
        <v>1053</v>
      </c>
      <c r="V128" s="5" t="s">
        <v>1005</v>
      </c>
      <c r="W128" s="5" t="s">
        <v>36</v>
      </c>
      <c r="X128" s="6" t="s">
        <v>1073</v>
      </c>
      <c r="Y128" s="6" t="s">
        <v>161</v>
      </c>
      <c r="Z128" s="6">
        <v>0.0</v>
      </c>
      <c r="AA128" s="1" t="s">
        <v>99</v>
      </c>
      <c r="AB128" s="1" t="s">
        <v>99</v>
      </c>
      <c r="AC128" s="1" t="s">
        <v>73</v>
      </c>
      <c r="AD128" s="2"/>
      <c r="AE128" s="2"/>
      <c r="AF128" s="1" t="s">
        <v>1024</v>
      </c>
    </row>
    <row r="129">
      <c r="A129" s="5">
        <v>75915.0</v>
      </c>
      <c r="B129" s="3">
        <v>46212.0</v>
      </c>
      <c r="C129" s="1" t="s">
        <v>1289</v>
      </c>
      <c r="D129" s="5" t="s">
        <v>251</v>
      </c>
      <c r="E129" s="2"/>
      <c r="F129" s="5">
        <v>49096.0</v>
      </c>
      <c r="G129" s="3">
        <v>46212.0</v>
      </c>
      <c r="H129" s="1" t="s">
        <v>1368</v>
      </c>
      <c r="I129" s="3">
        <v>46212.0</v>
      </c>
      <c r="J129" s="1" t="s">
        <v>1000</v>
      </c>
      <c r="K129" s="5">
        <v>307.0</v>
      </c>
      <c r="L129" s="5">
        <v>2.30400307E8</v>
      </c>
      <c r="M129" s="1" t="s">
        <v>1173</v>
      </c>
      <c r="N129" s="1" t="s">
        <v>1173</v>
      </c>
      <c r="O129" s="2"/>
      <c r="P129" s="1" t="s">
        <v>1369</v>
      </c>
      <c r="Q129" s="1" t="s">
        <v>252</v>
      </c>
      <c r="R129" s="2"/>
      <c r="S129" s="1" t="s">
        <v>39</v>
      </c>
      <c r="T129" s="1" t="s">
        <v>1003</v>
      </c>
      <c r="U129" s="6">
        <v>4310345.0</v>
      </c>
      <c r="V129" s="5" t="s">
        <v>1005</v>
      </c>
      <c r="W129" s="5" t="s">
        <v>1054</v>
      </c>
      <c r="X129" s="6" t="s">
        <v>36</v>
      </c>
      <c r="Y129" s="6" t="s">
        <v>36</v>
      </c>
      <c r="Z129" s="6">
        <v>0.0</v>
      </c>
      <c r="AA129" s="1" t="s">
        <v>78</v>
      </c>
      <c r="AB129" s="1" t="s">
        <v>65</v>
      </c>
      <c r="AC129" s="1" t="s">
        <v>1295</v>
      </c>
      <c r="AD129" s="2"/>
      <c r="AE129" s="2"/>
      <c r="AF129" s="1" t="s">
        <v>1024</v>
      </c>
    </row>
    <row r="130">
      <c r="A130" s="5">
        <v>75914.0</v>
      </c>
      <c r="B130" s="3">
        <v>46212.0</v>
      </c>
      <c r="C130" s="1" t="s">
        <v>1289</v>
      </c>
      <c r="D130" s="5" t="s">
        <v>251</v>
      </c>
      <c r="E130" s="2"/>
      <c r="F130" s="5">
        <v>49096.0</v>
      </c>
      <c r="G130" s="3">
        <v>46212.0</v>
      </c>
      <c r="H130" s="1" t="s">
        <v>1368</v>
      </c>
      <c r="I130" s="3">
        <v>46212.0</v>
      </c>
      <c r="J130" s="1" t="s">
        <v>1000</v>
      </c>
      <c r="K130" s="5">
        <v>149.0</v>
      </c>
      <c r="L130" s="5">
        <v>2.30400149E8</v>
      </c>
      <c r="M130" s="1" t="s">
        <v>1370</v>
      </c>
      <c r="N130" s="1" t="s">
        <v>1370</v>
      </c>
      <c r="O130" s="2"/>
      <c r="P130" s="1" t="s">
        <v>1369</v>
      </c>
      <c r="Q130" s="1" t="s">
        <v>252</v>
      </c>
      <c r="R130" s="2"/>
      <c r="S130" s="1" t="s">
        <v>39</v>
      </c>
      <c r="T130" s="1" t="s">
        <v>1003</v>
      </c>
      <c r="U130" s="6" t="s">
        <v>1306</v>
      </c>
      <c r="V130" s="5" t="s">
        <v>1005</v>
      </c>
      <c r="W130" s="5" t="s">
        <v>1054</v>
      </c>
      <c r="X130" s="6" t="s">
        <v>36</v>
      </c>
      <c r="Y130" s="6" t="s">
        <v>36</v>
      </c>
      <c r="Z130" s="6">
        <v>9960000.0</v>
      </c>
      <c r="AA130" s="1" t="s">
        <v>78</v>
      </c>
      <c r="AB130" s="1" t="s">
        <v>65</v>
      </c>
      <c r="AC130" s="1" t="s">
        <v>1295</v>
      </c>
      <c r="AD130" s="2"/>
      <c r="AE130" s="1"/>
      <c r="AF130" s="1" t="s">
        <v>1024</v>
      </c>
    </row>
    <row r="131">
      <c r="A131" s="5">
        <v>75913.0</v>
      </c>
      <c r="B131" s="3">
        <v>46212.0</v>
      </c>
      <c r="C131" s="1" t="s">
        <v>1041</v>
      </c>
      <c r="D131" s="5" t="s">
        <v>349</v>
      </c>
      <c r="E131" s="2"/>
      <c r="F131" s="5">
        <v>49085.0</v>
      </c>
      <c r="G131" s="3">
        <v>46212.0</v>
      </c>
      <c r="H131" s="1" t="s">
        <v>1371</v>
      </c>
      <c r="I131" s="3">
        <v>46212.0</v>
      </c>
      <c r="J131" s="1" t="s">
        <v>1000</v>
      </c>
      <c r="K131" s="5">
        <v>222.0</v>
      </c>
      <c r="L131" s="5">
        <v>2.30400222E8</v>
      </c>
      <c r="M131" s="1" t="s">
        <v>1141</v>
      </c>
      <c r="N131" s="1" t="s">
        <v>1141</v>
      </c>
      <c r="O131" s="2"/>
      <c r="P131" s="1" t="s">
        <v>1372</v>
      </c>
      <c r="Q131" s="1" t="s">
        <v>221</v>
      </c>
      <c r="R131" s="2"/>
      <c r="S131" s="1" t="s">
        <v>39</v>
      </c>
      <c r="T131" s="1" t="s">
        <v>1003</v>
      </c>
      <c r="U131" s="6">
        <v>4780000.0</v>
      </c>
      <c r="V131" s="5" t="s">
        <v>1005</v>
      </c>
      <c r="W131" s="5" t="s">
        <v>1054</v>
      </c>
      <c r="X131" s="6" t="s">
        <v>36</v>
      </c>
      <c r="Y131" s="6" t="s">
        <v>36</v>
      </c>
      <c r="Z131" s="6">
        <v>0.0</v>
      </c>
      <c r="AA131" s="1" t="s">
        <v>78</v>
      </c>
      <c r="AB131" s="1" t="s">
        <v>38</v>
      </c>
      <c r="AC131" s="1" t="s">
        <v>516</v>
      </c>
      <c r="AD131" s="2"/>
      <c r="AE131" s="1"/>
      <c r="AF131" s="1" t="s">
        <v>1024</v>
      </c>
    </row>
    <row r="132">
      <c r="A132" s="5">
        <v>75912.0</v>
      </c>
      <c r="B132" s="3">
        <v>46212.0</v>
      </c>
      <c r="C132" s="1" t="s">
        <v>1289</v>
      </c>
      <c r="D132" s="5" t="s">
        <v>715</v>
      </c>
      <c r="E132" s="2"/>
      <c r="F132" s="5">
        <v>49117.0</v>
      </c>
      <c r="G132" s="3">
        <v>46213.0</v>
      </c>
      <c r="H132" s="1" t="s">
        <v>1373</v>
      </c>
      <c r="I132" s="3">
        <v>46213.0</v>
      </c>
      <c r="J132" s="1" t="s">
        <v>1000</v>
      </c>
      <c r="K132" s="5">
        <v>227.0</v>
      </c>
      <c r="L132" s="5">
        <v>2.30400227E8</v>
      </c>
      <c r="M132" s="1" t="s">
        <v>1145</v>
      </c>
      <c r="N132" s="1" t="s">
        <v>1145</v>
      </c>
      <c r="O132" s="2"/>
      <c r="P132" s="1" t="s">
        <v>1374</v>
      </c>
      <c r="Q132" s="1" t="s">
        <v>192</v>
      </c>
      <c r="R132" s="2"/>
      <c r="S132" s="1" t="s">
        <v>39</v>
      </c>
      <c r="T132" s="1" t="s">
        <v>1003</v>
      </c>
      <c r="U132" s="6">
        <v>0.0</v>
      </c>
      <c r="V132" s="5" t="s">
        <v>1005</v>
      </c>
      <c r="W132" s="5" t="s">
        <v>1054</v>
      </c>
      <c r="X132" s="6" t="s">
        <v>36</v>
      </c>
      <c r="Y132" s="6" t="s">
        <v>36</v>
      </c>
      <c r="Z132" s="6">
        <v>0.0</v>
      </c>
      <c r="AA132" s="1" t="s">
        <v>78</v>
      </c>
      <c r="AB132" s="1" t="s">
        <v>84</v>
      </c>
      <c r="AC132" s="1" t="s">
        <v>1295</v>
      </c>
      <c r="AD132" s="2"/>
      <c r="AE132" s="1"/>
      <c r="AF132" s="1" t="s">
        <v>1024</v>
      </c>
    </row>
    <row r="133">
      <c r="A133" s="5">
        <v>75911.0</v>
      </c>
      <c r="B133" s="3">
        <v>46212.0</v>
      </c>
      <c r="C133" s="1"/>
      <c r="D133" s="5" t="s">
        <v>681</v>
      </c>
      <c r="E133" s="2"/>
      <c r="F133" s="5">
        <v>49099.0</v>
      </c>
      <c r="G133" s="3">
        <v>46212.0</v>
      </c>
      <c r="H133" s="1" t="s">
        <v>1375</v>
      </c>
      <c r="I133" s="3">
        <v>46212.0</v>
      </c>
      <c r="J133" s="1" t="s">
        <v>1000</v>
      </c>
      <c r="K133" s="5">
        <v>1.0</v>
      </c>
      <c r="L133" s="5">
        <v>1.61000001E8</v>
      </c>
      <c r="M133" s="1" t="s">
        <v>1010</v>
      </c>
      <c r="N133" s="1" t="s">
        <v>1080</v>
      </c>
      <c r="O133" s="2"/>
      <c r="P133" s="1" t="s">
        <v>986</v>
      </c>
      <c r="Q133" s="1" t="s">
        <v>231</v>
      </c>
      <c r="R133" s="2"/>
      <c r="S133" s="1" t="s">
        <v>39</v>
      </c>
      <c r="T133" s="1" t="s">
        <v>1003</v>
      </c>
      <c r="U133" s="6" t="s">
        <v>1081</v>
      </c>
      <c r="V133" s="5" t="s">
        <v>1005</v>
      </c>
      <c r="W133" s="5" t="s">
        <v>36</v>
      </c>
      <c r="X133" s="6" t="s">
        <v>1185</v>
      </c>
      <c r="Y133" s="6" t="s">
        <v>1185</v>
      </c>
      <c r="Z133" s="6">
        <v>7068500.0</v>
      </c>
      <c r="AA133" s="1" t="s">
        <v>38</v>
      </c>
      <c r="AB133" s="1" t="s">
        <v>38</v>
      </c>
      <c r="AC133" s="1" t="s">
        <v>1079</v>
      </c>
      <c r="AD133" s="2"/>
      <c r="AE133" s="2"/>
      <c r="AF133" s="1" t="s">
        <v>1024</v>
      </c>
    </row>
    <row r="134">
      <c r="A134" s="5">
        <v>75910.0</v>
      </c>
      <c r="B134" s="3">
        <v>46212.0</v>
      </c>
      <c r="C134" s="1"/>
      <c r="D134" s="5" t="s">
        <v>681</v>
      </c>
      <c r="E134" s="2"/>
      <c r="F134" s="1">
        <v>49082.0</v>
      </c>
      <c r="G134" s="18">
        <v>46212.0</v>
      </c>
      <c r="H134" s="1" t="s">
        <v>1376</v>
      </c>
      <c r="I134" s="18">
        <v>46212.0</v>
      </c>
      <c r="J134" s="1" t="s">
        <v>1000</v>
      </c>
      <c r="K134" s="5">
        <v>75.0</v>
      </c>
      <c r="L134" s="5">
        <v>1.01000075E8</v>
      </c>
      <c r="M134" s="1" t="s">
        <v>1052</v>
      </c>
      <c r="N134" s="1" t="s">
        <v>1052</v>
      </c>
      <c r="O134" s="2"/>
      <c r="P134" s="1" t="s">
        <v>986</v>
      </c>
      <c r="Q134" s="1" t="s">
        <v>766</v>
      </c>
      <c r="R134" s="2"/>
      <c r="S134" s="1" t="s">
        <v>39</v>
      </c>
      <c r="T134" s="1" t="s">
        <v>1003</v>
      </c>
      <c r="U134" s="6" t="s">
        <v>1053</v>
      </c>
      <c r="V134" s="5" t="s">
        <v>1005</v>
      </c>
      <c r="W134" s="5" t="s">
        <v>1054</v>
      </c>
      <c r="X134" s="6" t="s">
        <v>36</v>
      </c>
      <c r="Y134" s="6" t="s">
        <v>36</v>
      </c>
      <c r="Z134" s="6" t="s">
        <v>1055</v>
      </c>
      <c r="AA134" s="1" t="s">
        <v>381</v>
      </c>
      <c r="AB134" s="1" t="s">
        <v>381</v>
      </c>
      <c r="AC134" s="1" t="s">
        <v>804</v>
      </c>
      <c r="AD134" s="2"/>
      <c r="AE134" s="2"/>
      <c r="AF134" s="1" t="s">
        <v>1015</v>
      </c>
    </row>
    <row r="135">
      <c r="A135" s="5">
        <v>75909.0</v>
      </c>
      <c r="B135" s="3">
        <v>46212.0</v>
      </c>
      <c r="C135" s="1"/>
      <c r="D135" s="5" t="s">
        <v>1377</v>
      </c>
      <c r="E135" s="2"/>
      <c r="F135" s="5">
        <v>49097.0</v>
      </c>
      <c r="G135" s="3">
        <v>46212.0</v>
      </c>
      <c r="H135" s="1" t="s">
        <v>1378</v>
      </c>
      <c r="I135" s="3">
        <v>46212.0</v>
      </c>
      <c r="J135" s="1" t="s">
        <v>1000</v>
      </c>
      <c r="K135" s="5">
        <v>1.0</v>
      </c>
      <c r="L135" s="5">
        <v>1.61000001E8</v>
      </c>
      <c r="M135" s="1" t="s">
        <v>1010</v>
      </c>
      <c r="N135" s="1" t="s">
        <v>1011</v>
      </c>
      <c r="O135" s="2"/>
      <c r="P135" s="1" t="s">
        <v>986</v>
      </c>
      <c r="Q135" s="1" t="s">
        <v>252</v>
      </c>
      <c r="R135" s="2"/>
      <c r="S135" s="1" t="s">
        <v>39</v>
      </c>
      <c r="T135" s="1" t="s">
        <v>1003</v>
      </c>
      <c r="U135" s="6">
        <v>8900000.0</v>
      </c>
      <c r="V135" s="5" t="s">
        <v>1379</v>
      </c>
      <c r="W135" s="5" t="s">
        <v>36</v>
      </c>
      <c r="X135" s="6" t="s">
        <v>1380</v>
      </c>
      <c r="Y135" s="6" t="s">
        <v>1380</v>
      </c>
      <c r="Z135" s="6" t="s">
        <v>1014</v>
      </c>
      <c r="AA135" s="1" t="s">
        <v>84</v>
      </c>
      <c r="AB135" s="1" t="s">
        <v>65</v>
      </c>
      <c r="AC135" s="1" t="s">
        <v>1079</v>
      </c>
      <c r="AD135" s="2"/>
      <c r="AE135" s="2"/>
      <c r="AF135" s="1" t="s">
        <v>1024</v>
      </c>
    </row>
    <row r="136">
      <c r="A136" s="5">
        <v>75908.0</v>
      </c>
      <c r="B136" s="3">
        <v>46212.0</v>
      </c>
      <c r="C136" s="1"/>
      <c r="D136" s="5" t="s">
        <v>1377</v>
      </c>
      <c r="E136" s="2"/>
      <c r="F136" s="5">
        <v>49097.0</v>
      </c>
      <c r="G136" s="3">
        <v>46212.0</v>
      </c>
      <c r="H136" s="1" t="s">
        <v>1378</v>
      </c>
      <c r="I136" s="3">
        <v>46212.0</v>
      </c>
      <c r="J136" s="1" t="s">
        <v>1000</v>
      </c>
      <c r="K136" s="5">
        <v>1.0</v>
      </c>
      <c r="L136" s="5">
        <v>1.61000001E8</v>
      </c>
      <c r="M136" s="1" t="s">
        <v>1010</v>
      </c>
      <c r="N136" s="1" t="s">
        <v>1123</v>
      </c>
      <c r="O136" s="2"/>
      <c r="P136" s="1" t="s">
        <v>986</v>
      </c>
      <c r="Q136" s="1" t="s">
        <v>252</v>
      </c>
      <c r="R136" s="2"/>
      <c r="S136" s="1" t="s">
        <v>39</v>
      </c>
      <c r="T136" s="1" t="s">
        <v>1003</v>
      </c>
      <c r="U136" s="6" t="s">
        <v>1124</v>
      </c>
      <c r="V136" s="5" t="s">
        <v>1005</v>
      </c>
      <c r="W136" s="5" t="s">
        <v>36</v>
      </c>
      <c r="X136" s="6" t="s">
        <v>1130</v>
      </c>
      <c r="Y136" s="6" t="s">
        <v>1130</v>
      </c>
      <c r="Z136" s="6" t="s">
        <v>1127</v>
      </c>
      <c r="AA136" s="1" t="s">
        <v>84</v>
      </c>
      <c r="AB136" s="1" t="s">
        <v>65</v>
      </c>
      <c r="AC136" s="1" t="s">
        <v>1079</v>
      </c>
      <c r="AD136" s="2"/>
      <c r="AE136" s="2"/>
      <c r="AF136" s="1" t="s">
        <v>1024</v>
      </c>
    </row>
    <row r="137">
      <c r="A137" s="5">
        <v>75907.0</v>
      </c>
      <c r="B137" s="3">
        <v>46212.0</v>
      </c>
      <c r="C137" s="1"/>
      <c r="D137" s="5" t="s">
        <v>1381</v>
      </c>
      <c r="E137" s="2"/>
      <c r="F137" s="5">
        <v>49080.0</v>
      </c>
      <c r="G137" s="3">
        <v>46212.0</v>
      </c>
      <c r="H137" s="1" t="s">
        <v>1382</v>
      </c>
      <c r="I137" s="3">
        <v>46212.0</v>
      </c>
      <c r="J137" s="1" t="s">
        <v>1000</v>
      </c>
      <c r="K137" s="5">
        <v>7.0</v>
      </c>
      <c r="L137" s="5">
        <v>2.21000007E8</v>
      </c>
      <c r="M137" s="1" t="s">
        <v>1107</v>
      </c>
      <c r="N137" s="1" t="s">
        <v>1107</v>
      </c>
      <c r="O137" s="2"/>
      <c r="P137" s="1" t="s">
        <v>986</v>
      </c>
      <c r="Q137" s="1" t="s">
        <v>279</v>
      </c>
      <c r="R137" s="2"/>
      <c r="S137" s="1" t="s">
        <v>39</v>
      </c>
      <c r="T137" s="1" t="s">
        <v>1003</v>
      </c>
      <c r="U137" s="6" t="s">
        <v>1383</v>
      </c>
      <c r="V137" s="5" t="s">
        <v>1005</v>
      </c>
      <c r="W137" s="5" t="s">
        <v>36</v>
      </c>
      <c r="X137" s="6" t="s">
        <v>1384</v>
      </c>
      <c r="Y137" s="6" t="s">
        <v>1385</v>
      </c>
      <c r="Z137" s="6" t="s">
        <v>1111</v>
      </c>
      <c r="AA137" s="1" t="s">
        <v>38</v>
      </c>
      <c r="AB137" s="1" t="s">
        <v>38</v>
      </c>
      <c r="AC137" s="1" t="s">
        <v>1113</v>
      </c>
      <c r="AD137" s="2"/>
      <c r="AE137" s="2"/>
      <c r="AF137" s="1" t="s">
        <v>1024</v>
      </c>
    </row>
    <row r="138">
      <c r="A138" s="5">
        <v>75906.0</v>
      </c>
      <c r="B138" s="3">
        <v>46212.0</v>
      </c>
      <c r="C138" s="1"/>
      <c r="D138" s="5" t="s">
        <v>1386</v>
      </c>
      <c r="E138" s="2"/>
      <c r="F138" s="5">
        <v>49090.0</v>
      </c>
      <c r="G138" s="3">
        <v>46212.0</v>
      </c>
      <c r="H138" s="1" t="s">
        <v>1387</v>
      </c>
      <c r="I138" s="3">
        <v>46212.0</v>
      </c>
      <c r="J138" s="1" t="s">
        <v>1000</v>
      </c>
      <c r="K138" s="5">
        <v>5.0</v>
      </c>
      <c r="L138" s="5">
        <v>1.21000005E8</v>
      </c>
      <c r="M138" s="1" t="s">
        <v>143</v>
      </c>
      <c r="N138" s="1" t="s">
        <v>143</v>
      </c>
      <c r="O138" s="2"/>
      <c r="P138" s="1" t="s">
        <v>986</v>
      </c>
      <c r="Q138" s="1" t="s">
        <v>771</v>
      </c>
      <c r="R138" s="2"/>
      <c r="S138" s="1" t="s">
        <v>39</v>
      </c>
      <c r="T138" s="1" t="s">
        <v>1003</v>
      </c>
      <c r="U138" s="6" t="s">
        <v>1053</v>
      </c>
      <c r="V138" s="5" t="s">
        <v>1005</v>
      </c>
      <c r="W138" s="5" t="s">
        <v>36</v>
      </c>
      <c r="X138" s="6" t="s">
        <v>1073</v>
      </c>
      <c r="Y138" s="6" t="s">
        <v>161</v>
      </c>
      <c r="Z138" s="6">
        <v>0.0</v>
      </c>
      <c r="AA138" s="1" t="s">
        <v>381</v>
      </c>
      <c r="AB138" s="1" t="s">
        <v>381</v>
      </c>
      <c r="AC138" s="1" t="s">
        <v>804</v>
      </c>
      <c r="AD138" s="2"/>
      <c r="AE138" s="2"/>
      <c r="AF138" s="1" t="s">
        <v>1015</v>
      </c>
    </row>
    <row r="139">
      <c r="A139" s="5">
        <v>75905.0</v>
      </c>
      <c r="B139" s="3">
        <v>46212.0</v>
      </c>
      <c r="C139" s="1"/>
      <c r="D139" s="5" t="s">
        <v>1388</v>
      </c>
      <c r="E139" s="2"/>
      <c r="F139" s="5">
        <v>49078.0</v>
      </c>
      <c r="G139" s="3">
        <v>46212.0</v>
      </c>
      <c r="H139" s="1" t="s">
        <v>1389</v>
      </c>
      <c r="I139" s="3">
        <v>46212.0</v>
      </c>
      <c r="J139" s="1" t="s">
        <v>1000</v>
      </c>
      <c r="K139" s="5">
        <v>91.0</v>
      </c>
      <c r="L139" s="5">
        <v>1.11100091E8</v>
      </c>
      <c r="M139" s="1" t="s">
        <v>1390</v>
      </c>
      <c r="N139" s="1" t="s">
        <v>1390</v>
      </c>
      <c r="O139" s="2"/>
      <c r="P139" s="1" t="s">
        <v>986</v>
      </c>
      <c r="Q139" s="1" t="s">
        <v>638</v>
      </c>
      <c r="R139" s="2"/>
      <c r="S139" s="1" t="s">
        <v>39</v>
      </c>
      <c r="T139" s="1" t="s">
        <v>1003</v>
      </c>
      <c r="U139" s="6" t="s">
        <v>1391</v>
      </c>
      <c r="V139" s="5" t="s">
        <v>1005</v>
      </c>
      <c r="W139" s="5" t="s">
        <v>1392</v>
      </c>
      <c r="X139" s="6" t="s">
        <v>1393</v>
      </c>
      <c r="Y139" s="6" t="s">
        <v>1138</v>
      </c>
      <c r="Z139" s="6">
        <v>0.0</v>
      </c>
      <c r="AA139" s="1" t="s">
        <v>640</v>
      </c>
      <c r="AB139" s="1" t="s">
        <v>640</v>
      </c>
      <c r="AC139" s="1" t="s">
        <v>73</v>
      </c>
      <c r="AD139" s="1" t="s">
        <v>1394</v>
      </c>
      <c r="AE139" s="1" t="s">
        <v>1395</v>
      </c>
      <c r="AF139" s="1" t="s">
        <v>1024</v>
      </c>
    </row>
    <row r="140">
      <c r="A140" s="5">
        <v>75904.0</v>
      </c>
      <c r="B140" s="3">
        <v>46212.0</v>
      </c>
      <c r="C140" s="1" t="s">
        <v>1041</v>
      </c>
      <c r="D140" s="5" t="s">
        <v>1396</v>
      </c>
      <c r="E140" s="2"/>
      <c r="F140" s="5">
        <v>49079.0</v>
      </c>
      <c r="G140" s="3">
        <v>46212.0</v>
      </c>
      <c r="H140" s="1" t="s">
        <v>1397</v>
      </c>
      <c r="I140" s="3">
        <v>46212.0</v>
      </c>
      <c r="J140" s="1" t="s">
        <v>1000</v>
      </c>
      <c r="K140" s="5">
        <v>150.0</v>
      </c>
      <c r="L140" s="5">
        <v>2.3040015E8</v>
      </c>
      <c r="M140" s="1" t="s">
        <v>1044</v>
      </c>
      <c r="N140" s="1" t="s">
        <v>1044</v>
      </c>
      <c r="O140" s="2"/>
      <c r="P140" s="1" t="s">
        <v>1398</v>
      </c>
      <c r="Q140" s="1" t="s">
        <v>185</v>
      </c>
      <c r="R140" s="2"/>
      <c r="S140" s="1" t="s">
        <v>39</v>
      </c>
      <c r="T140" s="1" t="s">
        <v>1003</v>
      </c>
      <c r="U140" s="6" t="s">
        <v>1046</v>
      </c>
      <c r="V140" s="5" t="s">
        <v>1005</v>
      </c>
      <c r="W140" s="5" t="s">
        <v>36</v>
      </c>
      <c r="X140" s="6" t="s">
        <v>1047</v>
      </c>
      <c r="Y140" s="6" t="s">
        <v>1048</v>
      </c>
      <c r="Z140" s="6" t="s">
        <v>1049</v>
      </c>
      <c r="AA140" s="1" t="s">
        <v>78</v>
      </c>
      <c r="AB140" s="1" t="s">
        <v>57</v>
      </c>
      <c r="AC140" s="1" t="s">
        <v>1399</v>
      </c>
      <c r="AD140" s="2"/>
      <c r="AE140" s="2"/>
      <c r="AF140" s="1" t="s">
        <v>1024</v>
      </c>
    </row>
    <row r="141">
      <c r="A141" s="5">
        <v>75903.0</v>
      </c>
      <c r="B141" s="3">
        <v>46212.0</v>
      </c>
      <c r="C141" s="1" t="s">
        <v>1289</v>
      </c>
      <c r="D141" s="5" t="s">
        <v>429</v>
      </c>
      <c r="E141" s="2"/>
      <c r="F141" s="1">
        <v>49114.0</v>
      </c>
      <c r="G141" s="18">
        <v>46213.0</v>
      </c>
      <c r="H141" s="1" t="s">
        <v>1400</v>
      </c>
      <c r="I141" s="18">
        <v>46213.0</v>
      </c>
      <c r="J141" s="1" t="s">
        <v>1000</v>
      </c>
      <c r="K141" s="5">
        <v>145.0</v>
      </c>
      <c r="L141" s="5">
        <v>2.30400145E8</v>
      </c>
      <c r="M141" s="1" t="s">
        <v>1133</v>
      </c>
      <c r="N141" s="1" t="s">
        <v>1133</v>
      </c>
      <c r="O141" s="2"/>
      <c r="P141" s="1" t="s">
        <v>1299</v>
      </c>
      <c r="Q141" s="1" t="s">
        <v>244</v>
      </c>
      <c r="R141" s="2"/>
      <c r="S141" s="1" t="s">
        <v>39</v>
      </c>
      <c r="T141" s="1" t="s">
        <v>1003</v>
      </c>
      <c r="U141" s="6">
        <v>4741379.0</v>
      </c>
      <c r="V141" s="5" t="s">
        <v>1005</v>
      </c>
      <c r="W141" s="5" t="s">
        <v>1054</v>
      </c>
      <c r="X141" s="6" t="s">
        <v>36</v>
      </c>
      <c r="Y141" s="6" t="s">
        <v>36</v>
      </c>
      <c r="Z141" s="6">
        <v>1640000.0</v>
      </c>
      <c r="AA141" s="1" t="s">
        <v>1066</v>
      </c>
      <c r="AB141" s="1" t="s">
        <v>65</v>
      </c>
      <c r="AC141" s="1" t="s">
        <v>1401</v>
      </c>
      <c r="AD141" s="2"/>
      <c r="AE141" s="2"/>
      <c r="AF141" s="1" t="s">
        <v>1024</v>
      </c>
    </row>
    <row r="142">
      <c r="A142" s="5">
        <v>75902.0</v>
      </c>
      <c r="B142" s="3">
        <v>46212.0</v>
      </c>
      <c r="C142" s="1" t="s">
        <v>1041</v>
      </c>
      <c r="D142" s="5" t="s">
        <v>669</v>
      </c>
      <c r="E142" s="2"/>
      <c r="F142" s="5">
        <v>49083.0</v>
      </c>
      <c r="G142" s="3">
        <v>46212.0</v>
      </c>
      <c r="H142" s="1" t="s">
        <v>1402</v>
      </c>
      <c r="I142" s="3">
        <v>46212.0</v>
      </c>
      <c r="J142" s="1" t="s">
        <v>1000</v>
      </c>
      <c r="K142" s="5">
        <v>222.0</v>
      </c>
      <c r="L142" s="5">
        <v>2.30400222E8</v>
      </c>
      <c r="M142" s="1" t="s">
        <v>1141</v>
      </c>
      <c r="N142" s="1" t="s">
        <v>1141</v>
      </c>
      <c r="O142" s="2"/>
      <c r="P142" s="1" t="s">
        <v>1403</v>
      </c>
      <c r="Q142" s="1" t="s">
        <v>75</v>
      </c>
      <c r="R142" s="2"/>
      <c r="S142" s="1" t="s">
        <v>39</v>
      </c>
      <c r="T142" s="1" t="s">
        <v>1003</v>
      </c>
      <c r="U142" s="6">
        <v>4780000.0</v>
      </c>
      <c r="V142" s="5" t="s">
        <v>1005</v>
      </c>
      <c r="W142" s="5" t="s">
        <v>1054</v>
      </c>
      <c r="X142" s="6" t="s">
        <v>36</v>
      </c>
      <c r="Y142" s="6" t="s">
        <v>36</v>
      </c>
      <c r="Z142" s="6">
        <v>0.0</v>
      </c>
      <c r="AA142" s="1" t="s">
        <v>1153</v>
      </c>
      <c r="AB142" s="1" t="s">
        <v>65</v>
      </c>
      <c r="AC142" s="1" t="s">
        <v>1154</v>
      </c>
      <c r="AD142" s="2"/>
      <c r="AE142" s="1"/>
      <c r="AF142" s="1" t="s">
        <v>1024</v>
      </c>
    </row>
    <row r="143">
      <c r="A143" s="5">
        <v>75901.0</v>
      </c>
      <c r="B143" s="3">
        <v>46212.0</v>
      </c>
      <c r="C143" s="1"/>
      <c r="D143" s="5" t="s">
        <v>669</v>
      </c>
      <c r="E143" s="2"/>
      <c r="F143" s="5">
        <v>49076.0</v>
      </c>
      <c r="G143" s="3">
        <v>46212.0</v>
      </c>
      <c r="H143" s="1" t="s">
        <v>1404</v>
      </c>
      <c r="I143" s="3">
        <v>46212.0</v>
      </c>
      <c r="J143" s="1" t="s">
        <v>1000</v>
      </c>
      <c r="K143" s="5">
        <v>46.0</v>
      </c>
      <c r="L143" s="5">
        <v>1.01000046E8</v>
      </c>
      <c r="M143" s="1" t="s">
        <v>69</v>
      </c>
      <c r="N143" s="1" t="s">
        <v>69</v>
      </c>
      <c r="O143" s="2"/>
      <c r="P143" s="1" t="s">
        <v>986</v>
      </c>
      <c r="Q143" s="1" t="s">
        <v>68</v>
      </c>
      <c r="R143" s="2"/>
      <c r="S143" s="1" t="s">
        <v>39</v>
      </c>
      <c r="T143" s="1" t="s">
        <v>1003</v>
      </c>
      <c r="U143" s="6" t="s">
        <v>1053</v>
      </c>
      <c r="V143" s="5" t="s">
        <v>1005</v>
      </c>
      <c r="W143" s="5" t="s">
        <v>36</v>
      </c>
      <c r="X143" s="6" t="s">
        <v>1073</v>
      </c>
      <c r="Y143" s="6" t="s">
        <v>161</v>
      </c>
      <c r="Z143" s="6">
        <v>0.0</v>
      </c>
      <c r="AA143" s="1" t="s">
        <v>72</v>
      </c>
      <c r="AB143" s="1" t="s">
        <v>72</v>
      </c>
      <c r="AC143" s="1" t="s">
        <v>73</v>
      </c>
      <c r="AD143" s="2"/>
      <c r="AE143" s="2"/>
      <c r="AF143" s="1" t="s">
        <v>1024</v>
      </c>
    </row>
    <row r="144">
      <c r="A144" s="5">
        <v>75900.0</v>
      </c>
      <c r="B144" s="3">
        <v>46212.0</v>
      </c>
      <c r="C144" s="1"/>
      <c r="D144" s="5" t="s">
        <v>343</v>
      </c>
      <c r="E144" s="2"/>
      <c r="F144" s="1">
        <v>49076.0</v>
      </c>
      <c r="G144" s="18">
        <v>46212.0</v>
      </c>
      <c r="H144" s="1" t="s">
        <v>1404</v>
      </c>
      <c r="I144" s="18">
        <v>46212.0</v>
      </c>
      <c r="J144" s="1" t="s">
        <v>1000</v>
      </c>
      <c r="K144" s="5">
        <v>1.0</v>
      </c>
      <c r="L144" s="5">
        <v>1.61000001E8</v>
      </c>
      <c r="M144" s="1" t="s">
        <v>1010</v>
      </c>
      <c r="N144" s="1" t="s">
        <v>1164</v>
      </c>
      <c r="O144" s="2"/>
      <c r="P144" s="1" t="s">
        <v>986</v>
      </c>
      <c r="Q144" s="1" t="s">
        <v>68</v>
      </c>
      <c r="R144" s="2"/>
      <c r="S144" s="1" t="s">
        <v>39</v>
      </c>
      <c r="T144" s="1" t="s">
        <v>1003</v>
      </c>
      <c r="U144" s="6" t="s">
        <v>1165</v>
      </c>
      <c r="V144" s="5" t="s">
        <v>1005</v>
      </c>
      <c r="W144" s="5" t="s">
        <v>36</v>
      </c>
      <c r="X144" s="6" t="s">
        <v>1405</v>
      </c>
      <c r="Y144" s="6" t="s">
        <v>1405</v>
      </c>
      <c r="Z144" s="6">
        <v>8188400.0</v>
      </c>
      <c r="AA144" s="1" t="s">
        <v>72</v>
      </c>
      <c r="AB144" s="1" t="s">
        <v>72</v>
      </c>
      <c r="AC144" s="1" t="s">
        <v>1079</v>
      </c>
      <c r="AD144" s="2"/>
      <c r="AE144" s="2"/>
      <c r="AF144" s="1" t="s">
        <v>1024</v>
      </c>
    </row>
    <row r="145">
      <c r="A145" s="5">
        <v>75899.0</v>
      </c>
      <c r="B145" s="3">
        <v>46212.0</v>
      </c>
      <c r="C145" s="1" t="s">
        <v>1289</v>
      </c>
      <c r="D145" s="5" t="s">
        <v>570</v>
      </c>
      <c r="E145" s="2"/>
      <c r="F145" s="5">
        <v>49075.0</v>
      </c>
      <c r="G145" s="3">
        <v>46212.0</v>
      </c>
      <c r="H145" s="1" t="s">
        <v>1406</v>
      </c>
      <c r="I145" s="3">
        <v>46212.0</v>
      </c>
      <c r="J145" s="1" t="s">
        <v>1000</v>
      </c>
      <c r="K145" s="5">
        <v>225.0</v>
      </c>
      <c r="L145" s="5">
        <v>2.30400225E8</v>
      </c>
      <c r="M145" s="1" t="s">
        <v>1407</v>
      </c>
      <c r="N145" s="1" t="s">
        <v>1407</v>
      </c>
      <c r="O145" s="2"/>
      <c r="P145" s="1" t="s">
        <v>1408</v>
      </c>
      <c r="Q145" s="1" t="s">
        <v>31</v>
      </c>
      <c r="R145" s="2"/>
      <c r="S145" s="1" t="s">
        <v>39</v>
      </c>
      <c r="T145" s="1" t="s">
        <v>1003</v>
      </c>
      <c r="U145" s="6">
        <v>4780000.0</v>
      </c>
      <c r="V145" s="5" t="s">
        <v>1005</v>
      </c>
      <c r="W145" s="5" t="s">
        <v>1054</v>
      </c>
      <c r="X145" s="6" t="s">
        <v>36</v>
      </c>
      <c r="Y145" s="6" t="s">
        <v>36</v>
      </c>
      <c r="Z145" s="6">
        <v>0.0</v>
      </c>
      <c r="AA145" s="1" t="s">
        <v>1066</v>
      </c>
      <c r="AB145" s="1" t="s">
        <v>38</v>
      </c>
      <c r="AC145" s="1" t="s">
        <v>1401</v>
      </c>
      <c r="AD145" s="2"/>
      <c r="AE145" s="2"/>
      <c r="AF145" s="1" t="s">
        <v>1024</v>
      </c>
    </row>
    <row r="146">
      <c r="A146" s="5">
        <v>75898.0</v>
      </c>
      <c r="B146" s="3">
        <v>46212.0</v>
      </c>
      <c r="C146" s="1"/>
      <c r="D146" s="5" t="s">
        <v>1409</v>
      </c>
      <c r="E146" s="2"/>
      <c r="F146" s="5">
        <v>49081.0</v>
      </c>
      <c r="G146" s="3">
        <v>46212.0</v>
      </c>
      <c r="H146" s="1" t="s">
        <v>1410</v>
      </c>
      <c r="I146" s="3">
        <v>46212.0</v>
      </c>
      <c r="J146" s="1" t="s">
        <v>1000</v>
      </c>
      <c r="K146" s="5">
        <v>1.0</v>
      </c>
      <c r="L146" s="5">
        <v>1.61000001E8</v>
      </c>
      <c r="M146" s="1" t="s">
        <v>1010</v>
      </c>
      <c r="N146" s="1" t="s">
        <v>1164</v>
      </c>
      <c r="O146" s="2"/>
      <c r="P146" s="1" t="s">
        <v>986</v>
      </c>
      <c r="Q146" s="1" t="s">
        <v>75</v>
      </c>
      <c r="R146" s="2"/>
      <c r="S146" s="1" t="s">
        <v>39</v>
      </c>
      <c r="T146" s="1" t="s">
        <v>1003</v>
      </c>
      <c r="U146" s="6" t="s">
        <v>1165</v>
      </c>
      <c r="V146" s="5" t="s">
        <v>1082</v>
      </c>
      <c r="W146" s="5" t="s">
        <v>1012</v>
      </c>
      <c r="X146" s="6" t="s">
        <v>1411</v>
      </c>
      <c r="Y146" s="6" t="s">
        <v>1411</v>
      </c>
      <c r="Z146" s="6">
        <v>8188400.0</v>
      </c>
      <c r="AA146" s="1" t="s">
        <v>65</v>
      </c>
      <c r="AB146" s="1" t="s">
        <v>65</v>
      </c>
      <c r="AC146" s="1" t="s">
        <v>1079</v>
      </c>
      <c r="AD146" s="2"/>
      <c r="AE146" s="1"/>
      <c r="AF146" s="1" t="s">
        <v>1024</v>
      </c>
    </row>
    <row r="147">
      <c r="A147" s="5">
        <v>75897.0</v>
      </c>
      <c r="B147" s="3">
        <v>46212.0</v>
      </c>
      <c r="C147" s="1"/>
      <c r="D147" s="5" t="s">
        <v>1409</v>
      </c>
      <c r="E147" s="2"/>
      <c r="F147" s="5">
        <v>49081.0</v>
      </c>
      <c r="G147" s="3">
        <v>46212.0</v>
      </c>
      <c r="H147" s="1" t="s">
        <v>1410</v>
      </c>
      <c r="I147" s="3">
        <v>46212.0</v>
      </c>
      <c r="J147" s="1" t="s">
        <v>1000</v>
      </c>
      <c r="K147" s="5">
        <v>1.0</v>
      </c>
      <c r="L147" s="5">
        <v>1.61000001E8</v>
      </c>
      <c r="M147" s="1" t="s">
        <v>1010</v>
      </c>
      <c r="N147" s="1" t="s">
        <v>1011</v>
      </c>
      <c r="O147" s="2"/>
      <c r="P147" s="1" t="s">
        <v>986</v>
      </c>
      <c r="Q147" s="1" t="s">
        <v>75</v>
      </c>
      <c r="R147" s="2"/>
      <c r="S147" s="1" t="s">
        <v>39</v>
      </c>
      <c r="T147" s="1" t="s">
        <v>1003</v>
      </c>
      <c r="U147" s="6">
        <v>8900000.0</v>
      </c>
      <c r="V147" s="5" t="s">
        <v>1137</v>
      </c>
      <c r="W147" s="5" t="s">
        <v>1012</v>
      </c>
      <c r="X147" s="6" t="s">
        <v>1412</v>
      </c>
      <c r="Y147" s="6" t="s">
        <v>1412</v>
      </c>
      <c r="Z147" s="6" t="s">
        <v>1014</v>
      </c>
      <c r="AA147" s="1" t="s">
        <v>65</v>
      </c>
      <c r="AB147" s="1" t="s">
        <v>65</v>
      </c>
      <c r="AC147" s="1" t="s">
        <v>1079</v>
      </c>
      <c r="AD147" s="2"/>
      <c r="AE147" s="2"/>
      <c r="AF147" s="1" t="s">
        <v>1024</v>
      </c>
    </row>
    <row r="148">
      <c r="A148" s="5">
        <v>75896.0</v>
      </c>
      <c r="B148" s="3">
        <v>46212.0</v>
      </c>
      <c r="C148" s="1"/>
      <c r="D148" s="5" t="s">
        <v>1409</v>
      </c>
      <c r="E148" s="2"/>
      <c r="F148" s="5">
        <v>49081.0</v>
      </c>
      <c r="G148" s="3">
        <v>46212.0</v>
      </c>
      <c r="H148" s="1" t="s">
        <v>1410</v>
      </c>
      <c r="I148" s="3">
        <v>46212.0</v>
      </c>
      <c r="J148" s="1" t="s">
        <v>1000</v>
      </c>
      <c r="K148" s="5">
        <v>1.0</v>
      </c>
      <c r="L148" s="5">
        <v>1.61000001E8</v>
      </c>
      <c r="M148" s="1" t="s">
        <v>1010</v>
      </c>
      <c r="N148" s="1" t="s">
        <v>1167</v>
      </c>
      <c r="O148" s="2"/>
      <c r="P148" s="1" t="s">
        <v>986</v>
      </c>
      <c r="Q148" s="1" t="s">
        <v>75</v>
      </c>
      <c r="R148" s="2"/>
      <c r="S148" s="1" t="s">
        <v>39</v>
      </c>
      <c r="T148" s="1" t="s">
        <v>1003</v>
      </c>
      <c r="U148" s="6" t="s">
        <v>1168</v>
      </c>
      <c r="V148" s="5" t="s">
        <v>1005</v>
      </c>
      <c r="W148" s="5" t="s">
        <v>1012</v>
      </c>
      <c r="X148" s="6" t="s">
        <v>1413</v>
      </c>
      <c r="Y148" s="6" t="s">
        <v>1413</v>
      </c>
      <c r="Z148" s="6" t="s">
        <v>1170</v>
      </c>
      <c r="AA148" s="1" t="s">
        <v>65</v>
      </c>
      <c r="AB148" s="1" t="s">
        <v>65</v>
      </c>
      <c r="AC148" s="1" t="s">
        <v>1079</v>
      </c>
      <c r="AD148" s="2"/>
      <c r="AE148" s="2"/>
      <c r="AF148" s="1" t="s">
        <v>1024</v>
      </c>
    </row>
    <row r="149">
      <c r="A149" s="5">
        <v>75895.0</v>
      </c>
      <c r="B149" s="3">
        <v>46212.0</v>
      </c>
      <c r="C149" s="1" t="s">
        <v>1041</v>
      </c>
      <c r="D149" s="5" t="s">
        <v>779</v>
      </c>
      <c r="E149" s="2"/>
      <c r="F149" s="5">
        <v>49076.0</v>
      </c>
      <c r="G149" s="3">
        <v>46212.0</v>
      </c>
      <c r="H149" s="1" t="s">
        <v>1404</v>
      </c>
      <c r="I149" s="3">
        <v>46212.0</v>
      </c>
      <c r="J149" s="1" t="s">
        <v>1000</v>
      </c>
      <c r="K149" s="5">
        <v>222.0</v>
      </c>
      <c r="L149" s="5">
        <v>2.30400222E8</v>
      </c>
      <c r="M149" s="1" t="s">
        <v>1141</v>
      </c>
      <c r="N149" s="1" t="s">
        <v>1141</v>
      </c>
      <c r="O149" s="2"/>
      <c r="P149" s="1" t="s">
        <v>1414</v>
      </c>
      <c r="Q149" s="1" t="s">
        <v>68</v>
      </c>
      <c r="R149" s="2"/>
      <c r="S149" s="1" t="s">
        <v>39</v>
      </c>
      <c r="T149" s="1" t="s">
        <v>1003</v>
      </c>
      <c r="U149" s="6">
        <v>4780000.0</v>
      </c>
      <c r="V149" s="5" t="s">
        <v>1005</v>
      </c>
      <c r="W149" s="5" t="s">
        <v>36</v>
      </c>
      <c r="X149" s="6" t="s">
        <v>1415</v>
      </c>
      <c r="Y149" s="6" t="s">
        <v>1416</v>
      </c>
      <c r="Z149" s="6">
        <v>0.0</v>
      </c>
      <c r="AA149" s="1" t="s">
        <v>1066</v>
      </c>
      <c r="AB149" s="1" t="s">
        <v>72</v>
      </c>
      <c r="AC149" s="1" t="s">
        <v>1401</v>
      </c>
      <c r="AD149" s="2"/>
      <c r="AE149" s="2"/>
      <c r="AF149" s="1" t="s">
        <v>1024</v>
      </c>
    </row>
    <row r="150">
      <c r="A150" s="5">
        <v>75894.0</v>
      </c>
      <c r="B150" s="3">
        <v>46212.0</v>
      </c>
      <c r="C150" s="2"/>
      <c r="D150" s="5" t="s">
        <v>283</v>
      </c>
      <c r="E150" s="2"/>
      <c r="F150" s="5">
        <v>49073.0</v>
      </c>
      <c r="G150" s="3">
        <v>46212.0</v>
      </c>
      <c r="H150" s="1" t="s">
        <v>1417</v>
      </c>
      <c r="I150" s="3">
        <v>46212.0</v>
      </c>
      <c r="J150" s="1" t="s">
        <v>1000</v>
      </c>
      <c r="K150" s="5">
        <v>1.0</v>
      </c>
      <c r="L150" s="5">
        <v>1.61000001E8</v>
      </c>
      <c r="M150" s="1" t="s">
        <v>1010</v>
      </c>
      <c r="N150" s="1" t="s">
        <v>1418</v>
      </c>
      <c r="O150" s="2"/>
      <c r="P150" s="1" t="s">
        <v>986</v>
      </c>
      <c r="Q150" s="1" t="s">
        <v>204</v>
      </c>
      <c r="R150" s="2"/>
      <c r="S150" s="1" t="s">
        <v>39</v>
      </c>
      <c r="T150" s="1" t="s">
        <v>1003</v>
      </c>
      <c r="U150" s="6" t="s">
        <v>1419</v>
      </c>
      <c r="V150" s="5" t="s">
        <v>1005</v>
      </c>
      <c r="W150" s="5" t="s">
        <v>36</v>
      </c>
      <c r="X150" s="6" t="s">
        <v>1420</v>
      </c>
      <c r="Y150" s="6" t="s">
        <v>1420</v>
      </c>
      <c r="Z150" s="6" t="s">
        <v>1421</v>
      </c>
      <c r="AA150" s="1" t="s">
        <v>207</v>
      </c>
      <c r="AB150" s="1" t="s">
        <v>207</v>
      </c>
      <c r="AC150" s="1" t="s">
        <v>1079</v>
      </c>
      <c r="AD150" s="2"/>
      <c r="AE150" s="2"/>
      <c r="AF150" s="1" t="s">
        <v>1024</v>
      </c>
    </row>
    <row r="151">
      <c r="A151" s="5">
        <v>75893.0</v>
      </c>
      <c r="B151" s="3">
        <v>46212.0</v>
      </c>
      <c r="C151" s="2"/>
      <c r="D151" s="5" t="s">
        <v>171</v>
      </c>
      <c r="E151" s="2"/>
      <c r="F151" s="5">
        <v>49116.0</v>
      </c>
      <c r="G151" s="3">
        <v>46213.0</v>
      </c>
      <c r="H151" s="1" t="s">
        <v>1422</v>
      </c>
      <c r="I151" s="3">
        <v>46213.0</v>
      </c>
      <c r="J151" s="1" t="s">
        <v>1000</v>
      </c>
      <c r="K151" s="5">
        <v>1.0</v>
      </c>
      <c r="L151" s="5">
        <v>1.61000001E8</v>
      </c>
      <c r="M151" s="1" t="s">
        <v>1010</v>
      </c>
      <c r="N151" s="1" t="s">
        <v>1097</v>
      </c>
      <c r="O151" s="2"/>
      <c r="P151" s="1" t="s">
        <v>986</v>
      </c>
      <c r="Q151" s="1" t="s">
        <v>192</v>
      </c>
      <c r="R151" s="2"/>
      <c r="S151" s="1" t="s">
        <v>39</v>
      </c>
      <c r="T151" s="1" t="s">
        <v>1003</v>
      </c>
      <c r="U151" s="6">
        <v>2400000.0</v>
      </c>
      <c r="V151" s="5" t="s">
        <v>1005</v>
      </c>
      <c r="W151" s="5" t="s">
        <v>36</v>
      </c>
      <c r="X151" s="6" t="s">
        <v>1098</v>
      </c>
      <c r="Y151" s="6" t="s">
        <v>1098</v>
      </c>
      <c r="Z151" s="6">
        <v>1117600.0</v>
      </c>
      <c r="AA151" s="1" t="s">
        <v>84</v>
      </c>
      <c r="AB151" s="1" t="s">
        <v>84</v>
      </c>
      <c r="AC151" s="1" t="s">
        <v>721</v>
      </c>
      <c r="AD151" s="2"/>
      <c r="AE151" s="2"/>
      <c r="AF151" s="1" t="s">
        <v>1024</v>
      </c>
    </row>
    <row r="152">
      <c r="A152" s="5">
        <v>75892.0</v>
      </c>
      <c r="B152" s="3">
        <v>46212.0</v>
      </c>
      <c r="C152" s="1"/>
      <c r="D152" s="5" t="s">
        <v>171</v>
      </c>
      <c r="E152" s="2"/>
      <c r="F152" s="1">
        <v>49116.0</v>
      </c>
      <c r="G152" s="18">
        <v>46213.0</v>
      </c>
      <c r="H152" s="1" t="s">
        <v>1422</v>
      </c>
      <c r="I152" s="18">
        <v>46213.0</v>
      </c>
      <c r="J152" s="1" t="s">
        <v>1000</v>
      </c>
      <c r="K152" s="5">
        <v>1.0</v>
      </c>
      <c r="L152" s="5">
        <v>1.61000001E8</v>
      </c>
      <c r="M152" s="1" t="s">
        <v>1010</v>
      </c>
      <c r="N152" s="1" t="s">
        <v>1080</v>
      </c>
      <c r="O152" s="2"/>
      <c r="P152" s="1" t="s">
        <v>986</v>
      </c>
      <c r="Q152" s="1" t="s">
        <v>192</v>
      </c>
      <c r="R152" s="2"/>
      <c r="S152" s="1" t="s">
        <v>39</v>
      </c>
      <c r="T152" s="1" t="s">
        <v>1003</v>
      </c>
      <c r="U152" s="6" t="s">
        <v>1081</v>
      </c>
      <c r="V152" s="5" t="s">
        <v>1082</v>
      </c>
      <c r="W152" s="5" t="s">
        <v>36</v>
      </c>
      <c r="X152" s="6" t="s">
        <v>505</v>
      </c>
      <c r="Y152" s="6" t="s">
        <v>505</v>
      </c>
      <c r="Z152" s="6">
        <v>7068500.0</v>
      </c>
      <c r="AA152" s="1" t="s">
        <v>84</v>
      </c>
      <c r="AB152" s="1" t="s">
        <v>84</v>
      </c>
      <c r="AC152" s="1" t="s">
        <v>721</v>
      </c>
      <c r="AD152" s="2"/>
      <c r="AE152" s="2"/>
      <c r="AF152" s="1" t="s">
        <v>1024</v>
      </c>
    </row>
    <row r="153">
      <c r="A153" s="5">
        <v>75891.0</v>
      </c>
      <c r="B153" s="3">
        <v>46212.0</v>
      </c>
      <c r="C153" s="1" t="s">
        <v>1041</v>
      </c>
      <c r="D153" s="5" t="s">
        <v>1423</v>
      </c>
      <c r="E153" s="2"/>
      <c r="F153" s="5">
        <v>49072.0</v>
      </c>
      <c r="G153" s="3">
        <v>46212.0</v>
      </c>
      <c r="H153" s="1" t="s">
        <v>1424</v>
      </c>
      <c r="I153" s="3">
        <v>46212.0</v>
      </c>
      <c r="J153" s="1" t="s">
        <v>1000</v>
      </c>
      <c r="K153" s="5">
        <v>224.0</v>
      </c>
      <c r="L153" s="5">
        <v>2.30400224E8</v>
      </c>
      <c r="M153" s="1" t="s">
        <v>1425</v>
      </c>
      <c r="N153" s="1" t="s">
        <v>1425</v>
      </c>
      <c r="O153" s="2"/>
      <c r="P153" s="1" t="s">
        <v>1426</v>
      </c>
      <c r="Q153" s="1" t="s">
        <v>198</v>
      </c>
      <c r="R153" s="2"/>
      <c r="S153" s="1" t="s">
        <v>39</v>
      </c>
      <c r="T153" s="1" t="s">
        <v>1003</v>
      </c>
      <c r="U153" s="6">
        <v>7170000.0</v>
      </c>
      <c r="V153" s="5" t="s">
        <v>1005</v>
      </c>
      <c r="W153" s="5" t="s">
        <v>1054</v>
      </c>
      <c r="X153" s="6" t="s">
        <v>36</v>
      </c>
      <c r="Y153" s="6" t="s">
        <v>36</v>
      </c>
      <c r="Z153" s="6">
        <v>0.0</v>
      </c>
      <c r="AA153" s="1" t="s">
        <v>78</v>
      </c>
      <c r="AB153" s="1" t="s">
        <v>38</v>
      </c>
      <c r="AC153" s="1" t="s">
        <v>516</v>
      </c>
      <c r="AD153" s="2"/>
      <c r="AE153" s="2"/>
      <c r="AF153" s="1" t="s">
        <v>1024</v>
      </c>
    </row>
    <row r="154">
      <c r="A154" s="5">
        <v>75889.0</v>
      </c>
      <c r="B154" s="3">
        <v>46212.0</v>
      </c>
      <c r="C154" s="1"/>
      <c r="D154" s="5" t="s">
        <v>610</v>
      </c>
      <c r="E154" s="2"/>
      <c r="F154" s="5">
        <v>49069.0</v>
      </c>
      <c r="G154" s="3">
        <v>46212.0</v>
      </c>
      <c r="H154" s="1" t="s">
        <v>1427</v>
      </c>
      <c r="I154" s="3">
        <v>46212.0</v>
      </c>
      <c r="J154" s="1" t="s">
        <v>1000</v>
      </c>
      <c r="K154" s="5">
        <v>79.0</v>
      </c>
      <c r="L154" s="5">
        <v>1.01000079E8</v>
      </c>
      <c r="M154" s="1" t="s">
        <v>1030</v>
      </c>
      <c r="N154" s="1" t="s">
        <v>1030</v>
      </c>
      <c r="O154" s="2"/>
      <c r="P154" s="1" t="s">
        <v>986</v>
      </c>
      <c r="Q154" s="1" t="s">
        <v>338</v>
      </c>
      <c r="R154" s="2"/>
      <c r="S154" s="1" t="s">
        <v>39</v>
      </c>
      <c r="T154" s="1" t="s">
        <v>1003</v>
      </c>
      <c r="U154" s="6" t="s">
        <v>1031</v>
      </c>
      <c r="V154" s="5" t="s">
        <v>1005</v>
      </c>
      <c r="W154" s="5" t="s">
        <v>36</v>
      </c>
      <c r="X154" s="6" t="s">
        <v>1032</v>
      </c>
      <c r="Y154" s="6" t="s">
        <v>1033</v>
      </c>
      <c r="Z154" s="6" t="s">
        <v>1034</v>
      </c>
      <c r="AA154" s="1" t="s">
        <v>71</v>
      </c>
      <c r="AB154" s="1" t="s">
        <v>71</v>
      </c>
      <c r="AC154" s="1" t="s">
        <v>118</v>
      </c>
      <c r="AD154" s="2"/>
      <c r="AE154" s="2"/>
      <c r="AF154" s="1" t="s">
        <v>1024</v>
      </c>
    </row>
    <row r="155">
      <c r="A155" s="5">
        <v>75888.0</v>
      </c>
      <c r="B155" s="3">
        <v>46212.0</v>
      </c>
      <c r="C155" s="1" t="s">
        <v>1289</v>
      </c>
      <c r="D155" s="5" t="s">
        <v>391</v>
      </c>
      <c r="E155" s="2"/>
      <c r="F155" s="5">
        <v>49070.0</v>
      </c>
      <c r="G155" s="3">
        <v>46212.0</v>
      </c>
      <c r="H155" s="1" t="s">
        <v>1428</v>
      </c>
      <c r="I155" s="3">
        <v>46212.0</v>
      </c>
      <c r="J155" s="1" t="s">
        <v>1000</v>
      </c>
      <c r="K155" s="5">
        <v>227.0</v>
      </c>
      <c r="L155" s="5">
        <v>2.30400227E8</v>
      </c>
      <c r="M155" s="1" t="s">
        <v>1145</v>
      </c>
      <c r="N155" s="1" t="s">
        <v>1145</v>
      </c>
      <c r="O155" s="2"/>
      <c r="P155" s="1" t="s">
        <v>1429</v>
      </c>
      <c r="Q155" s="1" t="s">
        <v>215</v>
      </c>
      <c r="R155" s="2"/>
      <c r="S155" s="1" t="s">
        <v>39</v>
      </c>
      <c r="T155" s="1" t="s">
        <v>1003</v>
      </c>
      <c r="U155" s="6">
        <v>0.0</v>
      </c>
      <c r="V155" s="5" t="s">
        <v>1005</v>
      </c>
      <c r="W155" s="5" t="s">
        <v>36</v>
      </c>
      <c r="X155" s="6" t="s">
        <v>36</v>
      </c>
      <c r="Y155" s="6" t="s">
        <v>36</v>
      </c>
      <c r="Z155" s="6">
        <v>0.0</v>
      </c>
      <c r="AA155" s="1" t="s">
        <v>78</v>
      </c>
      <c r="AB155" s="1" t="s">
        <v>38</v>
      </c>
      <c r="AC155" s="1" t="s">
        <v>1399</v>
      </c>
      <c r="AD155" s="2"/>
      <c r="AE155" s="2"/>
      <c r="AF155" s="1" t="s">
        <v>1024</v>
      </c>
    </row>
    <row r="156">
      <c r="A156" s="5">
        <v>75887.0</v>
      </c>
      <c r="B156" s="3">
        <v>46212.0</v>
      </c>
      <c r="C156" s="1"/>
      <c r="D156" s="5" t="s">
        <v>326</v>
      </c>
      <c r="E156" s="2"/>
      <c r="F156" s="5">
        <v>49068.0</v>
      </c>
      <c r="G156" s="3">
        <v>46212.0</v>
      </c>
      <c r="H156" s="1" t="s">
        <v>1430</v>
      </c>
      <c r="I156" s="3">
        <v>46212.0</v>
      </c>
      <c r="J156" s="1" t="s">
        <v>1000</v>
      </c>
      <c r="K156" s="5">
        <v>22.0</v>
      </c>
      <c r="L156" s="5">
        <v>1.51000022E8</v>
      </c>
      <c r="M156" s="1" t="s">
        <v>1431</v>
      </c>
      <c r="N156" s="1" t="s">
        <v>1431</v>
      </c>
      <c r="O156" s="2"/>
      <c r="P156" s="1" t="s">
        <v>986</v>
      </c>
      <c r="Q156" s="1" t="s">
        <v>816</v>
      </c>
      <c r="R156" s="2"/>
      <c r="S156" s="1" t="s">
        <v>820</v>
      </c>
      <c r="T156" s="1" t="s">
        <v>1003</v>
      </c>
      <c r="U156" s="6" t="s">
        <v>1319</v>
      </c>
      <c r="V156" s="5" t="s">
        <v>1005</v>
      </c>
      <c r="W156" s="5" t="s">
        <v>1054</v>
      </c>
      <c r="X156" s="6" t="s">
        <v>36</v>
      </c>
      <c r="Y156" s="6" t="s">
        <v>36</v>
      </c>
      <c r="Z156" s="6">
        <v>0.0</v>
      </c>
      <c r="AA156" s="1" t="s">
        <v>819</v>
      </c>
      <c r="AB156" s="1" t="s">
        <v>819</v>
      </c>
      <c r="AC156" s="1" t="s">
        <v>827</v>
      </c>
      <c r="AD156" s="2"/>
      <c r="AE156" s="1" t="s">
        <v>1432</v>
      </c>
      <c r="AF156" s="1" t="s">
        <v>1008</v>
      </c>
    </row>
    <row r="157">
      <c r="A157" s="5">
        <v>75886.0</v>
      </c>
      <c r="B157" s="3">
        <v>46212.0</v>
      </c>
      <c r="C157" s="1"/>
      <c r="D157" s="5" t="s">
        <v>1433</v>
      </c>
      <c r="E157" s="2"/>
      <c r="F157" s="5">
        <v>49071.0</v>
      </c>
      <c r="G157" s="3">
        <v>46212.0</v>
      </c>
      <c r="H157" s="1" t="s">
        <v>1434</v>
      </c>
      <c r="I157" s="3">
        <v>46212.0</v>
      </c>
      <c r="J157" s="1" t="s">
        <v>1000</v>
      </c>
      <c r="K157" s="5">
        <v>1.0</v>
      </c>
      <c r="L157" s="5">
        <v>1.61000001E8</v>
      </c>
      <c r="M157" s="1" t="s">
        <v>1010</v>
      </c>
      <c r="N157" s="1" t="s">
        <v>1097</v>
      </c>
      <c r="O157" s="2"/>
      <c r="P157" s="1" t="s">
        <v>986</v>
      </c>
      <c r="Q157" s="1" t="s">
        <v>215</v>
      </c>
      <c r="R157" s="2"/>
      <c r="S157" s="1" t="s">
        <v>39</v>
      </c>
      <c r="T157" s="1" t="s">
        <v>1003</v>
      </c>
      <c r="U157" s="6">
        <v>2400000.0</v>
      </c>
      <c r="V157" s="5" t="s">
        <v>1005</v>
      </c>
      <c r="W157" s="5" t="s">
        <v>36</v>
      </c>
      <c r="X157" s="6" t="s">
        <v>1098</v>
      </c>
      <c r="Y157" s="6" t="s">
        <v>1098</v>
      </c>
      <c r="Z157" s="6">
        <v>1117600.0</v>
      </c>
      <c r="AA157" s="1" t="s">
        <v>38</v>
      </c>
      <c r="AB157" s="1" t="s">
        <v>38</v>
      </c>
      <c r="AC157" s="1" t="s">
        <v>721</v>
      </c>
      <c r="AD157" s="2"/>
      <c r="AE157" s="2"/>
      <c r="AF157" s="1" t="s">
        <v>1024</v>
      </c>
    </row>
    <row r="158">
      <c r="A158" s="5">
        <v>75885.0</v>
      </c>
      <c r="B158" s="3">
        <v>46212.0</v>
      </c>
      <c r="C158" s="1"/>
      <c r="D158" s="5" t="s">
        <v>1433</v>
      </c>
      <c r="E158" s="2"/>
      <c r="F158" s="5">
        <v>49071.0</v>
      </c>
      <c r="G158" s="3">
        <v>46212.0</v>
      </c>
      <c r="H158" s="1" t="s">
        <v>1434</v>
      </c>
      <c r="I158" s="3">
        <v>46212.0</v>
      </c>
      <c r="J158" s="1" t="s">
        <v>1000</v>
      </c>
      <c r="K158" s="5">
        <v>1.0</v>
      </c>
      <c r="L158" s="5">
        <v>1.61000001E8</v>
      </c>
      <c r="M158" s="1" t="s">
        <v>1010</v>
      </c>
      <c r="N158" s="1" t="s">
        <v>1080</v>
      </c>
      <c r="O158" s="2"/>
      <c r="P158" s="1" t="s">
        <v>986</v>
      </c>
      <c r="Q158" s="1" t="s">
        <v>215</v>
      </c>
      <c r="R158" s="2"/>
      <c r="S158" s="1" t="s">
        <v>39</v>
      </c>
      <c r="T158" s="1" t="s">
        <v>1003</v>
      </c>
      <c r="U158" s="6" t="s">
        <v>1081</v>
      </c>
      <c r="V158" s="5" t="s">
        <v>1077</v>
      </c>
      <c r="W158" s="5" t="s">
        <v>36</v>
      </c>
      <c r="X158" s="6" t="s">
        <v>56</v>
      </c>
      <c r="Y158" s="6" t="s">
        <v>56</v>
      </c>
      <c r="Z158" s="6">
        <v>7068500.0</v>
      </c>
      <c r="AA158" s="1" t="s">
        <v>38</v>
      </c>
      <c r="AB158" s="1" t="s">
        <v>38</v>
      </c>
      <c r="AC158" s="1" t="s">
        <v>721</v>
      </c>
      <c r="AD158" s="2"/>
      <c r="AE158" s="2"/>
      <c r="AF158" s="1" t="s">
        <v>1024</v>
      </c>
    </row>
    <row r="159">
      <c r="A159" s="5">
        <v>75884.0</v>
      </c>
      <c r="B159" s="3">
        <v>46212.0</v>
      </c>
      <c r="C159" s="1"/>
      <c r="D159" s="5" t="s">
        <v>537</v>
      </c>
      <c r="E159" s="2"/>
      <c r="F159" s="5">
        <v>49067.0</v>
      </c>
      <c r="G159" s="3">
        <v>46212.0</v>
      </c>
      <c r="H159" s="1" t="s">
        <v>1435</v>
      </c>
      <c r="I159" s="3">
        <v>46212.0</v>
      </c>
      <c r="J159" s="1" t="s">
        <v>1000</v>
      </c>
      <c r="K159" s="5">
        <v>7.0</v>
      </c>
      <c r="L159" s="5">
        <v>1.52000007E8</v>
      </c>
      <c r="M159" s="1" t="s">
        <v>1436</v>
      </c>
      <c r="N159" s="1" t="s">
        <v>1436</v>
      </c>
      <c r="O159" s="2"/>
      <c r="P159" s="1" t="s">
        <v>986</v>
      </c>
      <c r="Q159" s="1" t="s">
        <v>1437</v>
      </c>
      <c r="R159" s="2"/>
      <c r="S159" s="1" t="s">
        <v>39</v>
      </c>
      <c r="T159" s="1" t="s">
        <v>1003</v>
      </c>
      <c r="U159" s="6" t="s">
        <v>1063</v>
      </c>
      <c r="V159" s="5" t="s">
        <v>1005</v>
      </c>
      <c r="W159" s="5" t="s">
        <v>36</v>
      </c>
      <c r="X159" s="6" t="s">
        <v>1064</v>
      </c>
      <c r="Y159" s="6" t="s">
        <v>548</v>
      </c>
      <c r="Z159" s="6" t="s">
        <v>1065</v>
      </c>
      <c r="AA159" s="1" t="s">
        <v>58</v>
      </c>
      <c r="AB159" s="1" t="s">
        <v>58</v>
      </c>
      <c r="AC159" s="1" t="s">
        <v>118</v>
      </c>
      <c r="AD159" s="2"/>
      <c r="AE159" s="2"/>
      <c r="AF159" s="1" t="s">
        <v>1024</v>
      </c>
    </row>
    <row r="160">
      <c r="A160" s="5">
        <v>75883.0</v>
      </c>
      <c r="B160" s="3">
        <v>46212.0</v>
      </c>
      <c r="C160" s="1"/>
      <c r="D160" s="5" t="s">
        <v>371</v>
      </c>
      <c r="E160" s="2"/>
      <c r="F160" s="5">
        <v>49066.0</v>
      </c>
      <c r="G160" s="3">
        <v>46212.0</v>
      </c>
      <c r="H160" s="1" t="s">
        <v>1438</v>
      </c>
      <c r="I160" s="3">
        <v>46212.0</v>
      </c>
      <c r="J160" s="1" t="s">
        <v>1000</v>
      </c>
      <c r="K160" s="5">
        <v>198.0</v>
      </c>
      <c r="L160" s="5">
        <v>1.11100198E8</v>
      </c>
      <c r="M160" s="1" t="s">
        <v>1439</v>
      </c>
      <c r="N160" s="1" t="s">
        <v>1439</v>
      </c>
      <c r="O160" s="2"/>
      <c r="P160" s="1" t="s">
        <v>986</v>
      </c>
      <c r="Q160" s="1" t="s">
        <v>113</v>
      </c>
      <c r="R160" s="2"/>
      <c r="S160" s="1" t="s">
        <v>39</v>
      </c>
      <c r="T160" s="1" t="s">
        <v>1003</v>
      </c>
      <c r="U160" s="6" t="s">
        <v>1440</v>
      </c>
      <c r="V160" s="5" t="s">
        <v>1005</v>
      </c>
      <c r="W160" s="5" t="s">
        <v>1441</v>
      </c>
      <c r="X160" s="6" t="s">
        <v>1442</v>
      </c>
      <c r="Y160" s="6" t="s">
        <v>1443</v>
      </c>
      <c r="Z160" s="6" t="s">
        <v>1444</v>
      </c>
      <c r="AA160" s="1" t="s">
        <v>57</v>
      </c>
      <c r="AB160" s="1" t="s">
        <v>57</v>
      </c>
      <c r="AC160" s="1" t="s">
        <v>118</v>
      </c>
      <c r="AD160" s="2"/>
      <c r="AE160" s="1" t="s">
        <v>1445</v>
      </c>
      <c r="AF160" s="1" t="s">
        <v>1024</v>
      </c>
    </row>
    <row r="161">
      <c r="A161" s="5">
        <v>75882.0</v>
      </c>
      <c r="B161" s="3">
        <v>46212.0</v>
      </c>
      <c r="C161" s="1"/>
      <c r="D161" s="5" t="s">
        <v>567</v>
      </c>
      <c r="E161" s="2"/>
      <c r="F161" s="5">
        <v>49065.0</v>
      </c>
      <c r="G161" s="3">
        <v>46212.0</v>
      </c>
      <c r="H161" s="1" t="s">
        <v>1446</v>
      </c>
      <c r="I161" s="3">
        <v>46212.0</v>
      </c>
      <c r="J161" s="1" t="s">
        <v>1000</v>
      </c>
      <c r="K161" s="5">
        <v>181.0</v>
      </c>
      <c r="L161" s="5">
        <v>1.11100181E8</v>
      </c>
      <c r="M161" s="1" t="s">
        <v>1447</v>
      </c>
      <c r="N161" s="1" t="s">
        <v>1447</v>
      </c>
      <c r="O161" s="2"/>
      <c r="P161" s="1" t="s">
        <v>986</v>
      </c>
      <c r="Q161" s="1" t="s">
        <v>113</v>
      </c>
      <c r="R161" s="2"/>
      <c r="S161" s="1" t="s">
        <v>39</v>
      </c>
      <c r="T161" s="1" t="s">
        <v>1003</v>
      </c>
      <c r="U161" s="6" t="s">
        <v>1019</v>
      </c>
      <c r="V161" s="5" t="s">
        <v>1005</v>
      </c>
      <c r="W161" s="5" t="s">
        <v>1448</v>
      </c>
      <c r="X161" s="6" t="s">
        <v>1384</v>
      </c>
      <c r="Y161" s="6" t="s">
        <v>1385</v>
      </c>
      <c r="Z161" s="6" t="s">
        <v>1023</v>
      </c>
      <c r="AA161" s="1" t="s">
        <v>57</v>
      </c>
      <c r="AB161" s="1" t="s">
        <v>57</v>
      </c>
      <c r="AC161" s="1" t="s">
        <v>118</v>
      </c>
      <c r="AD161" s="2"/>
      <c r="AE161" s="1" t="s">
        <v>1449</v>
      </c>
      <c r="AF161" s="1" t="s">
        <v>1024</v>
      </c>
    </row>
    <row r="162">
      <c r="A162" s="5">
        <v>75881.0</v>
      </c>
      <c r="B162" s="3">
        <v>46212.0</v>
      </c>
      <c r="C162" s="1"/>
      <c r="D162" s="5" t="s">
        <v>1450</v>
      </c>
      <c r="E162" s="2"/>
      <c r="F162" s="5"/>
      <c r="G162" s="3"/>
      <c r="H162" s="1"/>
      <c r="I162" s="3"/>
      <c r="J162" s="1" t="s">
        <v>1000</v>
      </c>
      <c r="K162" s="5">
        <v>8.0</v>
      </c>
      <c r="L162" s="5">
        <v>1.21000008E8</v>
      </c>
      <c r="M162" s="1" t="s">
        <v>225</v>
      </c>
      <c r="N162" s="1" t="s">
        <v>225</v>
      </c>
      <c r="O162" s="2"/>
      <c r="P162" s="1" t="s">
        <v>986</v>
      </c>
      <c r="Q162" s="1" t="s">
        <v>1451</v>
      </c>
      <c r="R162" s="2"/>
      <c r="S162" s="1" t="s">
        <v>820</v>
      </c>
      <c r="T162" s="1" t="s">
        <v>1003</v>
      </c>
      <c r="U162" s="6" t="s">
        <v>1452</v>
      </c>
      <c r="V162" s="5" t="s">
        <v>1005</v>
      </c>
      <c r="W162" s="5" t="s">
        <v>36</v>
      </c>
      <c r="X162" s="6" t="s">
        <v>1393</v>
      </c>
      <c r="Y162" s="6" t="s">
        <v>1138</v>
      </c>
      <c r="Z162" s="6" t="s">
        <v>1453</v>
      </c>
      <c r="AA162" s="1"/>
      <c r="AB162" s="1"/>
      <c r="AC162" s="1" t="s">
        <v>827</v>
      </c>
      <c r="AD162" s="2"/>
      <c r="AE162" s="2"/>
      <c r="AF162" s="1" t="s">
        <v>1008</v>
      </c>
    </row>
    <row r="163">
      <c r="A163" s="5">
        <v>75880.0</v>
      </c>
      <c r="B163" s="3">
        <v>46212.0</v>
      </c>
      <c r="C163" s="1"/>
      <c r="D163" s="5" t="s">
        <v>550</v>
      </c>
      <c r="E163" s="2"/>
      <c r="F163" s="5">
        <v>49077.0</v>
      </c>
      <c r="G163" s="3">
        <v>46212.0</v>
      </c>
      <c r="H163" s="1" t="s">
        <v>1454</v>
      </c>
      <c r="I163" s="3">
        <v>46212.0</v>
      </c>
      <c r="J163" s="1" t="s">
        <v>1000</v>
      </c>
      <c r="K163" s="5">
        <v>92.0</v>
      </c>
      <c r="L163" s="5">
        <v>2.30300092E8</v>
      </c>
      <c r="M163" s="1" t="s">
        <v>1269</v>
      </c>
      <c r="N163" s="1" t="s">
        <v>1269</v>
      </c>
      <c r="O163" s="2"/>
      <c r="P163" s="1" t="s">
        <v>986</v>
      </c>
      <c r="Q163" s="1" t="s">
        <v>638</v>
      </c>
      <c r="R163" s="2"/>
      <c r="S163" s="1" t="s">
        <v>39</v>
      </c>
      <c r="T163" s="1" t="s">
        <v>1003</v>
      </c>
      <c r="U163" s="6" t="s">
        <v>1270</v>
      </c>
      <c r="V163" s="5" t="s">
        <v>1082</v>
      </c>
      <c r="W163" s="5" t="s">
        <v>1455</v>
      </c>
      <c r="X163" s="6" t="s">
        <v>1456</v>
      </c>
      <c r="Y163" s="6" t="s">
        <v>1457</v>
      </c>
      <c r="Z163" s="6" t="s">
        <v>1273</v>
      </c>
      <c r="AA163" s="1" t="s">
        <v>640</v>
      </c>
      <c r="AB163" s="1" t="s">
        <v>640</v>
      </c>
      <c r="AC163" s="1" t="s">
        <v>1274</v>
      </c>
      <c r="AD163" s="2"/>
      <c r="AE163" s="2"/>
      <c r="AF163" s="1" t="s">
        <v>1024</v>
      </c>
    </row>
    <row r="164">
      <c r="A164" s="5">
        <v>75879.0</v>
      </c>
      <c r="B164" s="3">
        <v>46211.0</v>
      </c>
      <c r="C164" s="1"/>
      <c r="D164" s="5" t="s">
        <v>1458</v>
      </c>
      <c r="E164" s="2"/>
      <c r="F164" s="5">
        <v>49064.0</v>
      </c>
      <c r="G164" s="3">
        <v>46211.0</v>
      </c>
      <c r="H164" s="1" t="s">
        <v>1459</v>
      </c>
      <c r="I164" s="3">
        <v>46211.0</v>
      </c>
      <c r="J164" s="1" t="s">
        <v>1000</v>
      </c>
      <c r="K164" s="5">
        <v>75.0</v>
      </c>
      <c r="L164" s="5">
        <v>1.01000075E8</v>
      </c>
      <c r="M164" s="1" t="s">
        <v>1052</v>
      </c>
      <c r="N164" s="1" t="s">
        <v>1052</v>
      </c>
      <c r="O164" s="2"/>
      <c r="P164" s="1" t="s">
        <v>986</v>
      </c>
      <c r="Q164" s="1" t="s">
        <v>359</v>
      </c>
      <c r="R164" s="2"/>
      <c r="S164" s="1" t="s">
        <v>39</v>
      </c>
      <c r="T164" s="1" t="s">
        <v>1003</v>
      </c>
      <c r="U164" s="6" t="s">
        <v>1053</v>
      </c>
      <c r="V164" s="5" t="s">
        <v>1005</v>
      </c>
      <c r="W164" s="5" t="s">
        <v>36</v>
      </c>
      <c r="X164" s="6" t="s">
        <v>1073</v>
      </c>
      <c r="Y164" s="6" t="s">
        <v>161</v>
      </c>
      <c r="Z164" s="6" t="s">
        <v>1055</v>
      </c>
      <c r="AA164" s="1" t="s">
        <v>57</v>
      </c>
      <c r="AB164" s="1" t="s">
        <v>57</v>
      </c>
      <c r="AC164" s="1" t="s">
        <v>79</v>
      </c>
      <c r="AD164" s="2"/>
      <c r="AE164" s="2"/>
      <c r="AF164" s="1" t="s">
        <v>1024</v>
      </c>
    </row>
    <row r="165">
      <c r="A165" s="5">
        <v>75878.0</v>
      </c>
      <c r="B165" s="3">
        <v>46211.0</v>
      </c>
      <c r="C165" s="1" t="s">
        <v>1460</v>
      </c>
      <c r="D165" s="5" t="s">
        <v>1461</v>
      </c>
      <c r="E165" s="2"/>
      <c r="F165" s="5">
        <v>49118.0</v>
      </c>
      <c r="G165" s="3">
        <v>46213.0</v>
      </c>
      <c r="H165" s="1" t="s">
        <v>1462</v>
      </c>
      <c r="I165" s="3">
        <v>46213.0</v>
      </c>
      <c r="J165" s="1" t="s">
        <v>1000</v>
      </c>
      <c r="K165" s="5">
        <v>149.0</v>
      </c>
      <c r="L165" s="5">
        <v>2.30400149E8</v>
      </c>
      <c r="M165" s="1" t="s">
        <v>1370</v>
      </c>
      <c r="N165" s="1" t="s">
        <v>1370</v>
      </c>
      <c r="O165" s="2"/>
      <c r="P165" s="1" t="s">
        <v>1463</v>
      </c>
      <c r="Q165" s="1" t="s">
        <v>312</v>
      </c>
      <c r="R165" s="2"/>
      <c r="S165" s="1" t="s">
        <v>39</v>
      </c>
      <c r="T165" s="1" t="s">
        <v>1003</v>
      </c>
      <c r="U165" s="6" t="s">
        <v>1306</v>
      </c>
      <c r="V165" s="5" t="s">
        <v>1005</v>
      </c>
      <c r="W165" s="5" t="s">
        <v>1054</v>
      </c>
      <c r="X165" s="6" t="s">
        <v>36</v>
      </c>
      <c r="Y165" s="6" t="s">
        <v>36</v>
      </c>
      <c r="Z165" s="6">
        <v>9960000.0</v>
      </c>
      <c r="AA165" s="1" t="s">
        <v>78</v>
      </c>
      <c r="AB165" s="1" t="s">
        <v>257</v>
      </c>
      <c r="AC165" s="1" t="s">
        <v>1295</v>
      </c>
      <c r="AD165" s="2"/>
      <c r="AE165" s="2"/>
      <c r="AF165" s="1" t="s">
        <v>1024</v>
      </c>
    </row>
    <row r="166">
      <c r="A166" s="5">
        <v>75877.0</v>
      </c>
      <c r="B166" s="3">
        <v>46211.0</v>
      </c>
      <c r="C166" s="1" t="s">
        <v>1460</v>
      </c>
      <c r="D166" s="5" t="s">
        <v>1464</v>
      </c>
      <c r="E166" s="2"/>
      <c r="F166" s="5">
        <v>49111.0</v>
      </c>
      <c r="G166" s="3">
        <v>46213.0</v>
      </c>
      <c r="H166" s="1" t="s">
        <v>1465</v>
      </c>
      <c r="I166" s="3">
        <v>46213.0</v>
      </c>
      <c r="J166" s="1" t="s">
        <v>1000</v>
      </c>
      <c r="K166" s="5">
        <v>224.0</v>
      </c>
      <c r="L166" s="5">
        <v>2.30400224E8</v>
      </c>
      <c r="M166" s="1" t="s">
        <v>1425</v>
      </c>
      <c r="N166" s="1" t="s">
        <v>1425</v>
      </c>
      <c r="O166" s="2"/>
      <c r="P166" s="1" t="s">
        <v>1466</v>
      </c>
      <c r="Q166" s="1" t="s">
        <v>413</v>
      </c>
      <c r="R166" s="2"/>
      <c r="S166" s="1" t="s">
        <v>39</v>
      </c>
      <c r="T166" s="1" t="s">
        <v>1003</v>
      </c>
      <c r="U166" s="6">
        <v>7170000.0</v>
      </c>
      <c r="V166" s="5" t="s">
        <v>1005</v>
      </c>
      <c r="W166" s="5" t="s">
        <v>1054</v>
      </c>
      <c r="X166" s="6" t="s">
        <v>36</v>
      </c>
      <c r="Y166" s="6" t="s">
        <v>36</v>
      </c>
      <c r="Z166" s="6">
        <v>0.0</v>
      </c>
      <c r="AA166" s="1" t="s">
        <v>78</v>
      </c>
      <c r="AB166" s="1" t="s">
        <v>57</v>
      </c>
      <c r="AC166" s="1" t="s">
        <v>1295</v>
      </c>
      <c r="AD166" s="2"/>
      <c r="AE166" s="2"/>
      <c r="AF166" s="1" t="s">
        <v>1024</v>
      </c>
    </row>
    <row r="167">
      <c r="A167" s="5">
        <v>75876.0</v>
      </c>
      <c r="B167" s="3">
        <v>46211.0</v>
      </c>
      <c r="C167" s="1" t="s">
        <v>1460</v>
      </c>
      <c r="D167" s="5" t="s">
        <v>1467</v>
      </c>
      <c r="E167" s="2"/>
      <c r="F167" s="5">
        <v>49059.0</v>
      </c>
      <c r="G167" s="3">
        <v>46211.0</v>
      </c>
      <c r="H167" s="1" t="s">
        <v>1468</v>
      </c>
      <c r="I167" s="3">
        <v>46211.0</v>
      </c>
      <c r="J167" s="1" t="s">
        <v>1000</v>
      </c>
      <c r="K167" s="5">
        <v>222.0</v>
      </c>
      <c r="L167" s="5">
        <v>2.30400222E8</v>
      </c>
      <c r="M167" s="1" t="s">
        <v>1141</v>
      </c>
      <c r="N167" s="1" t="s">
        <v>1141</v>
      </c>
      <c r="O167" s="2"/>
      <c r="P167" s="1" t="s">
        <v>1469</v>
      </c>
      <c r="Q167" s="1" t="s">
        <v>120</v>
      </c>
      <c r="R167" s="2"/>
      <c r="S167" s="1" t="s">
        <v>39</v>
      </c>
      <c r="T167" s="1" t="s">
        <v>1003</v>
      </c>
      <c r="U167" s="6">
        <v>4780000.0</v>
      </c>
      <c r="V167" s="5" t="s">
        <v>1005</v>
      </c>
      <c r="W167" s="5" t="s">
        <v>1054</v>
      </c>
      <c r="X167" s="6" t="s">
        <v>36</v>
      </c>
      <c r="Y167" s="6" t="s">
        <v>36</v>
      </c>
      <c r="Z167" s="6">
        <v>0.0</v>
      </c>
      <c r="AA167" s="1" t="s">
        <v>78</v>
      </c>
      <c r="AB167" s="1" t="s">
        <v>71</v>
      </c>
      <c r="AC167" s="1" t="s">
        <v>1295</v>
      </c>
      <c r="AD167" s="2"/>
      <c r="AE167" s="2"/>
      <c r="AF167" s="1" t="s">
        <v>1024</v>
      </c>
    </row>
    <row r="168">
      <c r="A168" s="5">
        <v>75875.0</v>
      </c>
      <c r="B168" s="3">
        <v>46211.0</v>
      </c>
      <c r="C168" s="1"/>
      <c r="D168" s="5" t="s">
        <v>1470</v>
      </c>
      <c r="E168" s="2"/>
      <c r="F168" s="5">
        <v>49057.0</v>
      </c>
      <c r="G168" s="3">
        <v>46211.0</v>
      </c>
      <c r="H168" s="1" t="s">
        <v>1471</v>
      </c>
      <c r="I168" s="3">
        <v>46211.0</v>
      </c>
      <c r="J168" s="1" t="s">
        <v>1000</v>
      </c>
      <c r="K168" s="5">
        <v>43.0</v>
      </c>
      <c r="L168" s="5">
        <v>1.01000043E8</v>
      </c>
      <c r="M168" s="1" t="s">
        <v>111</v>
      </c>
      <c r="N168" s="1" t="s">
        <v>111</v>
      </c>
      <c r="O168" s="2"/>
      <c r="P168" s="1" t="s">
        <v>986</v>
      </c>
      <c r="Q168" s="1" t="s">
        <v>287</v>
      </c>
      <c r="R168" s="2"/>
      <c r="S168" s="1" t="s">
        <v>39</v>
      </c>
      <c r="T168" s="1" t="s">
        <v>1003</v>
      </c>
      <c r="U168" s="6" t="s">
        <v>1472</v>
      </c>
      <c r="V168" s="5" t="s">
        <v>1005</v>
      </c>
      <c r="W168" s="5" t="s">
        <v>36</v>
      </c>
      <c r="X168" s="6" t="s">
        <v>1473</v>
      </c>
      <c r="Y168" s="6" t="s">
        <v>1474</v>
      </c>
      <c r="Z168" s="6">
        <v>990000.0</v>
      </c>
      <c r="AA168" s="1" t="s">
        <v>257</v>
      </c>
      <c r="AB168" s="1" t="s">
        <v>257</v>
      </c>
      <c r="AC168" s="1" t="s">
        <v>79</v>
      </c>
      <c r="AD168" s="2"/>
      <c r="AE168" s="2"/>
      <c r="AF168" s="1" t="s">
        <v>1024</v>
      </c>
    </row>
    <row r="169">
      <c r="A169" s="5">
        <v>75874.0</v>
      </c>
      <c r="B169" s="3">
        <v>46211.0</v>
      </c>
      <c r="C169" s="1" t="s">
        <v>1475</v>
      </c>
      <c r="D169" s="5" t="s">
        <v>1470</v>
      </c>
      <c r="E169" s="2"/>
      <c r="F169" s="5"/>
      <c r="G169" s="3"/>
      <c r="H169" s="1"/>
      <c r="I169" s="3"/>
      <c r="J169" s="1" t="s">
        <v>1000</v>
      </c>
      <c r="K169" s="5">
        <v>136.0</v>
      </c>
      <c r="L169" s="5">
        <v>2.30400136E8</v>
      </c>
      <c r="M169" s="1" t="s">
        <v>1234</v>
      </c>
      <c r="N169" s="1" t="s">
        <v>1234</v>
      </c>
      <c r="O169" s="2"/>
      <c r="P169" s="1" t="s">
        <v>1476</v>
      </c>
      <c r="Q169" s="1" t="s">
        <v>102</v>
      </c>
      <c r="R169" s="2"/>
      <c r="S169" s="1" t="s">
        <v>39</v>
      </c>
      <c r="T169" s="1" t="s">
        <v>1003</v>
      </c>
      <c r="U169" s="6">
        <v>5215517.0</v>
      </c>
      <c r="V169" s="5" t="s">
        <v>1005</v>
      </c>
      <c r="W169" s="5" t="s">
        <v>36</v>
      </c>
      <c r="X169" s="6" t="s">
        <v>1236</v>
      </c>
      <c r="Y169" s="6" t="s">
        <v>1237</v>
      </c>
      <c r="Z169" s="6">
        <v>1900000.0</v>
      </c>
      <c r="AA169" s="1" t="s">
        <v>78</v>
      </c>
      <c r="AB169" s="1" t="s">
        <v>38</v>
      </c>
      <c r="AC169" s="1" t="s">
        <v>1477</v>
      </c>
      <c r="AD169" s="2"/>
      <c r="AE169" s="2"/>
      <c r="AF169" s="1" t="s">
        <v>1024</v>
      </c>
    </row>
    <row r="170">
      <c r="A170" s="5">
        <v>75873.0</v>
      </c>
      <c r="B170" s="3">
        <v>46211.0</v>
      </c>
      <c r="C170" s="1"/>
      <c r="D170" s="5" t="s">
        <v>1478</v>
      </c>
      <c r="E170" s="2"/>
      <c r="F170" s="5">
        <v>49056.0</v>
      </c>
      <c r="G170" s="3">
        <v>46211.0</v>
      </c>
      <c r="H170" s="1" t="s">
        <v>1479</v>
      </c>
      <c r="I170" s="3">
        <v>46211.0</v>
      </c>
      <c r="J170" s="1" t="s">
        <v>1000</v>
      </c>
      <c r="K170" s="5">
        <v>46.0</v>
      </c>
      <c r="L170" s="5">
        <v>1.01000046E8</v>
      </c>
      <c r="M170" s="1" t="s">
        <v>69</v>
      </c>
      <c r="N170" s="1" t="s">
        <v>69</v>
      </c>
      <c r="O170" s="2"/>
      <c r="P170" s="1" t="s">
        <v>986</v>
      </c>
      <c r="Q170" s="1" t="s">
        <v>856</v>
      </c>
      <c r="R170" s="2"/>
      <c r="S170" s="1" t="s">
        <v>39</v>
      </c>
      <c r="T170" s="1" t="s">
        <v>1003</v>
      </c>
      <c r="U170" s="6" t="s">
        <v>1053</v>
      </c>
      <c r="V170" s="5" t="s">
        <v>1005</v>
      </c>
      <c r="W170" s="5" t="s">
        <v>36</v>
      </c>
      <c r="X170" s="6" t="s">
        <v>1073</v>
      </c>
      <c r="Y170" s="6" t="s">
        <v>161</v>
      </c>
      <c r="Z170" s="6">
        <v>0.0</v>
      </c>
      <c r="AA170" s="1" t="s">
        <v>855</v>
      </c>
      <c r="AB170" s="1" t="s">
        <v>855</v>
      </c>
      <c r="AC170" s="1" t="s">
        <v>858</v>
      </c>
      <c r="AD170" s="2"/>
      <c r="AE170" s="2"/>
      <c r="AF170" s="1" t="s">
        <v>1008</v>
      </c>
    </row>
    <row r="171">
      <c r="A171" s="5">
        <v>75872.0</v>
      </c>
      <c r="B171" s="3">
        <v>46211.0</v>
      </c>
      <c r="C171" s="1"/>
      <c r="D171" s="5" t="s">
        <v>1480</v>
      </c>
      <c r="E171" s="2"/>
      <c r="F171" s="1">
        <v>49055.0</v>
      </c>
      <c r="G171" s="18">
        <v>46211.0</v>
      </c>
      <c r="H171" s="1" t="s">
        <v>1481</v>
      </c>
      <c r="I171" s="18">
        <v>46211.0</v>
      </c>
      <c r="J171" s="1" t="s">
        <v>1000</v>
      </c>
      <c r="K171" s="5">
        <v>46.0</v>
      </c>
      <c r="L171" s="5">
        <v>1.01000046E8</v>
      </c>
      <c r="M171" s="1" t="s">
        <v>69</v>
      </c>
      <c r="N171" s="1" t="s">
        <v>69</v>
      </c>
      <c r="O171" s="2"/>
      <c r="P171" s="1" t="s">
        <v>986</v>
      </c>
      <c r="Q171" s="1" t="s">
        <v>864</v>
      </c>
      <c r="R171" s="2"/>
      <c r="S171" s="1" t="s">
        <v>39</v>
      </c>
      <c r="T171" s="1" t="s">
        <v>1003</v>
      </c>
      <c r="U171" s="6" t="s">
        <v>1053</v>
      </c>
      <c r="V171" s="5" t="s">
        <v>1005</v>
      </c>
      <c r="W171" s="5" t="s">
        <v>36</v>
      </c>
      <c r="X171" s="6" t="s">
        <v>1073</v>
      </c>
      <c r="Y171" s="6" t="s">
        <v>161</v>
      </c>
      <c r="Z171" s="6">
        <v>0.0</v>
      </c>
      <c r="AA171" s="1" t="s">
        <v>855</v>
      </c>
      <c r="AB171" s="1" t="s">
        <v>855</v>
      </c>
      <c r="AC171" s="1" t="s">
        <v>858</v>
      </c>
      <c r="AD171" s="2"/>
      <c r="AE171" s="2"/>
      <c r="AF171" s="1" t="s">
        <v>1008</v>
      </c>
    </row>
    <row r="172">
      <c r="A172" s="5">
        <v>75871.0</v>
      </c>
      <c r="B172" s="3">
        <v>46211.0</v>
      </c>
      <c r="C172" s="1"/>
      <c r="D172" s="5" t="s">
        <v>1482</v>
      </c>
      <c r="E172" s="2"/>
      <c r="F172" s="5">
        <v>49054.0</v>
      </c>
      <c r="G172" s="3">
        <v>46211.0</v>
      </c>
      <c r="H172" s="1" t="s">
        <v>1483</v>
      </c>
      <c r="I172" s="3">
        <v>46211.0</v>
      </c>
      <c r="J172" s="1" t="s">
        <v>1000</v>
      </c>
      <c r="K172" s="5">
        <v>7.0</v>
      </c>
      <c r="L172" s="5">
        <v>1.53000007E8</v>
      </c>
      <c r="M172" s="1" t="s">
        <v>1484</v>
      </c>
      <c r="N172" s="1" t="s">
        <v>1485</v>
      </c>
      <c r="O172" s="2"/>
      <c r="P172" s="1" t="s">
        <v>986</v>
      </c>
      <c r="Q172" s="1" t="s">
        <v>255</v>
      </c>
      <c r="R172" s="2"/>
      <c r="S172" s="1" t="s">
        <v>39</v>
      </c>
      <c r="T172" s="1" t="s">
        <v>1003</v>
      </c>
      <c r="U172" s="6" t="s">
        <v>1063</v>
      </c>
      <c r="V172" s="5" t="s">
        <v>1005</v>
      </c>
      <c r="W172" s="5" t="s">
        <v>1054</v>
      </c>
      <c r="X172" s="6" t="s">
        <v>36</v>
      </c>
      <c r="Y172" s="6" t="s">
        <v>36</v>
      </c>
      <c r="Z172" s="7">
        <v>7840000.0</v>
      </c>
      <c r="AA172" s="1" t="s">
        <v>257</v>
      </c>
      <c r="AB172" s="1" t="s">
        <v>257</v>
      </c>
      <c r="AC172" s="1" t="s">
        <v>79</v>
      </c>
      <c r="AD172" s="2"/>
      <c r="AE172" s="2"/>
      <c r="AF172" s="1" t="s">
        <v>1024</v>
      </c>
    </row>
    <row r="173">
      <c r="A173" s="5">
        <v>75870.0</v>
      </c>
      <c r="B173" s="3">
        <v>46211.0</v>
      </c>
      <c r="C173" s="1"/>
      <c r="D173" s="5" t="s">
        <v>388</v>
      </c>
      <c r="E173" s="2"/>
      <c r="F173" s="5">
        <v>49053.0</v>
      </c>
      <c r="G173" s="3">
        <v>46211.0</v>
      </c>
      <c r="H173" s="1" t="s">
        <v>1486</v>
      </c>
      <c r="I173" s="3">
        <v>46211.0</v>
      </c>
      <c r="J173" s="1" t="s">
        <v>1000</v>
      </c>
      <c r="K173" s="5">
        <v>75.0</v>
      </c>
      <c r="L173" s="5">
        <v>1.01000075E8</v>
      </c>
      <c r="M173" s="1" t="s">
        <v>1052</v>
      </c>
      <c r="N173" s="1" t="s">
        <v>1052</v>
      </c>
      <c r="O173" s="2"/>
      <c r="P173" s="1" t="s">
        <v>986</v>
      </c>
      <c r="Q173" s="1" t="s">
        <v>355</v>
      </c>
      <c r="R173" s="2"/>
      <c r="S173" s="1" t="s">
        <v>39</v>
      </c>
      <c r="T173" s="1" t="s">
        <v>1003</v>
      </c>
      <c r="U173" s="6" t="s">
        <v>1053</v>
      </c>
      <c r="V173" s="5" t="s">
        <v>1005</v>
      </c>
      <c r="W173" s="5" t="s">
        <v>36</v>
      </c>
      <c r="X173" s="6" t="s">
        <v>1073</v>
      </c>
      <c r="Y173" s="6" t="s">
        <v>161</v>
      </c>
      <c r="Z173" s="6" t="s">
        <v>1055</v>
      </c>
      <c r="AA173" s="1" t="s">
        <v>71</v>
      </c>
      <c r="AB173" s="1" t="s">
        <v>71</v>
      </c>
      <c r="AC173" s="1" t="s">
        <v>79</v>
      </c>
      <c r="AD173" s="2"/>
      <c r="AE173" s="1"/>
      <c r="AF173" s="1" t="s">
        <v>1024</v>
      </c>
    </row>
    <row r="174">
      <c r="A174" s="5">
        <v>75869.0</v>
      </c>
      <c r="B174" s="3">
        <v>46211.0</v>
      </c>
      <c r="C174" s="1"/>
      <c r="D174" s="5" t="s">
        <v>1326</v>
      </c>
      <c r="E174" s="2"/>
      <c r="F174" s="5">
        <v>49051.0</v>
      </c>
      <c r="G174" s="3">
        <v>46211.0</v>
      </c>
      <c r="H174" s="1" t="s">
        <v>1487</v>
      </c>
      <c r="I174" s="3">
        <v>46211.0</v>
      </c>
      <c r="J174" s="1" t="s">
        <v>1000</v>
      </c>
      <c r="K174" s="5">
        <v>74.0</v>
      </c>
      <c r="L174" s="5">
        <v>1.01000074E8</v>
      </c>
      <c r="M174" s="1" t="s">
        <v>1488</v>
      </c>
      <c r="N174" s="1" t="s">
        <v>1488</v>
      </c>
      <c r="O174" s="2"/>
      <c r="P174" s="1" t="s">
        <v>986</v>
      </c>
      <c r="Q174" s="1" t="s">
        <v>1489</v>
      </c>
      <c r="R174" s="2"/>
      <c r="S174" s="1" t="s">
        <v>39</v>
      </c>
      <c r="T174" s="1" t="s">
        <v>1003</v>
      </c>
      <c r="U174" s="6">
        <v>8620690.0</v>
      </c>
      <c r="V174" s="5" t="s">
        <v>1005</v>
      </c>
      <c r="W174" s="5" t="s">
        <v>36</v>
      </c>
      <c r="X174" s="6" t="s">
        <v>1490</v>
      </c>
      <c r="Y174" s="6" t="s">
        <v>1185</v>
      </c>
      <c r="Z174" s="6">
        <v>0.0</v>
      </c>
      <c r="AA174" s="1"/>
      <c r="AB174" s="1"/>
      <c r="AC174" s="1" t="s">
        <v>109</v>
      </c>
      <c r="AD174" s="2"/>
      <c r="AE174" s="2"/>
      <c r="AF174" s="1" t="s">
        <v>1024</v>
      </c>
    </row>
    <row r="175">
      <c r="A175" s="5">
        <v>75868.0</v>
      </c>
      <c r="B175" s="3">
        <v>46211.0</v>
      </c>
      <c r="C175" s="1"/>
      <c r="D175" s="5" t="s">
        <v>461</v>
      </c>
      <c r="E175" s="2"/>
      <c r="F175" s="5">
        <v>49050.0</v>
      </c>
      <c r="G175" s="3">
        <v>46211.0</v>
      </c>
      <c r="H175" s="1" t="s">
        <v>1491</v>
      </c>
      <c r="I175" s="3">
        <v>46211.0</v>
      </c>
      <c r="J175" s="1" t="s">
        <v>1000</v>
      </c>
      <c r="K175" s="5">
        <v>72.0</v>
      </c>
      <c r="L175" s="5">
        <v>1.11100072E8</v>
      </c>
      <c r="M175" s="1" t="s">
        <v>1037</v>
      </c>
      <c r="N175" s="1" t="s">
        <v>1037</v>
      </c>
      <c r="O175" s="2"/>
      <c r="P175" s="1" t="s">
        <v>986</v>
      </c>
      <c r="Q175" s="1" t="s">
        <v>293</v>
      </c>
      <c r="R175" s="2"/>
      <c r="S175" s="1" t="s">
        <v>39</v>
      </c>
      <c r="T175" s="1" t="s">
        <v>1003</v>
      </c>
      <c r="U175" s="6" t="s">
        <v>1492</v>
      </c>
      <c r="V175" s="5" t="s">
        <v>1005</v>
      </c>
      <c r="W175" s="5" t="s">
        <v>36</v>
      </c>
      <c r="X175" s="6" t="s">
        <v>1493</v>
      </c>
      <c r="Y175" s="6" t="s">
        <v>1494</v>
      </c>
      <c r="Z175" s="6">
        <v>0.0</v>
      </c>
      <c r="AA175" s="1" t="s">
        <v>65</v>
      </c>
      <c r="AB175" s="1" t="s">
        <v>65</v>
      </c>
      <c r="AC175" s="1" t="s">
        <v>109</v>
      </c>
      <c r="AD175" s="2"/>
      <c r="AE175" s="2"/>
      <c r="AF175" s="1" t="s">
        <v>1024</v>
      </c>
    </row>
    <row r="176">
      <c r="A176" s="5">
        <v>75867.0</v>
      </c>
      <c r="B176" s="3">
        <v>46211.0</v>
      </c>
      <c r="C176" s="2"/>
      <c r="D176" s="5" t="s">
        <v>1329</v>
      </c>
      <c r="E176" s="2"/>
      <c r="F176" s="5">
        <v>49047.0</v>
      </c>
      <c r="G176" s="3">
        <v>46211.0</v>
      </c>
      <c r="H176" s="1" t="s">
        <v>1495</v>
      </c>
      <c r="I176" s="3">
        <v>46211.0</v>
      </c>
      <c r="J176" s="1" t="s">
        <v>1000</v>
      </c>
      <c r="K176" s="5">
        <v>79.0</v>
      </c>
      <c r="L176" s="5">
        <v>1.01000079E8</v>
      </c>
      <c r="M176" s="1" t="s">
        <v>1030</v>
      </c>
      <c r="N176" s="1" t="s">
        <v>1030</v>
      </c>
      <c r="O176" s="2"/>
      <c r="P176" s="1" t="s">
        <v>986</v>
      </c>
      <c r="Q176" s="1" t="s">
        <v>333</v>
      </c>
      <c r="R176" s="2"/>
      <c r="S176" s="1" t="s">
        <v>39</v>
      </c>
      <c r="T176" s="1" t="s">
        <v>1003</v>
      </c>
      <c r="U176" s="6" t="s">
        <v>1031</v>
      </c>
      <c r="V176" s="5" t="s">
        <v>1005</v>
      </c>
      <c r="W176" s="5" t="s">
        <v>36</v>
      </c>
      <c r="X176" s="6" t="s">
        <v>1032</v>
      </c>
      <c r="Y176" s="6" t="s">
        <v>1033</v>
      </c>
      <c r="Z176" s="6" t="s">
        <v>1034</v>
      </c>
      <c r="AA176" s="1" t="s">
        <v>57</v>
      </c>
      <c r="AB176" s="1" t="s">
        <v>57</v>
      </c>
      <c r="AC176" s="1" t="s">
        <v>118</v>
      </c>
      <c r="AD176" s="2"/>
      <c r="AE176" s="2"/>
      <c r="AF176" s="1" t="s">
        <v>1024</v>
      </c>
    </row>
    <row r="177">
      <c r="A177" s="5">
        <v>75866.0</v>
      </c>
      <c r="B177" s="3">
        <v>46211.0</v>
      </c>
      <c r="C177" s="1"/>
      <c r="D177" s="5" t="s">
        <v>1496</v>
      </c>
      <c r="E177" s="2"/>
      <c r="F177" s="5">
        <v>49045.0</v>
      </c>
      <c r="G177" s="3">
        <v>46211.0</v>
      </c>
      <c r="H177" s="1" t="s">
        <v>1497</v>
      </c>
      <c r="I177" s="3">
        <v>46211.0</v>
      </c>
      <c r="J177" s="1" t="s">
        <v>1000</v>
      </c>
      <c r="K177" s="5">
        <v>24.0</v>
      </c>
      <c r="L177" s="5">
        <v>1.82000024E8</v>
      </c>
      <c r="M177" s="1" t="s">
        <v>1498</v>
      </c>
      <c r="N177" s="1" t="s">
        <v>1498</v>
      </c>
      <c r="O177" s="2"/>
      <c r="P177" s="1" t="s">
        <v>986</v>
      </c>
      <c r="Q177" s="1" t="s">
        <v>1499</v>
      </c>
      <c r="R177" s="2"/>
      <c r="S177" s="1" t="s">
        <v>820</v>
      </c>
      <c r="T177" s="1" t="s">
        <v>1003</v>
      </c>
      <c r="U177" s="6" t="s">
        <v>1383</v>
      </c>
      <c r="V177" s="5" t="s">
        <v>1005</v>
      </c>
      <c r="W177" s="5" t="s">
        <v>36</v>
      </c>
      <c r="X177" s="6" t="s">
        <v>1384</v>
      </c>
      <c r="Y177" s="6" t="s">
        <v>1385</v>
      </c>
      <c r="Z177" s="6" t="s">
        <v>1111</v>
      </c>
      <c r="AA177" s="1" t="s">
        <v>855</v>
      </c>
      <c r="AB177" s="1" t="s">
        <v>855</v>
      </c>
      <c r="AC177" s="1" t="s">
        <v>827</v>
      </c>
      <c r="AD177" s="2"/>
      <c r="AE177" s="2"/>
      <c r="AF177" s="1" t="s">
        <v>1008</v>
      </c>
    </row>
    <row r="178">
      <c r="A178" s="5">
        <v>75865.0</v>
      </c>
      <c r="B178" s="3">
        <v>46211.0</v>
      </c>
      <c r="C178" s="1"/>
      <c r="D178" s="5" t="s">
        <v>197</v>
      </c>
      <c r="E178" s="2"/>
      <c r="F178" s="5">
        <v>49063.0</v>
      </c>
      <c r="G178" s="3">
        <v>46211.0</v>
      </c>
      <c r="H178" s="1" t="s">
        <v>1500</v>
      </c>
      <c r="I178" s="3">
        <v>46211.0</v>
      </c>
      <c r="J178" s="1" t="s">
        <v>1000</v>
      </c>
      <c r="K178" s="5">
        <v>1.0</v>
      </c>
      <c r="L178" s="5">
        <v>1.61000001E8</v>
      </c>
      <c r="M178" s="1" t="s">
        <v>1010</v>
      </c>
      <c r="N178" s="1" t="s">
        <v>1260</v>
      </c>
      <c r="O178" s="2"/>
      <c r="P178" s="1" t="s">
        <v>986</v>
      </c>
      <c r="Q178" s="1" t="s">
        <v>113</v>
      </c>
      <c r="R178" s="2"/>
      <c r="S178" s="1" t="s">
        <v>39</v>
      </c>
      <c r="T178" s="1" t="s">
        <v>1003</v>
      </c>
      <c r="U178" s="6">
        <v>4800000.0</v>
      </c>
      <c r="V178" s="5" t="s">
        <v>1137</v>
      </c>
      <c r="W178" s="5" t="s">
        <v>36</v>
      </c>
      <c r="X178" s="6" t="s">
        <v>1261</v>
      </c>
      <c r="Y178" s="6" t="s">
        <v>1261</v>
      </c>
      <c r="Z178" s="6" t="s">
        <v>1262</v>
      </c>
      <c r="AA178" s="1" t="s">
        <v>57</v>
      </c>
      <c r="AB178" s="1" t="s">
        <v>57</v>
      </c>
      <c r="AC178" s="1" t="s">
        <v>1079</v>
      </c>
      <c r="AD178" s="2"/>
      <c r="AE178" s="2"/>
      <c r="AF178" s="1" t="s">
        <v>1024</v>
      </c>
    </row>
    <row r="179">
      <c r="A179" s="5">
        <v>75864.0</v>
      </c>
      <c r="B179" s="3">
        <v>46211.0</v>
      </c>
      <c r="C179" s="2"/>
      <c r="D179" s="5" t="s">
        <v>426</v>
      </c>
      <c r="E179" s="2"/>
      <c r="F179" s="5">
        <v>49044.0</v>
      </c>
      <c r="G179" s="3">
        <v>46211.0</v>
      </c>
      <c r="H179" s="1" t="s">
        <v>1501</v>
      </c>
      <c r="I179" s="3">
        <v>46211.0</v>
      </c>
      <c r="J179" s="1" t="s">
        <v>1000</v>
      </c>
      <c r="K179" s="5">
        <v>79.0</v>
      </c>
      <c r="L179" s="5">
        <v>1.01000079E8</v>
      </c>
      <c r="M179" s="1" t="s">
        <v>1030</v>
      </c>
      <c r="N179" s="1" t="s">
        <v>1030</v>
      </c>
      <c r="O179" s="2"/>
      <c r="P179" s="1" t="s">
        <v>986</v>
      </c>
      <c r="Q179" s="1" t="s">
        <v>833</v>
      </c>
      <c r="R179" s="2"/>
      <c r="S179" s="1" t="s">
        <v>39</v>
      </c>
      <c r="T179" s="1" t="s">
        <v>1003</v>
      </c>
      <c r="U179" s="6" t="s">
        <v>1031</v>
      </c>
      <c r="V179" s="5" t="s">
        <v>1005</v>
      </c>
      <c r="W179" s="5" t="s">
        <v>1054</v>
      </c>
      <c r="X179" s="6" t="s">
        <v>36</v>
      </c>
      <c r="Y179" s="6" t="s">
        <v>36</v>
      </c>
      <c r="Z179" s="6" t="s">
        <v>1034</v>
      </c>
      <c r="AA179" s="1" t="s">
        <v>834</v>
      </c>
      <c r="AB179" s="1" t="s">
        <v>834</v>
      </c>
      <c r="AC179" s="1" t="s">
        <v>832</v>
      </c>
      <c r="AD179" s="2"/>
      <c r="AE179" s="1" t="s">
        <v>1502</v>
      </c>
      <c r="AF179" s="1" t="s">
        <v>1008</v>
      </c>
    </row>
    <row r="180">
      <c r="A180" s="5">
        <v>75863.0</v>
      </c>
      <c r="B180" s="3">
        <v>46211.0</v>
      </c>
      <c r="C180" s="1" t="s">
        <v>1460</v>
      </c>
      <c r="D180" s="5" t="s">
        <v>1503</v>
      </c>
      <c r="E180" s="2"/>
      <c r="F180" s="5">
        <v>49062.0</v>
      </c>
      <c r="G180" s="3">
        <v>46211.0</v>
      </c>
      <c r="H180" s="1" t="s">
        <v>1504</v>
      </c>
      <c r="I180" s="3">
        <v>46211.0</v>
      </c>
      <c r="J180" s="1" t="s">
        <v>1000</v>
      </c>
      <c r="K180" s="5">
        <v>224.0</v>
      </c>
      <c r="L180" s="5">
        <v>2.30400224E8</v>
      </c>
      <c r="M180" s="1" t="s">
        <v>1425</v>
      </c>
      <c r="N180" s="1" t="s">
        <v>1425</v>
      </c>
      <c r="O180" s="2"/>
      <c r="P180" s="1" t="s">
        <v>1505</v>
      </c>
      <c r="Q180" s="1" t="s">
        <v>113</v>
      </c>
      <c r="R180" s="2"/>
      <c r="S180" s="1" t="s">
        <v>39</v>
      </c>
      <c r="T180" s="1" t="s">
        <v>1003</v>
      </c>
      <c r="U180" s="6">
        <v>7170000.0</v>
      </c>
      <c r="V180" s="5" t="s">
        <v>1005</v>
      </c>
      <c r="W180" s="5" t="s">
        <v>1054</v>
      </c>
      <c r="X180" s="6" t="s">
        <v>36</v>
      </c>
      <c r="Y180" s="6" t="s">
        <v>36</v>
      </c>
      <c r="Z180" s="6">
        <v>0.0</v>
      </c>
      <c r="AA180" s="1" t="s">
        <v>78</v>
      </c>
      <c r="AB180" s="1" t="s">
        <v>57</v>
      </c>
      <c r="AC180" s="1" t="s">
        <v>1295</v>
      </c>
      <c r="AD180" s="2"/>
      <c r="AE180" s="1"/>
      <c r="AF180" s="1" t="s">
        <v>1024</v>
      </c>
    </row>
    <row r="181">
      <c r="A181" s="5">
        <v>75862.0</v>
      </c>
      <c r="B181" s="3">
        <v>46211.0</v>
      </c>
      <c r="C181" s="1"/>
      <c r="D181" s="5" t="s">
        <v>1506</v>
      </c>
      <c r="E181" s="2"/>
      <c r="F181" s="5">
        <v>49043.0</v>
      </c>
      <c r="G181" s="3">
        <v>46211.0</v>
      </c>
      <c r="H181" s="1" t="s">
        <v>1507</v>
      </c>
      <c r="I181" s="3">
        <v>46211.0</v>
      </c>
      <c r="J181" s="1" t="s">
        <v>1000</v>
      </c>
      <c r="K181" s="5">
        <v>79.0</v>
      </c>
      <c r="L181" s="5">
        <v>1.01000079E8</v>
      </c>
      <c r="M181" s="1" t="s">
        <v>1030</v>
      </c>
      <c r="N181" s="1" t="s">
        <v>1030</v>
      </c>
      <c r="O181" s="2"/>
      <c r="P181" s="1" t="s">
        <v>986</v>
      </c>
      <c r="Q181" s="1" t="s">
        <v>829</v>
      </c>
      <c r="R181" s="2"/>
      <c r="S181" s="1" t="s">
        <v>820</v>
      </c>
      <c r="T181" s="1" t="s">
        <v>1003</v>
      </c>
      <c r="U181" s="6" t="s">
        <v>1031</v>
      </c>
      <c r="V181" s="5" t="s">
        <v>1005</v>
      </c>
      <c r="W181" s="5" t="s">
        <v>1054</v>
      </c>
      <c r="X181" s="6" t="s">
        <v>36</v>
      </c>
      <c r="Y181" s="6" t="s">
        <v>36</v>
      </c>
      <c r="Z181" s="6" t="s">
        <v>1034</v>
      </c>
      <c r="AA181" s="1" t="s">
        <v>831</v>
      </c>
      <c r="AB181" s="1" t="s">
        <v>831</v>
      </c>
      <c r="AC181" s="1" t="s">
        <v>832</v>
      </c>
      <c r="AD181" s="2"/>
      <c r="AE181" s="1" t="s">
        <v>1502</v>
      </c>
      <c r="AF181" s="1" t="s">
        <v>1008</v>
      </c>
    </row>
    <row r="182">
      <c r="A182" s="5">
        <v>75860.0</v>
      </c>
      <c r="B182" s="3">
        <v>46211.0</v>
      </c>
      <c r="C182" s="1"/>
      <c r="D182" s="5" t="s">
        <v>1016</v>
      </c>
      <c r="E182" s="2"/>
      <c r="F182" s="5">
        <v>49041.0</v>
      </c>
      <c r="G182" s="3">
        <v>46211.0</v>
      </c>
      <c r="H182" s="1" t="s">
        <v>1508</v>
      </c>
      <c r="I182" s="3">
        <v>46211.0</v>
      </c>
      <c r="J182" s="1" t="s">
        <v>1000</v>
      </c>
      <c r="K182" s="5">
        <v>1.0</v>
      </c>
      <c r="L182" s="5">
        <v>1.61000001E8</v>
      </c>
      <c r="M182" s="1" t="s">
        <v>1010</v>
      </c>
      <c r="N182" s="1" t="s">
        <v>1509</v>
      </c>
      <c r="O182" s="2"/>
      <c r="P182" s="1" t="s">
        <v>986</v>
      </c>
      <c r="Q182" s="1" t="s">
        <v>331</v>
      </c>
      <c r="R182" s="2"/>
      <c r="S182" s="1" t="s">
        <v>39</v>
      </c>
      <c r="T182" s="1" t="s">
        <v>1003</v>
      </c>
      <c r="U182" s="6">
        <v>9000000.0</v>
      </c>
      <c r="V182" s="5" t="s">
        <v>1005</v>
      </c>
      <c r="W182" s="5" t="s">
        <v>36</v>
      </c>
      <c r="X182" s="6" t="s">
        <v>1510</v>
      </c>
      <c r="Y182" s="6" t="s">
        <v>1510</v>
      </c>
      <c r="Z182" s="6">
        <v>4840000.0</v>
      </c>
      <c r="AA182" s="1" t="s">
        <v>38</v>
      </c>
      <c r="AB182" s="1" t="s">
        <v>38</v>
      </c>
      <c r="AC182" s="1" t="s">
        <v>1079</v>
      </c>
      <c r="AD182" s="2"/>
      <c r="AE182" s="2"/>
      <c r="AF182" s="1" t="s">
        <v>1024</v>
      </c>
    </row>
    <row r="183">
      <c r="A183" s="5">
        <v>75859.0</v>
      </c>
      <c r="B183" s="3">
        <v>46211.0</v>
      </c>
      <c r="C183" s="1"/>
      <c r="D183" s="5" t="s">
        <v>162</v>
      </c>
      <c r="E183" s="2"/>
      <c r="F183" s="5"/>
      <c r="G183" s="3"/>
      <c r="H183" s="1"/>
      <c r="I183" s="3"/>
      <c r="J183" s="1" t="s">
        <v>1000</v>
      </c>
      <c r="K183" s="5">
        <v>91.0</v>
      </c>
      <c r="L183" s="5">
        <v>1.11100091E8</v>
      </c>
      <c r="M183" s="1" t="s">
        <v>1390</v>
      </c>
      <c r="N183" s="1" t="s">
        <v>1390</v>
      </c>
      <c r="O183" s="2"/>
      <c r="P183" s="1" t="s">
        <v>986</v>
      </c>
      <c r="Q183" s="1" t="s">
        <v>299</v>
      </c>
      <c r="R183" s="2"/>
      <c r="S183" s="1" t="s">
        <v>39</v>
      </c>
      <c r="T183" s="1" t="s">
        <v>1003</v>
      </c>
      <c r="U183" s="6" t="s">
        <v>1391</v>
      </c>
      <c r="V183" s="5" t="s">
        <v>1005</v>
      </c>
      <c r="W183" s="5" t="s">
        <v>36</v>
      </c>
      <c r="X183" s="6" t="s">
        <v>1511</v>
      </c>
      <c r="Y183" s="6" t="s">
        <v>1512</v>
      </c>
      <c r="Z183" s="6">
        <v>0.0</v>
      </c>
      <c r="AA183" s="1" t="s">
        <v>302</v>
      </c>
      <c r="AB183" s="1" t="s">
        <v>302</v>
      </c>
      <c r="AC183" s="1" t="s">
        <v>73</v>
      </c>
      <c r="AD183" s="2"/>
      <c r="AE183" s="2"/>
      <c r="AF183" s="1" t="s">
        <v>1024</v>
      </c>
    </row>
    <row r="184">
      <c r="A184" s="5">
        <v>75858.0</v>
      </c>
      <c r="B184" s="3">
        <v>46211.0</v>
      </c>
      <c r="C184" s="1"/>
      <c r="D184" s="5" t="s">
        <v>762</v>
      </c>
      <c r="E184" s="2"/>
      <c r="F184" s="5">
        <v>49039.0</v>
      </c>
      <c r="G184" s="3">
        <v>46211.0</v>
      </c>
      <c r="H184" s="1" t="s">
        <v>1513</v>
      </c>
      <c r="I184" s="3">
        <v>46211.0</v>
      </c>
      <c r="J184" s="1" t="s">
        <v>1000</v>
      </c>
      <c r="K184" s="5">
        <v>46.0</v>
      </c>
      <c r="L184" s="5">
        <v>1.01000046E8</v>
      </c>
      <c r="M184" s="1" t="s">
        <v>69</v>
      </c>
      <c r="N184" s="1" t="s">
        <v>69</v>
      </c>
      <c r="O184" s="2"/>
      <c r="P184" s="1" t="s">
        <v>986</v>
      </c>
      <c r="Q184" s="1" t="s">
        <v>327</v>
      </c>
      <c r="R184" s="2"/>
      <c r="S184" s="1" t="s">
        <v>39</v>
      </c>
      <c r="T184" s="1" t="s">
        <v>1003</v>
      </c>
      <c r="U184" s="6" t="s">
        <v>1053</v>
      </c>
      <c r="V184" s="5" t="s">
        <v>1005</v>
      </c>
      <c r="W184" s="5" t="s">
        <v>36</v>
      </c>
      <c r="X184" s="6" t="s">
        <v>1073</v>
      </c>
      <c r="Y184" s="6" t="s">
        <v>161</v>
      </c>
      <c r="Z184" s="6">
        <v>0.0</v>
      </c>
      <c r="AA184" s="1" t="s">
        <v>99</v>
      </c>
      <c r="AB184" s="1" t="s">
        <v>99</v>
      </c>
      <c r="AC184" s="1" t="s">
        <v>73</v>
      </c>
      <c r="AD184" s="2"/>
      <c r="AE184" s="2"/>
      <c r="AF184" s="1" t="s">
        <v>1024</v>
      </c>
    </row>
    <row r="185">
      <c r="A185" s="5">
        <v>75857.0</v>
      </c>
      <c r="B185" s="3">
        <v>46211.0</v>
      </c>
      <c r="C185" s="1"/>
      <c r="D185" s="5" t="s">
        <v>1514</v>
      </c>
      <c r="E185" s="2"/>
      <c r="F185" s="5">
        <v>49061.0</v>
      </c>
      <c r="G185" s="3">
        <v>46211.0</v>
      </c>
      <c r="H185" s="1" t="s">
        <v>1515</v>
      </c>
      <c r="I185" s="3">
        <v>46211.0</v>
      </c>
      <c r="J185" s="1" t="s">
        <v>1000</v>
      </c>
      <c r="K185" s="5">
        <v>1.0</v>
      </c>
      <c r="L185" s="5">
        <v>1.61000001E8</v>
      </c>
      <c r="M185" s="1" t="s">
        <v>1010</v>
      </c>
      <c r="N185" s="1" t="s">
        <v>1164</v>
      </c>
      <c r="O185" s="2"/>
      <c r="P185" s="1" t="s">
        <v>986</v>
      </c>
      <c r="Q185" s="1" t="s">
        <v>413</v>
      </c>
      <c r="R185" s="2"/>
      <c r="S185" s="1" t="s">
        <v>39</v>
      </c>
      <c r="T185" s="1" t="s">
        <v>1003</v>
      </c>
      <c r="U185" s="6" t="s">
        <v>1165</v>
      </c>
      <c r="V185" s="5" t="s">
        <v>1005</v>
      </c>
      <c r="W185" s="5" t="s">
        <v>36</v>
      </c>
      <c r="X185" s="6" t="s">
        <v>1405</v>
      </c>
      <c r="Y185" s="6" t="s">
        <v>1405</v>
      </c>
      <c r="Z185" s="6">
        <v>8188400.0</v>
      </c>
      <c r="AA185" s="1" t="s">
        <v>57</v>
      </c>
      <c r="AB185" s="1" t="s">
        <v>57</v>
      </c>
      <c r="AC185" s="1" t="s">
        <v>1079</v>
      </c>
      <c r="AD185" s="2"/>
      <c r="AE185" s="2"/>
      <c r="AF185" s="1" t="s">
        <v>1024</v>
      </c>
    </row>
    <row r="186">
      <c r="A186" s="5">
        <v>75856.0</v>
      </c>
      <c r="B186" s="3">
        <v>46211.0</v>
      </c>
      <c r="C186" s="2"/>
      <c r="D186" s="5" t="s">
        <v>1516</v>
      </c>
      <c r="E186" s="1"/>
      <c r="F186" s="5">
        <v>49061.0</v>
      </c>
      <c r="G186" s="3">
        <v>46211.0</v>
      </c>
      <c r="H186" s="1" t="s">
        <v>1515</v>
      </c>
      <c r="I186" s="3">
        <v>46211.0</v>
      </c>
      <c r="J186" s="1" t="s">
        <v>1000</v>
      </c>
      <c r="K186" s="5">
        <v>1.0</v>
      </c>
      <c r="L186" s="5">
        <v>1.61000001E8</v>
      </c>
      <c r="M186" s="1" t="s">
        <v>1010</v>
      </c>
      <c r="N186" s="1" t="s">
        <v>1260</v>
      </c>
      <c r="O186" s="2"/>
      <c r="P186" s="1" t="s">
        <v>986</v>
      </c>
      <c r="Q186" s="1" t="s">
        <v>413</v>
      </c>
      <c r="R186" s="2"/>
      <c r="S186" s="1" t="s">
        <v>39</v>
      </c>
      <c r="T186" s="1" t="s">
        <v>1003</v>
      </c>
      <c r="U186" s="6">
        <v>4800000.0</v>
      </c>
      <c r="V186" s="5" t="s">
        <v>1082</v>
      </c>
      <c r="W186" s="5" t="s">
        <v>36</v>
      </c>
      <c r="X186" s="6" t="s">
        <v>1517</v>
      </c>
      <c r="Y186" s="6" t="s">
        <v>1517</v>
      </c>
      <c r="Z186" s="6" t="s">
        <v>1262</v>
      </c>
      <c r="AA186" s="1" t="s">
        <v>57</v>
      </c>
      <c r="AB186" s="1" t="s">
        <v>57</v>
      </c>
      <c r="AC186" s="1" t="s">
        <v>1079</v>
      </c>
      <c r="AD186" s="2"/>
      <c r="AE186" s="2"/>
      <c r="AF186" s="1" t="s">
        <v>1024</v>
      </c>
    </row>
    <row r="187">
      <c r="A187" s="5">
        <v>75855.0</v>
      </c>
      <c r="B187" s="3">
        <v>46211.0</v>
      </c>
      <c r="C187" s="1"/>
      <c r="D187" s="5" t="s">
        <v>1516</v>
      </c>
      <c r="E187" s="1"/>
      <c r="F187" s="5">
        <v>49061.0</v>
      </c>
      <c r="G187" s="3">
        <v>46211.0</v>
      </c>
      <c r="H187" s="1" t="s">
        <v>1515</v>
      </c>
      <c r="I187" s="3">
        <v>46211.0</v>
      </c>
      <c r="J187" s="1" t="s">
        <v>1000</v>
      </c>
      <c r="K187" s="5">
        <v>1.0</v>
      </c>
      <c r="L187" s="5">
        <v>1.61000001E8</v>
      </c>
      <c r="M187" s="1" t="s">
        <v>1010</v>
      </c>
      <c r="N187" s="1" t="s">
        <v>1418</v>
      </c>
      <c r="O187" s="2"/>
      <c r="P187" s="1" t="s">
        <v>986</v>
      </c>
      <c r="Q187" s="1" t="s">
        <v>413</v>
      </c>
      <c r="R187" s="2"/>
      <c r="S187" s="1" t="s">
        <v>39</v>
      </c>
      <c r="T187" s="1" t="s">
        <v>1003</v>
      </c>
      <c r="U187" s="6" t="s">
        <v>1419</v>
      </c>
      <c r="V187" s="5" t="s">
        <v>1005</v>
      </c>
      <c r="W187" s="5" t="s">
        <v>36</v>
      </c>
      <c r="X187" s="6" t="s">
        <v>1420</v>
      </c>
      <c r="Y187" s="6" t="s">
        <v>1420</v>
      </c>
      <c r="Z187" s="6" t="s">
        <v>1421</v>
      </c>
      <c r="AA187" s="1" t="s">
        <v>57</v>
      </c>
      <c r="AB187" s="1" t="s">
        <v>57</v>
      </c>
      <c r="AC187" s="1" t="s">
        <v>1079</v>
      </c>
      <c r="AD187" s="2"/>
      <c r="AE187" s="2"/>
      <c r="AF187" s="1" t="s">
        <v>1024</v>
      </c>
    </row>
    <row r="188">
      <c r="A188" s="5">
        <v>75854.0</v>
      </c>
      <c r="B188" s="3">
        <v>46211.0</v>
      </c>
      <c r="C188" s="1" t="s">
        <v>1460</v>
      </c>
      <c r="D188" s="5" t="s">
        <v>320</v>
      </c>
      <c r="E188" s="1"/>
      <c r="F188" s="5">
        <v>49058.0</v>
      </c>
      <c r="G188" s="3">
        <v>46211.0</v>
      </c>
      <c r="H188" s="1" t="s">
        <v>1518</v>
      </c>
      <c r="I188" s="3">
        <v>46211.0</v>
      </c>
      <c r="J188" s="1" t="s">
        <v>1000</v>
      </c>
      <c r="K188" s="5">
        <v>224.0</v>
      </c>
      <c r="L188" s="5">
        <v>2.30400224E8</v>
      </c>
      <c r="M188" s="1" t="s">
        <v>1425</v>
      </c>
      <c r="N188" s="1" t="s">
        <v>1425</v>
      </c>
      <c r="O188" s="2"/>
      <c r="P188" s="1" t="s">
        <v>1519</v>
      </c>
      <c r="Q188" s="1" t="s">
        <v>314</v>
      </c>
      <c r="R188" s="2"/>
      <c r="S188" s="1" t="s">
        <v>39</v>
      </c>
      <c r="T188" s="1" t="s">
        <v>1003</v>
      </c>
      <c r="U188" s="6">
        <v>7170000.0</v>
      </c>
      <c r="V188" s="5" t="s">
        <v>1005</v>
      </c>
      <c r="W188" s="5" t="s">
        <v>1054</v>
      </c>
      <c r="X188" s="6" t="s">
        <v>36</v>
      </c>
      <c r="Y188" s="6" t="s">
        <v>36</v>
      </c>
      <c r="Z188" s="6">
        <v>0.0</v>
      </c>
      <c r="AA188" s="1" t="s">
        <v>78</v>
      </c>
      <c r="AB188" s="1" t="s">
        <v>257</v>
      </c>
      <c r="AC188" s="1" t="s">
        <v>626</v>
      </c>
      <c r="AD188" s="2"/>
      <c r="AE188" s="2"/>
      <c r="AF188" s="1" t="s">
        <v>1024</v>
      </c>
    </row>
    <row r="189">
      <c r="A189" s="5">
        <v>75853.0</v>
      </c>
      <c r="B189" s="3">
        <v>46211.0</v>
      </c>
      <c r="C189" s="2"/>
      <c r="D189" s="5" t="s">
        <v>1364</v>
      </c>
      <c r="E189" s="1"/>
      <c r="F189" s="5">
        <v>49037.0</v>
      </c>
      <c r="G189" s="3">
        <v>46211.0</v>
      </c>
      <c r="H189" s="1" t="s">
        <v>1520</v>
      </c>
      <c r="I189" s="3">
        <v>46211.0</v>
      </c>
      <c r="J189" s="1" t="s">
        <v>1000</v>
      </c>
      <c r="K189" s="5">
        <v>1.0</v>
      </c>
      <c r="L189" s="5">
        <v>1.61000001E8</v>
      </c>
      <c r="M189" s="1" t="s">
        <v>1010</v>
      </c>
      <c r="N189" s="1" t="s">
        <v>1116</v>
      </c>
      <c r="O189" s="2"/>
      <c r="P189" s="1" t="s">
        <v>986</v>
      </c>
      <c r="Q189" s="1" t="s">
        <v>314</v>
      </c>
      <c r="R189" s="2"/>
      <c r="S189" s="1" t="s">
        <v>39</v>
      </c>
      <c r="T189" s="1" t="s">
        <v>1003</v>
      </c>
      <c r="U189" s="6" t="s">
        <v>1117</v>
      </c>
      <c r="V189" s="5" t="s">
        <v>1005</v>
      </c>
      <c r="W189" s="5" t="s">
        <v>36</v>
      </c>
      <c r="X189" s="6" t="s">
        <v>1118</v>
      </c>
      <c r="Y189" s="6" t="s">
        <v>1118</v>
      </c>
      <c r="Z189" s="6" t="s">
        <v>1119</v>
      </c>
      <c r="AA189" s="1" t="s">
        <v>257</v>
      </c>
      <c r="AB189" s="1" t="s">
        <v>257</v>
      </c>
      <c r="AC189" s="1" t="s">
        <v>1079</v>
      </c>
      <c r="AD189" s="2"/>
      <c r="AE189" s="2"/>
      <c r="AF189" s="1" t="s">
        <v>1024</v>
      </c>
    </row>
    <row r="190">
      <c r="A190" s="5">
        <v>75852.0</v>
      </c>
      <c r="B190" s="3">
        <v>46211.0</v>
      </c>
      <c r="C190" s="2"/>
      <c r="D190" s="5" t="s">
        <v>1364</v>
      </c>
      <c r="E190" s="2"/>
      <c r="F190" s="5">
        <v>49037.0</v>
      </c>
      <c r="G190" s="3">
        <v>46211.0</v>
      </c>
      <c r="H190" s="1" t="s">
        <v>1520</v>
      </c>
      <c r="I190" s="3">
        <v>46211.0</v>
      </c>
      <c r="J190" s="1" t="s">
        <v>1000</v>
      </c>
      <c r="K190" s="5">
        <v>1.0</v>
      </c>
      <c r="L190" s="5">
        <v>1.61000001E8</v>
      </c>
      <c r="M190" s="1" t="s">
        <v>1010</v>
      </c>
      <c r="N190" s="1" t="s">
        <v>1164</v>
      </c>
      <c r="O190" s="2"/>
      <c r="P190" s="1" t="s">
        <v>986</v>
      </c>
      <c r="Q190" s="1" t="s">
        <v>314</v>
      </c>
      <c r="R190" s="2"/>
      <c r="S190" s="1" t="s">
        <v>39</v>
      </c>
      <c r="T190" s="1" t="s">
        <v>1003</v>
      </c>
      <c r="U190" s="6" t="s">
        <v>1165</v>
      </c>
      <c r="V190" s="5" t="s">
        <v>1077</v>
      </c>
      <c r="W190" s="5" t="s">
        <v>36</v>
      </c>
      <c r="X190" s="6" t="s">
        <v>1226</v>
      </c>
      <c r="Y190" s="6" t="s">
        <v>1226</v>
      </c>
      <c r="Z190" s="6">
        <v>8188400.0</v>
      </c>
      <c r="AA190" s="1" t="s">
        <v>257</v>
      </c>
      <c r="AB190" s="1" t="s">
        <v>257</v>
      </c>
      <c r="AC190" s="1" t="s">
        <v>1079</v>
      </c>
      <c r="AD190" s="2"/>
      <c r="AE190" s="2"/>
      <c r="AF190" s="1" t="s">
        <v>1024</v>
      </c>
    </row>
    <row r="191">
      <c r="A191" s="5">
        <v>75851.0</v>
      </c>
      <c r="B191" s="3">
        <v>46211.0</v>
      </c>
      <c r="C191" s="1"/>
      <c r="D191" s="5" t="s">
        <v>1114</v>
      </c>
      <c r="E191" s="1"/>
      <c r="F191" s="5">
        <v>49033.0</v>
      </c>
      <c r="G191" s="3">
        <v>46211.0</v>
      </c>
      <c r="H191" s="1" t="s">
        <v>1521</v>
      </c>
      <c r="I191" s="3">
        <v>46211.0</v>
      </c>
      <c r="J191" s="1" t="s">
        <v>1000</v>
      </c>
      <c r="K191" s="5">
        <v>75.0</v>
      </c>
      <c r="L191" s="5">
        <v>1.01000075E8</v>
      </c>
      <c r="M191" s="1" t="s">
        <v>1052</v>
      </c>
      <c r="N191" s="1" t="s">
        <v>1052</v>
      </c>
      <c r="O191" s="2"/>
      <c r="P191" s="1" t="s">
        <v>986</v>
      </c>
      <c r="Q191" s="1" t="s">
        <v>775</v>
      </c>
      <c r="R191" s="2"/>
      <c r="S191" s="1" t="s">
        <v>39</v>
      </c>
      <c r="T191" s="1" t="s">
        <v>1003</v>
      </c>
      <c r="U191" s="6" t="s">
        <v>1053</v>
      </c>
      <c r="V191" s="5" t="s">
        <v>1005</v>
      </c>
      <c r="W191" s="5" t="s">
        <v>1054</v>
      </c>
      <c r="X191" s="6" t="s">
        <v>36</v>
      </c>
      <c r="Y191" s="6" t="s">
        <v>36</v>
      </c>
      <c r="Z191" s="6" t="s">
        <v>1055</v>
      </c>
      <c r="AA191" s="1" t="s">
        <v>381</v>
      </c>
      <c r="AB191" s="1" t="s">
        <v>381</v>
      </c>
      <c r="AC191" s="1" t="s">
        <v>804</v>
      </c>
      <c r="AD191" s="2"/>
      <c r="AE191" s="1"/>
      <c r="AF191" s="1" t="s">
        <v>1015</v>
      </c>
    </row>
    <row r="192">
      <c r="A192" s="5">
        <v>75850.0</v>
      </c>
      <c r="B192" s="3">
        <v>46211.0</v>
      </c>
      <c r="C192" s="1"/>
      <c r="D192" s="5" t="s">
        <v>1114</v>
      </c>
      <c r="E192" s="2"/>
      <c r="F192" s="1">
        <v>49035.0</v>
      </c>
      <c r="G192" s="18">
        <v>46211.0</v>
      </c>
      <c r="H192" s="1" t="s">
        <v>1522</v>
      </c>
      <c r="I192" s="18">
        <v>46211.0</v>
      </c>
      <c r="J192" s="1" t="s">
        <v>1000</v>
      </c>
      <c r="K192" s="5">
        <v>75.0</v>
      </c>
      <c r="L192" s="5">
        <v>1.01000075E8</v>
      </c>
      <c r="M192" s="1" t="s">
        <v>1052</v>
      </c>
      <c r="N192" s="1" t="s">
        <v>1052</v>
      </c>
      <c r="O192" s="2"/>
      <c r="P192" s="1" t="s">
        <v>986</v>
      </c>
      <c r="Q192" s="1" t="s">
        <v>347</v>
      </c>
      <c r="R192" s="2"/>
      <c r="S192" s="1" t="s">
        <v>39</v>
      </c>
      <c r="T192" s="1" t="s">
        <v>1003</v>
      </c>
      <c r="U192" s="6" t="s">
        <v>1053</v>
      </c>
      <c r="V192" s="5" t="s">
        <v>1005</v>
      </c>
      <c r="W192" s="5" t="s">
        <v>1523</v>
      </c>
      <c r="X192" s="6" t="s">
        <v>1490</v>
      </c>
      <c r="Y192" s="6" t="s">
        <v>1185</v>
      </c>
      <c r="Z192" s="6" t="s">
        <v>1055</v>
      </c>
      <c r="AA192" s="1" t="s">
        <v>257</v>
      </c>
      <c r="AB192" s="1" t="s">
        <v>257</v>
      </c>
      <c r="AC192" s="1" t="s">
        <v>79</v>
      </c>
      <c r="AD192" s="2"/>
      <c r="AE192" s="2"/>
      <c r="AF192" s="1" t="s">
        <v>1024</v>
      </c>
    </row>
    <row r="193">
      <c r="A193" s="5">
        <v>75849.0</v>
      </c>
      <c r="B193" s="3">
        <v>46211.0</v>
      </c>
      <c r="C193" s="1" t="s">
        <v>1460</v>
      </c>
      <c r="D193" s="5" t="s">
        <v>1524</v>
      </c>
      <c r="E193" s="2"/>
      <c r="F193" s="5">
        <v>49031.0</v>
      </c>
      <c r="G193" s="3">
        <v>46211.0</v>
      </c>
      <c r="H193" s="1" t="s">
        <v>1525</v>
      </c>
      <c r="I193" s="3">
        <v>46211.0</v>
      </c>
      <c r="J193" s="1" t="s">
        <v>1000</v>
      </c>
      <c r="K193" s="5">
        <v>224.0</v>
      </c>
      <c r="L193" s="5">
        <v>2.30400224E8</v>
      </c>
      <c r="M193" s="1" t="s">
        <v>1425</v>
      </c>
      <c r="N193" s="1" t="s">
        <v>1425</v>
      </c>
      <c r="O193" s="2"/>
      <c r="P193" s="1" t="s">
        <v>1526</v>
      </c>
      <c r="Q193" s="1" t="s">
        <v>198</v>
      </c>
      <c r="R193" s="2"/>
      <c r="S193" s="1" t="s">
        <v>39</v>
      </c>
      <c r="T193" s="1" t="s">
        <v>1003</v>
      </c>
      <c r="U193" s="6">
        <v>7170000.0</v>
      </c>
      <c r="V193" s="5" t="s">
        <v>1005</v>
      </c>
      <c r="W193" s="5" t="s">
        <v>1054</v>
      </c>
      <c r="X193" s="6" t="s">
        <v>36</v>
      </c>
      <c r="Y193" s="6" t="s">
        <v>36</v>
      </c>
      <c r="Z193" s="6">
        <v>0.0</v>
      </c>
      <c r="AA193" s="1" t="s">
        <v>78</v>
      </c>
      <c r="AB193" s="1" t="s">
        <v>38</v>
      </c>
      <c r="AC193" s="1" t="s">
        <v>516</v>
      </c>
      <c r="AD193" s="2"/>
      <c r="AE193" s="1"/>
      <c r="AF193" s="1" t="s">
        <v>1024</v>
      </c>
    </row>
    <row r="194">
      <c r="A194" s="5">
        <v>75848.0</v>
      </c>
      <c r="B194" s="3">
        <v>46211.0</v>
      </c>
      <c r="C194" s="1" t="s">
        <v>1460</v>
      </c>
      <c r="D194" s="5" t="s">
        <v>1527</v>
      </c>
      <c r="E194" s="2"/>
      <c r="F194" s="5">
        <v>49042.0</v>
      </c>
      <c r="G194" s="3">
        <v>46211.0</v>
      </c>
      <c r="H194" s="1" t="s">
        <v>1528</v>
      </c>
      <c r="I194" s="3">
        <v>46211.0</v>
      </c>
      <c r="J194" s="1" t="s">
        <v>1000</v>
      </c>
      <c r="K194" s="5">
        <v>223.0</v>
      </c>
      <c r="L194" s="5">
        <v>2.30400223E8</v>
      </c>
      <c r="M194" s="1" t="s">
        <v>1240</v>
      </c>
      <c r="N194" s="1" t="s">
        <v>1240</v>
      </c>
      <c r="O194" s="2"/>
      <c r="P194" s="1" t="s">
        <v>1529</v>
      </c>
      <c r="Q194" s="1" t="s">
        <v>331</v>
      </c>
      <c r="R194" s="2"/>
      <c r="S194" s="1" t="s">
        <v>39</v>
      </c>
      <c r="T194" s="1" t="s">
        <v>1003</v>
      </c>
      <c r="U194" s="6">
        <v>4780000.0</v>
      </c>
      <c r="V194" s="5" t="s">
        <v>1005</v>
      </c>
      <c r="W194" s="5" t="s">
        <v>1054</v>
      </c>
      <c r="X194" s="6" t="s">
        <v>36</v>
      </c>
      <c r="Y194" s="6" t="s">
        <v>36</v>
      </c>
      <c r="Z194" s="6">
        <v>0.0</v>
      </c>
      <c r="AA194" s="1" t="s">
        <v>78</v>
      </c>
      <c r="AB194" s="1" t="s">
        <v>38</v>
      </c>
      <c r="AC194" s="1" t="s">
        <v>1401</v>
      </c>
      <c r="AD194" s="2"/>
      <c r="AE194" s="2"/>
      <c r="AF194" s="1" t="s">
        <v>1024</v>
      </c>
    </row>
    <row r="195">
      <c r="A195" s="5">
        <v>75847.0</v>
      </c>
      <c r="B195" s="3">
        <v>46211.0</v>
      </c>
      <c r="C195" s="1" t="s">
        <v>1460</v>
      </c>
      <c r="D195" s="5" t="s">
        <v>1527</v>
      </c>
      <c r="E195" s="2"/>
      <c r="F195" s="5"/>
      <c r="G195" s="3"/>
      <c r="H195" s="1"/>
      <c r="I195" s="3"/>
      <c r="J195" s="1" t="s">
        <v>1000</v>
      </c>
      <c r="K195" s="5">
        <v>222.0</v>
      </c>
      <c r="L195" s="5">
        <v>2.30400222E8</v>
      </c>
      <c r="M195" s="1" t="s">
        <v>1141</v>
      </c>
      <c r="N195" s="1" t="s">
        <v>1141</v>
      </c>
      <c r="O195" s="2"/>
      <c r="P195" s="1" t="s">
        <v>1529</v>
      </c>
      <c r="Q195" s="1" t="s">
        <v>331</v>
      </c>
      <c r="R195" s="2"/>
      <c r="S195" s="1" t="s">
        <v>39</v>
      </c>
      <c r="T195" s="1" t="s">
        <v>1003</v>
      </c>
      <c r="U195" s="6">
        <v>4780000.0</v>
      </c>
      <c r="V195" s="5" t="s">
        <v>1005</v>
      </c>
      <c r="W195" s="5" t="s">
        <v>36</v>
      </c>
      <c r="X195" s="6" t="s">
        <v>1415</v>
      </c>
      <c r="Y195" s="6" t="s">
        <v>1416</v>
      </c>
      <c r="Z195" s="6">
        <v>0.0</v>
      </c>
      <c r="AA195" s="1" t="s">
        <v>78</v>
      </c>
      <c r="AB195" s="1" t="s">
        <v>38</v>
      </c>
      <c r="AC195" s="1" t="s">
        <v>1401</v>
      </c>
      <c r="AD195" s="2"/>
      <c r="AE195" s="1" t="s">
        <v>1530</v>
      </c>
      <c r="AF195" s="1" t="s">
        <v>1024</v>
      </c>
    </row>
    <row r="196">
      <c r="A196" s="5">
        <v>75846.0</v>
      </c>
      <c r="B196" s="3">
        <v>46211.0</v>
      </c>
      <c r="C196" s="1"/>
      <c r="D196" s="5" t="s">
        <v>1531</v>
      </c>
      <c r="E196" s="2"/>
      <c r="F196" s="5">
        <v>49038.0</v>
      </c>
      <c r="G196" s="3">
        <v>46211.0</v>
      </c>
      <c r="H196" s="1" t="s">
        <v>1532</v>
      </c>
      <c r="I196" s="3">
        <v>46211.0</v>
      </c>
      <c r="J196" s="1" t="s">
        <v>1000</v>
      </c>
      <c r="K196" s="5">
        <v>111.0</v>
      </c>
      <c r="L196" s="5">
        <v>2.30300111E8</v>
      </c>
      <c r="M196" s="1" t="s">
        <v>1533</v>
      </c>
      <c r="N196" s="1" t="s">
        <v>1533</v>
      </c>
      <c r="O196" s="2"/>
      <c r="P196" s="1" t="s">
        <v>986</v>
      </c>
      <c r="Q196" s="1" t="s">
        <v>213</v>
      </c>
      <c r="R196" s="2"/>
      <c r="S196" s="1" t="s">
        <v>39</v>
      </c>
      <c r="T196" s="1" t="s">
        <v>1003</v>
      </c>
      <c r="U196" s="6">
        <v>4387931.0</v>
      </c>
      <c r="V196" s="5" t="s">
        <v>1005</v>
      </c>
      <c r="W196" s="5" t="s">
        <v>36</v>
      </c>
      <c r="X196" s="6" t="s">
        <v>1534</v>
      </c>
      <c r="Y196" s="6" t="s">
        <v>1535</v>
      </c>
      <c r="Z196" s="6">
        <v>0.0</v>
      </c>
      <c r="AA196" s="1" t="s">
        <v>99</v>
      </c>
      <c r="AB196" s="1" t="s">
        <v>99</v>
      </c>
      <c r="AC196" s="1" t="s">
        <v>73</v>
      </c>
      <c r="AD196" s="1"/>
      <c r="AE196" s="1"/>
      <c r="AF196" s="1" t="s">
        <v>1024</v>
      </c>
    </row>
    <row r="197">
      <c r="A197" s="5">
        <v>75845.0</v>
      </c>
      <c r="B197" s="3">
        <v>46211.0</v>
      </c>
      <c r="C197" s="1"/>
      <c r="D197" s="5" t="s">
        <v>1531</v>
      </c>
      <c r="E197" s="2"/>
      <c r="F197" s="5">
        <v>49038.0</v>
      </c>
      <c r="G197" s="3">
        <v>46211.0</v>
      </c>
      <c r="H197" s="1" t="s">
        <v>1532</v>
      </c>
      <c r="I197" s="3">
        <v>46211.0</v>
      </c>
      <c r="J197" s="1" t="s">
        <v>1000</v>
      </c>
      <c r="K197" s="5">
        <v>112.0</v>
      </c>
      <c r="L197" s="5">
        <v>2.30300112E8</v>
      </c>
      <c r="M197" s="1" t="s">
        <v>1536</v>
      </c>
      <c r="N197" s="1" t="s">
        <v>1536</v>
      </c>
      <c r="O197" s="2"/>
      <c r="P197" s="1" t="s">
        <v>986</v>
      </c>
      <c r="Q197" s="1" t="s">
        <v>213</v>
      </c>
      <c r="R197" s="2"/>
      <c r="S197" s="1" t="s">
        <v>39</v>
      </c>
      <c r="T197" s="1" t="s">
        <v>1003</v>
      </c>
      <c r="U197" s="6">
        <v>3612069.0</v>
      </c>
      <c r="V197" s="5" t="s">
        <v>1005</v>
      </c>
      <c r="W197" s="5" t="s">
        <v>36</v>
      </c>
      <c r="X197" s="6" t="s">
        <v>1537</v>
      </c>
      <c r="Y197" s="6" t="s">
        <v>1538</v>
      </c>
      <c r="Z197" s="6">
        <v>0.0</v>
      </c>
      <c r="AA197" s="1" t="s">
        <v>99</v>
      </c>
      <c r="AB197" s="1" t="s">
        <v>99</v>
      </c>
      <c r="AC197" s="1" t="s">
        <v>73</v>
      </c>
      <c r="AD197" s="2"/>
      <c r="AE197" s="2"/>
      <c r="AF197" s="1" t="s">
        <v>1024</v>
      </c>
    </row>
    <row r="198">
      <c r="A198" s="5">
        <v>75844.0</v>
      </c>
      <c r="B198" s="3">
        <v>46211.0</v>
      </c>
      <c r="C198" s="1"/>
      <c r="D198" s="5" t="s">
        <v>1131</v>
      </c>
      <c r="E198" s="2"/>
      <c r="F198" s="5">
        <v>49036.0</v>
      </c>
      <c r="G198" s="3">
        <v>46211.0</v>
      </c>
      <c r="H198" s="1" t="s">
        <v>1539</v>
      </c>
      <c r="I198" s="3">
        <v>46211.0</v>
      </c>
      <c r="J198" s="1" t="s">
        <v>1000</v>
      </c>
      <c r="K198" s="5">
        <v>1.0</v>
      </c>
      <c r="L198" s="5">
        <v>1.61000001E8</v>
      </c>
      <c r="M198" s="1" t="s">
        <v>1010</v>
      </c>
      <c r="N198" s="1" t="s">
        <v>1080</v>
      </c>
      <c r="O198" s="2"/>
      <c r="P198" s="1" t="s">
        <v>986</v>
      </c>
      <c r="Q198" s="1" t="s">
        <v>321</v>
      </c>
      <c r="R198" s="2"/>
      <c r="S198" s="1" t="s">
        <v>39</v>
      </c>
      <c r="T198" s="1" t="s">
        <v>1003</v>
      </c>
      <c r="U198" s="6" t="s">
        <v>1081</v>
      </c>
      <c r="V198" s="5" t="s">
        <v>1005</v>
      </c>
      <c r="W198" s="5" t="s">
        <v>36</v>
      </c>
      <c r="X198" s="6" t="s">
        <v>1185</v>
      </c>
      <c r="Y198" s="6" t="s">
        <v>1185</v>
      </c>
      <c r="Z198" s="6">
        <v>7068500.0</v>
      </c>
      <c r="AA198" s="1" t="s">
        <v>58</v>
      </c>
      <c r="AB198" s="1" t="s">
        <v>58</v>
      </c>
      <c r="AC198" s="1" t="s">
        <v>1079</v>
      </c>
      <c r="AD198" s="2"/>
      <c r="AE198" s="2"/>
      <c r="AF198" s="1" t="s">
        <v>1024</v>
      </c>
    </row>
    <row r="199">
      <c r="A199" s="5">
        <v>75843.0</v>
      </c>
      <c r="B199" s="3">
        <v>46211.0</v>
      </c>
      <c r="C199" s="1"/>
      <c r="D199" s="5" t="s">
        <v>1131</v>
      </c>
      <c r="E199" s="2"/>
      <c r="F199" s="5">
        <v>49036.0</v>
      </c>
      <c r="G199" s="3">
        <v>46211.0</v>
      </c>
      <c r="H199" s="1" t="s">
        <v>1539</v>
      </c>
      <c r="I199" s="3">
        <v>46211.0</v>
      </c>
      <c r="J199" s="1" t="s">
        <v>1000</v>
      </c>
      <c r="K199" s="5">
        <v>1.0</v>
      </c>
      <c r="L199" s="5">
        <v>1.61000001E8</v>
      </c>
      <c r="M199" s="1" t="s">
        <v>1010</v>
      </c>
      <c r="N199" s="1" t="s">
        <v>1076</v>
      </c>
      <c r="O199" s="2"/>
      <c r="P199" s="1" t="s">
        <v>986</v>
      </c>
      <c r="Q199" s="1" t="s">
        <v>321</v>
      </c>
      <c r="R199" s="2"/>
      <c r="S199" s="1" t="s">
        <v>39</v>
      </c>
      <c r="T199" s="1" t="s">
        <v>1003</v>
      </c>
      <c r="U199" s="6">
        <v>7000000.0</v>
      </c>
      <c r="V199" s="5" t="s">
        <v>1005</v>
      </c>
      <c r="W199" s="5" t="s">
        <v>36</v>
      </c>
      <c r="X199" s="6" t="s">
        <v>1540</v>
      </c>
      <c r="Y199" s="6" t="s">
        <v>1540</v>
      </c>
      <c r="Z199" s="6">
        <v>1617400.0</v>
      </c>
      <c r="AA199" s="1" t="s">
        <v>58</v>
      </c>
      <c r="AB199" s="1" t="s">
        <v>58</v>
      </c>
      <c r="AC199" s="1" t="s">
        <v>1079</v>
      </c>
      <c r="AD199" s="2"/>
      <c r="AE199" s="2"/>
      <c r="AF199" s="1" t="s">
        <v>1024</v>
      </c>
    </row>
    <row r="200">
      <c r="A200" s="5">
        <v>75842.0</v>
      </c>
      <c r="B200" s="3">
        <v>46211.0</v>
      </c>
      <c r="C200" s="1" t="s">
        <v>1460</v>
      </c>
      <c r="D200" s="5" t="s">
        <v>1131</v>
      </c>
      <c r="E200" s="2"/>
      <c r="F200" s="5">
        <v>49030.0</v>
      </c>
      <c r="G200" s="3">
        <v>46211.0</v>
      </c>
      <c r="H200" s="1" t="s">
        <v>1541</v>
      </c>
      <c r="I200" s="3">
        <v>46211.0</v>
      </c>
      <c r="J200" s="1" t="s">
        <v>1000</v>
      </c>
      <c r="K200" s="5">
        <v>126.0</v>
      </c>
      <c r="L200" s="5">
        <v>2.30400126E8</v>
      </c>
      <c r="M200" s="1" t="s">
        <v>1542</v>
      </c>
      <c r="N200" s="1" t="s">
        <v>1542</v>
      </c>
      <c r="O200" s="2"/>
      <c r="P200" s="1" t="s">
        <v>1543</v>
      </c>
      <c r="Q200" s="1" t="s">
        <v>1544</v>
      </c>
      <c r="R200" s="2"/>
      <c r="S200" s="1" t="s">
        <v>39</v>
      </c>
      <c r="T200" s="1" t="s">
        <v>1003</v>
      </c>
      <c r="U200" s="6">
        <v>5215517.0</v>
      </c>
      <c r="V200" s="5" t="s">
        <v>1005</v>
      </c>
      <c r="W200" s="5" t="s">
        <v>36</v>
      </c>
      <c r="X200" s="6" t="s">
        <v>1236</v>
      </c>
      <c r="Y200" s="6" t="s">
        <v>1237</v>
      </c>
      <c r="Z200" s="6">
        <v>1640000.0</v>
      </c>
      <c r="AA200" s="1" t="s">
        <v>78</v>
      </c>
      <c r="AB200" s="1" t="s">
        <v>257</v>
      </c>
      <c r="AC200" s="1" t="s">
        <v>626</v>
      </c>
      <c r="AD200" s="2"/>
      <c r="AE200" s="1"/>
      <c r="AF200" s="1" t="s">
        <v>1024</v>
      </c>
    </row>
    <row r="201">
      <c r="A201" s="5">
        <v>75841.0</v>
      </c>
      <c r="B201" s="3">
        <v>46211.0</v>
      </c>
      <c r="C201" s="1" t="s">
        <v>1460</v>
      </c>
      <c r="D201" s="5" t="s">
        <v>1131</v>
      </c>
      <c r="E201" s="2"/>
      <c r="F201" s="5">
        <v>49030.0</v>
      </c>
      <c r="G201" s="3">
        <v>46211.0</v>
      </c>
      <c r="H201" s="1" t="s">
        <v>1541</v>
      </c>
      <c r="I201" s="3">
        <v>46211.0</v>
      </c>
      <c r="J201" s="1" t="s">
        <v>1000</v>
      </c>
      <c r="K201" s="5">
        <v>136.0</v>
      </c>
      <c r="L201" s="5">
        <v>2.30400136E8</v>
      </c>
      <c r="M201" s="1" t="s">
        <v>1234</v>
      </c>
      <c r="N201" s="1" t="s">
        <v>1234</v>
      </c>
      <c r="O201" s="2"/>
      <c r="P201" s="1" t="s">
        <v>1543</v>
      </c>
      <c r="Q201" s="1" t="s">
        <v>1544</v>
      </c>
      <c r="R201" s="2"/>
      <c r="S201" s="1" t="s">
        <v>39</v>
      </c>
      <c r="T201" s="1" t="s">
        <v>1003</v>
      </c>
      <c r="U201" s="6">
        <v>5215517.0</v>
      </c>
      <c r="V201" s="5" t="s">
        <v>1005</v>
      </c>
      <c r="W201" s="5" t="s">
        <v>36</v>
      </c>
      <c r="X201" s="6" t="s">
        <v>1236</v>
      </c>
      <c r="Y201" s="6" t="s">
        <v>1237</v>
      </c>
      <c r="Z201" s="6">
        <v>1900000.0</v>
      </c>
      <c r="AA201" s="1" t="s">
        <v>78</v>
      </c>
      <c r="AB201" s="1" t="s">
        <v>257</v>
      </c>
      <c r="AC201" s="1" t="s">
        <v>626</v>
      </c>
      <c r="AD201" s="2"/>
      <c r="AE201" s="1"/>
      <c r="AF201" s="1" t="s">
        <v>1024</v>
      </c>
    </row>
    <row r="202">
      <c r="A202" s="5">
        <v>75840.0</v>
      </c>
      <c r="B202" s="3">
        <v>46211.0</v>
      </c>
      <c r="C202" s="1" t="s">
        <v>1460</v>
      </c>
      <c r="D202" s="5" t="s">
        <v>1131</v>
      </c>
      <c r="E202" s="2"/>
      <c r="F202" s="5">
        <v>49030.0</v>
      </c>
      <c r="G202" s="3">
        <v>46211.0</v>
      </c>
      <c r="H202" s="1" t="s">
        <v>1541</v>
      </c>
      <c r="I202" s="3">
        <v>46211.0</v>
      </c>
      <c r="J202" s="1" t="s">
        <v>1000</v>
      </c>
      <c r="K202" s="5">
        <v>135.0</v>
      </c>
      <c r="L202" s="5">
        <v>2.30400135E8</v>
      </c>
      <c r="M202" s="1" t="s">
        <v>1545</v>
      </c>
      <c r="N202" s="1" t="s">
        <v>1545</v>
      </c>
      <c r="O202" s="2"/>
      <c r="P202" s="1" t="s">
        <v>1543</v>
      </c>
      <c r="Q202" s="1" t="s">
        <v>1544</v>
      </c>
      <c r="R202" s="2"/>
      <c r="S202" s="1" t="s">
        <v>39</v>
      </c>
      <c r="T202" s="1" t="s">
        <v>1003</v>
      </c>
      <c r="U202" s="6">
        <v>3879310.0</v>
      </c>
      <c r="V202" s="5" t="s">
        <v>1005</v>
      </c>
      <c r="W202" s="5" t="s">
        <v>36</v>
      </c>
      <c r="X202" s="6" t="s">
        <v>1209</v>
      </c>
      <c r="Y202" s="6" t="s">
        <v>1210</v>
      </c>
      <c r="Z202" s="6">
        <v>1640000.0</v>
      </c>
      <c r="AA202" s="1" t="s">
        <v>78</v>
      </c>
      <c r="AB202" s="1" t="s">
        <v>257</v>
      </c>
      <c r="AC202" s="1" t="s">
        <v>626</v>
      </c>
      <c r="AD202" s="2"/>
      <c r="AE202" s="2"/>
      <c r="AF202" s="1" t="s">
        <v>1024</v>
      </c>
    </row>
    <row r="203">
      <c r="A203" s="5">
        <v>75839.0</v>
      </c>
      <c r="B203" s="3">
        <v>46211.0</v>
      </c>
      <c r="C203" s="1" t="s">
        <v>1041</v>
      </c>
      <c r="D203" s="5" t="s">
        <v>1546</v>
      </c>
      <c r="E203" s="2"/>
      <c r="F203" s="5">
        <v>49034.0</v>
      </c>
      <c r="G203" s="3">
        <v>46211.0</v>
      </c>
      <c r="H203" s="1" t="s">
        <v>1547</v>
      </c>
      <c r="I203" s="3">
        <v>46211.0</v>
      </c>
      <c r="J203" s="1" t="s">
        <v>1000</v>
      </c>
      <c r="K203" s="5">
        <v>223.0</v>
      </c>
      <c r="L203" s="5">
        <v>2.30400223E8</v>
      </c>
      <c r="M203" s="1" t="s">
        <v>1240</v>
      </c>
      <c r="N203" s="1" t="s">
        <v>1240</v>
      </c>
      <c r="O203" s="2"/>
      <c r="P203" s="1" t="s">
        <v>1548</v>
      </c>
      <c r="Q203" s="1" t="s">
        <v>321</v>
      </c>
      <c r="R203" s="2"/>
      <c r="S203" s="1" t="s">
        <v>39</v>
      </c>
      <c r="T203" s="1" t="s">
        <v>1003</v>
      </c>
      <c r="U203" s="6">
        <v>4780000.0</v>
      </c>
      <c r="V203" s="5" t="s">
        <v>1005</v>
      </c>
      <c r="W203" s="5" t="s">
        <v>1054</v>
      </c>
      <c r="X203" s="6" t="s">
        <v>36</v>
      </c>
      <c r="Y203" s="6" t="s">
        <v>36</v>
      </c>
      <c r="Z203" s="6">
        <v>0.0</v>
      </c>
      <c r="AA203" s="1" t="s">
        <v>1066</v>
      </c>
      <c r="AB203" s="1" t="s">
        <v>58</v>
      </c>
      <c r="AC203" s="1" t="s">
        <v>1401</v>
      </c>
      <c r="AD203" s="2"/>
      <c r="AE203" s="2"/>
      <c r="AF203" s="1" t="s">
        <v>1024</v>
      </c>
    </row>
    <row r="204">
      <c r="A204" s="5">
        <v>75838.0</v>
      </c>
      <c r="B204" s="3">
        <v>46211.0</v>
      </c>
      <c r="C204" s="2"/>
      <c r="D204" s="5" t="s">
        <v>1549</v>
      </c>
      <c r="E204" s="2"/>
      <c r="F204" s="5">
        <v>49029.0</v>
      </c>
      <c r="G204" s="3">
        <v>46211.0</v>
      </c>
      <c r="H204" s="1" t="s">
        <v>1550</v>
      </c>
      <c r="I204" s="3">
        <v>46211.0</v>
      </c>
      <c r="J204" s="1" t="s">
        <v>1000</v>
      </c>
      <c r="K204" s="5">
        <v>1.0</v>
      </c>
      <c r="L204" s="5">
        <v>1.61000001E8</v>
      </c>
      <c r="M204" s="1" t="s">
        <v>1010</v>
      </c>
      <c r="N204" s="1" t="s">
        <v>1011</v>
      </c>
      <c r="O204" s="2"/>
      <c r="P204" s="1" t="s">
        <v>986</v>
      </c>
      <c r="Q204" s="1" t="s">
        <v>120</v>
      </c>
      <c r="R204" s="2"/>
      <c r="S204" s="1" t="s">
        <v>39</v>
      </c>
      <c r="T204" s="1" t="s">
        <v>1003</v>
      </c>
      <c r="U204" s="6">
        <v>8900000.0</v>
      </c>
      <c r="V204" s="5" t="s">
        <v>1551</v>
      </c>
      <c r="W204" s="5" t="s">
        <v>36</v>
      </c>
      <c r="X204" s="6" t="s">
        <v>1552</v>
      </c>
      <c r="Y204" s="6" t="s">
        <v>1552</v>
      </c>
      <c r="Z204" s="6" t="s">
        <v>1014</v>
      </c>
      <c r="AA204" s="1" t="s">
        <v>71</v>
      </c>
      <c r="AB204" s="1" t="s">
        <v>71</v>
      </c>
      <c r="AC204" s="1" t="s">
        <v>1079</v>
      </c>
      <c r="AD204" s="2"/>
      <c r="AE204" s="2"/>
      <c r="AF204" s="1" t="s">
        <v>1024</v>
      </c>
    </row>
    <row r="205">
      <c r="A205" s="5">
        <v>75837.0</v>
      </c>
      <c r="B205" s="3">
        <v>46211.0</v>
      </c>
      <c r="C205" s="1"/>
      <c r="D205" s="5" t="s">
        <v>1553</v>
      </c>
      <c r="E205" s="2"/>
      <c r="F205" s="5">
        <v>49032.0</v>
      </c>
      <c r="G205" s="3">
        <v>46211.0</v>
      </c>
      <c r="H205" s="1" t="s">
        <v>1554</v>
      </c>
      <c r="I205" s="3">
        <v>46211.0</v>
      </c>
      <c r="J205" s="1" t="s">
        <v>1000</v>
      </c>
      <c r="K205" s="5">
        <v>1.0</v>
      </c>
      <c r="L205" s="5">
        <v>1.61000001E8</v>
      </c>
      <c r="M205" s="1" t="s">
        <v>1010</v>
      </c>
      <c r="N205" s="1" t="s">
        <v>1260</v>
      </c>
      <c r="O205" s="2"/>
      <c r="P205" s="1" t="s">
        <v>986</v>
      </c>
      <c r="Q205" s="1" t="s">
        <v>198</v>
      </c>
      <c r="R205" s="2"/>
      <c r="S205" s="1" t="s">
        <v>39</v>
      </c>
      <c r="T205" s="1" t="s">
        <v>1003</v>
      </c>
      <c r="U205" s="6">
        <v>4800000.0</v>
      </c>
      <c r="V205" s="5" t="s">
        <v>1082</v>
      </c>
      <c r="W205" s="5" t="s">
        <v>36</v>
      </c>
      <c r="X205" s="6" t="s">
        <v>1517</v>
      </c>
      <c r="Y205" s="6" t="s">
        <v>1517</v>
      </c>
      <c r="Z205" s="6" t="s">
        <v>1262</v>
      </c>
      <c r="AA205" s="1" t="s">
        <v>38</v>
      </c>
      <c r="AB205" s="1" t="s">
        <v>38</v>
      </c>
      <c r="AC205" s="1" t="s">
        <v>1079</v>
      </c>
      <c r="AD205" s="2"/>
      <c r="AE205" s="2"/>
      <c r="AF205" s="1" t="s">
        <v>1024</v>
      </c>
    </row>
    <row r="206">
      <c r="A206" s="5">
        <v>75836.0</v>
      </c>
      <c r="B206" s="3">
        <v>46211.0</v>
      </c>
      <c r="C206" s="1"/>
      <c r="D206" s="5" t="s">
        <v>1553</v>
      </c>
      <c r="E206" s="2"/>
      <c r="F206" s="5">
        <v>49032.0</v>
      </c>
      <c r="G206" s="3">
        <v>46211.0</v>
      </c>
      <c r="H206" s="1" t="s">
        <v>1554</v>
      </c>
      <c r="I206" s="3">
        <v>46211.0</v>
      </c>
      <c r="J206" s="1" t="s">
        <v>1000</v>
      </c>
      <c r="K206" s="5">
        <v>1.0</v>
      </c>
      <c r="L206" s="5">
        <v>1.61000001E8</v>
      </c>
      <c r="M206" s="1" t="s">
        <v>1010</v>
      </c>
      <c r="N206" s="1" t="s">
        <v>1011</v>
      </c>
      <c r="O206" s="2"/>
      <c r="P206" s="1" t="s">
        <v>986</v>
      </c>
      <c r="Q206" s="1" t="s">
        <v>198</v>
      </c>
      <c r="R206" s="2"/>
      <c r="S206" s="1" t="s">
        <v>39</v>
      </c>
      <c r="T206" s="1" t="s">
        <v>1003</v>
      </c>
      <c r="U206" s="6">
        <v>8900000.0</v>
      </c>
      <c r="V206" s="5" t="s">
        <v>1082</v>
      </c>
      <c r="W206" s="5" t="s">
        <v>36</v>
      </c>
      <c r="X206" s="6" t="s">
        <v>1555</v>
      </c>
      <c r="Y206" s="6" t="s">
        <v>1555</v>
      </c>
      <c r="Z206" s="6" t="s">
        <v>1014</v>
      </c>
      <c r="AA206" s="1" t="s">
        <v>38</v>
      </c>
      <c r="AB206" s="1" t="s">
        <v>38</v>
      </c>
      <c r="AC206" s="1" t="s">
        <v>1079</v>
      </c>
      <c r="AD206" s="2"/>
      <c r="AE206" s="2"/>
      <c r="AF206" s="1" t="s">
        <v>1024</v>
      </c>
    </row>
    <row r="207">
      <c r="A207" s="5">
        <v>75835.0</v>
      </c>
      <c r="B207" s="3">
        <v>46211.0</v>
      </c>
      <c r="C207" s="1" t="s">
        <v>1460</v>
      </c>
      <c r="D207" s="5" t="s">
        <v>1143</v>
      </c>
      <c r="E207" s="2"/>
      <c r="F207" s="5">
        <v>49074.0</v>
      </c>
      <c r="G207" s="3">
        <v>46212.0</v>
      </c>
      <c r="H207" s="1" t="s">
        <v>1556</v>
      </c>
      <c r="I207" s="3">
        <v>46212.0</v>
      </c>
      <c r="J207" s="1" t="s">
        <v>1000</v>
      </c>
      <c r="K207" s="5">
        <v>222.0</v>
      </c>
      <c r="L207" s="5">
        <v>2.30400222E8</v>
      </c>
      <c r="M207" s="1" t="s">
        <v>1141</v>
      </c>
      <c r="N207" s="1" t="s">
        <v>1141</v>
      </c>
      <c r="O207" s="2"/>
      <c r="P207" s="1" t="s">
        <v>1557</v>
      </c>
      <c r="Q207" s="1" t="s">
        <v>341</v>
      </c>
      <c r="R207" s="2"/>
      <c r="S207" s="1" t="s">
        <v>39</v>
      </c>
      <c r="T207" s="1" t="s">
        <v>1003</v>
      </c>
      <c r="U207" s="6">
        <v>4780000.0</v>
      </c>
      <c r="V207" s="5" t="s">
        <v>1005</v>
      </c>
      <c r="W207" s="5" t="s">
        <v>1054</v>
      </c>
      <c r="X207" s="6" t="s">
        <v>36</v>
      </c>
      <c r="Y207" s="6" t="s">
        <v>36</v>
      </c>
      <c r="Z207" s="6">
        <v>0.0</v>
      </c>
      <c r="AA207" s="1" t="s">
        <v>78</v>
      </c>
      <c r="AB207" s="1" t="s">
        <v>58</v>
      </c>
      <c r="AC207" s="1" t="s">
        <v>516</v>
      </c>
      <c r="AD207" s="2"/>
      <c r="AE207" s="2"/>
      <c r="AF207" s="1" t="s">
        <v>1024</v>
      </c>
    </row>
    <row r="208">
      <c r="A208" s="5">
        <v>75834.0</v>
      </c>
      <c r="B208" s="3">
        <v>46211.0</v>
      </c>
      <c r="C208" s="1"/>
      <c r="D208" s="5" t="s">
        <v>1388</v>
      </c>
      <c r="E208" s="2"/>
      <c r="F208" s="5">
        <v>49028.0</v>
      </c>
      <c r="G208" s="3">
        <v>46211.0</v>
      </c>
      <c r="H208" s="1" t="s">
        <v>1558</v>
      </c>
      <c r="I208" s="3">
        <v>46211.0</v>
      </c>
      <c r="J208" s="1" t="s">
        <v>1000</v>
      </c>
      <c r="K208" s="5">
        <v>20.0</v>
      </c>
      <c r="L208" s="5">
        <v>1.2400002E8</v>
      </c>
      <c r="M208" s="1" t="s">
        <v>1559</v>
      </c>
      <c r="N208" s="1" t="s">
        <v>1560</v>
      </c>
      <c r="O208" s="2"/>
      <c r="P208" s="1" t="s">
        <v>986</v>
      </c>
      <c r="Q208" s="1" t="s">
        <v>279</v>
      </c>
      <c r="R208" s="2"/>
      <c r="S208" s="1" t="s">
        <v>39</v>
      </c>
      <c r="T208" s="1" t="s">
        <v>1003</v>
      </c>
      <c r="U208" s="6" t="s">
        <v>1346</v>
      </c>
      <c r="V208" s="5" t="s">
        <v>1005</v>
      </c>
      <c r="W208" s="5" t="s">
        <v>36</v>
      </c>
      <c r="X208" s="6" t="s">
        <v>1347</v>
      </c>
      <c r="Y208" s="6" t="s">
        <v>1348</v>
      </c>
      <c r="Z208" s="6" t="s">
        <v>1180</v>
      </c>
      <c r="AA208" s="1" t="s">
        <v>38</v>
      </c>
      <c r="AB208" s="1" t="s">
        <v>38</v>
      </c>
      <c r="AC208" s="1" t="s">
        <v>50</v>
      </c>
      <c r="AD208" s="2"/>
      <c r="AE208" s="2"/>
      <c r="AF208" s="1" t="s">
        <v>1024</v>
      </c>
    </row>
    <row r="209">
      <c r="A209" s="5">
        <v>75833.0</v>
      </c>
      <c r="B209" s="3">
        <v>46211.0</v>
      </c>
      <c r="C209" s="1"/>
      <c r="D209" s="5" t="s">
        <v>459</v>
      </c>
      <c r="E209" s="2"/>
      <c r="F209" s="5">
        <v>49046.0</v>
      </c>
      <c r="G209" s="3">
        <v>46211.0</v>
      </c>
      <c r="H209" s="1" t="s">
        <v>1561</v>
      </c>
      <c r="I209" s="3">
        <v>46211.0</v>
      </c>
      <c r="J209" s="1" t="s">
        <v>1000</v>
      </c>
      <c r="K209" s="5">
        <v>8.0</v>
      </c>
      <c r="L209" s="5">
        <v>1.21000008E8</v>
      </c>
      <c r="M209" s="1" t="s">
        <v>225</v>
      </c>
      <c r="N209" s="1" t="s">
        <v>225</v>
      </c>
      <c r="O209" s="2"/>
      <c r="P209" s="1" t="s">
        <v>986</v>
      </c>
      <c r="Q209" s="1" t="s">
        <v>345</v>
      </c>
      <c r="R209" s="2"/>
      <c r="S209" s="1" t="s">
        <v>39</v>
      </c>
      <c r="T209" s="1" t="s">
        <v>1003</v>
      </c>
      <c r="U209" s="6" t="s">
        <v>1452</v>
      </c>
      <c r="V209" s="5" t="s">
        <v>1005</v>
      </c>
      <c r="W209" s="5" t="s">
        <v>36</v>
      </c>
      <c r="X209" s="6" t="s">
        <v>1393</v>
      </c>
      <c r="Y209" s="6" t="s">
        <v>1138</v>
      </c>
      <c r="Z209" s="6" t="s">
        <v>1453</v>
      </c>
      <c r="AA209" s="1" t="s">
        <v>84</v>
      </c>
      <c r="AB209" s="1" t="s">
        <v>84</v>
      </c>
      <c r="AC209" s="1" t="s">
        <v>79</v>
      </c>
      <c r="AD209" s="2"/>
      <c r="AE209" s="2"/>
      <c r="AF209" s="1" t="s">
        <v>1024</v>
      </c>
    </row>
    <row r="210">
      <c r="A210" s="5">
        <v>75832.0</v>
      </c>
      <c r="B210" s="3">
        <v>46211.0</v>
      </c>
      <c r="C210" s="1"/>
      <c r="D210" s="5" t="s">
        <v>467</v>
      </c>
      <c r="E210" s="2"/>
      <c r="F210" s="5">
        <v>49027.0</v>
      </c>
      <c r="G210" s="3">
        <v>46211.0</v>
      </c>
      <c r="H210" s="1" t="s">
        <v>1562</v>
      </c>
      <c r="I210" s="3">
        <v>46211.0</v>
      </c>
      <c r="J210" s="1" t="s">
        <v>1000</v>
      </c>
      <c r="K210" s="5">
        <v>1.0</v>
      </c>
      <c r="L210" s="5">
        <v>1.61000001E8</v>
      </c>
      <c r="M210" s="1" t="s">
        <v>1010</v>
      </c>
      <c r="N210" s="1" t="s">
        <v>1011</v>
      </c>
      <c r="O210" s="2"/>
      <c r="P210" s="1" t="s">
        <v>986</v>
      </c>
      <c r="Q210" s="1" t="s">
        <v>213</v>
      </c>
      <c r="R210" s="2"/>
      <c r="S210" s="1" t="s">
        <v>39</v>
      </c>
      <c r="T210" s="1" t="s">
        <v>1003</v>
      </c>
      <c r="U210" s="6">
        <v>8900000.0</v>
      </c>
      <c r="V210" s="5" t="s">
        <v>1005</v>
      </c>
      <c r="W210" s="5" t="s">
        <v>36</v>
      </c>
      <c r="X210" s="6" t="s">
        <v>1228</v>
      </c>
      <c r="Y210" s="6" t="s">
        <v>1228</v>
      </c>
      <c r="Z210" s="6" t="s">
        <v>1014</v>
      </c>
      <c r="AA210" s="1" t="s">
        <v>99</v>
      </c>
      <c r="AB210" s="1" t="s">
        <v>99</v>
      </c>
      <c r="AC210" s="1" t="s">
        <v>1079</v>
      </c>
      <c r="AD210" s="2"/>
      <c r="AE210" s="2"/>
      <c r="AF210" s="1" t="s">
        <v>1024</v>
      </c>
    </row>
    <row r="211">
      <c r="A211" s="5">
        <v>75831.0</v>
      </c>
      <c r="B211" s="3">
        <v>46211.0</v>
      </c>
      <c r="C211" s="1" t="s">
        <v>1460</v>
      </c>
      <c r="D211" s="5" t="s">
        <v>304</v>
      </c>
      <c r="E211" s="2"/>
      <c r="F211" s="5">
        <v>49025.0</v>
      </c>
      <c r="G211" s="3">
        <v>46211.0</v>
      </c>
      <c r="H211" s="1" t="s">
        <v>1563</v>
      </c>
      <c r="I211" s="3">
        <v>46211.0</v>
      </c>
      <c r="J211" s="1" t="s">
        <v>1000</v>
      </c>
      <c r="K211" s="5">
        <v>126.0</v>
      </c>
      <c r="L211" s="5">
        <v>2.30400126E8</v>
      </c>
      <c r="M211" s="1" t="s">
        <v>1542</v>
      </c>
      <c r="N211" s="1" t="s">
        <v>1542</v>
      </c>
      <c r="O211" s="2"/>
      <c r="P211" s="1" t="s">
        <v>1564</v>
      </c>
      <c r="Q211" s="1" t="s">
        <v>213</v>
      </c>
      <c r="R211" s="2"/>
      <c r="S211" s="1" t="s">
        <v>39</v>
      </c>
      <c r="T211" s="1" t="s">
        <v>1003</v>
      </c>
      <c r="U211" s="6">
        <v>5215517.0</v>
      </c>
      <c r="V211" s="5" t="s">
        <v>1005</v>
      </c>
      <c r="W211" s="5" t="s">
        <v>36</v>
      </c>
      <c r="X211" s="6" t="s">
        <v>1236</v>
      </c>
      <c r="Y211" s="6" t="s">
        <v>1237</v>
      </c>
      <c r="Z211" s="6">
        <v>1640000.0</v>
      </c>
      <c r="AA211" s="1" t="s">
        <v>1066</v>
      </c>
      <c r="AB211" s="1" t="s">
        <v>99</v>
      </c>
      <c r="AC211" s="1" t="s">
        <v>1401</v>
      </c>
      <c r="AD211" s="2"/>
      <c r="AE211" s="1"/>
      <c r="AF211" s="1" t="s">
        <v>1024</v>
      </c>
    </row>
    <row r="212">
      <c r="A212" s="5">
        <v>75830.0</v>
      </c>
      <c r="B212" s="3">
        <v>46211.0</v>
      </c>
      <c r="C212" s="1" t="s">
        <v>1460</v>
      </c>
      <c r="D212" s="5" t="s">
        <v>304</v>
      </c>
      <c r="E212" s="2"/>
      <c r="F212" s="5">
        <v>49025.0</v>
      </c>
      <c r="G212" s="3">
        <v>46211.0</v>
      </c>
      <c r="H212" s="1" t="s">
        <v>1563</v>
      </c>
      <c r="I212" s="3">
        <v>46211.0</v>
      </c>
      <c r="J212" s="1" t="s">
        <v>1000</v>
      </c>
      <c r="K212" s="5">
        <v>136.0</v>
      </c>
      <c r="L212" s="5">
        <v>2.30400136E8</v>
      </c>
      <c r="M212" s="1" t="s">
        <v>1234</v>
      </c>
      <c r="N212" s="1" t="s">
        <v>1234</v>
      </c>
      <c r="O212" s="2"/>
      <c r="P212" s="1" t="s">
        <v>1564</v>
      </c>
      <c r="Q212" s="1" t="s">
        <v>213</v>
      </c>
      <c r="R212" s="2"/>
      <c r="S212" s="1" t="s">
        <v>39</v>
      </c>
      <c r="T212" s="1" t="s">
        <v>1003</v>
      </c>
      <c r="U212" s="6">
        <v>5215517.0</v>
      </c>
      <c r="V212" s="5" t="s">
        <v>1005</v>
      </c>
      <c r="W212" s="5" t="s">
        <v>36</v>
      </c>
      <c r="X212" s="6" t="s">
        <v>1236</v>
      </c>
      <c r="Y212" s="6" t="s">
        <v>1237</v>
      </c>
      <c r="Z212" s="6">
        <v>1900000.0</v>
      </c>
      <c r="AA212" s="1" t="s">
        <v>1066</v>
      </c>
      <c r="AB212" s="1" t="s">
        <v>99</v>
      </c>
      <c r="AC212" s="1" t="s">
        <v>1401</v>
      </c>
      <c r="AD212" s="2"/>
      <c r="AE212" s="2"/>
      <c r="AF212" s="1" t="s">
        <v>1024</v>
      </c>
    </row>
    <row r="213">
      <c r="A213" s="5">
        <v>75829.0</v>
      </c>
      <c r="B213" s="3">
        <v>46211.0</v>
      </c>
      <c r="C213" s="1" t="s">
        <v>1460</v>
      </c>
      <c r="D213" s="5" t="s">
        <v>304</v>
      </c>
      <c r="E213" s="2"/>
      <c r="F213" s="5">
        <v>49025.0</v>
      </c>
      <c r="G213" s="3">
        <v>46211.0</v>
      </c>
      <c r="H213" s="1" t="s">
        <v>1563</v>
      </c>
      <c r="I213" s="3">
        <v>46211.0</v>
      </c>
      <c r="J213" s="1" t="s">
        <v>1000</v>
      </c>
      <c r="K213" s="5">
        <v>143.0</v>
      </c>
      <c r="L213" s="5">
        <v>2.30400143E8</v>
      </c>
      <c r="M213" s="1" t="s">
        <v>1298</v>
      </c>
      <c r="N213" s="1" t="s">
        <v>1298</v>
      </c>
      <c r="O213" s="2"/>
      <c r="P213" s="1" t="s">
        <v>1564</v>
      </c>
      <c r="Q213" s="1" t="s">
        <v>213</v>
      </c>
      <c r="R213" s="2"/>
      <c r="S213" s="1" t="s">
        <v>39</v>
      </c>
      <c r="T213" s="1" t="s">
        <v>1003</v>
      </c>
      <c r="U213" s="6">
        <v>3879310.0</v>
      </c>
      <c r="V213" s="5" t="s">
        <v>1005</v>
      </c>
      <c r="W213" s="5" t="s">
        <v>36</v>
      </c>
      <c r="X213" s="6" t="s">
        <v>1209</v>
      </c>
      <c r="Y213" s="6" t="s">
        <v>1210</v>
      </c>
      <c r="Z213" s="7">
        <v>1640000.0</v>
      </c>
      <c r="AA213" s="1" t="s">
        <v>1066</v>
      </c>
      <c r="AB213" s="1" t="s">
        <v>99</v>
      </c>
      <c r="AC213" s="1" t="s">
        <v>1401</v>
      </c>
      <c r="AD213" s="2"/>
      <c r="AE213" s="2"/>
      <c r="AF213" s="1" t="s">
        <v>1024</v>
      </c>
    </row>
    <row r="214">
      <c r="A214" s="5">
        <v>75828.0</v>
      </c>
      <c r="B214" s="3">
        <v>46211.0</v>
      </c>
      <c r="C214" s="1" t="s">
        <v>1041</v>
      </c>
      <c r="D214" s="5" t="s">
        <v>1565</v>
      </c>
      <c r="E214" s="2"/>
      <c r="F214" s="5">
        <v>49052.0</v>
      </c>
      <c r="G214" s="3">
        <v>46211.0</v>
      </c>
      <c r="H214" s="1" t="s">
        <v>1566</v>
      </c>
      <c r="I214" s="3">
        <v>46211.0</v>
      </c>
      <c r="J214" s="1" t="s">
        <v>1000</v>
      </c>
      <c r="K214" s="5">
        <v>223.0</v>
      </c>
      <c r="L214" s="5">
        <v>2.30400223E8</v>
      </c>
      <c r="M214" s="1" t="s">
        <v>1240</v>
      </c>
      <c r="N214" s="1" t="s">
        <v>1240</v>
      </c>
      <c r="O214" s="2"/>
      <c r="P214" s="1" t="s">
        <v>1567</v>
      </c>
      <c r="Q214" s="1" t="s">
        <v>781</v>
      </c>
      <c r="R214" s="2"/>
      <c r="S214" s="1" t="s">
        <v>39</v>
      </c>
      <c r="T214" s="1" t="s">
        <v>1003</v>
      </c>
      <c r="U214" s="6">
        <v>4780000.0</v>
      </c>
      <c r="V214" s="5" t="s">
        <v>1005</v>
      </c>
      <c r="W214" s="5" t="s">
        <v>1054</v>
      </c>
      <c r="X214" s="6" t="s">
        <v>36</v>
      </c>
      <c r="Y214" s="6" t="s">
        <v>36</v>
      </c>
      <c r="Z214" s="6">
        <v>0.0</v>
      </c>
      <c r="AA214" s="1" t="s">
        <v>78</v>
      </c>
      <c r="AB214" s="1" t="s">
        <v>381</v>
      </c>
      <c r="AC214" s="1" t="s">
        <v>1050</v>
      </c>
      <c r="AD214" s="2"/>
      <c r="AE214" s="1"/>
      <c r="AF214" s="1" t="s">
        <v>1015</v>
      </c>
    </row>
    <row r="215">
      <c r="A215" s="5">
        <v>75827.0</v>
      </c>
      <c r="B215" s="3">
        <v>46211.0</v>
      </c>
      <c r="C215" s="1" t="s">
        <v>1460</v>
      </c>
      <c r="D215" s="5" t="s">
        <v>1565</v>
      </c>
      <c r="E215" s="2"/>
      <c r="F215" s="5">
        <v>49026.0</v>
      </c>
      <c r="G215" s="3">
        <v>46211.0</v>
      </c>
      <c r="H215" s="1" t="s">
        <v>1568</v>
      </c>
      <c r="I215" s="3">
        <v>46211.0</v>
      </c>
      <c r="J215" s="1" t="s">
        <v>1000</v>
      </c>
      <c r="K215" s="5">
        <v>150.0</v>
      </c>
      <c r="L215" s="5">
        <v>2.3040015E8</v>
      </c>
      <c r="M215" s="1" t="s">
        <v>1044</v>
      </c>
      <c r="N215" s="1" t="s">
        <v>1044</v>
      </c>
      <c r="O215" s="2"/>
      <c r="P215" s="1" t="s">
        <v>1569</v>
      </c>
      <c r="Q215" s="1" t="s">
        <v>279</v>
      </c>
      <c r="R215" s="2"/>
      <c r="S215" s="1" t="s">
        <v>39</v>
      </c>
      <c r="T215" s="1" t="s">
        <v>1003</v>
      </c>
      <c r="U215" s="6" t="s">
        <v>1046</v>
      </c>
      <c r="V215" s="5" t="s">
        <v>1005</v>
      </c>
      <c r="W215" s="5" t="s">
        <v>36</v>
      </c>
      <c r="X215" s="6" t="s">
        <v>1047</v>
      </c>
      <c r="Y215" s="6" t="s">
        <v>1048</v>
      </c>
      <c r="Z215" s="6" t="s">
        <v>1049</v>
      </c>
      <c r="AA215" s="1" t="s">
        <v>1066</v>
      </c>
      <c r="AB215" s="1" t="s">
        <v>38</v>
      </c>
      <c r="AC215" s="1" t="s">
        <v>1401</v>
      </c>
      <c r="AD215" s="2"/>
      <c r="AE215" s="2"/>
      <c r="AF215" s="1" t="s">
        <v>1024</v>
      </c>
    </row>
    <row r="216">
      <c r="A216" s="5">
        <v>75826.0</v>
      </c>
      <c r="B216" s="3">
        <v>46211.0</v>
      </c>
      <c r="C216" s="1"/>
      <c r="D216" s="5" t="s">
        <v>397</v>
      </c>
      <c r="E216" s="2"/>
      <c r="F216" s="5">
        <v>49023.0</v>
      </c>
      <c r="G216" s="3">
        <v>46211.0</v>
      </c>
      <c r="H216" s="1" t="s">
        <v>1570</v>
      </c>
      <c r="I216" s="3">
        <v>46211.0</v>
      </c>
      <c r="J216" s="1" t="s">
        <v>1000</v>
      </c>
      <c r="K216" s="5">
        <v>1.0</v>
      </c>
      <c r="L216" s="5">
        <v>1.61000001E8</v>
      </c>
      <c r="M216" s="1" t="s">
        <v>1010</v>
      </c>
      <c r="N216" s="1" t="s">
        <v>1164</v>
      </c>
      <c r="O216" s="2"/>
      <c r="P216" s="1" t="s">
        <v>986</v>
      </c>
      <c r="Q216" s="1" t="s">
        <v>123</v>
      </c>
      <c r="R216" s="2"/>
      <c r="S216" s="1" t="s">
        <v>39</v>
      </c>
      <c r="T216" s="1" t="s">
        <v>1003</v>
      </c>
      <c r="U216" s="6" t="s">
        <v>1165</v>
      </c>
      <c r="V216" s="5" t="s">
        <v>1005</v>
      </c>
      <c r="W216" s="5" t="s">
        <v>36</v>
      </c>
      <c r="X216" s="6" t="s">
        <v>1405</v>
      </c>
      <c r="Y216" s="6" t="s">
        <v>1405</v>
      </c>
      <c r="Z216" s="6">
        <v>8188400.0</v>
      </c>
      <c r="AA216" s="1" t="s">
        <v>58</v>
      </c>
      <c r="AB216" s="1" t="s">
        <v>58</v>
      </c>
      <c r="AC216" s="1" t="s">
        <v>1079</v>
      </c>
      <c r="AD216" s="2"/>
      <c r="AE216" s="2"/>
      <c r="AF216" s="1" t="s">
        <v>1024</v>
      </c>
    </row>
    <row r="217">
      <c r="A217" s="5">
        <v>75825.0</v>
      </c>
      <c r="B217" s="3">
        <v>46211.0</v>
      </c>
      <c r="C217" s="1"/>
      <c r="D217" s="5" t="s">
        <v>397</v>
      </c>
      <c r="E217" s="2"/>
      <c r="F217" s="5">
        <v>49023.0</v>
      </c>
      <c r="G217" s="3">
        <v>46211.0</v>
      </c>
      <c r="H217" s="1" t="s">
        <v>1570</v>
      </c>
      <c r="I217" s="3">
        <v>46211.0</v>
      </c>
      <c r="J217" s="1" t="s">
        <v>1000</v>
      </c>
      <c r="K217" s="5">
        <v>1.0</v>
      </c>
      <c r="L217" s="5">
        <v>1.61000001E8</v>
      </c>
      <c r="M217" s="1" t="s">
        <v>1010</v>
      </c>
      <c r="N217" s="1" t="s">
        <v>1011</v>
      </c>
      <c r="O217" s="2"/>
      <c r="P217" s="1" t="s">
        <v>986</v>
      </c>
      <c r="Q217" s="1" t="s">
        <v>123</v>
      </c>
      <c r="R217" s="2"/>
      <c r="S217" s="1" t="s">
        <v>39</v>
      </c>
      <c r="T217" s="1" t="s">
        <v>1003</v>
      </c>
      <c r="U217" s="6">
        <v>8900000.0</v>
      </c>
      <c r="V217" s="5" t="s">
        <v>1137</v>
      </c>
      <c r="W217" s="5" t="s">
        <v>36</v>
      </c>
      <c r="X217" s="6" t="s">
        <v>1366</v>
      </c>
      <c r="Y217" s="6" t="s">
        <v>1366</v>
      </c>
      <c r="Z217" s="6" t="s">
        <v>1014</v>
      </c>
      <c r="AA217" s="1" t="s">
        <v>58</v>
      </c>
      <c r="AB217" s="1" t="s">
        <v>58</v>
      </c>
      <c r="AC217" s="1" t="s">
        <v>1079</v>
      </c>
      <c r="AD217" s="2"/>
      <c r="AE217" s="2"/>
      <c r="AF217" s="1" t="s">
        <v>1024</v>
      </c>
    </row>
    <row r="218">
      <c r="A218" s="5">
        <v>75824.0</v>
      </c>
      <c r="B218" s="3">
        <v>46211.0</v>
      </c>
      <c r="C218" s="1" t="s">
        <v>1460</v>
      </c>
      <c r="D218" s="5" t="s">
        <v>1571</v>
      </c>
      <c r="E218" s="2"/>
      <c r="F218" s="5">
        <v>49019.0</v>
      </c>
      <c r="G218" s="3">
        <v>46211.0</v>
      </c>
      <c r="H218" s="1" t="s">
        <v>1572</v>
      </c>
      <c r="I218" s="3">
        <v>46211.0</v>
      </c>
      <c r="J218" s="1" t="s">
        <v>1000</v>
      </c>
      <c r="K218" s="5">
        <v>149.0</v>
      </c>
      <c r="L218" s="5">
        <v>2.30400149E8</v>
      </c>
      <c r="M218" s="1" t="s">
        <v>1370</v>
      </c>
      <c r="N218" s="1" t="s">
        <v>1370</v>
      </c>
      <c r="O218" s="2"/>
      <c r="P218" s="1" t="s">
        <v>1573</v>
      </c>
      <c r="Q218" s="1" t="s">
        <v>267</v>
      </c>
      <c r="R218" s="2"/>
      <c r="S218" s="1" t="s">
        <v>39</v>
      </c>
      <c r="T218" s="1" t="s">
        <v>1003</v>
      </c>
      <c r="U218" s="6" t="s">
        <v>1306</v>
      </c>
      <c r="V218" s="5" t="s">
        <v>1005</v>
      </c>
      <c r="W218" s="5" t="s">
        <v>36</v>
      </c>
      <c r="X218" s="6" t="s">
        <v>1307</v>
      </c>
      <c r="Y218" s="6" t="s">
        <v>56</v>
      </c>
      <c r="Z218" s="6">
        <v>9960000.0</v>
      </c>
      <c r="AA218" s="1" t="s">
        <v>78</v>
      </c>
      <c r="AB218" s="1" t="s">
        <v>268</v>
      </c>
      <c r="AC218" s="1" t="s">
        <v>626</v>
      </c>
      <c r="AD218" s="2"/>
      <c r="AE218" s="2"/>
      <c r="AF218" s="1" t="s">
        <v>1024</v>
      </c>
    </row>
    <row r="219">
      <c r="A219" s="5">
        <v>75823.0</v>
      </c>
      <c r="B219" s="3">
        <v>46211.0</v>
      </c>
      <c r="C219" s="1"/>
      <c r="D219" s="5" t="s">
        <v>920</v>
      </c>
      <c r="E219" s="2"/>
      <c r="F219" s="5">
        <v>49019.0</v>
      </c>
      <c r="G219" s="3">
        <v>46211.0</v>
      </c>
      <c r="H219" s="1" t="s">
        <v>1572</v>
      </c>
      <c r="I219" s="3">
        <v>46211.0</v>
      </c>
      <c r="J219" s="1" t="s">
        <v>1000</v>
      </c>
      <c r="K219" s="5">
        <v>46.0</v>
      </c>
      <c r="L219" s="5">
        <v>1.01000046E8</v>
      </c>
      <c r="M219" s="1" t="s">
        <v>69</v>
      </c>
      <c r="N219" s="1" t="s">
        <v>69</v>
      </c>
      <c r="O219" s="2"/>
      <c r="P219" s="1" t="s">
        <v>986</v>
      </c>
      <c r="Q219" s="1" t="s">
        <v>267</v>
      </c>
      <c r="R219" s="2"/>
      <c r="S219" s="1" t="s">
        <v>39</v>
      </c>
      <c r="T219" s="1" t="s">
        <v>1003</v>
      </c>
      <c r="U219" s="6" t="s">
        <v>1053</v>
      </c>
      <c r="V219" s="5" t="s">
        <v>1005</v>
      </c>
      <c r="W219" s="5" t="s">
        <v>36</v>
      </c>
      <c r="X219" s="6" t="s">
        <v>1073</v>
      </c>
      <c r="Y219" s="6" t="s">
        <v>161</v>
      </c>
      <c r="Z219" s="6">
        <v>0.0</v>
      </c>
      <c r="AA219" s="1" t="s">
        <v>268</v>
      </c>
      <c r="AB219" s="1" t="s">
        <v>268</v>
      </c>
      <c r="AC219" s="1" t="s">
        <v>73</v>
      </c>
      <c r="AD219" s="2"/>
      <c r="AE219" s="2"/>
      <c r="AF219" s="1" t="s">
        <v>1024</v>
      </c>
    </row>
    <row r="220">
      <c r="A220" s="5">
        <v>75822.0</v>
      </c>
      <c r="B220" s="3">
        <v>46211.0</v>
      </c>
      <c r="C220" s="1" t="s">
        <v>1460</v>
      </c>
      <c r="D220" s="5" t="s">
        <v>150</v>
      </c>
      <c r="E220" s="2"/>
      <c r="F220" s="5">
        <v>49024.0</v>
      </c>
      <c r="G220" s="3">
        <v>46211.0</v>
      </c>
      <c r="H220" s="1" t="s">
        <v>1574</v>
      </c>
      <c r="I220" s="3">
        <v>46211.0</v>
      </c>
      <c r="J220" s="1" t="s">
        <v>1000</v>
      </c>
      <c r="K220" s="5">
        <v>222.0</v>
      </c>
      <c r="L220" s="5">
        <v>2.30400222E8</v>
      </c>
      <c r="M220" s="1" t="s">
        <v>1141</v>
      </c>
      <c r="N220" s="1" t="s">
        <v>1141</v>
      </c>
      <c r="O220" s="2"/>
      <c r="P220" s="1" t="s">
        <v>1575</v>
      </c>
      <c r="Q220" s="1" t="s">
        <v>123</v>
      </c>
      <c r="R220" s="2"/>
      <c r="S220" s="1" t="s">
        <v>39</v>
      </c>
      <c r="T220" s="1" t="s">
        <v>1003</v>
      </c>
      <c r="U220" s="6">
        <v>4780000.0</v>
      </c>
      <c r="V220" s="5" t="s">
        <v>1005</v>
      </c>
      <c r="W220" s="5" t="s">
        <v>1054</v>
      </c>
      <c r="X220" s="6" t="s">
        <v>36</v>
      </c>
      <c r="Y220" s="6" t="s">
        <v>36</v>
      </c>
      <c r="Z220" s="6">
        <v>0.0</v>
      </c>
      <c r="AA220" s="1" t="s">
        <v>78</v>
      </c>
      <c r="AB220" s="1" t="s">
        <v>58</v>
      </c>
      <c r="AC220" s="1" t="s">
        <v>516</v>
      </c>
      <c r="AD220" s="2"/>
      <c r="AE220" s="2"/>
      <c r="AF220" s="1" t="s">
        <v>1024</v>
      </c>
    </row>
    <row r="221">
      <c r="A221" s="5">
        <v>75821.0</v>
      </c>
      <c r="B221" s="3">
        <v>46211.0</v>
      </c>
      <c r="C221" s="1"/>
      <c r="D221" s="5" t="s">
        <v>779</v>
      </c>
      <c r="E221" s="2"/>
      <c r="F221" s="5">
        <v>49018.0</v>
      </c>
      <c r="G221" s="3">
        <v>46211.0</v>
      </c>
      <c r="H221" s="1" t="s">
        <v>1576</v>
      </c>
      <c r="I221" s="3">
        <v>46211.0</v>
      </c>
      <c r="J221" s="1" t="s">
        <v>1000</v>
      </c>
      <c r="K221" s="5">
        <v>40.0</v>
      </c>
      <c r="L221" s="5">
        <v>1.0100004E8</v>
      </c>
      <c r="M221" s="1" t="s">
        <v>1247</v>
      </c>
      <c r="N221" s="1" t="s">
        <v>1247</v>
      </c>
      <c r="O221" s="2"/>
      <c r="P221" s="1" t="s">
        <v>986</v>
      </c>
      <c r="Q221" s="1" t="s">
        <v>778</v>
      </c>
      <c r="R221" s="2"/>
      <c r="S221" s="1" t="s">
        <v>39</v>
      </c>
      <c r="T221" s="1" t="s">
        <v>1003</v>
      </c>
      <c r="U221" s="6">
        <v>0.0</v>
      </c>
      <c r="V221" s="5" t="s">
        <v>1005</v>
      </c>
      <c r="W221" s="5" t="s">
        <v>36</v>
      </c>
      <c r="X221" s="6" t="s">
        <v>36</v>
      </c>
      <c r="Y221" s="6" t="s">
        <v>36</v>
      </c>
      <c r="Z221" s="6">
        <v>990000.0</v>
      </c>
      <c r="AA221" s="1" t="s">
        <v>381</v>
      </c>
      <c r="AB221" s="1" t="s">
        <v>381</v>
      </c>
      <c r="AC221" s="1" t="s">
        <v>804</v>
      </c>
      <c r="AD221" s="2"/>
      <c r="AE221" s="2"/>
      <c r="AF221" s="1" t="s">
        <v>1015</v>
      </c>
    </row>
    <row r="222">
      <c r="A222" s="5">
        <v>75820.0</v>
      </c>
      <c r="B222" s="3">
        <v>46211.0</v>
      </c>
      <c r="C222" s="1"/>
      <c r="D222" s="5" t="s">
        <v>1577</v>
      </c>
      <c r="E222" s="2"/>
      <c r="F222" s="5">
        <v>49017.0</v>
      </c>
      <c r="G222" s="3">
        <v>46211.0</v>
      </c>
      <c r="H222" s="1" t="s">
        <v>1578</v>
      </c>
      <c r="I222" s="3">
        <v>46211.0</v>
      </c>
      <c r="J222" s="1" t="s">
        <v>1000</v>
      </c>
      <c r="K222" s="5">
        <v>40.0</v>
      </c>
      <c r="L222" s="5">
        <v>1.0100004E8</v>
      </c>
      <c r="M222" s="1" t="s">
        <v>1247</v>
      </c>
      <c r="N222" s="1" t="s">
        <v>1247</v>
      </c>
      <c r="O222" s="2"/>
      <c r="P222" s="1" t="s">
        <v>986</v>
      </c>
      <c r="Q222" s="1" t="s">
        <v>781</v>
      </c>
      <c r="R222" s="2"/>
      <c r="S222" s="1" t="s">
        <v>39</v>
      </c>
      <c r="T222" s="1" t="s">
        <v>1003</v>
      </c>
      <c r="U222" s="6">
        <v>0.0</v>
      </c>
      <c r="V222" s="5" t="s">
        <v>1005</v>
      </c>
      <c r="W222" s="5" t="s">
        <v>36</v>
      </c>
      <c r="X222" s="6" t="s">
        <v>36</v>
      </c>
      <c r="Y222" s="6" t="s">
        <v>36</v>
      </c>
      <c r="Z222" s="6">
        <v>990000.0</v>
      </c>
      <c r="AA222" s="1" t="s">
        <v>381</v>
      </c>
      <c r="AB222" s="1" t="s">
        <v>381</v>
      </c>
      <c r="AC222" s="1" t="s">
        <v>804</v>
      </c>
      <c r="AD222" s="2"/>
      <c r="AE222" s="2"/>
      <c r="AF222" s="1" t="s">
        <v>1015</v>
      </c>
    </row>
    <row r="223">
      <c r="A223" s="5">
        <v>75819.0</v>
      </c>
      <c r="B223" s="3">
        <v>46211.0</v>
      </c>
      <c r="C223" s="1"/>
      <c r="D223" s="5" t="s">
        <v>1171</v>
      </c>
      <c r="E223" s="2"/>
      <c r="F223" s="5">
        <v>49016.0</v>
      </c>
      <c r="G223" s="3">
        <v>46211.0</v>
      </c>
      <c r="H223" s="1" t="s">
        <v>1579</v>
      </c>
      <c r="I223" s="3">
        <v>46211.0</v>
      </c>
      <c r="J223" s="1" t="s">
        <v>1000</v>
      </c>
      <c r="K223" s="5">
        <v>40.0</v>
      </c>
      <c r="L223" s="5">
        <v>1.0100004E8</v>
      </c>
      <c r="M223" s="1" t="s">
        <v>1247</v>
      </c>
      <c r="N223" s="1" t="s">
        <v>1247</v>
      </c>
      <c r="O223" s="2"/>
      <c r="P223" s="1" t="s">
        <v>986</v>
      </c>
      <c r="Q223" s="1" t="s">
        <v>780</v>
      </c>
      <c r="R223" s="2"/>
      <c r="S223" s="1" t="s">
        <v>39</v>
      </c>
      <c r="T223" s="1" t="s">
        <v>1003</v>
      </c>
      <c r="U223" s="6">
        <v>0.0</v>
      </c>
      <c r="V223" s="5" t="s">
        <v>1005</v>
      </c>
      <c r="W223" s="5" t="s">
        <v>36</v>
      </c>
      <c r="X223" s="6" t="s">
        <v>36</v>
      </c>
      <c r="Y223" s="6" t="s">
        <v>36</v>
      </c>
      <c r="Z223" s="6">
        <v>990000.0</v>
      </c>
      <c r="AA223" s="1" t="s">
        <v>381</v>
      </c>
      <c r="AB223" s="1" t="s">
        <v>381</v>
      </c>
      <c r="AC223" s="1" t="s">
        <v>804</v>
      </c>
      <c r="AD223" s="2"/>
      <c r="AE223" s="2"/>
      <c r="AF223" s="1" t="s">
        <v>1015</v>
      </c>
    </row>
    <row r="224">
      <c r="A224" s="5">
        <v>75817.0</v>
      </c>
      <c r="B224" s="3">
        <v>46211.0</v>
      </c>
      <c r="C224" s="1"/>
      <c r="D224" s="5" t="s">
        <v>1580</v>
      </c>
      <c r="E224" s="2"/>
      <c r="F224" s="5">
        <v>49020.0</v>
      </c>
      <c r="G224" s="3">
        <v>46211.0</v>
      </c>
      <c r="H224" s="1" t="s">
        <v>1581</v>
      </c>
      <c r="I224" s="3">
        <v>46211.0</v>
      </c>
      <c r="J224" s="1" t="s">
        <v>1000</v>
      </c>
      <c r="K224" s="5">
        <v>1.0</v>
      </c>
      <c r="L224" s="5">
        <v>1.61000001E8</v>
      </c>
      <c r="M224" s="1" t="s">
        <v>1010</v>
      </c>
      <c r="N224" s="1" t="s">
        <v>1582</v>
      </c>
      <c r="O224" s="2"/>
      <c r="P224" s="1" t="s">
        <v>986</v>
      </c>
      <c r="Q224" s="1" t="s">
        <v>312</v>
      </c>
      <c r="R224" s="2"/>
      <c r="S224" s="1" t="s">
        <v>39</v>
      </c>
      <c r="T224" s="1" t="s">
        <v>1003</v>
      </c>
      <c r="U224" s="6">
        <v>9500000.0</v>
      </c>
      <c r="V224" s="5" t="s">
        <v>1005</v>
      </c>
      <c r="W224" s="5" t="s">
        <v>36</v>
      </c>
      <c r="X224" s="6" t="s">
        <v>1583</v>
      </c>
      <c r="Y224" s="6" t="s">
        <v>1583</v>
      </c>
      <c r="Z224" s="6">
        <v>5731400.0</v>
      </c>
      <c r="AA224" s="1" t="s">
        <v>257</v>
      </c>
      <c r="AB224" s="1" t="s">
        <v>257</v>
      </c>
      <c r="AC224" s="1" t="s">
        <v>721</v>
      </c>
      <c r="AD224" s="2"/>
      <c r="AE224" s="2"/>
      <c r="AF224" s="1" t="s">
        <v>1024</v>
      </c>
    </row>
    <row r="225">
      <c r="A225" s="5">
        <v>75816.0</v>
      </c>
      <c r="B225" s="3">
        <v>46211.0</v>
      </c>
      <c r="C225" s="1"/>
      <c r="D225" s="5" t="s">
        <v>1584</v>
      </c>
      <c r="E225" s="2"/>
      <c r="F225" s="5">
        <v>49021.0</v>
      </c>
      <c r="G225" s="3">
        <v>46211.0</v>
      </c>
      <c r="H225" s="1" t="s">
        <v>1585</v>
      </c>
      <c r="I225" s="3">
        <v>46211.0</v>
      </c>
      <c r="J225" s="1" t="s">
        <v>1000</v>
      </c>
      <c r="K225" s="5">
        <v>1.0</v>
      </c>
      <c r="L225" s="5">
        <v>1.61000001E8</v>
      </c>
      <c r="M225" s="1" t="s">
        <v>1010</v>
      </c>
      <c r="N225" s="1" t="s">
        <v>1011</v>
      </c>
      <c r="O225" s="2"/>
      <c r="P225" s="1" t="s">
        <v>986</v>
      </c>
      <c r="Q225" s="1" t="s">
        <v>324</v>
      </c>
      <c r="R225" s="2"/>
      <c r="S225" s="1" t="s">
        <v>39</v>
      </c>
      <c r="T225" s="1" t="s">
        <v>1003</v>
      </c>
      <c r="U225" s="6">
        <v>8900000.0</v>
      </c>
      <c r="V225" s="5" t="s">
        <v>1586</v>
      </c>
      <c r="W225" s="5" t="s">
        <v>36</v>
      </c>
      <c r="X225" s="6" t="s">
        <v>1587</v>
      </c>
      <c r="Y225" s="6" t="s">
        <v>1587</v>
      </c>
      <c r="Z225" s="6" t="s">
        <v>1014</v>
      </c>
      <c r="AA225" s="1" t="s">
        <v>71</v>
      </c>
      <c r="AB225" s="1" t="s">
        <v>71</v>
      </c>
      <c r="AC225" s="1" t="s">
        <v>721</v>
      </c>
      <c r="AD225" s="2"/>
      <c r="AE225" s="2"/>
      <c r="AF225" s="1" t="s">
        <v>1024</v>
      </c>
    </row>
    <row r="226">
      <c r="A226" s="5">
        <v>75815.0</v>
      </c>
      <c r="B226" s="3">
        <v>46211.0</v>
      </c>
      <c r="C226" s="1"/>
      <c r="D226" s="5" t="s">
        <v>1584</v>
      </c>
      <c r="E226" s="2"/>
      <c r="F226" s="5">
        <v>49021.0</v>
      </c>
      <c r="G226" s="3">
        <v>46211.0</v>
      </c>
      <c r="H226" s="1" t="s">
        <v>1585</v>
      </c>
      <c r="I226" s="3">
        <v>46211.0</v>
      </c>
      <c r="J226" s="1" t="s">
        <v>1000</v>
      </c>
      <c r="K226" s="5">
        <v>1.0</v>
      </c>
      <c r="L226" s="5">
        <v>1.61000001E8</v>
      </c>
      <c r="M226" s="1" t="s">
        <v>1010</v>
      </c>
      <c r="N226" s="1" t="s">
        <v>1164</v>
      </c>
      <c r="O226" s="2"/>
      <c r="P226" s="1" t="s">
        <v>986</v>
      </c>
      <c r="Q226" s="1" t="s">
        <v>324</v>
      </c>
      <c r="R226" s="2"/>
      <c r="S226" s="1" t="s">
        <v>39</v>
      </c>
      <c r="T226" s="1" t="s">
        <v>1003</v>
      </c>
      <c r="U226" s="6" t="s">
        <v>1165</v>
      </c>
      <c r="V226" s="5" t="s">
        <v>1137</v>
      </c>
      <c r="W226" s="5" t="s">
        <v>36</v>
      </c>
      <c r="X226" s="6" t="s">
        <v>1166</v>
      </c>
      <c r="Y226" s="6" t="s">
        <v>1166</v>
      </c>
      <c r="Z226" s="6">
        <v>8188400.0</v>
      </c>
      <c r="AA226" s="1" t="s">
        <v>71</v>
      </c>
      <c r="AB226" s="1" t="s">
        <v>71</v>
      </c>
      <c r="AC226" s="1" t="s">
        <v>721</v>
      </c>
      <c r="AD226" s="2"/>
      <c r="AE226" s="2"/>
      <c r="AF226" s="1" t="s">
        <v>1024</v>
      </c>
    </row>
    <row r="227">
      <c r="A227" s="5">
        <v>75814.0</v>
      </c>
      <c r="B227" s="3">
        <v>46211.0</v>
      </c>
      <c r="C227" s="1"/>
      <c r="D227" s="5" t="s">
        <v>1584</v>
      </c>
      <c r="E227" s="2"/>
      <c r="F227" s="5">
        <v>49021.0</v>
      </c>
      <c r="G227" s="3">
        <v>46211.0</v>
      </c>
      <c r="H227" s="1" t="s">
        <v>1585</v>
      </c>
      <c r="I227" s="3">
        <v>46211.0</v>
      </c>
      <c r="J227" s="1" t="s">
        <v>1000</v>
      </c>
      <c r="K227" s="5">
        <v>1.0</v>
      </c>
      <c r="L227" s="5">
        <v>1.61000001E8</v>
      </c>
      <c r="M227" s="1" t="s">
        <v>1010</v>
      </c>
      <c r="N227" s="1" t="s">
        <v>1588</v>
      </c>
      <c r="O227" s="2"/>
      <c r="P227" s="1" t="s">
        <v>986</v>
      </c>
      <c r="Q227" s="1" t="s">
        <v>324</v>
      </c>
      <c r="R227" s="2"/>
      <c r="S227" s="1" t="s">
        <v>39</v>
      </c>
      <c r="T227" s="1" t="s">
        <v>1003</v>
      </c>
      <c r="U227" s="6" t="s">
        <v>1589</v>
      </c>
      <c r="V227" s="5" t="s">
        <v>1005</v>
      </c>
      <c r="W227" s="5" t="s">
        <v>36</v>
      </c>
      <c r="X227" s="6" t="s">
        <v>1590</v>
      </c>
      <c r="Y227" s="6" t="s">
        <v>1590</v>
      </c>
      <c r="Z227" s="5" t="s">
        <v>1591</v>
      </c>
      <c r="AA227" s="1" t="s">
        <v>71</v>
      </c>
      <c r="AB227" s="1" t="s">
        <v>71</v>
      </c>
      <c r="AC227" s="1" t="s">
        <v>721</v>
      </c>
      <c r="AD227" s="2"/>
      <c r="AE227" s="2"/>
      <c r="AF227" s="1" t="s">
        <v>1024</v>
      </c>
    </row>
    <row r="228">
      <c r="A228" s="5">
        <v>75813.0</v>
      </c>
      <c r="B228" s="3">
        <v>46211.0</v>
      </c>
      <c r="C228" s="1"/>
      <c r="D228" s="5" t="s">
        <v>1592</v>
      </c>
      <c r="E228" s="2"/>
      <c r="F228" s="5">
        <v>49015.0</v>
      </c>
      <c r="G228" s="3">
        <v>46211.0</v>
      </c>
      <c r="H228" s="1" t="s">
        <v>1593</v>
      </c>
      <c r="I228" s="3">
        <v>46211.0</v>
      </c>
      <c r="J228" s="1" t="s">
        <v>1000</v>
      </c>
      <c r="K228" s="5">
        <v>40.0</v>
      </c>
      <c r="L228" s="5">
        <v>1.0100004E8</v>
      </c>
      <c r="M228" s="1" t="s">
        <v>1247</v>
      </c>
      <c r="N228" s="1" t="s">
        <v>1247</v>
      </c>
      <c r="O228" s="2"/>
      <c r="P228" s="1" t="s">
        <v>986</v>
      </c>
      <c r="Q228" s="1" t="s">
        <v>361</v>
      </c>
      <c r="R228" s="2"/>
      <c r="S228" s="1" t="s">
        <v>39</v>
      </c>
      <c r="T228" s="1" t="s">
        <v>1003</v>
      </c>
      <c r="U228" s="7">
        <v>0.0</v>
      </c>
      <c r="V228" s="5" t="s">
        <v>1005</v>
      </c>
      <c r="W228" s="5" t="s">
        <v>36</v>
      </c>
      <c r="X228" s="5" t="s">
        <v>36</v>
      </c>
      <c r="Y228" s="5" t="s">
        <v>36</v>
      </c>
      <c r="Z228" s="7">
        <v>990000.0</v>
      </c>
      <c r="AA228" s="1" t="s">
        <v>38</v>
      </c>
      <c r="AB228" s="1" t="s">
        <v>38</v>
      </c>
      <c r="AC228" s="1" t="s">
        <v>50</v>
      </c>
      <c r="AD228" s="2"/>
      <c r="AE228" s="2"/>
      <c r="AF228" s="1" t="s">
        <v>1024</v>
      </c>
    </row>
    <row r="229">
      <c r="A229" s="5">
        <v>75812.0</v>
      </c>
      <c r="B229" s="3">
        <v>46211.0</v>
      </c>
      <c r="C229" s="1" t="s">
        <v>1460</v>
      </c>
      <c r="D229" s="5" t="s">
        <v>1594</v>
      </c>
      <c r="E229" s="2"/>
      <c r="F229" s="5">
        <v>49048.0</v>
      </c>
      <c r="G229" s="3">
        <v>46211.0</v>
      </c>
      <c r="H229" s="1" t="s">
        <v>1595</v>
      </c>
      <c r="I229" s="3">
        <v>46211.0</v>
      </c>
      <c r="J229" s="1" t="s">
        <v>1000</v>
      </c>
      <c r="K229" s="5">
        <v>227.0</v>
      </c>
      <c r="L229" s="5">
        <v>2.30400227E8</v>
      </c>
      <c r="M229" s="1" t="s">
        <v>1145</v>
      </c>
      <c r="N229" s="1" t="s">
        <v>1145</v>
      </c>
      <c r="O229" s="2"/>
      <c r="P229" s="1" t="s">
        <v>1596</v>
      </c>
      <c r="Q229" s="1" t="s">
        <v>293</v>
      </c>
      <c r="R229" s="2"/>
      <c r="S229" s="1" t="s">
        <v>39</v>
      </c>
      <c r="T229" s="1" t="s">
        <v>1003</v>
      </c>
      <c r="U229" s="6">
        <v>0.0</v>
      </c>
      <c r="V229" s="5" t="s">
        <v>1005</v>
      </c>
      <c r="W229" s="5" t="s">
        <v>1054</v>
      </c>
      <c r="X229" s="6" t="s">
        <v>36</v>
      </c>
      <c r="Y229" s="6" t="s">
        <v>36</v>
      </c>
      <c r="Z229" s="6">
        <v>0.0</v>
      </c>
      <c r="AA229" s="1" t="s">
        <v>78</v>
      </c>
      <c r="AB229" s="1" t="s">
        <v>65</v>
      </c>
      <c r="AC229" s="1" t="s">
        <v>626</v>
      </c>
      <c r="AD229" s="2"/>
      <c r="AE229" s="2"/>
      <c r="AF229" s="1" t="s">
        <v>1024</v>
      </c>
    </row>
    <row r="230">
      <c r="A230" s="5">
        <v>75811.0</v>
      </c>
      <c r="B230" s="3">
        <v>46211.0</v>
      </c>
      <c r="C230" s="1" t="s">
        <v>1460</v>
      </c>
      <c r="D230" s="5" t="s">
        <v>391</v>
      </c>
      <c r="E230" s="2"/>
      <c r="F230" s="5">
        <v>49049.0</v>
      </c>
      <c r="G230" s="3">
        <v>46211.0</v>
      </c>
      <c r="H230" s="1" t="s">
        <v>1597</v>
      </c>
      <c r="I230" s="3">
        <v>46211.0</v>
      </c>
      <c r="J230" s="1" t="s">
        <v>1000</v>
      </c>
      <c r="K230" s="5">
        <v>150.0</v>
      </c>
      <c r="L230" s="5">
        <v>2.3040015E8</v>
      </c>
      <c r="M230" s="1" t="s">
        <v>1044</v>
      </c>
      <c r="N230" s="1" t="s">
        <v>1044</v>
      </c>
      <c r="O230" s="2"/>
      <c r="P230" s="1" t="s">
        <v>1596</v>
      </c>
      <c r="Q230" s="1" t="s">
        <v>293</v>
      </c>
      <c r="R230" s="2"/>
      <c r="S230" s="1" t="s">
        <v>39</v>
      </c>
      <c r="T230" s="1" t="s">
        <v>1003</v>
      </c>
      <c r="U230" s="6" t="s">
        <v>1046</v>
      </c>
      <c r="V230" s="5" t="s">
        <v>1005</v>
      </c>
      <c r="W230" s="5" t="s">
        <v>36</v>
      </c>
      <c r="X230" s="6" t="s">
        <v>1047</v>
      </c>
      <c r="Y230" s="6" t="s">
        <v>1048</v>
      </c>
      <c r="Z230" s="6" t="s">
        <v>1049</v>
      </c>
      <c r="AA230" s="1" t="s">
        <v>78</v>
      </c>
      <c r="AB230" s="1" t="s">
        <v>65</v>
      </c>
      <c r="AC230" s="1" t="s">
        <v>626</v>
      </c>
      <c r="AD230" s="2"/>
      <c r="AE230" s="1"/>
      <c r="AF230" s="1" t="s">
        <v>1024</v>
      </c>
    </row>
    <row r="231">
      <c r="A231" s="5">
        <v>75810.0</v>
      </c>
      <c r="B231" s="3">
        <v>46211.0</v>
      </c>
      <c r="C231" s="1" t="s">
        <v>1460</v>
      </c>
      <c r="D231" s="5" t="s">
        <v>1229</v>
      </c>
      <c r="E231" s="2"/>
      <c r="F231" s="5">
        <v>49011.0</v>
      </c>
      <c r="G231" s="3">
        <v>46211.0</v>
      </c>
      <c r="H231" s="1" t="s">
        <v>1598</v>
      </c>
      <c r="I231" s="3">
        <v>46211.0</v>
      </c>
      <c r="J231" s="1" t="s">
        <v>1000</v>
      </c>
      <c r="K231" s="5">
        <v>223.0</v>
      </c>
      <c r="L231" s="5">
        <v>2.30400223E8</v>
      </c>
      <c r="M231" s="1" t="s">
        <v>1240</v>
      </c>
      <c r="N231" s="1" t="s">
        <v>1240</v>
      </c>
      <c r="O231" s="2"/>
      <c r="P231" s="1" t="s">
        <v>1599</v>
      </c>
      <c r="Q231" s="1" t="s">
        <v>125</v>
      </c>
      <c r="R231" s="2"/>
      <c r="S231" s="1" t="s">
        <v>39</v>
      </c>
      <c r="T231" s="1" t="s">
        <v>1003</v>
      </c>
      <c r="U231" s="6">
        <v>4780000.0</v>
      </c>
      <c r="V231" s="5" t="s">
        <v>1005</v>
      </c>
      <c r="W231" s="5" t="s">
        <v>1054</v>
      </c>
      <c r="X231" s="6" t="s">
        <v>36</v>
      </c>
      <c r="Y231" s="6" t="s">
        <v>36</v>
      </c>
      <c r="Z231" s="6">
        <v>0.0</v>
      </c>
      <c r="AA231" s="1" t="s">
        <v>78</v>
      </c>
      <c r="AB231" s="1" t="s">
        <v>38</v>
      </c>
      <c r="AC231" s="1" t="s">
        <v>626</v>
      </c>
      <c r="AD231" s="2"/>
      <c r="AE231" s="2"/>
      <c r="AF231" s="1" t="s">
        <v>1024</v>
      </c>
    </row>
    <row r="232">
      <c r="A232" s="5">
        <v>75809.0</v>
      </c>
      <c r="B232" s="3">
        <v>46211.0</v>
      </c>
      <c r="C232" s="2"/>
      <c r="D232" s="5" t="s">
        <v>326</v>
      </c>
      <c r="E232" s="2"/>
      <c r="F232" s="5">
        <v>49012.0</v>
      </c>
      <c r="G232" s="3">
        <v>46211.0</v>
      </c>
      <c r="H232" s="1" t="s">
        <v>1600</v>
      </c>
      <c r="I232" s="3">
        <v>46211.0</v>
      </c>
      <c r="J232" s="1" t="s">
        <v>1000</v>
      </c>
      <c r="K232" s="5">
        <v>1.0</v>
      </c>
      <c r="L232" s="5">
        <v>1.61000001E8</v>
      </c>
      <c r="M232" s="1" t="s">
        <v>1010</v>
      </c>
      <c r="N232" s="1" t="s">
        <v>1083</v>
      </c>
      <c r="O232" s="2"/>
      <c r="P232" s="1" t="s">
        <v>986</v>
      </c>
      <c r="Q232" s="1" t="s">
        <v>361</v>
      </c>
      <c r="R232" s="2"/>
      <c r="S232" s="1" t="s">
        <v>39</v>
      </c>
      <c r="T232" s="1" t="s">
        <v>1003</v>
      </c>
      <c r="U232" s="6" t="s">
        <v>1084</v>
      </c>
      <c r="V232" s="5" t="s">
        <v>1005</v>
      </c>
      <c r="W232" s="5" t="s">
        <v>36</v>
      </c>
      <c r="X232" s="6" t="s">
        <v>1085</v>
      </c>
      <c r="Y232" s="6" t="s">
        <v>1085</v>
      </c>
      <c r="Z232" s="6">
        <v>0.0</v>
      </c>
      <c r="AA232" s="1" t="s">
        <v>38</v>
      </c>
      <c r="AB232" s="1" t="s">
        <v>38</v>
      </c>
      <c r="AC232" s="1" t="s">
        <v>721</v>
      </c>
      <c r="AD232" s="2"/>
      <c r="AE232" s="2"/>
      <c r="AF232" s="1" t="s">
        <v>1024</v>
      </c>
    </row>
    <row r="233">
      <c r="A233" s="5">
        <v>75808.0</v>
      </c>
      <c r="B233" s="3">
        <v>46211.0</v>
      </c>
      <c r="C233" s="1"/>
      <c r="D233" s="5" t="s">
        <v>326</v>
      </c>
      <c r="E233" s="2"/>
      <c r="F233" s="5">
        <v>49012.0</v>
      </c>
      <c r="G233" s="3">
        <v>46211.0</v>
      </c>
      <c r="H233" s="1" t="s">
        <v>1600</v>
      </c>
      <c r="I233" s="3">
        <v>46211.0</v>
      </c>
      <c r="J233" s="1" t="s">
        <v>1000</v>
      </c>
      <c r="K233" s="5">
        <v>1.0</v>
      </c>
      <c r="L233" s="5">
        <v>1.61000001E8</v>
      </c>
      <c r="M233" s="1" t="s">
        <v>1010</v>
      </c>
      <c r="N233" s="1" t="s">
        <v>1076</v>
      </c>
      <c r="O233" s="2"/>
      <c r="P233" s="1" t="s">
        <v>986</v>
      </c>
      <c r="Q233" s="1" t="s">
        <v>361</v>
      </c>
      <c r="R233" s="2"/>
      <c r="S233" s="1" t="s">
        <v>39</v>
      </c>
      <c r="T233" s="1" t="s">
        <v>1003</v>
      </c>
      <c r="U233" s="6">
        <v>7000000.0</v>
      </c>
      <c r="V233" s="5" t="s">
        <v>1077</v>
      </c>
      <c r="W233" s="5" t="s">
        <v>36</v>
      </c>
      <c r="X233" s="6" t="s">
        <v>1078</v>
      </c>
      <c r="Y233" s="6" t="s">
        <v>1078</v>
      </c>
      <c r="Z233" s="6">
        <v>1617400.0</v>
      </c>
      <c r="AA233" s="1" t="s">
        <v>38</v>
      </c>
      <c r="AB233" s="1" t="s">
        <v>38</v>
      </c>
      <c r="AC233" s="1" t="s">
        <v>721</v>
      </c>
      <c r="AD233" s="2"/>
      <c r="AE233" s="2"/>
      <c r="AF233" s="1" t="s">
        <v>1024</v>
      </c>
    </row>
    <row r="234">
      <c r="A234" s="5">
        <v>75807.0</v>
      </c>
      <c r="B234" s="3">
        <v>46211.0</v>
      </c>
      <c r="C234" s="1"/>
      <c r="D234" s="5" t="s">
        <v>326</v>
      </c>
      <c r="E234" s="2"/>
      <c r="F234" s="5">
        <v>49012.0</v>
      </c>
      <c r="G234" s="3">
        <v>46211.0</v>
      </c>
      <c r="H234" s="1" t="s">
        <v>1600</v>
      </c>
      <c r="I234" s="3">
        <v>46211.0</v>
      </c>
      <c r="J234" s="1" t="s">
        <v>1000</v>
      </c>
      <c r="K234" s="5">
        <v>1.0</v>
      </c>
      <c r="L234" s="5">
        <v>1.61000001E8</v>
      </c>
      <c r="M234" s="1" t="s">
        <v>1010</v>
      </c>
      <c r="N234" s="1" t="s">
        <v>1080</v>
      </c>
      <c r="O234" s="2"/>
      <c r="P234" s="1" t="s">
        <v>986</v>
      </c>
      <c r="Q234" s="1" t="s">
        <v>361</v>
      </c>
      <c r="R234" s="2"/>
      <c r="S234" s="1" t="s">
        <v>39</v>
      </c>
      <c r="T234" s="1" t="s">
        <v>1003</v>
      </c>
      <c r="U234" s="6" t="s">
        <v>1081</v>
      </c>
      <c r="V234" s="5" t="s">
        <v>1077</v>
      </c>
      <c r="W234" s="5" t="s">
        <v>36</v>
      </c>
      <c r="X234" s="6" t="s">
        <v>56</v>
      </c>
      <c r="Y234" s="6" t="s">
        <v>56</v>
      </c>
      <c r="Z234" s="6">
        <v>7068500.0</v>
      </c>
      <c r="AA234" s="1" t="s">
        <v>38</v>
      </c>
      <c r="AB234" s="1" t="s">
        <v>38</v>
      </c>
      <c r="AC234" s="1" t="s">
        <v>721</v>
      </c>
      <c r="AD234" s="2"/>
      <c r="AE234" s="2"/>
      <c r="AF234" s="1" t="s">
        <v>1024</v>
      </c>
    </row>
    <row r="235">
      <c r="A235" s="5">
        <v>75806.0</v>
      </c>
      <c r="B235" s="3">
        <v>46211.0</v>
      </c>
      <c r="C235" s="1"/>
      <c r="D235" s="5" t="s">
        <v>1601</v>
      </c>
      <c r="E235" s="2"/>
      <c r="F235" s="5">
        <v>49049.0</v>
      </c>
      <c r="G235" s="3">
        <v>46211.0</v>
      </c>
      <c r="H235" s="1" t="s">
        <v>1597</v>
      </c>
      <c r="I235" s="3">
        <v>46211.0</v>
      </c>
      <c r="J235" s="1" t="s">
        <v>1000</v>
      </c>
      <c r="K235" s="5">
        <v>1.0</v>
      </c>
      <c r="L235" s="5">
        <v>1.61000001E8</v>
      </c>
      <c r="M235" s="1" t="s">
        <v>1010</v>
      </c>
      <c r="N235" s="1" t="s">
        <v>1097</v>
      </c>
      <c r="O235" s="2"/>
      <c r="P235" s="1" t="s">
        <v>986</v>
      </c>
      <c r="Q235" s="1" t="s">
        <v>293</v>
      </c>
      <c r="R235" s="2"/>
      <c r="S235" s="1" t="s">
        <v>39</v>
      </c>
      <c r="T235" s="1" t="s">
        <v>1003</v>
      </c>
      <c r="U235" s="6">
        <v>2400000.0</v>
      </c>
      <c r="V235" s="5" t="s">
        <v>1005</v>
      </c>
      <c r="W235" s="5" t="s">
        <v>36</v>
      </c>
      <c r="X235" s="6" t="s">
        <v>1098</v>
      </c>
      <c r="Y235" s="6" t="s">
        <v>1098</v>
      </c>
      <c r="Z235" s="6">
        <v>1117600.0</v>
      </c>
      <c r="AA235" s="1" t="s">
        <v>65</v>
      </c>
      <c r="AB235" s="1" t="s">
        <v>65</v>
      </c>
      <c r="AC235" s="1" t="s">
        <v>721</v>
      </c>
      <c r="AD235" s="2"/>
      <c r="AE235" s="2"/>
      <c r="AF235" s="1" t="s">
        <v>1024</v>
      </c>
    </row>
    <row r="236">
      <c r="A236" s="5">
        <v>75805.0</v>
      </c>
      <c r="B236" s="3">
        <v>46211.0</v>
      </c>
      <c r="C236" s="1"/>
      <c r="D236" s="5" t="s">
        <v>1601</v>
      </c>
      <c r="E236" s="2"/>
      <c r="F236" s="5">
        <v>49049.0</v>
      </c>
      <c r="G236" s="3">
        <v>46211.0</v>
      </c>
      <c r="H236" s="1" t="s">
        <v>1597</v>
      </c>
      <c r="I236" s="3">
        <v>46211.0</v>
      </c>
      <c r="J236" s="1" t="s">
        <v>1000</v>
      </c>
      <c r="K236" s="5">
        <v>1.0</v>
      </c>
      <c r="L236" s="5">
        <v>1.61000001E8</v>
      </c>
      <c r="M236" s="1" t="s">
        <v>1010</v>
      </c>
      <c r="N236" s="1" t="s">
        <v>1080</v>
      </c>
      <c r="O236" s="2"/>
      <c r="P236" s="1" t="s">
        <v>986</v>
      </c>
      <c r="Q236" s="1" t="s">
        <v>293</v>
      </c>
      <c r="R236" s="2"/>
      <c r="S236" s="1" t="s">
        <v>39</v>
      </c>
      <c r="T236" s="1" t="s">
        <v>1003</v>
      </c>
      <c r="U236" s="6" t="s">
        <v>1081</v>
      </c>
      <c r="V236" s="5" t="s">
        <v>1077</v>
      </c>
      <c r="W236" s="5" t="s">
        <v>36</v>
      </c>
      <c r="X236" s="6" t="s">
        <v>56</v>
      </c>
      <c r="Y236" s="6" t="s">
        <v>56</v>
      </c>
      <c r="Z236" s="6">
        <v>7068500.0</v>
      </c>
      <c r="AA236" s="1" t="s">
        <v>65</v>
      </c>
      <c r="AB236" s="1" t="s">
        <v>65</v>
      </c>
      <c r="AC236" s="1" t="s">
        <v>721</v>
      </c>
      <c r="AD236" s="2"/>
      <c r="AE236" s="1"/>
      <c r="AF236" s="1" t="s">
        <v>1024</v>
      </c>
    </row>
    <row r="237">
      <c r="A237" s="5">
        <v>75804.0</v>
      </c>
      <c r="B237" s="3">
        <v>46211.0</v>
      </c>
      <c r="C237" s="1" t="s">
        <v>1460</v>
      </c>
      <c r="D237" s="5" t="s">
        <v>208</v>
      </c>
      <c r="E237" s="2"/>
      <c r="F237" s="5">
        <v>49022.0</v>
      </c>
      <c r="G237" s="3">
        <v>46211.0</v>
      </c>
      <c r="H237" s="1" t="s">
        <v>1602</v>
      </c>
      <c r="I237" s="3">
        <v>46211.0</v>
      </c>
      <c r="J237" s="1" t="s">
        <v>1000</v>
      </c>
      <c r="K237" s="5">
        <v>222.0</v>
      </c>
      <c r="L237" s="5">
        <v>2.30400222E8</v>
      </c>
      <c r="M237" s="1" t="s">
        <v>1141</v>
      </c>
      <c r="N237" s="1" t="s">
        <v>1141</v>
      </c>
      <c r="O237" s="2"/>
      <c r="P237" s="1" t="s">
        <v>1603</v>
      </c>
      <c r="Q237" s="1" t="s">
        <v>324</v>
      </c>
      <c r="R237" s="2"/>
      <c r="S237" s="1" t="s">
        <v>39</v>
      </c>
      <c r="T237" s="1" t="s">
        <v>1003</v>
      </c>
      <c r="U237" s="6">
        <v>4780000.0</v>
      </c>
      <c r="V237" s="5" t="s">
        <v>1005</v>
      </c>
      <c r="W237" s="5" t="s">
        <v>1054</v>
      </c>
      <c r="X237" s="6" t="s">
        <v>36</v>
      </c>
      <c r="Y237" s="6" t="s">
        <v>36</v>
      </c>
      <c r="Z237" s="6">
        <v>0.0</v>
      </c>
      <c r="AA237" s="1" t="s">
        <v>1066</v>
      </c>
      <c r="AB237" s="1" t="s">
        <v>71</v>
      </c>
      <c r="AC237" s="1" t="s">
        <v>1401</v>
      </c>
      <c r="AD237" s="2"/>
      <c r="AE237" s="2"/>
      <c r="AF237" s="1" t="s">
        <v>1024</v>
      </c>
    </row>
    <row r="238">
      <c r="A238" s="5">
        <v>75803.0</v>
      </c>
      <c r="B238" s="3">
        <v>46211.0</v>
      </c>
      <c r="C238" s="1"/>
      <c r="D238" s="5" t="s">
        <v>760</v>
      </c>
      <c r="E238" s="2"/>
      <c r="F238" s="1">
        <v>49006.0</v>
      </c>
      <c r="G238" s="18">
        <v>46211.0</v>
      </c>
      <c r="H238" s="1" t="s">
        <v>1604</v>
      </c>
      <c r="I238" s="18">
        <v>46211.0</v>
      </c>
      <c r="J238" s="1" t="s">
        <v>1000</v>
      </c>
      <c r="K238" s="5">
        <v>1.0</v>
      </c>
      <c r="L238" s="5">
        <v>1.61000001E8</v>
      </c>
      <c r="M238" s="1" t="s">
        <v>1010</v>
      </c>
      <c r="N238" s="1" t="s">
        <v>1011</v>
      </c>
      <c r="O238" s="2"/>
      <c r="P238" s="1" t="s">
        <v>986</v>
      </c>
      <c r="Q238" s="1" t="s">
        <v>327</v>
      </c>
      <c r="R238" s="2"/>
      <c r="S238" s="1" t="s">
        <v>39</v>
      </c>
      <c r="T238" s="1" t="s">
        <v>1003</v>
      </c>
      <c r="U238" s="6">
        <v>8900000.0</v>
      </c>
      <c r="V238" s="5" t="s">
        <v>1586</v>
      </c>
      <c r="W238" s="5" t="s">
        <v>36</v>
      </c>
      <c r="X238" s="6" t="s">
        <v>1587</v>
      </c>
      <c r="Y238" s="6" t="s">
        <v>1587</v>
      </c>
      <c r="Z238" s="6" t="s">
        <v>1014</v>
      </c>
      <c r="AA238" s="1" t="s">
        <v>99</v>
      </c>
      <c r="AB238" s="1" t="s">
        <v>99</v>
      </c>
      <c r="AC238" s="1" t="s">
        <v>721</v>
      </c>
      <c r="AD238" s="2"/>
      <c r="AE238" s="2"/>
      <c r="AF238" s="1" t="s">
        <v>1024</v>
      </c>
    </row>
    <row r="239">
      <c r="A239" s="5">
        <v>75802.0</v>
      </c>
      <c r="B239" s="3">
        <v>46211.0</v>
      </c>
      <c r="C239" s="1"/>
      <c r="D239" s="5" t="s">
        <v>760</v>
      </c>
      <c r="E239" s="2"/>
      <c r="F239" s="5">
        <v>49006.0</v>
      </c>
      <c r="G239" s="3">
        <v>46211.0</v>
      </c>
      <c r="H239" s="1" t="s">
        <v>1604</v>
      </c>
      <c r="I239" s="3">
        <v>46211.0</v>
      </c>
      <c r="J239" s="1" t="s">
        <v>1000</v>
      </c>
      <c r="K239" s="5">
        <v>1.0</v>
      </c>
      <c r="L239" s="5">
        <v>1.61000001E8</v>
      </c>
      <c r="M239" s="1" t="s">
        <v>1010</v>
      </c>
      <c r="N239" s="1" t="s">
        <v>1164</v>
      </c>
      <c r="O239" s="2"/>
      <c r="P239" s="1" t="s">
        <v>986</v>
      </c>
      <c r="Q239" s="1" t="s">
        <v>327</v>
      </c>
      <c r="R239" s="2"/>
      <c r="S239" s="1" t="s">
        <v>39</v>
      </c>
      <c r="T239" s="1" t="s">
        <v>1003</v>
      </c>
      <c r="U239" s="6" t="s">
        <v>1165</v>
      </c>
      <c r="V239" s="5" t="s">
        <v>1137</v>
      </c>
      <c r="W239" s="5" t="s">
        <v>36</v>
      </c>
      <c r="X239" s="6" t="s">
        <v>1166</v>
      </c>
      <c r="Y239" s="6" t="s">
        <v>1166</v>
      </c>
      <c r="Z239" s="6">
        <v>8188400.0</v>
      </c>
      <c r="AA239" s="1" t="s">
        <v>99</v>
      </c>
      <c r="AB239" s="1" t="s">
        <v>99</v>
      </c>
      <c r="AC239" s="1" t="s">
        <v>721</v>
      </c>
      <c r="AD239" s="2"/>
      <c r="AE239" s="2"/>
      <c r="AF239" s="1" t="s">
        <v>1024</v>
      </c>
    </row>
    <row r="240">
      <c r="A240" s="5">
        <v>75801.0</v>
      </c>
      <c r="B240" s="3">
        <v>46211.0</v>
      </c>
      <c r="C240" s="1" t="s">
        <v>1460</v>
      </c>
      <c r="D240" s="5" t="s">
        <v>456</v>
      </c>
      <c r="E240" s="2"/>
      <c r="F240" s="1">
        <v>49039.0</v>
      </c>
      <c r="G240" s="18">
        <v>46211.0</v>
      </c>
      <c r="H240" s="1" t="s">
        <v>1513</v>
      </c>
      <c r="I240" s="18">
        <v>46211.0</v>
      </c>
      <c r="J240" s="1" t="s">
        <v>1000</v>
      </c>
      <c r="K240" s="5">
        <v>222.0</v>
      </c>
      <c r="L240" s="5">
        <v>2.30400222E8</v>
      </c>
      <c r="M240" s="1" t="s">
        <v>1141</v>
      </c>
      <c r="N240" s="1" t="s">
        <v>1141</v>
      </c>
      <c r="O240" s="2"/>
      <c r="P240" s="1" t="s">
        <v>1605</v>
      </c>
      <c r="Q240" s="1" t="s">
        <v>327</v>
      </c>
      <c r="R240" s="2"/>
      <c r="S240" s="1" t="s">
        <v>39</v>
      </c>
      <c r="T240" s="1" t="s">
        <v>1003</v>
      </c>
      <c r="U240" s="6">
        <v>4780000.0</v>
      </c>
      <c r="V240" s="5" t="s">
        <v>1005</v>
      </c>
      <c r="W240" s="5" t="s">
        <v>36</v>
      </c>
      <c r="X240" s="6" t="s">
        <v>1415</v>
      </c>
      <c r="Y240" s="6" t="s">
        <v>1416</v>
      </c>
      <c r="Z240" s="6">
        <v>0.0</v>
      </c>
      <c r="AA240" s="1" t="s">
        <v>78</v>
      </c>
      <c r="AB240" s="1" t="s">
        <v>99</v>
      </c>
      <c r="AC240" s="1" t="s">
        <v>516</v>
      </c>
      <c r="AD240" s="2"/>
      <c r="AE240" s="1"/>
      <c r="AF240" s="1" t="s">
        <v>1024</v>
      </c>
    </row>
    <row r="241">
      <c r="A241" s="5">
        <v>75800.0</v>
      </c>
      <c r="B241" s="3">
        <v>46211.0</v>
      </c>
      <c r="C241" s="1"/>
      <c r="D241" s="5" t="s">
        <v>632</v>
      </c>
      <c r="E241" s="2"/>
      <c r="F241" s="5">
        <v>48990.0</v>
      </c>
      <c r="G241" s="3">
        <v>46211.0</v>
      </c>
      <c r="H241" s="1" t="s">
        <v>1606</v>
      </c>
      <c r="I241" s="3">
        <v>46211.0</v>
      </c>
      <c r="J241" s="1" t="s">
        <v>1000</v>
      </c>
      <c r="K241" s="5">
        <v>46.0</v>
      </c>
      <c r="L241" s="5">
        <v>1.01000046E8</v>
      </c>
      <c r="M241" s="1" t="s">
        <v>69</v>
      </c>
      <c r="N241" s="1" t="s">
        <v>69</v>
      </c>
      <c r="O241" s="2"/>
      <c r="P241" s="1" t="s">
        <v>986</v>
      </c>
      <c r="Q241" s="1" t="s">
        <v>344</v>
      </c>
      <c r="R241" s="2"/>
      <c r="S241" s="1" t="s">
        <v>39</v>
      </c>
      <c r="T241" s="1" t="s">
        <v>1003</v>
      </c>
      <c r="U241" s="6" t="s">
        <v>1053</v>
      </c>
      <c r="V241" s="5" t="s">
        <v>1005</v>
      </c>
      <c r="W241" s="5" t="s">
        <v>36</v>
      </c>
      <c r="X241" s="6" t="s">
        <v>1073</v>
      </c>
      <c r="Y241" s="6" t="s">
        <v>161</v>
      </c>
      <c r="Z241" s="6">
        <v>0.0</v>
      </c>
      <c r="AA241" s="1" t="s">
        <v>71</v>
      </c>
      <c r="AB241" s="1" t="s">
        <v>71</v>
      </c>
      <c r="AC241" s="1" t="s">
        <v>118</v>
      </c>
      <c r="AD241" s="2"/>
      <c r="AE241" s="2"/>
      <c r="AF241" s="1" t="s">
        <v>1024</v>
      </c>
    </row>
    <row r="242">
      <c r="A242" s="5">
        <v>75799.0</v>
      </c>
      <c r="B242" s="3">
        <v>46211.0</v>
      </c>
      <c r="C242" s="1" t="s">
        <v>1460</v>
      </c>
      <c r="D242" s="5" t="s">
        <v>1607</v>
      </c>
      <c r="E242" s="2"/>
      <c r="F242" s="5">
        <v>49060.0</v>
      </c>
      <c r="G242" s="3">
        <v>46211.0</v>
      </c>
      <c r="H242" s="1" t="s">
        <v>1608</v>
      </c>
      <c r="I242" s="3">
        <v>46211.0</v>
      </c>
      <c r="J242" s="1" t="s">
        <v>1000</v>
      </c>
      <c r="K242" s="5">
        <v>145.0</v>
      </c>
      <c r="L242" s="5">
        <v>2.30400145E8</v>
      </c>
      <c r="M242" s="1" t="s">
        <v>1133</v>
      </c>
      <c r="N242" s="1" t="s">
        <v>1133</v>
      </c>
      <c r="O242" s="2"/>
      <c r="P242" s="1" t="s">
        <v>1609</v>
      </c>
      <c r="Q242" s="1" t="s">
        <v>290</v>
      </c>
      <c r="R242" s="2"/>
      <c r="S242" s="1" t="s">
        <v>39</v>
      </c>
      <c r="T242" s="1" t="s">
        <v>1003</v>
      </c>
      <c r="U242" s="6">
        <v>4741379.0</v>
      </c>
      <c r="V242" s="5" t="s">
        <v>1005</v>
      </c>
      <c r="W242" s="5" t="s">
        <v>1054</v>
      </c>
      <c r="X242" s="6" t="s">
        <v>36</v>
      </c>
      <c r="Y242" s="6" t="s">
        <v>36</v>
      </c>
      <c r="Z242" s="6">
        <v>1640000.0</v>
      </c>
      <c r="AA242" s="1" t="s">
        <v>1066</v>
      </c>
      <c r="AB242" s="1" t="s">
        <v>65</v>
      </c>
      <c r="AC242" s="1" t="s">
        <v>1401</v>
      </c>
      <c r="AD242" s="2"/>
      <c r="AE242" s="2"/>
      <c r="AF242" s="1" t="s">
        <v>1024</v>
      </c>
    </row>
    <row r="243">
      <c r="A243" s="5">
        <v>75798.0</v>
      </c>
      <c r="B243" s="3">
        <v>46211.0</v>
      </c>
      <c r="C243" s="1"/>
      <c r="D243" s="5" t="s">
        <v>377</v>
      </c>
      <c r="E243" s="2"/>
      <c r="F243" s="5">
        <v>49010.0</v>
      </c>
      <c r="G243" s="3">
        <v>46211.0</v>
      </c>
      <c r="H243" s="1" t="s">
        <v>1610</v>
      </c>
      <c r="I243" s="3">
        <v>46211.0</v>
      </c>
      <c r="J243" s="1" t="s">
        <v>1000</v>
      </c>
      <c r="K243" s="5">
        <v>1.0</v>
      </c>
      <c r="L243" s="5">
        <v>1.61000001E8</v>
      </c>
      <c r="M243" s="1" t="s">
        <v>1010</v>
      </c>
      <c r="N243" s="1" t="s">
        <v>1097</v>
      </c>
      <c r="O243" s="2"/>
      <c r="P243" s="1" t="s">
        <v>986</v>
      </c>
      <c r="Q243" s="1" t="s">
        <v>125</v>
      </c>
      <c r="R243" s="2"/>
      <c r="S243" s="1" t="s">
        <v>39</v>
      </c>
      <c r="T243" s="1" t="s">
        <v>1003</v>
      </c>
      <c r="U243" s="6">
        <v>2400000.0</v>
      </c>
      <c r="V243" s="5" t="s">
        <v>1005</v>
      </c>
      <c r="W243" s="5" t="s">
        <v>36</v>
      </c>
      <c r="X243" s="6" t="s">
        <v>1098</v>
      </c>
      <c r="Y243" s="6" t="s">
        <v>1098</v>
      </c>
      <c r="Z243" s="6">
        <v>1117600.0</v>
      </c>
      <c r="AA243" s="1" t="s">
        <v>38</v>
      </c>
      <c r="AB243" s="1" t="s">
        <v>38</v>
      </c>
      <c r="AC243" s="1" t="s">
        <v>721</v>
      </c>
      <c r="AD243" s="2"/>
      <c r="AE243" s="2"/>
      <c r="AF243" s="1" t="s">
        <v>1024</v>
      </c>
    </row>
    <row r="244">
      <c r="A244" s="5">
        <v>75797.0</v>
      </c>
      <c r="B244" s="3">
        <v>46211.0</v>
      </c>
      <c r="C244" s="1"/>
      <c r="D244" s="5" t="s">
        <v>377</v>
      </c>
      <c r="E244" s="2"/>
      <c r="F244" s="5">
        <v>49010.0</v>
      </c>
      <c r="G244" s="3">
        <v>46211.0</v>
      </c>
      <c r="H244" s="1" t="s">
        <v>1610</v>
      </c>
      <c r="I244" s="3">
        <v>46211.0</v>
      </c>
      <c r="J244" s="1" t="s">
        <v>1000</v>
      </c>
      <c r="K244" s="5">
        <v>1.0</v>
      </c>
      <c r="L244" s="5">
        <v>1.61000001E8</v>
      </c>
      <c r="M244" s="1" t="s">
        <v>1010</v>
      </c>
      <c r="N244" s="1" t="s">
        <v>1080</v>
      </c>
      <c r="O244" s="2"/>
      <c r="P244" s="1" t="s">
        <v>986</v>
      </c>
      <c r="Q244" s="1" t="s">
        <v>125</v>
      </c>
      <c r="R244" s="2"/>
      <c r="S244" s="1" t="s">
        <v>39</v>
      </c>
      <c r="T244" s="1" t="s">
        <v>1003</v>
      </c>
      <c r="U244" s="6" t="s">
        <v>1081</v>
      </c>
      <c r="V244" s="5" t="s">
        <v>1005</v>
      </c>
      <c r="W244" s="5" t="s">
        <v>36</v>
      </c>
      <c r="X244" s="6" t="s">
        <v>1185</v>
      </c>
      <c r="Y244" s="6" t="s">
        <v>1185</v>
      </c>
      <c r="Z244" s="6">
        <v>7068500.0</v>
      </c>
      <c r="AA244" s="1" t="s">
        <v>38</v>
      </c>
      <c r="AB244" s="1" t="s">
        <v>38</v>
      </c>
      <c r="AC244" s="1" t="s">
        <v>721</v>
      </c>
      <c r="AD244" s="2"/>
      <c r="AE244" s="2"/>
      <c r="AF244" s="1" t="s">
        <v>1024</v>
      </c>
    </row>
    <row r="245">
      <c r="A245" s="5">
        <v>75796.0</v>
      </c>
      <c r="B245" s="3">
        <v>46211.0</v>
      </c>
      <c r="C245" s="1"/>
      <c r="D245" s="5" t="s">
        <v>377</v>
      </c>
      <c r="E245" s="2"/>
      <c r="F245" s="5">
        <v>49010.0</v>
      </c>
      <c r="G245" s="3">
        <v>46211.0</v>
      </c>
      <c r="H245" s="1" t="s">
        <v>1610</v>
      </c>
      <c r="I245" s="3">
        <v>46211.0</v>
      </c>
      <c r="J245" s="1" t="s">
        <v>1000</v>
      </c>
      <c r="K245" s="5">
        <v>1.0</v>
      </c>
      <c r="L245" s="5">
        <v>1.61000001E8</v>
      </c>
      <c r="M245" s="1" t="s">
        <v>1010</v>
      </c>
      <c r="N245" s="1" t="s">
        <v>1509</v>
      </c>
      <c r="O245" s="2"/>
      <c r="P245" s="1" t="s">
        <v>986</v>
      </c>
      <c r="Q245" s="1" t="s">
        <v>125</v>
      </c>
      <c r="R245" s="2"/>
      <c r="S245" s="1" t="s">
        <v>39</v>
      </c>
      <c r="T245" s="1" t="s">
        <v>1003</v>
      </c>
      <c r="U245" s="6">
        <v>9000000.0</v>
      </c>
      <c r="V245" s="5" t="s">
        <v>1005</v>
      </c>
      <c r="W245" s="5" t="s">
        <v>36</v>
      </c>
      <c r="X245" s="6" t="s">
        <v>1510</v>
      </c>
      <c r="Y245" s="6" t="s">
        <v>1510</v>
      </c>
      <c r="Z245" s="6">
        <v>4840000.0</v>
      </c>
      <c r="AA245" s="1" t="s">
        <v>38</v>
      </c>
      <c r="AB245" s="1" t="s">
        <v>38</v>
      </c>
      <c r="AC245" s="1" t="s">
        <v>721</v>
      </c>
      <c r="AD245" s="2"/>
      <c r="AE245" s="2"/>
      <c r="AF245" s="1" t="s">
        <v>1024</v>
      </c>
    </row>
    <row r="246">
      <c r="A246" s="5">
        <v>75795.0</v>
      </c>
      <c r="B246" s="3">
        <v>46211.0</v>
      </c>
      <c r="C246" s="1"/>
      <c r="D246" s="5" t="s">
        <v>525</v>
      </c>
      <c r="E246" s="2"/>
      <c r="F246" s="5">
        <v>48986.0</v>
      </c>
      <c r="G246" s="3">
        <v>46211.0</v>
      </c>
      <c r="H246" s="1" t="s">
        <v>1611</v>
      </c>
      <c r="I246" s="3">
        <v>46211.0</v>
      </c>
      <c r="J246" s="1" t="s">
        <v>1000</v>
      </c>
      <c r="K246" s="5">
        <v>41.0</v>
      </c>
      <c r="L246" s="5">
        <v>1.11000041E8</v>
      </c>
      <c r="M246" s="1" t="s">
        <v>1284</v>
      </c>
      <c r="N246" s="1" t="s">
        <v>1284</v>
      </c>
      <c r="O246" s="2"/>
      <c r="P246" s="1" t="s">
        <v>986</v>
      </c>
      <c r="Q246" s="1" t="s">
        <v>269</v>
      </c>
      <c r="R246" s="2"/>
      <c r="S246" s="1" t="s">
        <v>39</v>
      </c>
      <c r="T246" s="1" t="s">
        <v>1003</v>
      </c>
      <c r="U246" s="6" t="s">
        <v>1285</v>
      </c>
      <c r="V246" s="5" t="s">
        <v>1005</v>
      </c>
      <c r="W246" s="5" t="s">
        <v>1448</v>
      </c>
      <c r="X246" s="6" t="s">
        <v>1612</v>
      </c>
      <c r="Y246" s="6" t="s">
        <v>1613</v>
      </c>
      <c r="Z246" s="6" t="s">
        <v>1288</v>
      </c>
      <c r="AA246" s="1" t="s">
        <v>257</v>
      </c>
      <c r="AB246" s="1" t="s">
        <v>257</v>
      </c>
      <c r="AC246" s="1" t="s">
        <v>79</v>
      </c>
      <c r="AD246" s="2"/>
      <c r="AE246" s="2"/>
      <c r="AF246" s="1" t="s">
        <v>1024</v>
      </c>
    </row>
    <row r="247">
      <c r="A247" s="5">
        <v>75794.0</v>
      </c>
      <c r="B247" s="3">
        <v>46211.0</v>
      </c>
      <c r="C247" s="1" t="s">
        <v>1460</v>
      </c>
      <c r="D247" s="5" t="s">
        <v>1614</v>
      </c>
      <c r="E247" s="2"/>
      <c r="F247" s="5">
        <v>48985.0</v>
      </c>
      <c r="G247" s="3">
        <v>46211.0</v>
      </c>
      <c r="H247" s="1" t="s">
        <v>1615</v>
      </c>
      <c r="I247" s="3">
        <v>46211.0</v>
      </c>
      <c r="J247" s="1" t="s">
        <v>1000</v>
      </c>
      <c r="K247" s="5">
        <v>222.0</v>
      </c>
      <c r="L247" s="5">
        <v>2.30400222E8</v>
      </c>
      <c r="M247" s="1" t="s">
        <v>1141</v>
      </c>
      <c r="N247" s="1" t="s">
        <v>1141</v>
      </c>
      <c r="O247" s="2"/>
      <c r="P247" s="1" t="s">
        <v>1616</v>
      </c>
      <c r="Q247" s="1" t="s">
        <v>269</v>
      </c>
      <c r="R247" s="2"/>
      <c r="S247" s="1" t="s">
        <v>39</v>
      </c>
      <c r="T247" s="1" t="s">
        <v>1003</v>
      </c>
      <c r="U247" s="6">
        <v>4780000.0</v>
      </c>
      <c r="V247" s="5" t="s">
        <v>1005</v>
      </c>
      <c r="W247" s="5" t="s">
        <v>1054</v>
      </c>
      <c r="X247" s="6" t="s">
        <v>36</v>
      </c>
      <c r="Y247" s="6" t="s">
        <v>36</v>
      </c>
      <c r="Z247" s="7">
        <v>0.0</v>
      </c>
      <c r="AA247" s="1" t="s">
        <v>78</v>
      </c>
      <c r="AB247" s="1" t="s">
        <v>257</v>
      </c>
      <c r="AC247" s="1" t="s">
        <v>1399</v>
      </c>
      <c r="AD247" s="2"/>
      <c r="AE247" s="2"/>
      <c r="AF247" s="1" t="s">
        <v>1024</v>
      </c>
    </row>
    <row r="248">
      <c r="A248" s="5">
        <v>75793.0</v>
      </c>
      <c r="B248" s="3">
        <v>46211.0</v>
      </c>
      <c r="C248" s="2"/>
      <c r="D248" s="5" t="s">
        <v>74</v>
      </c>
      <c r="E248" s="2"/>
      <c r="F248" s="5">
        <v>49014.0</v>
      </c>
      <c r="G248" s="3">
        <v>46211.0</v>
      </c>
      <c r="H248" s="1" t="s">
        <v>1617</v>
      </c>
      <c r="I248" s="3">
        <v>46211.0</v>
      </c>
      <c r="J248" s="1" t="s">
        <v>1000</v>
      </c>
      <c r="K248" s="5">
        <v>1.0</v>
      </c>
      <c r="L248" s="5">
        <v>1.61000001E8</v>
      </c>
      <c r="M248" s="1" t="s">
        <v>1010</v>
      </c>
      <c r="N248" s="1" t="s">
        <v>1097</v>
      </c>
      <c r="O248" s="2"/>
      <c r="P248" s="1" t="s">
        <v>986</v>
      </c>
      <c r="Q248" s="1" t="s">
        <v>295</v>
      </c>
      <c r="R248" s="2"/>
      <c r="S248" s="1" t="s">
        <v>39</v>
      </c>
      <c r="T248" s="1" t="s">
        <v>1003</v>
      </c>
      <c r="U248" s="6">
        <v>2400000.0</v>
      </c>
      <c r="V248" s="5" t="s">
        <v>1005</v>
      </c>
      <c r="W248" s="5" t="s">
        <v>36</v>
      </c>
      <c r="X248" s="6" t="s">
        <v>1098</v>
      </c>
      <c r="Y248" s="6" t="s">
        <v>1098</v>
      </c>
      <c r="Z248" s="6">
        <v>1117600.0</v>
      </c>
      <c r="AA248" s="1" t="s">
        <v>38</v>
      </c>
      <c r="AB248" s="1" t="s">
        <v>38</v>
      </c>
      <c r="AC248" s="1" t="s">
        <v>721</v>
      </c>
      <c r="AD248" s="2"/>
      <c r="AE248" s="2"/>
      <c r="AF248" s="1" t="s">
        <v>1024</v>
      </c>
    </row>
    <row r="249">
      <c r="A249" s="5">
        <v>75792.0</v>
      </c>
      <c r="B249" s="3">
        <v>46211.0</v>
      </c>
      <c r="C249" s="1"/>
      <c r="D249" s="5" t="s">
        <v>74</v>
      </c>
      <c r="E249" s="2"/>
      <c r="F249" s="5">
        <v>49014.0</v>
      </c>
      <c r="G249" s="3">
        <v>46211.0</v>
      </c>
      <c r="H249" s="1" t="s">
        <v>1617</v>
      </c>
      <c r="I249" s="3">
        <v>46211.0</v>
      </c>
      <c r="J249" s="1" t="s">
        <v>1000</v>
      </c>
      <c r="K249" s="5">
        <v>1.0</v>
      </c>
      <c r="L249" s="5">
        <v>1.61000001E8</v>
      </c>
      <c r="M249" s="1" t="s">
        <v>1010</v>
      </c>
      <c r="N249" s="1" t="s">
        <v>1080</v>
      </c>
      <c r="O249" s="2"/>
      <c r="P249" s="1" t="s">
        <v>986</v>
      </c>
      <c r="Q249" s="1" t="s">
        <v>295</v>
      </c>
      <c r="R249" s="2"/>
      <c r="S249" s="1" t="s">
        <v>39</v>
      </c>
      <c r="T249" s="1" t="s">
        <v>1003</v>
      </c>
      <c r="U249" s="6" t="s">
        <v>1081</v>
      </c>
      <c r="V249" s="5" t="s">
        <v>1082</v>
      </c>
      <c r="W249" s="5" t="s">
        <v>36</v>
      </c>
      <c r="X249" s="6" t="s">
        <v>505</v>
      </c>
      <c r="Y249" s="6" t="s">
        <v>505</v>
      </c>
      <c r="Z249" s="6">
        <v>7068500.0</v>
      </c>
      <c r="AA249" s="1" t="s">
        <v>38</v>
      </c>
      <c r="AB249" s="1" t="s">
        <v>38</v>
      </c>
      <c r="AC249" s="1" t="s">
        <v>721</v>
      </c>
      <c r="AD249" s="2"/>
      <c r="AE249" s="1"/>
      <c r="AF249" s="1" t="s">
        <v>1024</v>
      </c>
    </row>
    <row r="250">
      <c r="A250" s="5">
        <v>75791.0</v>
      </c>
      <c r="B250" s="3">
        <v>46211.0</v>
      </c>
      <c r="C250" s="1"/>
      <c r="D250" s="5" t="s">
        <v>1618</v>
      </c>
      <c r="E250" s="2"/>
      <c r="F250" s="5">
        <v>48984.0</v>
      </c>
      <c r="G250" s="3">
        <v>46211.0</v>
      </c>
      <c r="H250" s="1" t="s">
        <v>1619</v>
      </c>
      <c r="I250" s="3">
        <v>46211.0</v>
      </c>
      <c r="J250" s="1" t="s">
        <v>1000</v>
      </c>
      <c r="K250" s="5">
        <v>1.0</v>
      </c>
      <c r="L250" s="5">
        <v>1.61000001E8</v>
      </c>
      <c r="M250" s="1" t="s">
        <v>1010</v>
      </c>
      <c r="N250" s="1" t="s">
        <v>1164</v>
      </c>
      <c r="O250" s="2"/>
      <c r="P250" s="1" t="s">
        <v>986</v>
      </c>
      <c r="Q250" s="1" t="s">
        <v>269</v>
      </c>
      <c r="R250" s="2"/>
      <c r="S250" s="1" t="s">
        <v>39</v>
      </c>
      <c r="T250" s="1" t="s">
        <v>1003</v>
      </c>
      <c r="U250" s="6" t="s">
        <v>1165</v>
      </c>
      <c r="V250" s="5" t="s">
        <v>1077</v>
      </c>
      <c r="W250" s="5" t="s">
        <v>36</v>
      </c>
      <c r="X250" s="6" t="s">
        <v>1226</v>
      </c>
      <c r="Y250" s="6" t="s">
        <v>1226</v>
      </c>
      <c r="Z250" s="6">
        <v>8188400.0</v>
      </c>
      <c r="AA250" s="1" t="s">
        <v>257</v>
      </c>
      <c r="AB250" s="1" t="s">
        <v>257</v>
      </c>
      <c r="AC250" s="1" t="s">
        <v>721</v>
      </c>
      <c r="AD250" s="2"/>
      <c r="AE250" s="1"/>
      <c r="AF250" s="1" t="s">
        <v>1024</v>
      </c>
    </row>
    <row r="251">
      <c r="A251" s="5">
        <v>75790.0</v>
      </c>
      <c r="B251" s="3">
        <v>46211.0</v>
      </c>
      <c r="C251" s="1"/>
      <c r="D251" s="5" t="s">
        <v>178</v>
      </c>
      <c r="E251" s="2"/>
      <c r="F251" s="5">
        <v>48984.0</v>
      </c>
      <c r="G251" s="3">
        <v>46211.0</v>
      </c>
      <c r="H251" s="1" t="s">
        <v>1619</v>
      </c>
      <c r="I251" s="3">
        <v>46211.0</v>
      </c>
      <c r="J251" s="1" t="s">
        <v>1000</v>
      </c>
      <c r="K251" s="5">
        <v>1.0</v>
      </c>
      <c r="L251" s="5">
        <v>1.61000001E8</v>
      </c>
      <c r="M251" s="1" t="s">
        <v>1010</v>
      </c>
      <c r="N251" s="1" t="s">
        <v>1116</v>
      </c>
      <c r="O251" s="2"/>
      <c r="P251" s="1" t="s">
        <v>986</v>
      </c>
      <c r="Q251" s="1" t="s">
        <v>269</v>
      </c>
      <c r="R251" s="2"/>
      <c r="S251" s="1" t="s">
        <v>39</v>
      </c>
      <c r="T251" s="1" t="s">
        <v>1003</v>
      </c>
      <c r="U251" s="6" t="s">
        <v>1117</v>
      </c>
      <c r="V251" s="5" t="s">
        <v>1005</v>
      </c>
      <c r="W251" s="5" t="s">
        <v>36</v>
      </c>
      <c r="X251" s="6" t="s">
        <v>1118</v>
      </c>
      <c r="Y251" s="6" t="s">
        <v>1118</v>
      </c>
      <c r="Z251" s="6" t="s">
        <v>1119</v>
      </c>
      <c r="AA251" s="1" t="s">
        <v>257</v>
      </c>
      <c r="AB251" s="1" t="s">
        <v>257</v>
      </c>
      <c r="AC251" s="1" t="s">
        <v>721</v>
      </c>
      <c r="AD251" s="2"/>
      <c r="AE251" s="2"/>
      <c r="AF251" s="1" t="s">
        <v>1024</v>
      </c>
    </row>
    <row r="252">
      <c r="A252" s="5">
        <v>75789.0</v>
      </c>
      <c r="B252" s="3">
        <v>46211.0</v>
      </c>
      <c r="C252" s="1" t="s">
        <v>1460</v>
      </c>
      <c r="D252" s="5" t="s">
        <v>1620</v>
      </c>
      <c r="E252" s="2"/>
      <c r="F252" s="5">
        <v>49013.0</v>
      </c>
      <c r="G252" s="3">
        <v>46211.0</v>
      </c>
      <c r="H252" s="1" t="s">
        <v>1621</v>
      </c>
      <c r="I252" s="3">
        <v>46211.0</v>
      </c>
      <c r="J252" s="1" t="s">
        <v>1000</v>
      </c>
      <c r="K252" s="5">
        <v>227.0</v>
      </c>
      <c r="L252" s="5">
        <v>2.30400227E8</v>
      </c>
      <c r="M252" s="1" t="s">
        <v>1145</v>
      </c>
      <c r="N252" s="1" t="s">
        <v>1145</v>
      </c>
      <c r="O252" s="2"/>
      <c r="P252" s="1" t="s">
        <v>1622</v>
      </c>
      <c r="Q252" s="1" t="s">
        <v>295</v>
      </c>
      <c r="R252" s="2"/>
      <c r="S252" s="1" t="s">
        <v>39</v>
      </c>
      <c r="T252" s="1" t="s">
        <v>1003</v>
      </c>
      <c r="U252" s="6">
        <v>0.0</v>
      </c>
      <c r="V252" s="5" t="s">
        <v>1005</v>
      </c>
      <c r="W252" s="5" t="s">
        <v>36</v>
      </c>
      <c r="X252" s="6" t="s">
        <v>36</v>
      </c>
      <c r="Y252" s="6" t="s">
        <v>36</v>
      </c>
      <c r="Z252" s="6">
        <v>0.0</v>
      </c>
      <c r="AA252" s="1" t="s">
        <v>1066</v>
      </c>
      <c r="AB252" s="1" t="s">
        <v>38</v>
      </c>
      <c r="AC252" s="1" t="s">
        <v>1401</v>
      </c>
      <c r="AD252" s="2"/>
      <c r="AE252" s="2"/>
      <c r="AF252" s="1" t="s">
        <v>1024</v>
      </c>
    </row>
    <row r="253">
      <c r="A253" s="5">
        <v>75788.0</v>
      </c>
      <c r="B253" s="3">
        <v>46211.0</v>
      </c>
      <c r="C253" s="1" t="s">
        <v>1460</v>
      </c>
      <c r="D253" s="5" t="s">
        <v>1623</v>
      </c>
      <c r="E253" s="2"/>
      <c r="F253" s="5">
        <v>48982.0</v>
      </c>
      <c r="G253" s="3">
        <v>46211.0</v>
      </c>
      <c r="H253" s="1" t="s">
        <v>1624</v>
      </c>
      <c r="I253" s="3">
        <v>46211.0</v>
      </c>
      <c r="J253" s="1" t="s">
        <v>1000</v>
      </c>
      <c r="K253" s="5">
        <v>150.0</v>
      </c>
      <c r="L253" s="5">
        <v>2.3040015E8</v>
      </c>
      <c r="M253" s="1" t="s">
        <v>1044</v>
      </c>
      <c r="N253" s="1" t="s">
        <v>1044</v>
      </c>
      <c r="O253" s="2"/>
      <c r="P253" s="1" t="s">
        <v>1625</v>
      </c>
      <c r="Q253" s="1" t="s">
        <v>284</v>
      </c>
      <c r="R253" s="2"/>
      <c r="S253" s="1" t="s">
        <v>39</v>
      </c>
      <c r="T253" s="1" t="s">
        <v>1003</v>
      </c>
      <c r="U253" s="6" t="s">
        <v>1046</v>
      </c>
      <c r="V253" s="5" t="s">
        <v>1005</v>
      </c>
      <c r="W253" s="5" t="s">
        <v>36</v>
      </c>
      <c r="X253" s="6" t="s">
        <v>1047</v>
      </c>
      <c r="Y253" s="6" t="s">
        <v>1048</v>
      </c>
      <c r="Z253" s="6" t="s">
        <v>1049</v>
      </c>
      <c r="AA253" s="1" t="s">
        <v>78</v>
      </c>
      <c r="AB253" s="1" t="s">
        <v>71</v>
      </c>
      <c r="AC253" s="1" t="s">
        <v>626</v>
      </c>
      <c r="AD253" s="2"/>
      <c r="AE253" s="1"/>
      <c r="AF253" s="1" t="s">
        <v>1024</v>
      </c>
    </row>
    <row r="254">
      <c r="A254" s="5">
        <v>75787.0</v>
      </c>
      <c r="B254" s="3">
        <v>46211.0</v>
      </c>
      <c r="C254" s="1" t="s">
        <v>1460</v>
      </c>
      <c r="D254" s="5" t="s">
        <v>1623</v>
      </c>
      <c r="E254" s="2"/>
      <c r="F254" s="5">
        <v>48982.0</v>
      </c>
      <c r="G254" s="3">
        <v>46211.0</v>
      </c>
      <c r="H254" s="1" t="s">
        <v>1624</v>
      </c>
      <c r="I254" s="3">
        <v>46211.0</v>
      </c>
      <c r="J254" s="1" t="s">
        <v>1000</v>
      </c>
      <c r="K254" s="5">
        <v>20.0</v>
      </c>
      <c r="L254" s="5">
        <v>2.3060002E8</v>
      </c>
      <c r="M254" s="1" t="s">
        <v>1219</v>
      </c>
      <c r="N254" s="1" t="s">
        <v>1219</v>
      </c>
      <c r="O254" s="2"/>
      <c r="P254" s="1" t="s">
        <v>1625</v>
      </c>
      <c r="Q254" s="1" t="s">
        <v>284</v>
      </c>
      <c r="R254" s="2"/>
      <c r="S254" s="1" t="s">
        <v>39</v>
      </c>
      <c r="T254" s="1" t="s">
        <v>1003</v>
      </c>
      <c r="U254" s="6" t="s">
        <v>1220</v>
      </c>
      <c r="V254" s="5" t="s">
        <v>1005</v>
      </c>
      <c r="W254" s="5" t="s">
        <v>36</v>
      </c>
      <c r="X254" s="6" t="s">
        <v>1221</v>
      </c>
      <c r="Y254" s="6" t="s">
        <v>1222</v>
      </c>
      <c r="Z254" s="6" t="s">
        <v>1168</v>
      </c>
      <c r="AA254" s="1" t="s">
        <v>78</v>
      </c>
      <c r="AB254" s="1" t="s">
        <v>71</v>
      </c>
      <c r="AC254" s="1" t="s">
        <v>626</v>
      </c>
      <c r="AD254" s="2"/>
      <c r="AE254" s="2"/>
      <c r="AF254" s="1" t="s">
        <v>1024</v>
      </c>
    </row>
    <row r="255">
      <c r="A255" s="5">
        <v>75786.0</v>
      </c>
      <c r="B255" s="3">
        <v>46211.0</v>
      </c>
      <c r="C255" s="1" t="s">
        <v>1460</v>
      </c>
      <c r="D255" s="5" t="s">
        <v>1623</v>
      </c>
      <c r="E255" s="2"/>
      <c r="F255" s="5">
        <v>48983.0</v>
      </c>
      <c r="G255" s="3">
        <v>46211.0</v>
      </c>
      <c r="H255" s="1" t="s">
        <v>1626</v>
      </c>
      <c r="I255" s="3">
        <v>46211.0</v>
      </c>
      <c r="J255" s="1" t="s">
        <v>1000</v>
      </c>
      <c r="K255" s="5">
        <v>150.0</v>
      </c>
      <c r="L255" s="5">
        <v>2.3040015E8</v>
      </c>
      <c r="M255" s="1" t="s">
        <v>1044</v>
      </c>
      <c r="N255" s="1" t="s">
        <v>1044</v>
      </c>
      <c r="O255" s="2"/>
      <c r="P255" s="1" t="s">
        <v>1627</v>
      </c>
      <c r="Q255" s="1" t="s">
        <v>275</v>
      </c>
      <c r="R255" s="2"/>
      <c r="S255" s="1" t="s">
        <v>39</v>
      </c>
      <c r="T255" s="1" t="s">
        <v>1003</v>
      </c>
      <c r="U255" s="6" t="s">
        <v>1046</v>
      </c>
      <c r="V255" s="5" t="s">
        <v>1005</v>
      </c>
      <c r="W255" s="5" t="s">
        <v>36</v>
      </c>
      <c r="X255" s="6" t="s">
        <v>1047</v>
      </c>
      <c r="Y255" s="6" t="s">
        <v>1048</v>
      </c>
      <c r="Z255" s="6" t="s">
        <v>1049</v>
      </c>
      <c r="AA255" s="1" t="s">
        <v>78</v>
      </c>
      <c r="AB255" s="1" t="s">
        <v>71</v>
      </c>
      <c r="AC255" s="1" t="s">
        <v>626</v>
      </c>
      <c r="AD255" s="2"/>
      <c r="AE255" s="2"/>
      <c r="AF255" s="1" t="s">
        <v>1024</v>
      </c>
    </row>
    <row r="256">
      <c r="A256" s="5">
        <v>75785.0</v>
      </c>
      <c r="B256" s="3">
        <v>46211.0</v>
      </c>
      <c r="C256" s="2"/>
      <c r="D256" s="5" t="s">
        <v>1628</v>
      </c>
      <c r="E256" s="2"/>
      <c r="F256" s="5">
        <v>49040.0</v>
      </c>
      <c r="G256" s="3">
        <v>46211.0</v>
      </c>
      <c r="H256" s="1" t="s">
        <v>1629</v>
      </c>
      <c r="I256" s="3">
        <v>46211.0</v>
      </c>
      <c r="J256" s="1" t="s">
        <v>1000</v>
      </c>
      <c r="K256" s="5">
        <v>87.0</v>
      </c>
      <c r="L256" s="5">
        <v>1.11100087E8</v>
      </c>
      <c r="M256" s="1" t="s">
        <v>1630</v>
      </c>
      <c r="N256" s="1" t="s">
        <v>1630</v>
      </c>
      <c r="O256" s="2"/>
      <c r="P256" s="1" t="s">
        <v>986</v>
      </c>
      <c r="Q256" s="1" t="s">
        <v>299</v>
      </c>
      <c r="R256" s="2"/>
      <c r="S256" s="1" t="s">
        <v>39</v>
      </c>
      <c r="T256" s="1" t="s">
        <v>1003</v>
      </c>
      <c r="U256" s="6" t="s">
        <v>1023</v>
      </c>
      <c r="V256" s="5" t="s">
        <v>1005</v>
      </c>
      <c r="W256" s="5" t="s">
        <v>36</v>
      </c>
      <c r="X256" s="6" t="s">
        <v>1313</v>
      </c>
      <c r="Y256" s="6" t="s">
        <v>1631</v>
      </c>
      <c r="Z256" s="6">
        <v>0.0</v>
      </c>
      <c r="AA256" s="1" t="s">
        <v>302</v>
      </c>
      <c r="AB256" s="1" t="s">
        <v>302</v>
      </c>
      <c r="AC256" s="1" t="s">
        <v>73</v>
      </c>
      <c r="AD256" s="2"/>
      <c r="AE256" s="2"/>
      <c r="AF256" s="1" t="s">
        <v>1024</v>
      </c>
    </row>
    <row r="257">
      <c r="A257" s="5">
        <v>75784.0</v>
      </c>
      <c r="B257" s="3">
        <v>46210.0</v>
      </c>
      <c r="C257" s="1"/>
      <c r="D257" s="5" t="s">
        <v>1632</v>
      </c>
      <c r="E257" s="2"/>
      <c r="F257" s="5">
        <v>48981.0</v>
      </c>
      <c r="G257" s="3">
        <v>46210.0</v>
      </c>
      <c r="H257" s="1" t="s">
        <v>1633</v>
      </c>
      <c r="I257" s="3">
        <v>46210.0</v>
      </c>
      <c r="J257" s="1" t="s">
        <v>1000</v>
      </c>
      <c r="K257" s="5">
        <v>1.0</v>
      </c>
      <c r="L257" s="5">
        <v>1.61000001E8</v>
      </c>
      <c r="M257" s="1" t="s">
        <v>1010</v>
      </c>
      <c r="N257" s="1" t="s">
        <v>1634</v>
      </c>
      <c r="O257" s="2"/>
      <c r="P257" s="1" t="s">
        <v>986</v>
      </c>
      <c r="Q257" s="1" t="s">
        <v>1635</v>
      </c>
      <c r="R257" s="2"/>
      <c r="S257" s="1" t="s">
        <v>39</v>
      </c>
      <c r="T257" s="1" t="s">
        <v>1003</v>
      </c>
      <c r="U257" s="6" t="s">
        <v>1636</v>
      </c>
      <c r="V257" s="5" t="s">
        <v>1005</v>
      </c>
      <c r="W257" s="5" t="s">
        <v>36</v>
      </c>
      <c r="X257" s="6" t="s">
        <v>1637</v>
      </c>
      <c r="Y257" s="6" t="s">
        <v>1637</v>
      </c>
      <c r="Z257" s="6">
        <v>0.0</v>
      </c>
      <c r="AA257" s="1" t="s">
        <v>58</v>
      </c>
      <c r="AB257" s="1" t="s">
        <v>58</v>
      </c>
      <c r="AC257" s="1" t="s">
        <v>1079</v>
      </c>
      <c r="AD257" s="2"/>
      <c r="AE257" s="2"/>
      <c r="AF257" s="1" t="s">
        <v>1024</v>
      </c>
    </row>
    <row r="258">
      <c r="A258" s="5">
        <v>75783.0</v>
      </c>
      <c r="B258" s="3">
        <v>46210.0</v>
      </c>
      <c r="C258" s="1"/>
      <c r="D258" s="5" t="s">
        <v>1638</v>
      </c>
      <c r="E258" s="2"/>
      <c r="F258" s="5">
        <v>48979.0</v>
      </c>
      <c r="G258" s="3">
        <v>46210.0</v>
      </c>
      <c r="H258" s="1" t="s">
        <v>1639</v>
      </c>
      <c r="I258" s="3">
        <v>46210.0</v>
      </c>
      <c r="J258" s="1" t="s">
        <v>1000</v>
      </c>
      <c r="K258" s="5">
        <v>79.0</v>
      </c>
      <c r="L258" s="5">
        <v>1.01000079E8</v>
      </c>
      <c r="M258" s="1" t="s">
        <v>1030</v>
      </c>
      <c r="N258" s="1" t="s">
        <v>1030</v>
      </c>
      <c r="O258" s="2"/>
      <c r="P258" s="1" t="s">
        <v>986</v>
      </c>
      <c r="Q258" s="1" t="s">
        <v>218</v>
      </c>
      <c r="R258" s="2"/>
      <c r="S258" s="1" t="s">
        <v>39</v>
      </c>
      <c r="T258" s="1" t="s">
        <v>1003</v>
      </c>
      <c r="U258" s="6" t="s">
        <v>1031</v>
      </c>
      <c r="V258" s="5" t="s">
        <v>1005</v>
      </c>
      <c r="W258" s="5" t="s">
        <v>36</v>
      </c>
      <c r="X258" s="6" t="s">
        <v>1032</v>
      </c>
      <c r="Y258" s="6" t="s">
        <v>1033</v>
      </c>
      <c r="Z258" s="6" t="s">
        <v>1034</v>
      </c>
      <c r="AA258" s="1" t="s">
        <v>71</v>
      </c>
      <c r="AB258" s="1" t="s">
        <v>71</v>
      </c>
      <c r="AC258" s="1" t="s">
        <v>79</v>
      </c>
      <c r="AD258" s="2"/>
      <c r="AE258" s="2"/>
      <c r="AF258" s="1" t="s">
        <v>1024</v>
      </c>
    </row>
    <row r="259">
      <c r="A259" s="5">
        <v>75782.0</v>
      </c>
      <c r="B259" s="3">
        <v>46210.0</v>
      </c>
      <c r="C259" s="1"/>
      <c r="D259" s="5" t="s">
        <v>1640</v>
      </c>
      <c r="E259" s="2"/>
      <c r="F259" s="5">
        <v>48981.0</v>
      </c>
      <c r="G259" s="3">
        <v>46210.0</v>
      </c>
      <c r="H259" s="1" t="s">
        <v>1633</v>
      </c>
      <c r="I259" s="3">
        <v>46210.0</v>
      </c>
      <c r="J259" s="1" t="s">
        <v>1000</v>
      </c>
      <c r="K259" s="5">
        <v>1.0</v>
      </c>
      <c r="L259" s="5">
        <v>1.61000001E8</v>
      </c>
      <c r="M259" s="1" t="s">
        <v>1010</v>
      </c>
      <c r="N259" s="1" t="s">
        <v>1634</v>
      </c>
      <c r="O259" s="2"/>
      <c r="P259" s="1" t="s">
        <v>986</v>
      </c>
      <c r="Q259" s="1" t="s">
        <v>1635</v>
      </c>
      <c r="R259" s="2"/>
      <c r="S259" s="1" t="s">
        <v>39</v>
      </c>
      <c r="T259" s="1" t="s">
        <v>1003</v>
      </c>
      <c r="U259" s="6" t="s">
        <v>1636</v>
      </c>
      <c r="V259" s="5" t="s">
        <v>1005</v>
      </c>
      <c r="W259" s="5" t="s">
        <v>36</v>
      </c>
      <c r="X259" s="6" t="s">
        <v>1637</v>
      </c>
      <c r="Y259" s="6" t="s">
        <v>1637</v>
      </c>
      <c r="Z259" s="7">
        <v>0.0</v>
      </c>
      <c r="AA259" s="1" t="s">
        <v>58</v>
      </c>
      <c r="AB259" s="1" t="s">
        <v>58</v>
      </c>
      <c r="AC259" s="1" t="s">
        <v>1079</v>
      </c>
      <c r="AD259" s="2"/>
      <c r="AE259" s="2"/>
      <c r="AF259" s="1" t="s">
        <v>1024</v>
      </c>
    </row>
    <row r="260">
      <c r="A260" s="5">
        <v>75781.0</v>
      </c>
      <c r="B260" s="3">
        <v>46210.0</v>
      </c>
      <c r="C260" s="2"/>
      <c r="D260" s="5" t="s">
        <v>1640</v>
      </c>
      <c r="E260" s="2"/>
      <c r="F260" s="5">
        <v>48981.0</v>
      </c>
      <c r="G260" s="3">
        <v>46210.0</v>
      </c>
      <c r="H260" s="1" t="s">
        <v>1633</v>
      </c>
      <c r="I260" s="3">
        <v>46210.0</v>
      </c>
      <c r="J260" s="1" t="s">
        <v>1000</v>
      </c>
      <c r="K260" s="5">
        <v>1.0</v>
      </c>
      <c r="L260" s="5">
        <v>1.61000001E8</v>
      </c>
      <c r="M260" s="1" t="s">
        <v>1010</v>
      </c>
      <c r="N260" s="1" t="s">
        <v>1641</v>
      </c>
      <c r="O260" s="2"/>
      <c r="P260" s="1" t="s">
        <v>986</v>
      </c>
      <c r="Q260" s="1" t="s">
        <v>1635</v>
      </c>
      <c r="R260" s="2"/>
      <c r="S260" s="1" t="s">
        <v>39</v>
      </c>
      <c r="T260" s="1" t="s">
        <v>1003</v>
      </c>
      <c r="U260" s="6">
        <v>8950000.0</v>
      </c>
      <c r="V260" s="5" t="s">
        <v>1005</v>
      </c>
      <c r="W260" s="5" t="s">
        <v>36</v>
      </c>
      <c r="X260" s="6" t="s">
        <v>1642</v>
      </c>
      <c r="Y260" s="6" t="s">
        <v>1642</v>
      </c>
      <c r="Z260" s="6">
        <v>0.0</v>
      </c>
      <c r="AA260" s="1" t="s">
        <v>58</v>
      </c>
      <c r="AB260" s="1" t="s">
        <v>58</v>
      </c>
      <c r="AC260" s="1" t="s">
        <v>1079</v>
      </c>
      <c r="AD260" s="2"/>
      <c r="AE260" s="2"/>
      <c r="AF260" s="1" t="s">
        <v>1024</v>
      </c>
    </row>
    <row r="261">
      <c r="A261" s="5">
        <v>75780.0</v>
      </c>
      <c r="B261" s="3">
        <v>46210.0</v>
      </c>
      <c r="C261" s="1"/>
      <c r="D261" s="5" t="s">
        <v>1643</v>
      </c>
      <c r="E261" s="2"/>
      <c r="F261" s="5">
        <v>48981.0</v>
      </c>
      <c r="G261" s="3">
        <v>46210.0</v>
      </c>
      <c r="H261" s="1" t="s">
        <v>1633</v>
      </c>
      <c r="I261" s="3">
        <v>46210.0</v>
      </c>
      <c r="J261" s="1" t="s">
        <v>1000</v>
      </c>
      <c r="K261" s="5">
        <v>1.0</v>
      </c>
      <c r="L261" s="5">
        <v>1.61000001E8</v>
      </c>
      <c r="M261" s="1" t="s">
        <v>1010</v>
      </c>
      <c r="N261" s="1" t="s">
        <v>1058</v>
      </c>
      <c r="O261" s="2"/>
      <c r="P261" s="1" t="s">
        <v>986</v>
      </c>
      <c r="Q261" s="1" t="s">
        <v>1635</v>
      </c>
      <c r="R261" s="2"/>
      <c r="S261" s="1" t="s">
        <v>39</v>
      </c>
      <c r="T261" s="1" t="s">
        <v>1003</v>
      </c>
      <c r="U261" s="6" t="s">
        <v>1059</v>
      </c>
      <c r="V261" s="5" t="s">
        <v>1005</v>
      </c>
      <c r="W261" s="5" t="s">
        <v>36</v>
      </c>
      <c r="X261" s="6" t="s">
        <v>1060</v>
      </c>
      <c r="Y261" s="6" t="s">
        <v>1060</v>
      </c>
      <c r="Z261" s="6">
        <v>0.0</v>
      </c>
      <c r="AA261" s="1" t="s">
        <v>58</v>
      </c>
      <c r="AB261" s="1" t="s">
        <v>58</v>
      </c>
      <c r="AC261" s="1" t="s">
        <v>1079</v>
      </c>
      <c r="AD261" s="2"/>
      <c r="AE261" s="2"/>
      <c r="AF261" s="1" t="s">
        <v>1024</v>
      </c>
    </row>
    <row r="262">
      <c r="A262" s="5">
        <v>75779.0</v>
      </c>
      <c r="B262" s="3">
        <v>46210.0</v>
      </c>
      <c r="C262" s="2"/>
      <c r="D262" s="5" t="s">
        <v>1644</v>
      </c>
      <c r="E262" s="2"/>
      <c r="F262" s="5">
        <v>48977.0</v>
      </c>
      <c r="G262" s="3">
        <v>46210.0</v>
      </c>
      <c r="H262" s="1" t="s">
        <v>1645</v>
      </c>
      <c r="I262" s="3">
        <v>46210.0</v>
      </c>
      <c r="J262" s="1" t="s">
        <v>1000</v>
      </c>
      <c r="K262" s="5">
        <v>63.0</v>
      </c>
      <c r="L262" s="5">
        <v>1.01000063E8</v>
      </c>
      <c r="M262" s="1" t="s">
        <v>1026</v>
      </c>
      <c r="N262" s="1" t="s">
        <v>1026</v>
      </c>
      <c r="O262" s="2"/>
      <c r="P262" s="1" t="s">
        <v>986</v>
      </c>
      <c r="Q262" s="1" t="s">
        <v>876</v>
      </c>
      <c r="R262" s="2"/>
      <c r="S262" s="1" t="s">
        <v>39</v>
      </c>
      <c r="T262" s="1" t="s">
        <v>1003</v>
      </c>
      <c r="U262" s="6" t="s">
        <v>1027</v>
      </c>
      <c r="V262" s="5" t="s">
        <v>1005</v>
      </c>
      <c r="W262" s="5" t="s">
        <v>671</v>
      </c>
      <c r="X262" s="6" t="s">
        <v>1073</v>
      </c>
      <c r="Y262" s="6" t="s">
        <v>161</v>
      </c>
      <c r="Z262" s="6" t="s">
        <v>1029</v>
      </c>
      <c r="AA262" s="1" t="s">
        <v>819</v>
      </c>
      <c r="AB262" s="1" t="s">
        <v>819</v>
      </c>
      <c r="AC262" s="1" t="s">
        <v>832</v>
      </c>
      <c r="AD262" s="2"/>
      <c r="AE262" s="2"/>
      <c r="AF262" s="1" t="s">
        <v>1008</v>
      </c>
    </row>
    <row r="263">
      <c r="A263" s="5">
        <v>75778.0</v>
      </c>
      <c r="B263" s="3">
        <v>46210.0</v>
      </c>
      <c r="C263" s="1" t="s">
        <v>1475</v>
      </c>
      <c r="D263" s="5" t="s">
        <v>1646</v>
      </c>
      <c r="E263" s="2"/>
      <c r="F263" s="5">
        <v>48976.0</v>
      </c>
      <c r="G263" s="3">
        <v>46210.0</v>
      </c>
      <c r="H263" s="1" t="s">
        <v>1647</v>
      </c>
      <c r="I263" s="3">
        <v>46210.0</v>
      </c>
      <c r="J263" s="1" t="s">
        <v>1000</v>
      </c>
      <c r="K263" s="5">
        <v>16.0</v>
      </c>
      <c r="L263" s="5">
        <v>2.30600016E8</v>
      </c>
      <c r="M263" s="1" t="s">
        <v>1001</v>
      </c>
      <c r="N263" s="1" t="s">
        <v>1001</v>
      </c>
      <c r="O263" s="2"/>
      <c r="P263" s="1" t="s">
        <v>1648</v>
      </c>
      <c r="Q263" s="1" t="s">
        <v>876</v>
      </c>
      <c r="R263" s="2"/>
      <c r="S263" s="1" t="s">
        <v>39</v>
      </c>
      <c r="T263" s="1" t="s">
        <v>1003</v>
      </c>
      <c r="U263" s="6" t="s">
        <v>1004</v>
      </c>
      <c r="V263" s="5" t="s">
        <v>1005</v>
      </c>
      <c r="W263" s="5" t="s">
        <v>1054</v>
      </c>
      <c r="X263" s="6" t="s">
        <v>36</v>
      </c>
      <c r="Y263" s="6" t="s">
        <v>36</v>
      </c>
      <c r="Z263" s="6" t="s">
        <v>1007</v>
      </c>
      <c r="AA263" s="1" t="s">
        <v>819</v>
      </c>
      <c r="AB263" s="1" t="s">
        <v>819</v>
      </c>
      <c r="AC263" s="1" t="s">
        <v>821</v>
      </c>
      <c r="AD263" s="2"/>
      <c r="AE263" s="2"/>
      <c r="AF263" s="1" t="s">
        <v>1008</v>
      </c>
    </row>
    <row r="264">
      <c r="A264" s="5">
        <v>75777.0</v>
      </c>
      <c r="B264" s="3">
        <v>46210.0</v>
      </c>
      <c r="C264" s="1" t="s">
        <v>1475</v>
      </c>
      <c r="D264" s="5" t="s">
        <v>1649</v>
      </c>
      <c r="E264" s="2"/>
      <c r="F264" s="5">
        <v>48978.0</v>
      </c>
      <c r="G264" s="3">
        <v>46210.0</v>
      </c>
      <c r="H264" s="1" t="s">
        <v>1650</v>
      </c>
      <c r="I264" s="3">
        <v>46210.0</v>
      </c>
      <c r="J264" s="1" t="s">
        <v>1000</v>
      </c>
      <c r="K264" s="5">
        <v>113.0</v>
      </c>
      <c r="L264" s="5">
        <v>2.30400113E8</v>
      </c>
      <c r="M264" s="1" t="s">
        <v>1088</v>
      </c>
      <c r="N264" s="1" t="s">
        <v>1088</v>
      </c>
      <c r="O264" s="2"/>
      <c r="P264" s="1" t="s">
        <v>1651</v>
      </c>
      <c r="Q264" s="1" t="s">
        <v>218</v>
      </c>
      <c r="R264" s="2"/>
      <c r="S264" s="1" t="s">
        <v>39</v>
      </c>
      <c r="T264" s="1" t="s">
        <v>1003</v>
      </c>
      <c r="U264" s="6" t="s">
        <v>1027</v>
      </c>
      <c r="V264" s="5" t="s">
        <v>1005</v>
      </c>
      <c r="W264" s="5" t="s">
        <v>1054</v>
      </c>
      <c r="X264" s="6" t="s">
        <v>36</v>
      </c>
      <c r="Y264" s="6" t="s">
        <v>36</v>
      </c>
      <c r="Z264" s="6" t="s">
        <v>1029</v>
      </c>
      <c r="AA264" s="1" t="s">
        <v>78</v>
      </c>
      <c r="AB264" s="1" t="s">
        <v>71</v>
      </c>
      <c r="AC264" s="1" t="s">
        <v>1295</v>
      </c>
      <c r="AD264" s="2"/>
      <c r="AE264" s="2"/>
      <c r="AF264" s="1" t="s">
        <v>1024</v>
      </c>
    </row>
    <row r="265">
      <c r="A265" s="5">
        <v>75776.0</v>
      </c>
      <c r="B265" s="3">
        <v>46210.0</v>
      </c>
      <c r="C265" s="1"/>
      <c r="D265" s="5" t="s">
        <v>1496</v>
      </c>
      <c r="E265" s="2"/>
      <c r="F265" s="5">
        <v>48974.0</v>
      </c>
      <c r="G265" s="3">
        <v>46210.0</v>
      </c>
      <c r="H265" s="1" t="s">
        <v>1652</v>
      </c>
      <c r="I265" s="3">
        <v>46210.0</v>
      </c>
      <c r="J265" s="1" t="s">
        <v>1000</v>
      </c>
      <c r="K265" s="5">
        <v>79.0</v>
      </c>
      <c r="L265" s="5">
        <v>1.01000079E8</v>
      </c>
      <c r="M265" s="1" t="s">
        <v>1030</v>
      </c>
      <c r="N265" s="1" t="s">
        <v>1030</v>
      </c>
      <c r="O265" s="2"/>
      <c r="P265" s="1" t="s">
        <v>986</v>
      </c>
      <c r="Q265" s="1" t="s">
        <v>835</v>
      </c>
      <c r="R265" s="2"/>
      <c r="S265" s="1" t="s">
        <v>820</v>
      </c>
      <c r="T265" s="1" t="s">
        <v>1003</v>
      </c>
      <c r="U265" s="6" t="s">
        <v>1031</v>
      </c>
      <c r="V265" s="5" t="s">
        <v>1005</v>
      </c>
      <c r="W265" s="5" t="s">
        <v>36</v>
      </c>
      <c r="X265" s="6" t="s">
        <v>1032</v>
      </c>
      <c r="Y265" s="6" t="s">
        <v>1033</v>
      </c>
      <c r="Z265" s="6" t="s">
        <v>1034</v>
      </c>
      <c r="AA265" s="1" t="s">
        <v>819</v>
      </c>
      <c r="AB265" s="1" t="s">
        <v>819</v>
      </c>
      <c r="AC265" s="1" t="s">
        <v>832</v>
      </c>
      <c r="AD265" s="2"/>
      <c r="AE265" s="2"/>
      <c r="AF265" s="1" t="s">
        <v>1008</v>
      </c>
    </row>
    <row r="266">
      <c r="A266" s="5">
        <v>75775.0</v>
      </c>
      <c r="B266" s="3">
        <v>46210.0</v>
      </c>
      <c r="C266" s="1" t="s">
        <v>1475</v>
      </c>
      <c r="D266" s="5" t="s">
        <v>1653</v>
      </c>
      <c r="E266" s="2"/>
      <c r="F266" s="5">
        <v>48971.0</v>
      </c>
      <c r="G266" s="3">
        <v>46210.0</v>
      </c>
      <c r="H266" s="1" t="s">
        <v>1654</v>
      </c>
      <c r="I266" s="3">
        <v>46210.0</v>
      </c>
      <c r="J266" s="1" t="s">
        <v>1000</v>
      </c>
      <c r="K266" s="5">
        <v>113.0</v>
      </c>
      <c r="L266" s="5">
        <v>2.30400113E8</v>
      </c>
      <c r="M266" s="1" t="s">
        <v>1088</v>
      </c>
      <c r="N266" s="1" t="s">
        <v>1088</v>
      </c>
      <c r="O266" s="2"/>
      <c r="P266" s="1" t="s">
        <v>1655</v>
      </c>
      <c r="Q266" s="1" t="s">
        <v>835</v>
      </c>
      <c r="R266" s="2"/>
      <c r="S266" s="1" t="s">
        <v>39</v>
      </c>
      <c r="T266" s="1" t="s">
        <v>1003</v>
      </c>
      <c r="U266" s="6" t="s">
        <v>1027</v>
      </c>
      <c r="V266" s="5" t="s">
        <v>1005</v>
      </c>
      <c r="W266" s="5" t="s">
        <v>1054</v>
      </c>
      <c r="X266" s="6" t="s">
        <v>36</v>
      </c>
      <c r="Y266" s="6" t="s">
        <v>36</v>
      </c>
      <c r="Z266" s="5" t="s">
        <v>1029</v>
      </c>
      <c r="AA266" s="1" t="s">
        <v>819</v>
      </c>
      <c r="AB266" s="1" t="s">
        <v>819</v>
      </c>
      <c r="AC266" s="1" t="s">
        <v>821</v>
      </c>
      <c r="AD266" s="2"/>
      <c r="AE266" s="2"/>
      <c r="AF266" s="1" t="s">
        <v>1008</v>
      </c>
    </row>
    <row r="267">
      <c r="A267" s="5">
        <v>75774.0</v>
      </c>
      <c r="B267" s="3">
        <v>46210.0</v>
      </c>
      <c r="C267" s="1" t="s">
        <v>1475</v>
      </c>
      <c r="D267" s="5" t="s">
        <v>1656</v>
      </c>
      <c r="E267" s="2"/>
      <c r="F267" s="5">
        <v>48970.0</v>
      </c>
      <c r="G267" s="3">
        <v>46210.0</v>
      </c>
      <c r="H267" s="1" t="s">
        <v>1657</v>
      </c>
      <c r="I267" s="3">
        <v>46210.0</v>
      </c>
      <c r="J267" s="1" t="s">
        <v>1000</v>
      </c>
      <c r="K267" s="5">
        <v>223.0</v>
      </c>
      <c r="L267" s="5">
        <v>2.30400223E8</v>
      </c>
      <c r="M267" s="1" t="s">
        <v>1240</v>
      </c>
      <c r="N267" s="1" t="s">
        <v>1240</v>
      </c>
      <c r="O267" s="2"/>
      <c r="P267" s="1" t="s">
        <v>1476</v>
      </c>
      <c r="Q267" s="1" t="s">
        <v>102</v>
      </c>
      <c r="R267" s="2"/>
      <c r="S267" s="1" t="s">
        <v>39</v>
      </c>
      <c r="T267" s="1" t="s">
        <v>1003</v>
      </c>
      <c r="U267" s="6">
        <v>4780000.0</v>
      </c>
      <c r="V267" s="5" t="s">
        <v>1005</v>
      </c>
      <c r="W267" s="5" t="s">
        <v>1054</v>
      </c>
      <c r="X267" s="6" t="s">
        <v>36</v>
      </c>
      <c r="Y267" s="6" t="s">
        <v>36</v>
      </c>
      <c r="Z267" s="6">
        <v>0.0</v>
      </c>
      <c r="AA267" s="1" t="s">
        <v>78</v>
      </c>
      <c r="AB267" s="1" t="s">
        <v>38</v>
      </c>
      <c r="AC267" s="1" t="s">
        <v>1477</v>
      </c>
      <c r="AD267" s="2"/>
      <c r="AE267" s="2"/>
      <c r="AF267" s="1" t="s">
        <v>1024</v>
      </c>
    </row>
    <row r="268">
      <c r="A268" s="5">
        <v>75773.0</v>
      </c>
      <c r="B268" s="3">
        <v>46210.0</v>
      </c>
      <c r="C268" s="1"/>
      <c r="D268" s="5" t="s">
        <v>1658</v>
      </c>
      <c r="E268" s="2"/>
      <c r="F268" s="5">
        <v>48972.0</v>
      </c>
      <c r="G268" s="3">
        <v>46210.0</v>
      </c>
      <c r="H268" s="1" t="s">
        <v>1659</v>
      </c>
      <c r="I268" s="3">
        <v>46210.0</v>
      </c>
      <c r="J268" s="1" t="s">
        <v>1000</v>
      </c>
      <c r="K268" s="5">
        <v>75.0</v>
      </c>
      <c r="L268" s="5">
        <v>1.01000075E8</v>
      </c>
      <c r="M268" s="1" t="s">
        <v>1052</v>
      </c>
      <c r="N268" s="1" t="s">
        <v>1052</v>
      </c>
      <c r="O268" s="2"/>
      <c r="P268" s="1" t="s">
        <v>986</v>
      </c>
      <c r="Q268" s="1" t="s">
        <v>874</v>
      </c>
      <c r="R268" s="2"/>
      <c r="S268" s="1" t="s">
        <v>820</v>
      </c>
      <c r="T268" s="1" t="s">
        <v>1003</v>
      </c>
      <c r="U268" s="6" t="s">
        <v>1053</v>
      </c>
      <c r="V268" s="5" t="s">
        <v>1005</v>
      </c>
      <c r="W268" s="5" t="s">
        <v>36</v>
      </c>
      <c r="X268" s="6" t="s">
        <v>1073</v>
      </c>
      <c r="Y268" s="6" t="s">
        <v>161</v>
      </c>
      <c r="Z268" s="6" t="s">
        <v>1055</v>
      </c>
      <c r="AA268" s="1" t="s">
        <v>819</v>
      </c>
      <c r="AB268" s="1" t="s">
        <v>819</v>
      </c>
      <c r="AC268" s="1" t="s">
        <v>832</v>
      </c>
      <c r="AD268" s="2"/>
      <c r="AE268" s="2"/>
      <c r="AF268" s="1" t="s">
        <v>1008</v>
      </c>
    </row>
    <row r="269">
      <c r="A269" s="5">
        <v>75772.0</v>
      </c>
      <c r="B269" s="3">
        <v>46210.0</v>
      </c>
      <c r="C269" s="2"/>
      <c r="D269" s="5" t="s">
        <v>1025</v>
      </c>
      <c r="E269" s="2"/>
      <c r="F269" s="5">
        <v>48969.0</v>
      </c>
      <c r="G269" s="3">
        <v>46210.0</v>
      </c>
      <c r="H269" s="1" t="s">
        <v>1660</v>
      </c>
      <c r="I269" s="3">
        <v>46210.0</v>
      </c>
      <c r="J269" s="1" t="s">
        <v>1000</v>
      </c>
      <c r="K269" s="5">
        <v>1.0</v>
      </c>
      <c r="L269" s="5">
        <v>1.61000001E8</v>
      </c>
      <c r="M269" s="1" t="s">
        <v>1010</v>
      </c>
      <c r="N269" s="1" t="s">
        <v>1011</v>
      </c>
      <c r="O269" s="2"/>
      <c r="P269" s="1" t="s">
        <v>986</v>
      </c>
      <c r="Q269" s="1" t="s">
        <v>102</v>
      </c>
      <c r="R269" s="2"/>
      <c r="S269" s="1" t="s">
        <v>39</v>
      </c>
      <c r="T269" s="1" t="s">
        <v>1003</v>
      </c>
      <c r="U269" s="6">
        <v>8900000.0</v>
      </c>
      <c r="V269" s="5" t="s">
        <v>1077</v>
      </c>
      <c r="W269" s="5" t="s">
        <v>36</v>
      </c>
      <c r="X269" s="6" t="s">
        <v>1661</v>
      </c>
      <c r="Y269" s="6" t="s">
        <v>1661</v>
      </c>
      <c r="Z269" s="6" t="s">
        <v>1014</v>
      </c>
      <c r="AA269" s="1" t="s">
        <v>38</v>
      </c>
      <c r="AB269" s="1" t="s">
        <v>38</v>
      </c>
      <c r="AC269" s="1" t="s">
        <v>1079</v>
      </c>
      <c r="AD269" s="2"/>
      <c r="AE269" s="2"/>
      <c r="AF269" s="1" t="s">
        <v>1024</v>
      </c>
    </row>
    <row r="270">
      <c r="A270" s="5">
        <v>75771.0</v>
      </c>
      <c r="B270" s="3">
        <v>46210.0</v>
      </c>
      <c r="C270" s="1"/>
      <c r="D270" s="5" t="s">
        <v>1662</v>
      </c>
      <c r="E270" s="2"/>
      <c r="F270" s="5">
        <v>48968.0</v>
      </c>
      <c r="G270" s="3">
        <v>46210.0</v>
      </c>
      <c r="H270" s="1" t="s">
        <v>1663</v>
      </c>
      <c r="I270" s="3">
        <v>46210.0</v>
      </c>
      <c r="J270" s="1" t="s">
        <v>1000</v>
      </c>
      <c r="K270" s="5">
        <v>5.0</v>
      </c>
      <c r="L270" s="5">
        <v>2.21000005E8</v>
      </c>
      <c r="M270" s="1" t="s">
        <v>1175</v>
      </c>
      <c r="N270" s="1" t="s">
        <v>1175</v>
      </c>
      <c r="O270" s="2"/>
      <c r="P270" s="1" t="s">
        <v>986</v>
      </c>
      <c r="Q270" s="1" t="s">
        <v>1664</v>
      </c>
      <c r="R270" s="2"/>
      <c r="S270" s="1" t="s">
        <v>820</v>
      </c>
      <c r="T270" s="1" t="s">
        <v>1003</v>
      </c>
      <c r="U270" s="6" t="s">
        <v>1346</v>
      </c>
      <c r="V270" s="5" t="s">
        <v>1005</v>
      </c>
      <c r="W270" s="5" t="s">
        <v>36</v>
      </c>
      <c r="X270" s="6" t="s">
        <v>1347</v>
      </c>
      <c r="Y270" s="6" t="s">
        <v>1348</v>
      </c>
      <c r="Z270" s="6" t="s">
        <v>1180</v>
      </c>
      <c r="AA270" s="1" t="s">
        <v>890</v>
      </c>
      <c r="AB270" s="1" t="s">
        <v>890</v>
      </c>
      <c r="AC270" s="1" t="s">
        <v>1113</v>
      </c>
      <c r="AD270" s="2"/>
      <c r="AE270" s="2"/>
      <c r="AF270" s="1" t="s">
        <v>1008</v>
      </c>
    </row>
    <row r="271">
      <c r="A271" s="5">
        <v>75770.0</v>
      </c>
      <c r="B271" s="3">
        <v>46210.0</v>
      </c>
      <c r="C271" s="1"/>
      <c r="D271" s="5" t="s">
        <v>1665</v>
      </c>
      <c r="E271" s="2"/>
      <c r="F271" s="5">
        <v>48973.0</v>
      </c>
      <c r="G271" s="3">
        <v>46210.0</v>
      </c>
      <c r="H271" s="1" t="s">
        <v>1666</v>
      </c>
      <c r="I271" s="3">
        <v>46210.0</v>
      </c>
      <c r="J271" s="1" t="s">
        <v>1000</v>
      </c>
      <c r="K271" s="5">
        <v>1.0</v>
      </c>
      <c r="L271" s="5">
        <v>1.61000001E8</v>
      </c>
      <c r="M271" s="1" t="s">
        <v>1010</v>
      </c>
      <c r="N271" s="1" t="s">
        <v>1080</v>
      </c>
      <c r="O271" s="2"/>
      <c r="P271" s="1" t="s">
        <v>986</v>
      </c>
      <c r="Q271" s="1" t="s">
        <v>403</v>
      </c>
      <c r="R271" s="2"/>
      <c r="S271" s="1" t="s">
        <v>39</v>
      </c>
      <c r="T271" s="1" t="s">
        <v>1003</v>
      </c>
      <c r="U271" s="6" t="s">
        <v>1081</v>
      </c>
      <c r="V271" s="5" t="s">
        <v>1077</v>
      </c>
      <c r="W271" s="5" t="s">
        <v>36</v>
      </c>
      <c r="X271" s="6" t="s">
        <v>56</v>
      </c>
      <c r="Y271" s="6" t="s">
        <v>56</v>
      </c>
      <c r="Z271" s="6">
        <v>7068500.0</v>
      </c>
      <c r="AA271" s="1" t="s">
        <v>37</v>
      </c>
      <c r="AB271" s="1" t="s">
        <v>37</v>
      </c>
      <c r="AC271" s="1" t="s">
        <v>1079</v>
      </c>
      <c r="AD271" s="2"/>
      <c r="AE271" s="2"/>
      <c r="AF271" s="1" t="s">
        <v>1024</v>
      </c>
    </row>
    <row r="272">
      <c r="A272" s="5">
        <v>75769.0</v>
      </c>
      <c r="B272" s="3">
        <v>46210.0</v>
      </c>
      <c r="C272" s="1"/>
      <c r="D272" s="5" t="s">
        <v>1665</v>
      </c>
      <c r="E272" s="2"/>
      <c r="F272" s="5">
        <v>48973.0</v>
      </c>
      <c r="G272" s="3">
        <v>46210.0</v>
      </c>
      <c r="H272" s="1" t="s">
        <v>1666</v>
      </c>
      <c r="I272" s="3">
        <v>46210.0</v>
      </c>
      <c r="J272" s="1" t="s">
        <v>1000</v>
      </c>
      <c r="K272" s="5">
        <v>1.0</v>
      </c>
      <c r="L272" s="5">
        <v>1.61000001E8</v>
      </c>
      <c r="M272" s="1" t="s">
        <v>1010</v>
      </c>
      <c r="N272" s="1" t="s">
        <v>1076</v>
      </c>
      <c r="O272" s="2"/>
      <c r="P272" s="1" t="s">
        <v>986</v>
      </c>
      <c r="Q272" s="1" t="s">
        <v>403</v>
      </c>
      <c r="R272" s="2"/>
      <c r="S272" s="1" t="s">
        <v>39</v>
      </c>
      <c r="T272" s="1" t="s">
        <v>1003</v>
      </c>
      <c r="U272" s="6">
        <v>7000000.0</v>
      </c>
      <c r="V272" s="5" t="s">
        <v>1137</v>
      </c>
      <c r="W272" s="5" t="s">
        <v>36</v>
      </c>
      <c r="X272" s="6" t="s">
        <v>1667</v>
      </c>
      <c r="Y272" s="6" t="s">
        <v>1667</v>
      </c>
      <c r="Z272" s="6">
        <v>1617400.0</v>
      </c>
      <c r="AA272" s="1" t="s">
        <v>37</v>
      </c>
      <c r="AB272" s="1" t="s">
        <v>37</v>
      </c>
      <c r="AC272" s="1" t="s">
        <v>1079</v>
      </c>
      <c r="AD272" s="2"/>
      <c r="AE272" s="2"/>
      <c r="AF272" s="1" t="s">
        <v>1024</v>
      </c>
    </row>
    <row r="273">
      <c r="A273" s="5">
        <v>75768.0</v>
      </c>
      <c r="B273" s="3">
        <v>46210.0</v>
      </c>
      <c r="C273" s="1"/>
      <c r="D273" s="5" t="s">
        <v>1665</v>
      </c>
      <c r="E273" s="2"/>
      <c r="F273" s="5">
        <v>48973.0</v>
      </c>
      <c r="G273" s="3">
        <v>46210.0</v>
      </c>
      <c r="H273" s="1" t="s">
        <v>1666</v>
      </c>
      <c r="I273" s="3">
        <v>46210.0</v>
      </c>
      <c r="J273" s="1" t="s">
        <v>1000</v>
      </c>
      <c r="K273" s="5">
        <v>1.0</v>
      </c>
      <c r="L273" s="5">
        <v>1.61000001E8</v>
      </c>
      <c r="M273" s="1" t="s">
        <v>1010</v>
      </c>
      <c r="N273" s="1" t="s">
        <v>1097</v>
      </c>
      <c r="O273" s="2"/>
      <c r="P273" s="1" t="s">
        <v>986</v>
      </c>
      <c r="Q273" s="1" t="s">
        <v>403</v>
      </c>
      <c r="R273" s="2"/>
      <c r="S273" s="1" t="s">
        <v>39</v>
      </c>
      <c r="T273" s="1" t="s">
        <v>1003</v>
      </c>
      <c r="U273" s="6">
        <v>2400000.0</v>
      </c>
      <c r="V273" s="5" t="s">
        <v>1005</v>
      </c>
      <c r="W273" s="5" t="s">
        <v>36</v>
      </c>
      <c r="X273" s="6" t="s">
        <v>1098</v>
      </c>
      <c r="Y273" s="6" t="s">
        <v>1098</v>
      </c>
      <c r="Z273" s="6">
        <v>1117600.0</v>
      </c>
      <c r="AA273" s="1" t="s">
        <v>37</v>
      </c>
      <c r="AB273" s="1" t="s">
        <v>37</v>
      </c>
      <c r="AC273" s="1" t="s">
        <v>1079</v>
      </c>
      <c r="AD273" s="2"/>
      <c r="AE273" s="2"/>
      <c r="AF273" s="1" t="s">
        <v>1024</v>
      </c>
    </row>
    <row r="274">
      <c r="A274" s="5">
        <v>75767.0</v>
      </c>
      <c r="B274" s="3">
        <v>46210.0</v>
      </c>
      <c r="C274" s="1"/>
      <c r="D274" s="5" t="s">
        <v>1665</v>
      </c>
      <c r="E274" s="2"/>
      <c r="F274" s="5">
        <v>48973.0</v>
      </c>
      <c r="G274" s="3">
        <v>46210.0</v>
      </c>
      <c r="H274" s="1" t="s">
        <v>1666</v>
      </c>
      <c r="I274" s="3">
        <v>46210.0</v>
      </c>
      <c r="J274" s="1" t="s">
        <v>1000</v>
      </c>
      <c r="K274" s="5">
        <v>1.0</v>
      </c>
      <c r="L274" s="5">
        <v>1.61000001E8</v>
      </c>
      <c r="M274" s="1" t="s">
        <v>1010</v>
      </c>
      <c r="N274" s="1" t="s">
        <v>1083</v>
      </c>
      <c r="O274" s="2"/>
      <c r="P274" s="1" t="s">
        <v>986</v>
      </c>
      <c r="Q274" s="1" t="s">
        <v>403</v>
      </c>
      <c r="R274" s="2"/>
      <c r="S274" s="1" t="s">
        <v>39</v>
      </c>
      <c r="T274" s="1" t="s">
        <v>1003</v>
      </c>
      <c r="U274" s="6" t="s">
        <v>1084</v>
      </c>
      <c r="V274" s="5" t="s">
        <v>1005</v>
      </c>
      <c r="W274" s="5" t="s">
        <v>36</v>
      </c>
      <c r="X274" s="6" t="s">
        <v>1085</v>
      </c>
      <c r="Y274" s="6" t="s">
        <v>1085</v>
      </c>
      <c r="Z274" s="6">
        <v>0.0</v>
      </c>
      <c r="AA274" s="1" t="s">
        <v>37</v>
      </c>
      <c r="AB274" s="1" t="s">
        <v>37</v>
      </c>
      <c r="AC274" s="1" t="s">
        <v>1079</v>
      </c>
      <c r="AD274" s="2"/>
      <c r="AE274" s="2"/>
      <c r="AF274" s="1" t="s">
        <v>1024</v>
      </c>
    </row>
    <row r="275">
      <c r="A275" s="5">
        <v>75766.0</v>
      </c>
      <c r="B275" s="3">
        <v>46210.0</v>
      </c>
      <c r="C275" s="2"/>
      <c r="D275" s="5" t="s">
        <v>554</v>
      </c>
      <c r="E275" s="2"/>
      <c r="F275" s="5">
        <v>48967.0</v>
      </c>
      <c r="G275" s="3">
        <v>46211.0</v>
      </c>
      <c r="H275" s="1" t="s">
        <v>1668</v>
      </c>
      <c r="I275" s="3">
        <v>46211.0</v>
      </c>
      <c r="J275" s="1" t="s">
        <v>1000</v>
      </c>
      <c r="K275" s="5">
        <v>1.0</v>
      </c>
      <c r="L275" s="5">
        <v>1.61000001E8</v>
      </c>
      <c r="M275" s="1" t="s">
        <v>1010</v>
      </c>
      <c r="N275" s="1" t="s">
        <v>1116</v>
      </c>
      <c r="O275" s="2"/>
      <c r="P275" s="1" t="s">
        <v>986</v>
      </c>
      <c r="Q275" s="1" t="s">
        <v>816</v>
      </c>
      <c r="R275" s="2"/>
      <c r="S275" s="1" t="s">
        <v>820</v>
      </c>
      <c r="T275" s="1" t="s">
        <v>1003</v>
      </c>
      <c r="U275" s="6" t="s">
        <v>1117</v>
      </c>
      <c r="V275" s="5" t="s">
        <v>1005</v>
      </c>
      <c r="W275" s="5" t="s">
        <v>36</v>
      </c>
      <c r="X275" s="6" t="s">
        <v>1118</v>
      </c>
      <c r="Y275" s="6" t="s">
        <v>1118</v>
      </c>
      <c r="Z275" s="6" t="s">
        <v>1119</v>
      </c>
      <c r="AA275" s="1" t="s">
        <v>819</v>
      </c>
      <c r="AB275" s="1" t="s">
        <v>819</v>
      </c>
      <c r="AC275" s="1" t="s">
        <v>827</v>
      </c>
      <c r="AD275" s="2"/>
      <c r="AE275" s="2"/>
      <c r="AF275" s="1" t="s">
        <v>1008</v>
      </c>
    </row>
    <row r="276">
      <c r="A276" s="5">
        <v>75765.0</v>
      </c>
      <c r="B276" s="3">
        <v>46210.0</v>
      </c>
      <c r="C276" s="1" t="s">
        <v>1669</v>
      </c>
      <c r="D276" s="5" t="s">
        <v>554</v>
      </c>
      <c r="E276" s="2"/>
      <c r="F276" s="5">
        <v>48980.0</v>
      </c>
      <c r="G276" s="3">
        <v>46210.0</v>
      </c>
      <c r="H276" s="1" t="s">
        <v>1670</v>
      </c>
      <c r="I276" s="3">
        <v>46210.0</v>
      </c>
      <c r="J276" s="1" t="s">
        <v>1000</v>
      </c>
      <c r="K276" s="5">
        <v>222.0</v>
      </c>
      <c r="L276" s="5">
        <v>2.30400222E8</v>
      </c>
      <c r="M276" s="1" t="s">
        <v>1141</v>
      </c>
      <c r="N276" s="1" t="s">
        <v>1141</v>
      </c>
      <c r="O276" s="2"/>
      <c r="P276" s="1" t="s">
        <v>1671</v>
      </c>
      <c r="Q276" s="1" t="s">
        <v>413</v>
      </c>
      <c r="R276" s="2"/>
      <c r="S276" s="1" t="s">
        <v>39</v>
      </c>
      <c r="T276" s="1" t="s">
        <v>1003</v>
      </c>
      <c r="U276" s="6">
        <v>4780000.0</v>
      </c>
      <c r="V276" s="5" t="s">
        <v>1005</v>
      </c>
      <c r="W276" s="5" t="s">
        <v>1054</v>
      </c>
      <c r="X276" s="6" t="s">
        <v>36</v>
      </c>
      <c r="Y276" s="6" t="s">
        <v>36</v>
      </c>
      <c r="Z276" s="6">
        <v>0.0</v>
      </c>
      <c r="AA276" s="1" t="s">
        <v>78</v>
      </c>
      <c r="AB276" s="1" t="s">
        <v>57</v>
      </c>
      <c r="AC276" s="1" t="s">
        <v>1295</v>
      </c>
      <c r="AD276" s="2"/>
      <c r="AE276" s="2"/>
      <c r="AF276" s="1" t="s">
        <v>1024</v>
      </c>
    </row>
    <row r="277">
      <c r="A277" s="5">
        <v>75764.0</v>
      </c>
      <c r="B277" s="3">
        <v>46210.0</v>
      </c>
      <c r="C277" s="1" t="s">
        <v>1669</v>
      </c>
      <c r="D277" s="5" t="s">
        <v>554</v>
      </c>
      <c r="E277" s="2"/>
      <c r="F277" s="5">
        <v>48980.0</v>
      </c>
      <c r="G277" s="3">
        <v>46210.0</v>
      </c>
      <c r="H277" s="1" t="s">
        <v>1670</v>
      </c>
      <c r="I277" s="3">
        <v>46210.0</v>
      </c>
      <c r="J277" s="1" t="s">
        <v>1000</v>
      </c>
      <c r="K277" s="5">
        <v>285.0</v>
      </c>
      <c r="L277" s="5">
        <v>2.30400285E8</v>
      </c>
      <c r="M277" s="1" t="s">
        <v>1150</v>
      </c>
      <c r="N277" s="1" t="s">
        <v>1150</v>
      </c>
      <c r="O277" s="2"/>
      <c r="P277" s="1" t="s">
        <v>1671</v>
      </c>
      <c r="Q277" s="1" t="s">
        <v>413</v>
      </c>
      <c r="R277" s="2"/>
      <c r="S277" s="1" t="s">
        <v>39</v>
      </c>
      <c r="T277" s="1" t="s">
        <v>1003</v>
      </c>
      <c r="U277" s="6">
        <v>4310345.0</v>
      </c>
      <c r="V277" s="5" t="s">
        <v>1005</v>
      </c>
      <c r="W277" s="5" t="s">
        <v>1054</v>
      </c>
      <c r="X277" s="6" t="s">
        <v>36</v>
      </c>
      <c r="Y277" s="6" t="s">
        <v>36</v>
      </c>
      <c r="Z277" s="6">
        <v>0.0</v>
      </c>
      <c r="AA277" s="1" t="s">
        <v>78</v>
      </c>
      <c r="AB277" s="1" t="s">
        <v>57</v>
      </c>
      <c r="AC277" s="1" t="s">
        <v>1295</v>
      </c>
      <c r="AD277" s="2"/>
      <c r="AE277" s="2"/>
      <c r="AF277" s="1" t="s">
        <v>1024</v>
      </c>
    </row>
    <row r="278">
      <c r="A278" s="5">
        <v>75763.0</v>
      </c>
      <c r="B278" s="3">
        <v>46210.0</v>
      </c>
      <c r="C278" s="1" t="s">
        <v>1672</v>
      </c>
      <c r="D278" s="5" t="s">
        <v>1673</v>
      </c>
      <c r="E278" s="2"/>
      <c r="F278" s="5">
        <v>48980.0</v>
      </c>
      <c r="G278" s="3">
        <v>46210.0</v>
      </c>
      <c r="H278" s="1" t="s">
        <v>1670</v>
      </c>
      <c r="I278" s="3">
        <v>46210.0</v>
      </c>
      <c r="J278" s="1" t="s">
        <v>1000</v>
      </c>
      <c r="K278" s="5">
        <v>149.0</v>
      </c>
      <c r="L278" s="5">
        <v>2.30400149E8</v>
      </c>
      <c r="M278" s="1" t="s">
        <v>1370</v>
      </c>
      <c r="N278" s="1" t="s">
        <v>1370</v>
      </c>
      <c r="O278" s="2"/>
      <c r="P278" s="1" t="s">
        <v>1674</v>
      </c>
      <c r="Q278" s="1" t="s">
        <v>413</v>
      </c>
      <c r="R278" s="2"/>
      <c r="S278" s="1" t="s">
        <v>39</v>
      </c>
      <c r="T278" s="1" t="s">
        <v>1003</v>
      </c>
      <c r="U278" s="6" t="s">
        <v>1306</v>
      </c>
      <c r="V278" s="5" t="s">
        <v>1005</v>
      </c>
      <c r="W278" s="5" t="s">
        <v>1054</v>
      </c>
      <c r="X278" s="6" t="s">
        <v>36</v>
      </c>
      <c r="Y278" s="6" t="s">
        <v>36</v>
      </c>
      <c r="Z278" s="6">
        <v>9960000.0</v>
      </c>
      <c r="AA278" s="1" t="s">
        <v>78</v>
      </c>
      <c r="AB278" s="1" t="s">
        <v>57</v>
      </c>
      <c r="AC278" s="1" t="s">
        <v>1295</v>
      </c>
      <c r="AD278" s="2"/>
      <c r="AE278" s="2"/>
      <c r="AF278" s="1" t="s">
        <v>1024</v>
      </c>
    </row>
    <row r="279">
      <c r="A279" s="5">
        <v>75762.0</v>
      </c>
      <c r="B279" s="3">
        <v>46210.0</v>
      </c>
      <c r="C279" s="1" t="s">
        <v>1672</v>
      </c>
      <c r="D279" s="5" t="s">
        <v>1673</v>
      </c>
      <c r="E279" s="2"/>
      <c r="F279" s="5">
        <v>48980.0</v>
      </c>
      <c r="G279" s="3">
        <v>46210.0</v>
      </c>
      <c r="H279" s="1" t="s">
        <v>1670</v>
      </c>
      <c r="I279" s="3">
        <v>46210.0</v>
      </c>
      <c r="J279" s="1" t="s">
        <v>1000</v>
      </c>
      <c r="K279" s="5">
        <v>150.0</v>
      </c>
      <c r="L279" s="5">
        <v>2.3040015E8</v>
      </c>
      <c r="M279" s="1" t="s">
        <v>1044</v>
      </c>
      <c r="N279" s="1" t="s">
        <v>1044</v>
      </c>
      <c r="O279" s="2"/>
      <c r="P279" s="1" t="s">
        <v>1674</v>
      </c>
      <c r="Q279" s="1" t="s">
        <v>413</v>
      </c>
      <c r="R279" s="2"/>
      <c r="S279" s="1" t="s">
        <v>39</v>
      </c>
      <c r="T279" s="1" t="s">
        <v>1003</v>
      </c>
      <c r="U279" s="6" t="s">
        <v>1046</v>
      </c>
      <c r="V279" s="5" t="s">
        <v>1005</v>
      </c>
      <c r="W279" s="5" t="s">
        <v>1054</v>
      </c>
      <c r="X279" s="6" t="s">
        <v>36</v>
      </c>
      <c r="Y279" s="6" t="s">
        <v>36</v>
      </c>
      <c r="Z279" s="6" t="s">
        <v>1049</v>
      </c>
      <c r="AA279" s="1" t="s">
        <v>78</v>
      </c>
      <c r="AB279" s="1" t="s">
        <v>57</v>
      </c>
      <c r="AC279" s="1" t="s">
        <v>1295</v>
      </c>
      <c r="AD279" s="2"/>
      <c r="AE279" s="2"/>
      <c r="AF279" s="1" t="s">
        <v>1024</v>
      </c>
    </row>
    <row r="280">
      <c r="A280" s="5">
        <v>75761.0</v>
      </c>
      <c r="B280" s="3">
        <v>46210.0</v>
      </c>
      <c r="C280" s="1" t="s">
        <v>1675</v>
      </c>
      <c r="D280" s="5" t="s">
        <v>1676</v>
      </c>
      <c r="E280" s="2"/>
      <c r="F280" s="5">
        <v>48980.0</v>
      </c>
      <c r="G280" s="3">
        <v>46210.0</v>
      </c>
      <c r="H280" s="1" t="s">
        <v>1670</v>
      </c>
      <c r="I280" s="3">
        <v>46210.0</v>
      </c>
      <c r="J280" s="1" t="s">
        <v>1000</v>
      </c>
      <c r="K280" s="5">
        <v>113.0</v>
      </c>
      <c r="L280" s="5">
        <v>2.30400113E8</v>
      </c>
      <c r="M280" s="1" t="s">
        <v>1088</v>
      </c>
      <c r="N280" s="1" t="s">
        <v>1088</v>
      </c>
      <c r="O280" s="2"/>
      <c r="P280" s="1" t="s">
        <v>1677</v>
      </c>
      <c r="Q280" s="1" t="s">
        <v>413</v>
      </c>
      <c r="R280" s="2"/>
      <c r="S280" s="1" t="s">
        <v>39</v>
      </c>
      <c r="T280" s="1" t="s">
        <v>1003</v>
      </c>
      <c r="U280" s="6" t="s">
        <v>1027</v>
      </c>
      <c r="V280" s="5" t="s">
        <v>1005</v>
      </c>
      <c r="W280" s="5" t="s">
        <v>1054</v>
      </c>
      <c r="X280" s="6" t="s">
        <v>36</v>
      </c>
      <c r="Y280" s="6" t="s">
        <v>36</v>
      </c>
      <c r="Z280" s="6" t="s">
        <v>1029</v>
      </c>
      <c r="AA280" s="1" t="s">
        <v>78</v>
      </c>
      <c r="AB280" s="1" t="s">
        <v>57</v>
      </c>
      <c r="AC280" s="1" t="s">
        <v>1295</v>
      </c>
      <c r="AD280" s="2"/>
      <c r="AE280" s="2"/>
      <c r="AF280" s="1" t="s">
        <v>1024</v>
      </c>
    </row>
    <row r="281">
      <c r="A281" s="5">
        <v>75760.0</v>
      </c>
      <c r="B281" s="3">
        <v>46210.0</v>
      </c>
      <c r="C281" s="1"/>
      <c r="D281" s="5" t="s">
        <v>1364</v>
      </c>
      <c r="E281" s="2"/>
      <c r="F281" s="5">
        <v>48964.0</v>
      </c>
      <c r="G281" s="3">
        <v>46210.0</v>
      </c>
      <c r="H281" s="1" t="s">
        <v>1678</v>
      </c>
      <c r="I281" s="3">
        <v>46210.0</v>
      </c>
      <c r="J281" s="1" t="s">
        <v>1000</v>
      </c>
      <c r="K281" s="5">
        <v>43.0</v>
      </c>
      <c r="L281" s="5">
        <v>1.01000043E8</v>
      </c>
      <c r="M281" s="1" t="s">
        <v>111</v>
      </c>
      <c r="N281" s="1" t="s">
        <v>111</v>
      </c>
      <c r="O281" s="2"/>
      <c r="P281" s="1" t="s">
        <v>986</v>
      </c>
      <c r="Q281" s="1" t="s">
        <v>394</v>
      </c>
      <c r="R281" s="2"/>
      <c r="S281" s="1" t="s">
        <v>39</v>
      </c>
      <c r="T281" s="1" t="s">
        <v>1003</v>
      </c>
      <c r="U281" s="6" t="s">
        <v>1472</v>
      </c>
      <c r="V281" s="5" t="s">
        <v>1005</v>
      </c>
      <c r="W281" s="5" t="s">
        <v>36</v>
      </c>
      <c r="X281" s="6" t="s">
        <v>1473</v>
      </c>
      <c r="Y281" s="6" t="s">
        <v>1474</v>
      </c>
      <c r="Z281" s="6">
        <v>990000.0</v>
      </c>
      <c r="AA281" s="1" t="s">
        <v>57</v>
      </c>
      <c r="AB281" s="1" t="s">
        <v>57</v>
      </c>
      <c r="AC281" s="1" t="s">
        <v>118</v>
      </c>
      <c r="AD281" s="2"/>
      <c r="AE281" s="1"/>
      <c r="AF281" s="1" t="s">
        <v>1024</v>
      </c>
    </row>
    <row r="282">
      <c r="A282" s="5">
        <v>75759.0</v>
      </c>
      <c r="B282" s="3">
        <v>46210.0</v>
      </c>
      <c r="C282" s="1" t="s">
        <v>1475</v>
      </c>
      <c r="D282" s="5" t="s">
        <v>1679</v>
      </c>
      <c r="E282" s="2"/>
      <c r="F282" s="5">
        <v>48962.0</v>
      </c>
      <c r="G282" s="3">
        <v>46210.0</v>
      </c>
      <c r="H282" s="1" t="s">
        <v>1680</v>
      </c>
      <c r="I282" s="3">
        <v>46210.0</v>
      </c>
      <c r="J282" s="1" t="s">
        <v>1000</v>
      </c>
      <c r="K282" s="5">
        <v>222.0</v>
      </c>
      <c r="L282" s="5">
        <v>2.30400222E8</v>
      </c>
      <c r="M282" s="1" t="s">
        <v>1141</v>
      </c>
      <c r="N282" s="1" t="s">
        <v>1141</v>
      </c>
      <c r="O282" s="2"/>
      <c r="P282" s="1" t="s">
        <v>1681</v>
      </c>
      <c r="Q282" s="1" t="s">
        <v>221</v>
      </c>
      <c r="R282" s="2"/>
      <c r="S282" s="1" t="s">
        <v>39</v>
      </c>
      <c r="T282" s="1" t="s">
        <v>1003</v>
      </c>
      <c r="U282" s="6">
        <v>4780000.0</v>
      </c>
      <c r="V282" s="5" t="s">
        <v>1005</v>
      </c>
      <c r="W282" s="5" t="s">
        <v>1054</v>
      </c>
      <c r="X282" s="6" t="s">
        <v>36</v>
      </c>
      <c r="Y282" s="6" t="s">
        <v>36</v>
      </c>
      <c r="Z282" s="6">
        <v>0.0</v>
      </c>
      <c r="AA282" s="1" t="s">
        <v>78</v>
      </c>
      <c r="AB282" s="1" t="s">
        <v>38</v>
      </c>
      <c r="AC282" s="1" t="s">
        <v>516</v>
      </c>
      <c r="AD282" s="2"/>
      <c r="AE282" s="2"/>
      <c r="AF282" s="1" t="s">
        <v>1024</v>
      </c>
    </row>
    <row r="283">
      <c r="A283" s="5">
        <v>75758.0</v>
      </c>
      <c r="B283" s="3">
        <v>46210.0</v>
      </c>
      <c r="C283" s="1"/>
      <c r="D283" s="5" t="s">
        <v>1546</v>
      </c>
      <c r="E283" s="2"/>
      <c r="F283" s="5">
        <v>48961.0</v>
      </c>
      <c r="G283" s="3">
        <v>46210.0</v>
      </c>
      <c r="H283" s="1" t="s">
        <v>1682</v>
      </c>
      <c r="I283" s="3">
        <v>46210.0</v>
      </c>
      <c r="J283" s="1" t="s">
        <v>1000</v>
      </c>
      <c r="K283" s="5">
        <v>7.0</v>
      </c>
      <c r="L283" s="5">
        <v>2.21000007E8</v>
      </c>
      <c r="M283" s="1" t="s">
        <v>1107</v>
      </c>
      <c r="N283" s="1" t="s">
        <v>1107</v>
      </c>
      <c r="O283" s="2"/>
      <c r="P283" s="1" t="s">
        <v>986</v>
      </c>
      <c r="Q283" s="1" t="s">
        <v>75</v>
      </c>
      <c r="R283" s="2"/>
      <c r="S283" s="1" t="s">
        <v>39</v>
      </c>
      <c r="T283" s="1" t="s">
        <v>1003</v>
      </c>
      <c r="U283" s="6" t="s">
        <v>1383</v>
      </c>
      <c r="V283" s="5" t="s">
        <v>1005</v>
      </c>
      <c r="W283" s="5" t="s">
        <v>36</v>
      </c>
      <c r="X283" s="6" t="s">
        <v>1384</v>
      </c>
      <c r="Y283" s="6" t="s">
        <v>1385</v>
      </c>
      <c r="Z283" s="6" t="s">
        <v>1111</v>
      </c>
      <c r="AA283" s="1" t="s">
        <v>65</v>
      </c>
      <c r="AB283" s="1" t="s">
        <v>65</v>
      </c>
      <c r="AC283" s="1" t="s">
        <v>79</v>
      </c>
      <c r="AD283" s="2"/>
      <c r="AE283" s="2"/>
      <c r="AF283" s="1" t="s">
        <v>1024</v>
      </c>
    </row>
    <row r="284">
      <c r="A284" s="5">
        <v>75757.0</v>
      </c>
      <c r="B284" s="3">
        <v>46210.0</v>
      </c>
      <c r="C284" s="1"/>
      <c r="D284" s="5" t="s">
        <v>1546</v>
      </c>
      <c r="E284" s="2"/>
      <c r="F284" s="5">
        <v>48959.0</v>
      </c>
      <c r="G284" s="3">
        <v>46210.0</v>
      </c>
      <c r="H284" s="1" t="s">
        <v>1683</v>
      </c>
      <c r="I284" s="3">
        <v>46210.0</v>
      </c>
      <c r="J284" s="1" t="s">
        <v>1000</v>
      </c>
      <c r="K284" s="5">
        <v>77.0</v>
      </c>
      <c r="L284" s="5">
        <v>1.11100077E8</v>
      </c>
      <c r="M284" s="1" t="s">
        <v>1265</v>
      </c>
      <c r="N284" s="1" t="s">
        <v>1265</v>
      </c>
      <c r="O284" s="2"/>
      <c r="P284" s="1" t="s">
        <v>986</v>
      </c>
      <c r="Q284" s="1" t="s">
        <v>75</v>
      </c>
      <c r="R284" s="2"/>
      <c r="S284" s="1" t="s">
        <v>39</v>
      </c>
      <c r="T284" s="1" t="s">
        <v>1003</v>
      </c>
      <c r="U284" s="6" t="s">
        <v>1266</v>
      </c>
      <c r="V284" s="5" t="s">
        <v>1005</v>
      </c>
      <c r="W284" s="5" t="s">
        <v>1684</v>
      </c>
      <c r="X284" s="6" t="s">
        <v>1685</v>
      </c>
      <c r="Y284" s="6" t="s">
        <v>1686</v>
      </c>
      <c r="Z284" s="6">
        <v>0.0</v>
      </c>
      <c r="AA284" s="1" t="s">
        <v>65</v>
      </c>
      <c r="AB284" s="1" t="s">
        <v>65</v>
      </c>
      <c r="AC284" s="1" t="s">
        <v>79</v>
      </c>
      <c r="AD284" s="2"/>
      <c r="AE284" s="2"/>
      <c r="AF284" s="1" t="s">
        <v>1024</v>
      </c>
    </row>
    <row r="285">
      <c r="A285" s="5">
        <v>75756.0</v>
      </c>
      <c r="B285" s="3">
        <v>46210.0</v>
      </c>
      <c r="C285" s="1" t="s">
        <v>1041</v>
      </c>
      <c r="D285" s="5" t="s">
        <v>758</v>
      </c>
      <c r="E285" s="2"/>
      <c r="F285" s="5">
        <v>48966.0</v>
      </c>
      <c r="G285" s="3">
        <v>46210.0</v>
      </c>
      <c r="H285" s="1" t="s">
        <v>1687</v>
      </c>
      <c r="I285" s="3">
        <v>46210.0</v>
      </c>
      <c r="J285" s="1" t="s">
        <v>1000</v>
      </c>
      <c r="K285" s="5">
        <v>307.0</v>
      </c>
      <c r="L285" s="5">
        <v>2.30400307E8</v>
      </c>
      <c r="M285" s="1" t="s">
        <v>1173</v>
      </c>
      <c r="N285" s="1" t="s">
        <v>1173</v>
      </c>
      <c r="O285" s="2"/>
      <c r="P285" s="1" t="s">
        <v>1688</v>
      </c>
      <c r="Q285" s="1" t="s">
        <v>389</v>
      </c>
      <c r="R285" s="2"/>
      <c r="S285" s="1" t="s">
        <v>39</v>
      </c>
      <c r="T285" s="1" t="s">
        <v>1003</v>
      </c>
      <c r="U285" s="6">
        <v>4310345.0</v>
      </c>
      <c r="V285" s="5" t="s">
        <v>1005</v>
      </c>
      <c r="W285" s="5" t="s">
        <v>1054</v>
      </c>
      <c r="X285" s="6" t="s">
        <v>36</v>
      </c>
      <c r="Y285" s="6" t="s">
        <v>36</v>
      </c>
      <c r="Z285" s="6">
        <v>0.0</v>
      </c>
      <c r="AA285" s="1" t="s">
        <v>78</v>
      </c>
      <c r="AB285" s="1" t="s">
        <v>57</v>
      </c>
      <c r="AC285" s="1" t="s">
        <v>626</v>
      </c>
      <c r="AD285" s="2"/>
      <c r="AE285" s="2"/>
      <c r="AF285" s="1" t="s">
        <v>1024</v>
      </c>
    </row>
    <row r="286">
      <c r="A286" s="5">
        <v>75755.0</v>
      </c>
      <c r="B286" s="3">
        <v>46210.0</v>
      </c>
      <c r="C286" s="1" t="s">
        <v>1041</v>
      </c>
      <c r="D286" s="5" t="s">
        <v>758</v>
      </c>
      <c r="E286" s="2"/>
      <c r="F286" s="5">
        <v>48966.0</v>
      </c>
      <c r="G286" s="3">
        <v>46210.0</v>
      </c>
      <c r="H286" s="1" t="s">
        <v>1687</v>
      </c>
      <c r="I286" s="3">
        <v>46210.0</v>
      </c>
      <c r="J286" s="1" t="s">
        <v>1000</v>
      </c>
      <c r="K286" s="5">
        <v>227.0</v>
      </c>
      <c r="L286" s="5">
        <v>2.30400227E8</v>
      </c>
      <c r="M286" s="1" t="s">
        <v>1145</v>
      </c>
      <c r="N286" s="1" t="s">
        <v>1145</v>
      </c>
      <c r="O286" s="2"/>
      <c r="P286" s="1" t="s">
        <v>1688</v>
      </c>
      <c r="Q286" s="1" t="s">
        <v>389</v>
      </c>
      <c r="R286" s="2"/>
      <c r="S286" s="1" t="s">
        <v>39</v>
      </c>
      <c r="T286" s="1" t="s">
        <v>1003</v>
      </c>
      <c r="U286" s="6">
        <v>0.0</v>
      </c>
      <c r="V286" s="5" t="s">
        <v>1005</v>
      </c>
      <c r="W286" s="5" t="s">
        <v>1054</v>
      </c>
      <c r="X286" s="6" t="s">
        <v>36</v>
      </c>
      <c r="Y286" s="6" t="s">
        <v>36</v>
      </c>
      <c r="Z286" s="6">
        <v>0.0</v>
      </c>
      <c r="AA286" s="1" t="s">
        <v>78</v>
      </c>
      <c r="AB286" s="1" t="s">
        <v>57</v>
      </c>
      <c r="AC286" s="1" t="s">
        <v>626</v>
      </c>
      <c r="AD286" s="2"/>
      <c r="AE286" s="2"/>
      <c r="AF286" s="1" t="s">
        <v>1024</v>
      </c>
    </row>
    <row r="287">
      <c r="A287" s="5">
        <v>75754.0</v>
      </c>
      <c r="B287" s="3">
        <v>46210.0</v>
      </c>
      <c r="C287" s="1"/>
      <c r="D287" s="5" t="s">
        <v>141</v>
      </c>
      <c r="E287" s="2"/>
      <c r="F287" s="5">
        <v>48975.0</v>
      </c>
      <c r="G287" s="3">
        <v>46210.0</v>
      </c>
      <c r="H287" s="1" t="s">
        <v>1689</v>
      </c>
      <c r="I287" s="3">
        <v>46210.0</v>
      </c>
      <c r="J287" s="1" t="s">
        <v>1000</v>
      </c>
      <c r="K287" s="5">
        <v>1.0</v>
      </c>
      <c r="L287" s="5">
        <v>1.61000001E8</v>
      </c>
      <c r="M287" s="1" t="s">
        <v>1010</v>
      </c>
      <c r="N287" s="1" t="s">
        <v>1076</v>
      </c>
      <c r="O287" s="2"/>
      <c r="P287" s="1" t="s">
        <v>986</v>
      </c>
      <c r="Q287" s="1" t="s">
        <v>367</v>
      </c>
      <c r="R287" s="2"/>
      <c r="S287" s="1" t="s">
        <v>39</v>
      </c>
      <c r="T287" s="1" t="s">
        <v>1003</v>
      </c>
      <c r="U287" s="6">
        <v>7000000.0</v>
      </c>
      <c r="V287" s="5" t="s">
        <v>1082</v>
      </c>
      <c r="W287" s="5" t="s">
        <v>36</v>
      </c>
      <c r="X287" s="6" t="s">
        <v>1252</v>
      </c>
      <c r="Y287" s="6" t="s">
        <v>1252</v>
      </c>
      <c r="Z287" s="6">
        <v>1617400.0</v>
      </c>
      <c r="AA287" s="1" t="s">
        <v>37</v>
      </c>
      <c r="AB287" s="1" t="s">
        <v>37</v>
      </c>
      <c r="AC287" s="1" t="s">
        <v>1079</v>
      </c>
      <c r="AD287" s="2"/>
      <c r="AE287" s="2"/>
      <c r="AF287" s="1" t="s">
        <v>1024</v>
      </c>
    </row>
    <row r="288">
      <c r="A288" s="5">
        <v>75753.0</v>
      </c>
      <c r="B288" s="3">
        <v>46210.0</v>
      </c>
      <c r="C288" s="1"/>
      <c r="D288" s="5" t="s">
        <v>768</v>
      </c>
      <c r="E288" s="2"/>
      <c r="F288" s="5">
        <v>48960.0</v>
      </c>
      <c r="G288" s="3">
        <v>46210.0</v>
      </c>
      <c r="H288" s="1" t="s">
        <v>1690</v>
      </c>
      <c r="I288" s="3">
        <v>46210.0</v>
      </c>
      <c r="J288" s="1" t="s">
        <v>1000</v>
      </c>
      <c r="K288" s="5">
        <v>1.0</v>
      </c>
      <c r="L288" s="5">
        <v>1.61000001E8</v>
      </c>
      <c r="M288" s="1" t="s">
        <v>1010</v>
      </c>
      <c r="N288" s="1" t="s">
        <v>1116</v>
      </c>
      <c r="O288" s="2"/>
      <c r="P288" s="1" t="s">
        <v>986</v>
      </c>
      <c r="Q288" s="1" t="s">
        <v>816</v>
      </c>
      <c r="R288" s="2"/>
      <c r="S288" s="1" t="s">
        <v>820</v>
      </c>
      <c r="T288" s="1" t="s">
        <v>1003</v>
      </c>
      <c r="U288" s="6" t="s">
        <v>1117</v>
      </c>
      <c r="V288" s="5" t="s">
        <v>1005</v>
      </c>
      <c r="W288" s="5" t="s">
        <v>36</v>
      </c>
      <c r="X288" s="6" t="s">
        <v>1118</v>
      </c>
      <c r="Y288" s="6" t="s">
        <v>1118</v>
      </c>
      <c r="Z288" s="6" t="s">
        <v>1119</v>
      </c>
      <c r="AA288" s="1" t="s">
        <v>819</v>
      </c>
      <c r="AB288" s="1" t="s">
        <v>819</v>
      </c>
      <c r="AC288" s="1" t="s">
        <v>832</v>
      </c>
      <c r="AD288" s="2"/>
      <c r="AE288" s="2"/>
      <c r="AF288" s="1" t="s">
        <v>1008</v>
      </c>
    </row>
    <row r="289">
      <c r="A289" s="5">
        <v>75752.0</v>
      </c>
      <c r="B289" s="3">
        <v>46210.0</v>
      </c>
      <c r="C289" s="1" t="s">
        <v>1041</v>
      </c>
      <c r="D289" s="5" t="s">
        <v>768</v>
      </c>
      <c r="E289" s="2"/>
      <c r="F289" s="5">
        <v>48964.0</v>
      </c>
      <c r="G289" s="3">
        <v>46210.0</v>
      </c>
      <c r="H289" s="1" t="s">
        <v>1678</v>
      </c>
      <c r="I289" s="3">
        <v>46210.0</v>
      </c>
      <c r="J289" s="1" t="s">
        <v>1000</v>
      </c>
      <c r="K289" s="5">
        <v>285.0</v>
      </c>
      <c r="L289" s="5">
        <v>2.30400285E8</v>
      </c>
      <c r="M289" s="1" t="s">
        <v>1150</v>
      </c>
      <c r="N289" s="1" t="s">
        <v>1150</v>
      </c>
      <c r="O289" s="2"/>
      <c r="P289" s="1" t="s">
        <v>1691</v>
      </c>
      <c r="Q289" s="1" t="s">
        <v>394</v>
      </c>
      <c r="R289" s="2"/>
      <c r="S289" s="1" t="s">
        <v>39</v>
      </c>
      <c r="T289" s="1" t="s">
        <v>1003</v>
      </c>
      <c r="U289" s="6">
        <v>4310345.0</v>
      </c>
      <c r="V289" s="5" t="s">
        <v>1005</v>
      </c>
      <c r="W289" s="5" t="s">
        <v>36</v>
      </c>
      <c r="X289" s="6" t="s">
        <v>1692</v>
      </c>
      <c r="Y289" s="6" t="s">
        <v>1693</v>
      </c>
      <c r="Z289" s="6">
        <v>0.0</v>
      </c>
      <c r="AA289" s="1" t="s">
        <v>78</v>
      </c>
      <c r="AB289" s="1" t="s">
        <v>57</v>
      </c>
      <c r="AC289" s="1" t="s">
        <v>516</v>
      </c>
      <c r="AD289" s="2"/>
      <c r="AE289" s="2"/>
      <c r="AF289" s="1" t="s">
        <v>1024</v>
      </c>
    </row>
    <row r="290">
      <c r="A290" s="5">
        <v>75751.0</v>
      </c>
      <c r="B290" s="3">
        <v>46210.0</v>
      </c>
      <c r="C290" s="1"/>
      <c r="D290" s="5" t="s">
        <v>1694</v>
      </c>
      <c r="E290" s="2"/>
      <c r="F290" s="5">
        <v>48963.0</v>
      </c>
      <c r="G290" s="3">
        <v>46210.0</v>
      </c>
      <c r="H290" s="1" t="s">
        <v>1695</v>
      </c>
      <c r="I290" s="3">
        <v>46210.0</v>
      </c>
      <c r="J290" s="1" t="s">
        <v>1000</v>
      </c>
      <c r="K290" s="5">
        <v>1.0</v>
      </c>
      <c r="L290" s="5">
        <v>1.61000001E8</v>
      </c>
      <c r="M290" s="1" t="s">
        <v>1010</v>
      </c>
      <c r="N290" s="1" t="s">
        <v>1164</v>
      </c>
      <c r="O290" s="2"/>
      <c r="P290" s="1" t="s">
        <v>986</v>
      </c>
      <c r="Q290" s="1" t="s">
        <v>221</v>
      </c>
      <c r="R290" s="2"/>
      <c r="S290" s="1" t="s">
        <v>39</v>
      </c>
      <c r="T290" s="1" t="s">
        <v>1003</v>
      </c>
      <c r="U290" s="6" t="s">
        <v>1165</v>
      </c>
      <c r="V290" s="5" t="s">
        <v>1077</v>
      </c>
      <c r="W290" s="5" t="s">
        <v>36</v>
      </c>
      <c r="X290" s="6" t="s">
        <v>1226</v>
      </c>
      <c r="Y290" s="6" t="s">
        <v>1226</v>
      </c>
      <c r="Z290" s="6">
        <v>8188400.0</v>
      </c>
      <c r="AA290" s="1" t="s">
        <v>38</v>
      </c>
      <c r="AB290" s="1" t="s">
        <v>38</v>
      </c>
      <c r="AC290" s="1" t="s">
        <v>1079</v>
      </c>
      <c r="AD290" s="2"/>
      <c r="AE290" s="2"/>
      <c r="AF290" s="1" t="s">
        <v>1024</v>
      </c>
    </row>
    <row r="291">
      <c r="A291" s="5">
        <v>75750.0</v>
      </c>
      <c r="B291" s="3">
        <v>46210.0</v>
      </c>
      <c r="C291" s="1"/>
      <c r="D291" s="5" t="s">
        <v>1694</v>
      </c>
      <c r="E291" s="2"/>
      <c r="F291" s="5">
        <v>48963.0</v>
      </c>
      <c r="G291" s="3">
        <v>46210.0</v>
      </c>
      <c r="H291" s="1" t="s">
        <v>1695</v>
      </c>
      <c r="I291" s="3">
        <v>46210.0</v>
      </c>
      <c r="J291" s="1" t="s">
        <v>1000</v>
      </c>
      <c r="K291" s="5">
        <v>1.0</v>
      </c>
      <c r="L291" s="5">
        <v>1.61000001E8</v>
      </c>
      <c r="M291" s="1" t="s">
        <v>1010</v>
      </c>
      <c r="N291" s="1" t="s">
        <v>1167</v>
      </c>
      <c r="O291" s="2"/>
      <c r="P291" s="1" t="s">
        <v>986</v>
      </c>
      <c r="Q291" s="1" t="s">
        <v>221</v>
      </c>
      <c r="R291" s="2"/>
      <c r="S291" s="1" t="s">
        <v>39</v>
      </c>
      <c r="T291" s="1" t="s">
        <v>1003</v>
      </c>
      <c r="U291" s="6" t="s">
        <v>1168</v>
      </c>
      <c r="V291" s="5" t="s">
        <v>1005</v>
      </c>
      <c r="W291" s="5" t="s">
        <v>36</v>
      </c>
      <c r="X291" s="6" t="s">
        <v>1222</v>
      </c>
      <c r="Y291" s="6" t="s">
        <v>1222</v>
      </c>
      <c r="Z291" s="6" t="s">
        <v>1170</v>
      </c>
      <c r="AA291" s="1" t="s">
        <v>38</v>
      </c>
      <c r="AB291" s="1" t="s">
        <v>38</v>
      </c>
      <c r="AC291" s="1" t="s">
        <v>1079</v>
      </c>
      <c r="AD291" s="2"/>
      <c r="AE291" s="2"/>
      <c r="AF291" s="1" t="s">
        <v>1024</v>
      </c>
    </row>
    <row r="292">
      <c r="A292" s="5">
        <v>75749.0</v>
      </c>
      <c r="B292" s="3">
        <v>46210.0</v>
      </c>
      <c r="C292" s="1"/>
      <c r="D292" s="5" t="s">
        <v>1694</v>
      </c>
      <c r="E292" s="2"/>
      <c r="F292" s="5">
        <v>48963.0</v>
      </c>
      <c r="G292" s="3">
        <v>46210.0</v>
      </c>
      <c r="H292" s="1" t="s">
        <v>1695</v>
      </c>
      <c r="I292" s="3">
        <v>46210.0</v>
      </c>
      <c r="J292" s="1" t="s">
        <v>1000</v>
      </c>
      <c r="K292" s="5">
        <v>1.0</v>
      </c>
      <c r="L292" s="5">
        <v>1.61000001E8</v>
      </c>
      <c r="M292" s="1" t="s">
        <v>1010</v>
      </c>
      <c r="N292" s="1" t="s">
        <v>1011</v>
      </c>
      <c r="O292" s="2"/>
      <c r="P292" s="1" t="s">
        <v>986</v>
      </c>
      <c r="Q292" s="1" t="s">
        <v>221</v>
      </c>
      <c r="R292" s="2"/>
      <c r="S292" s="1" t="s">
        <v>39</v>
      </c>
      <c r="T292" s="1" t="s">
        <v>1003</v>
      </c>
      <c r="U292" s="6">
        <v>8900000.0</v>
      </c>
      <c r="V292" s="5" t="s">
        <v>1082</v>
      </c>
      <c r="W292" s="5" t="s">
        <v>36</v>
      </c>
      <c r="X292" s="6" t="s">
        <v>1555</v>
      </c>
      <c r="Y292" s="6" t="s">
        <v>1555</v>
      </c>
      <c r="Z292" s="6" t="s">
        <v>1014</v>
      </c>
      <c r="AA292" s="1" t="s">
        <v>38</v>
      </c>
      <c r="AB292" s="1" t="s">
        <v>38</v>
      </c>
      <c r="AC292" s="1" t="s">
        <v>1079</v>
      </c>
      <c r="AD292" s="2"/>
      <c r="AE292" s="2"/>
      <c r="AF292" s="1" t="s">
        <v>1024</v>
      </c>
    </row>
    <row r="293">
      <c r="A293" s="5">
        <v>75748.0</v>
      </c>
      <c r="B293" s="3">
        <v>46210.0</v>
      </c>
      <c r="C293" s="1"/>
      <c r="D293" s="5" t="s">
        <v>1396</v>
      </c>
      <c r="E293" s="2"/>
      <c r="F293" s="5">
        <v>48965.0</v>
      </c>
      <c r="G293" s="3">
        <v>46210.0</v>
      </c>
      <c r="H293" s="1" t="s">
        <v>1696</v>
      </c>
      <c r="I293" s="3">
        <v>46210.0</v>
      </c>
      <c r="J293" s="1" t="s">
        <v>1000</v>
      </c>
      <c r="K293" s="5">
        <v>1.0</v>
      </c>
      <c r="L293" s="5">
        <v>1.61000001E8</v>
      </c>
      <c r="M293" s="1" t="s">
        <v>1010</v>
      </c>
      <c r="N293" s="1" t="s">
        <v>1097</v>
      </c>
      <c r="O293" s="2"/>
      <c r="P293" s="1" t="s">
        <v>986</v>
      </c>
      <c r="Q293" s="1" t="s">
        <v>389</v>
      </c>
      <c r="R293" s="2"/>
      <c r="S293" s="1" t="s">
        <v>39</v>
      </c>
      <c r="T293" s="1" t="s">
        <v>1003</v>
      </c>
      <c r="U293" s="6">
        <v>2400000.0</v>
      </c>
      <c r="V293" s="5" t="s">
        <v>1005</v>
      </c>
      <c r="W293" s="5" t="s">
        <v>36</v>
      </c>
      <c r="X293" s="6" t="s">
        <v>1098</v>
      </c>
      <c r="Y293" s="6" t="s">
        <v>1098</v>
      </c>
      <c r="Z293" s="6">
        <v>1117600.0</v>
      </c>
      <c r="AA293" s="1" t="s">
        <v>57</v>
      </c>
      <c r="AB293" s="1" t="s">
        <v>57</v>
      </c>
      <c r="AC293" s="1" t="s">
        <v>1079</v>
      </c>
      <c r="AD293" s="2"/>
      <c r="AE293" s="2"/>
      <c r="AF293" s="1" t="s">
        <v>1024</v>
      </c>
    </row>
    <row r="294">
      <c r="A294" s="5">
        <v>75747.0</v>
      </c>
      <c r="B294" s="3">
        <v>46210.0</v>
      </c>
      <c r="C294" s="1"/>
      <c r="D294" s="5" t="s">
        <v>1396</v>
      </c>
      <c r="E294" s="2"/>
      <c r="F294" s="5">
        <v>48965.0</v>
      </c>
      <c r="G294" s="3">
        <v>46210.0</v>
      </c>
      <c r="H294" s="1" t="s">
        <v>1696</v>
      </c>
      <c r="I294" s="3">
        <v>46210.0</v>
      </c>
      <c r="J294" s="1" t="s">
        <v>1000</v>
      </c>
      <c r="K294" s="5">
        <v>1.0</v>
      </c>
      <c r="L294" s="5">
        <v>1.61000001E8</v>
      </c>
      <c r="M294" s="1" t="s">
        <v>1010</v>
      </c>
      <c r="N294" s="1" t="s">
        <v>1116</v>
      </c>
      <c r="O294" s="2"/>
      <c r="P294" s="1" t="s">
        <v>986</v>
      </c>
      <c r="Q294" s="1" t="s">
        <v>389</v>
      </c>
      <c r="R294" s="2"/>
      <c r="S294" s="1" t="s">
        <v>39</v>
      </c>
      <c r="T294" s="1" t="s">
        <v>1003</v>
      </c>
      <c r="U294" s="6" t="s">
        <v>1117</v>
      </c>
      <c r="V294" s="5" t="s">
        <v>1082</v>
      </c>
      <c r="W294" s="5" t="s">
        <v>36</v>
      </c>
      <c r="X294" s="6" t="s">
        <v>1697</v>
      </c>
      <c r="Y294" s="6" t="s">
        <v>1697</v>
      </c>
      <c r="Z294" s="6" t="s">
        <v>1119</v>
      </c>
      <c r="AA294" s="1" t="s">
        <v>57</v>
      </c>
      <c r="AB294" s="1" t="s">
        <v>57</v>
      </c>
      <c r="AC294" s="1" t="s">
        <v>1079</v>
      </c>
      <c r="AD294" s="2"/>
      <c r="AE294" s="2"/>
      <c r="AF294" s="1" t="s">
        <v>1024</v>
      </c>
    </row>
    <row r="295">
      <c r="A295" s="5">
        <v>75746.0</v>
      </c>
      <c r="B295" s="3">
        <v>46210.0</v>
      </c>
      <c r="C295" s="1" t="s">
        <v>1475</v>
      </c>
      <c r="D295" s="5" t="s">
        <v>1698</v>
      </c>
      <c r="E295" s="2"/>
      <c r="F295" s="5">
        <v>48958.0</v>
      </c>
      <c r="G295" s="3">
        <v>46210.0</v>
      </c>
      <c r="H295" s="1" t="s">
        <v>1699</v>
      </c>
      <c r="I295" s="3">
        <v>46210.0</v>
      </c>
      <c r="J295" s="1" t="s">
        <v>1000</v>
      </c>
      <c r="K295" s="5">
        <v>222.0</v>
      </c>
      <c r="L295" s="5">
        <v>2.30400222E8</v>
      </c>
      <c r="M295" s="1" t="s">
        <v>1141</v>
      </c>
      <c r="N295" s="1" t="s">
        <v>1141</v>
      </c>
      <c r="O295" s="2"/>
      <c r="P295" s="1" t="s">
        <v>1700</v>
      </c>
      <c r="Q295" s="1" t="s">
        <v>133</v>
      </c>
      <c r="R295" s="2"/>
      <c r="S295" s="1" t="s">
        <v>39</v>
      </c>
      <c r="T295" s="1" t="s">
        <v>1003</v>
      </c>
      <c r="U295" s="6">
        <v>4780000.0</v>
      </c>
      <c r="V295" s="5" t="s">
        <v>1005</v>
      </c>
      <c r="W295" s="5" t="s">
        <v>1054</v>
      </c>
      <c r="X295" s="6" t="s">
        <v>36</v>
      </c>
      <c r="Y295" s="6" t="s">
        <v>36</v>
      </c>
      <c r="Z295" s="6">
        <v>0.0</v>
      </c>
      <c r="AA295" s="1" t="s">
        <v>78</v>
      </c>
      <c r="AB295" s="1" t="s">
        <v>57</v>
      </c>
      <c r="AC295" s="1" t="s">
        <v>626</v>
      </c>
      <c r="AD295" s="2"/>
      <c r="AE295" s="1"/>
      <c r="AF295" s="1" t="s">
        <v>1024</v>
      </c>
    </row>
    <row r="296">
      <c r="A296" s="5">
        <v>75745.0</v>
      </c>
      <c r="B296" s="3">
        <v>46210.0</v>
      </c>
      <c r="C296" s="1" t="s">
        <v>1475</v>
      </c>
      <c r="D296" s="5" t="s">
        <v>476</v>
      </c>
      <c r="E296" s="2"/>
      <c r="F296" s="5"/>
      <c r="G296" s="3"/>
      <c r="H296" s="1"/>
      <c r="I296" s="3"/>
      <c r="J296" s="1" t="s">
        <v>1000</v>
      </c>
      <c r="K296" s="5">
        <v>227.0</v>
      </c>
      <c r="L296" s="5">
        <v>2.30400227E8</v>
      </c>
      <c r="M296" s="1" t="s">
        <v>1145</v>
      </c>
      <c r="N296" s="1" t="s">
        <v>1145</v>
      </c>
      <c r="O296" s="2"/>
      <c r="P296" s="1" t="s">
        <v>1701</v>
      </c>
      <c r="Q296" s="1" t="s">
        <v>1702</v>
      </c>
      <c r="R296" s="2"/>
      <c r="S296" s="1" t="s">
        <v>39</v>
      </c>
      <c r="T296" s="1" t="s">
        <v>1003</v>
      </c>
      <c r="U296" s="6">
        <v>0.0</v>
      </c>
      <c r="V296" s="5" t="s">
        <v>1005</v>
      </c>
      <c r="W296" s="5" t="s">
        <v>36</v>
      </c>
      <c r="X296" s="6" t="s">
        <v>36</v>
      </c>
      <c r="Y296" s="6" t="s">
        <v>36</v>
      </c>
      <c r="Z296" s="6">
        <v>0.0</v>
      </c>
      <c r="AA296" s="1" t="s">
        <v>1066</v>
      </c>
      <c r="AB296" s="1" t="s">
        <v>420</v>
      </c>
      <c r="AC296" s="1" t="s">
        <v>516</v>
      </c>
      <c r="AD296" s="2"/>
      <c r="AE296" s="2"/>
      <c r="AF296" s="1" t="s">
        <v>1024</v>
      </c>
    </row>
    <row r="297">
      <c r="A297" s="5">
        <v>75744.0</v>
      </c>
      <c r="B297" s="3">
        <v>46210.0</v>
      </c>
      <c r="C297" s="1" t="s">
        <v>1475</v>
      </c>
      <c r="D297" s="5" t="s">
        <v>132</v>
      </c>
      <c r="E297" s="2"/>
      <c r="F297" s="5">
        <v>48955.0</v>
      </c>
      <c r="G297" s="3">
        <v>46210.0</v>
      </c>
      <c r="H297" s="1" t="s">
        <v>1703</v>
      </c>
      <c r="I297" s="3">
        <v>46210.0</v>
      </c>
      <c r="J297" s="1" t="s">
        <v>1000</v>
      </c>
      <c r="K297" s="5">
        <v>227.0</v>
      </c>
      <c r="L297" s="5">
        <v>2.30400227E8</v>
      </c>
      <c r="M297" s="1" t="s">
        <v>1145</v>
      </c>
      <c r="N297" s="1" t="s">
        <v>1145</v>
      </c>
      <c r="O297" s="2"/>
      <c r="P297" s="1" t="s">
        <v>1704</v>
      </c>
      <c r="Q297" s="1" t="s">
        <v>816</v>
      </c>
      <c r="R297" s="2"/>
      <c r="S297" s="1" t="s">
        <v>820</v>
      </c>
      <c r="T297" s="1" t="s">
        <v>1003</v>
      </c>
      <c r="U297" s="6">
        <v>0.0</v>
      </c>
      <c r="V297" s="5" t="s">
        <v>1005</v>
      </c>
      <c r="W297" s="5" t="s">
        <v>1054</v>
      </c>
      <c r="X297" s="6" t="s">
        <v>36</v>
      </c>
      <c r="Y297" s="6" t="s">
        <v>36</v>
      </c>
      <c r="Z297" s="6">
        <v>0.0</v>
      </c>
      <c r="AA297" s="1" t="s">
        <v>819</v>
      </c>
      <c r="AB297" s="1" t="s">
        <v>819</v>
      </c>
      <c r="AC297" s="1" t="s">
        <v>907</v>
      </c>
      <c r="AD297" s="2"/>
      <c r="AE297" s="2"/>
      <c r="AF297" s="1" t="s">
        <v>1008</v>
      </c>
    </row>
    <row r="298">
      <c r="A298" s="5">
        <v>75743.0</v>
      </c>
      <c r="B298" s="3">
        <v>46210.0</v>
      </c>
      <c r="C298" s="2"/>
      <c r="D298" s="5" t="s">
        <v>1705</v>
      </c>
      <c r="E298" s="2"/>
      <c r="F298" s="5">
        <v>48954.0</v>
      </c>
      <c r="G298" s="3">
        <v>46210.0</v>
      </c>
      <c r="H298" s="1" t="s">
        <v>1706</v>
      </c>
      <c r="I298" s="3">
        <v>46210.0</v>
      </c>
      <c r="J298" s="1" t="s">
        <v>1000</v>
      </c>
      <c r="K298" s="5">
        <v>1.0</v>
      </c>
      <c r="L298" s="5">
        <v>1.61000001E8</v>
      </c>
      <c r="M298" s="1" t="s">
        <v>1010</v>
      </c>
      <c r="N298" s="1" t="s">
        <v>1164</v>
      </c>
      <c r="O298" s="2"/>
      <c r="P298" s="1" t="s">
        <v>986</v>
      </c>
      <c r="Q298" s="1" t="s">
        <v>133</v>
      </c>
      <c r="R298" s="2"/>
      <c r="S298" s="1" t="s">
        <v>39</v>
      </c>
      <c r="T298" s="1" t="s">
        <v>1003</v>
      </c>
      <c r="U298" s="6" t="s">
        <v>1165</v>
      </c>
      <c r="V298" s="5" t="s">
        <v>1137</v>
      </c>
      <c r="W298" s="5" t="s">
        <v>36</v>
      </c>
      <c r="X298" s="6" t="s">
        <v>1166</v>
      </c>
      <c r="Y298" s="6" t="s">
        <v>1166</v>
      </c>
      <c r="Z298" s="6">
        <v>8188400.0</v>
      </c>
      <c r="AA298" s="1" t="s">
        <v>57</v>
      </c>
      <c r="AB298" s="1" t="s">
        <v>57</v>
      </c>
      <c r="AC298" s="1" t="s">
        <v>1079</v>
      </c>
      <c r="AD298" s="2"/>
      <c r="AE298" s="2"/>
      <c r="AF298" s="1" t="s">
        <v>1024</v>
      </c>
    </row>
    <row r="299">
      <c r="A299" s="5">
        <v>75742.0</v>
      </c>
      <c r="B299" s="3">
        <v>46210.0</v>
      </c>
      <c r="C299" s="2"/>
      <c r="D299" s="5" t="s">
        <v>1705</v>
      </c>
      <c r="E299" s="2"/>
      <c r="F299" s="5">
        <v>48954.0</v>
      </c>
      <c r="G299" s="3">
        <v>46210.0</v>
      </c>
      <c r="H299" s="1" t="s">
        <v>1706</v>
      </c>
      <c r="I299" s="3">
        <v>46210.0</v>
      </c>
      <c r="J299" s="1" t="s">
        <v>1000</v>
      </c>
      <c r="K299" s="5">
        <v>1.0</v>
      </c>
      <c r="L299" s="5">
        <v>1.61000001E8</v>
      </c>
      <c r="M299" s="1" t="s">
        <v>1010</v>
      </c>
      <c r="N299" s="1" t="s">
        <v>1116</v>
      </c>
      <c r="O299" s="2"/>
      <c r="P299" s="1" t="s">
        <v>986</v>
      </c>
      <c r="Q299" s="1" t="s">
        <v>133</v>
      </c>
      <c r="R299" s="2"/>
      <c r="S299" s="1" t="s">
        <v>39</v>
      </c>
      <c r="T299" s="1" t="s">
        <v>1003</v>
      </c>
      <c r="U299" s="6" t="s">
        <v>1117</v>
      </c>
      <c r="V299" s="5" t="s">
        <v>1005</v>
      </c>
      <c r="W299" s="5" t="s">
        <v>36</v>
      </c>
      <c r="X299" s="6" t="s">
        <v>1118</v>
      </c>
      <c r="Y299" s="6" t="s">
        <v>1118</v>
      </c>
      <c r="Z299" s="6" t="s">
        <v>1119</v>
      </c>
      <c r="AA299" s="1" t="s">
        <v>57</v>
      </c>
      <c r="AB299" s="1" t="s">
        <v>57</v>
      </c>
      <c r="AC299" s="1" t="s">
        <v>1079</v>
      </c>
      <c r="AD299" s="2"/>
      <c r="AE299" s="2"/>
      <c r="AF299" s="1" t="s">
        <v>1024</v>
      </c>
    </row>
    <row r="300">
      <c r="A300" s="5">
        <v>75741.0</v>
      </c>
      <c r="B300" s="3">
        <v>46210.0</v>
      </c>
      <c r="C300" s="1" t="s">
        <v>1041</v>
      </c>
      <c r="D300" s="5" t="s">
        <v>1707</v>
      </c>
      <c r="E300" s="2"/>
      <c r="F300" s="5">
        <v>48964.0</v>
      </c>
      <c r="G300" s="3">
        <v>46210.0</v>
      </c>
      <c r="H300" s="1" t="s">
        <v>1678</v>
      </c>
      <c r="I300" s="3">
        <v>46210.0</v>
      </c>
      <c r="J300" s="1" t="s">
        <v>1000</v>
      </c>
      <c r="K300" s="5">
        <v>149.0</v>
      </c>
      <c r="L300" s="5">
        <v>2.30400149E8</v>
      </c>
      <c r="M300" s="1" t="s">
        <v>1370</v>
      </c>
      <c r="N300" s="1" t="s">
        <v>1370</v>
      </c>
      <c r="O300" s="2"/>
      <c r="P300" s="1" t="s">
        <v>1708</v>
      </c>
      <c r="Q300" s="1" t="s">
        <v>394</v>
      </c>
      <c r="R300" s="2"/>
      <c r="S300" s="1" t="s">
        <v>39</v>
      </c>
      <c r="T300" s="1" t="s">
        <v>1003</v>
      </c>
      <c r="U300" s="6" t="s">
        <v>1306</v>
      </c>
      <c r="V300" s="5" t="s">
        <v>1005</v>
      </c>
      <c r="W300" s="5" t="s">
        <v>36</v>
      </c>
      <c r="X300" s="6" t="s">
        <v>1307</v>
      </c>
      <c r="Y300" s="6" t="s">
        <v>56</v>
      </c>
      <c r="Z300" s="6">
        <v>9960000.0</v>
      </c>
      <c r="AA300" s="1" t="s">
        <v>78</v>
      </c>
      <c r="AB300" s="1" t="s">
        <v>57</v>
      </c>
      <c r="AC300" s="1" t="s">
        <v>516</v>
      </c>
      <c r="AD300" s="2"/>
      <c r="AE300" s="2"/>
      <c r="AF300" s="1" t="s">
        <v>1024</v>
      </c>
    </row>
    <row r="301">
      <c r="A301" s="5">
        <v>75740.0</v>
      </c>
      <c r="B301" s="3">
        <v>46210.0</v>
      </c>
      <c r="C301" s="1" t="s">
        <v>1041</v>
      </c>
      <c r="D301" s="5" t="s">
        <v>1707</v>
      </c>
      <c r="E301" s="2"/>
      <c r="F301" s="5">
        <v>48964.0</v>
      </c>
      <c r="G301" s="3">
        <v>46210.0</v>
      </c>
      <c r="H301" s="1" t="s">
        <v>1678</v>
      </c>
      <c r="I301" s="3">
        <v>46210.0</v>
      </c>
      <c r="J301" s="1" t="s">
        <v>1000</v>
      </c>
      <c r="K301" s="5">
        <v>16.0</v>
      </c>
      <c r="L301" s="5">
        <v>2.30600016E8</v>
      </c>
      <c r="M301" s="1" t="s">
        <v>1001</v>
      </c>
      <c r="N301" s="1" t="s">
        <v>1001</v>
      </c>
      <c r="O301" s="2"/>
      <c r="P301" s="1" t="s">
        <v>1708</v>
      </c>
      <c r="Q301" s="1" t="s">
        <v>394</v>
      </c>
      <c r="R301" s="2"/>
      <c r="S301" s="1" t="s">
        <v>39</v>
      </c>
      <c r="T301" s="1" t="s">
        <v>1003</v>
      </c>
      <c r="U301" s="6" t="s">
        <v>1004</v>
      </c>
      <c r="V301" s="5" t="s">
        <v>1005</v>
      </c>
      <c r="W301" s="5" t="s">
        <v>36</v>
      </c>
      <c r="X301" s="6" t="s">
        <v>1006</v>
      </c>
      <c r="Y301" s="6" t="s">
        <v>411</v>
      </c>
      <c r="Z301" s="6" t="s">
        <v>1007</v>
      </c>
      <c r="AA301" s="1" t="s">
        <v>78</v>
      </c>
      <c r="AB301" s="1" t="s">
        <v>57</v>
      </c>
      <c r="AC301" s="1" t="s">
        <v>516</v>
      </c>
      <c r="AD301" s="2"/>
      <c r="AE301" s="1"/>
      <c r="AF301" s="1" t="s">
        <v>1024</v>
      </c>
    </row>
    <row r="302">
      <c r="A302" s="5">
        <v>75739.0</v>
      </c>
      <c r="B302" s="3">
        <v>46210.0</v>
      </c>
      <c r="C302" s="1" t="s">
        <v>1041</v>
      </c>
      <c r="D302" s="5" t="s">
        <v>1709</v>
      </c>
      <c r="E302" s="2"/>
      <c r="F302" s="5">
        <v>48964.0</v>
      </c>
      <c r="G302" s="3">
        <v>46210.0</v>
      </c>
      <c r="H302" s="1" t="s">
        <v>1678</v>
      </c>
      <c r="I302" s="3">
        <v>46210.0</v>
      </c>
      <c r="J302" s="1" t="s">
        <v>1000</v>
      </c>
      <c r="K302" s="5">
        <v>141.0</v>
      </c>
      <c r="L302" s="5">
        <v>2.30400141E8</v>
      </c>
      <c r="M302" s="1" t="s">
        <v>1204</v>
      </c>
      <c r="N302" s="1" t="s">
        <v>1204</v>
      </c>
      <c r="O302" s="2"/>
      <c r="P302" s="1" t="s">
        <v>1708</v>
      </c>
      <c r="Q302" s="1" t="s">
        <v>394</v>
      </c>
      <c r="R302" s="2"/>
      <c r="S302" s="1" t="s">
        <v>39</v>
      </c>
      <c r="T302" s="1" t="s">
        <v>1003</v>
      </c>
      <c r="U302" s="6" t="s">
        <v>1205</v>
      </c>
      <c r="V302" s="5" t="s">
        <v>1005</v>
      </c>
      <c r="W302" s="5" t="s">
        <v>36</v>
      </c>
      <c r="X302" s="6" t="s">
        <v>1206</v>
      </c>
      <c r="Y302" s="6" t="s">
        <v>1207</v>
      </c>
      <c r="Z302" s="6">
        <v>7750000.0</v>
      </c>
      <c r="AA302" s="1" t="s">
        <v>78</v>
      </c>
      <c r="AB302" s="1" t="s">
        <v>57</v>
      </c>
      <c r="AC302" s="1" t="s">
        <v>516</v>
      </c>
      <c r="AD302" s="2"/>
      <c r="AE302" s="2"/>
      <c r="AF302" s="1" t="s">
        <v>1024</v>
      </c>
    </row>
    <row r="303">
      <c r="A303" s="5">
        <v>75738.0</v>
      </c>
      <c r="B303" s="3">
        <v>46210.0</v>
      </c>
      <c r="C303" s="1" t="s">
        <v>1041</v>
      </c>
      <c r="D303" s="5" t="s">
        <v>1709</v>
      </c>
      <c r="E303" s="2"/>
      <c r="F303" s="5">
        <v>48964.0</v>
      </c>
      <c r="G303" s="3">
        <v>46210.0</v>
      </c>
      <c r="H303" s="1" t="s">
        <v>1678</v>
      </c>
      <c r="I303" s="3">
        <v>46210.0</v>
      </c>
      <c r="J303" s="1" t="s">
        <v>1000</v>
      </c>
      <c r="K303" s="5">
        <v>144.0</v>
      </c>
      <c r="L303" s="5">
        <v>2.30400144E8</v>
      </c>
      <c r="M303" s="1" t="s">
        <v>1208</v>
      </c>
      <c r="N303" s="1" t="s">
        <v>1208</v>
      </c>
      <c r="O303" s="2"/>
      <c r="P303" s="1" t="s">
        <v>1708</v>
      </c>
      <c r="Q303" s="1" t="s">
        <v>394</v>
      </c>
      <c r="R303" s="2"/>
      <c r="S303" s="1" t="s">
        <v>39</v>
      </c>
      <c r="T303" s="1" t="s">
        <v>1003</v>
      </c>
      <c r="U303" s="6">
        <v>3879310.0</v>
      </c>
      <c r="V303" s="5" t="s">
        <v>1005</v>
      </c>
      <c r="W303" s="5" t="s">
        <v>36</v>
      </c>
      <c r="X303" s="6" t="s">
        <v>1209</v>
      </c>
      <c r="Y303" s="6" t="s">
        <v>1210</v>
      </c>
      <c r="Z303" s="6">
        <v>1640000.0</v>
      </c>
      <c r="AA303" s="1" t="s">
        <v>78</v>
      </c>
      <c r="AB303" s="1" t="s">
        <v>57</v>
      </c>
      <c r="AC303" s="1" t="s">
        <v>516</v>
      </c>
      <c r="AD303" s="2"/>
      <c r="AE303" s="1"/>
      <c r="AF303" s="1" t="s">
        <v>1024</v>
      </c>
    </row>
    <row r="304">
      <c r="A304" s="5">
        <v>75737.0</v>
      </c>
      <c r="B304" s="3">
        <v>46210.0</v>
      </c>
      <c r="C304" s="1" t="s">
        <v>1041</v>
      </c>
      <c r="D304" s="5" t="s">
        <v>1709</v>
      </c>
      <c r="E304" s="2"/>
      <c r="F304" s="5">
        <v>48964.0</v>
      </c>
      <c r="G304" s="3">
        <v>46210.0</v>
      </c>
      <c r="H304" s="1" t="s">
        <v>1678</v>
      </c>
      <c r="I304" s="3">
        <v>46210.0</v>
      </c>
      <c r="J304" s="1" t="s">
        <v>1000</v>
      </c>
      <c r="K304" s="5">
        <v>150.0</v>
      </c>
      <c r="L304" s="5">
        <v>2.3040015E8</v>
      </c>
      <c r="M304" s="1" t="s">
        <v>1044</v>
      </c>
      <c r="N304" s="1" t="s">
        <v>1044</v>
      </c>
      <c r="O304" s="2"/>
      <c r="P304" s="1" t="s">
        <v>1708</v>
      </c>
      <c r="Q304" s="1" t="s">
        <v>394</v>
      </c>
      <c r="R304" s="2"/>
      <c r="S304" s="1" t="s">
        <v>39</v>
      </c>
      <c r="T304" s="1" t="s">
        <v>1003</v>
      </c>
      <c r="U304" s="6" t="s">
        <v>1046</v>
      </c>
      <c r="V304" s="5" t="s">
        <v>1005</v>
      </c>
      <c r="W304" s="5" t="s">
        <v>36</v>
      </c>
      <c r="X304" s="6" t="s">
        <v>1047</v>
      </c>
      <c r="Y304" s="6" t="s">
        <v>1048</v>
      </c>
      <c r="Z304" s="6" t="s">
        <v>1049</v>
      </c>
      <c r="AA304" s="1" t="s">
        <v>78</v>
      </c>
      <c r="AB304" s="1" t="s">
        <v>57</v>
      </c>
      <c r="AC304" s="1" t="s">
        <v>516</v>
      </c>
      <c r="AD304" s="2"/>
      <c r="AE304" s="2"/>
      <c r="AF304" s="1" t="s">
        <v>1024</v>
      </c>
    </row>
    <row r="305">
      <c r="A305" s="5">
        <v>75736.0</v>
      </c>
      <c r="B305" s="3">
        <v>46210.0</v>
      </c>
      <c r="C305" s="1" t="s">
        <v>1041</v>
      </c>
      <c r="D305" s="5" t="s">
        <v>1709</v>
      </c>
      <c r="E305" s="2"/>
      <c r="F305" s="5">
        <v>48964.0</v>
      </c>
      <c r="G305" s="3">
        <v>46210.0</v>
      </c>
      <c r="H305" s="1" t="s">
        <v>1678</v>
      </c>
      <c r="I305" s="3">
        <v>46210.0</v>
      </c>
      <c r="J305" s="1" t="s">
        <v>1000</v>
      </c>
      <c r="K305" s="5">
        <v>20.0</v>
      </c>
      <c r="L305" s="5">
        <v>2.3060002E8</v>
      </c>
      <c r="M305" s="1" t="s">
        <v>1219</v>
      </c>
      <c r="N305" s="1" t="s">
        <v>1219</v>
      </c>
      <c r="O305" s="2"/>
      <c r="P305" s="1" t="s">
        <v>1708</v>
      </c>
      <c r="Q305" s="1" t="s">
        <v>394</v>
      </c>
      <c r="R305" s="2"/>
      <c r="S305" s="1" t="s">
        <v>39</v>
      </c>
      <c r="T305" s="1" t="s">
        <v>1003</v>
      </c>
      <c r="U305" s="6" t="s">
        <v>1220</v>
      </c>
      <c r="V305" s="5" t="s">
        <v>1005</v>
      </c>
      <c r="W305" s="5" t="s">
        <v>36</v>
      </c>
      <c r="X305" s="6" t="s">
        <v>1221</v>
      </c>
      <c r="Y305" s="6" t="s">
        <v>1222</v>
      </c>
      <c r="Z305" s="6" t="s">
        <v>1168</v>
      </c>
      <c r="AA305" s="1" t="s">
        <v>78</v>
      </c>
      <c r="AB305" s="1" t="s">
        <v>57</v>
      </c>
      <c r="AC305" s="1" t="s">
        <v>516</v>
      </c>
      <c r="AD305" s="2"/>
      <c r="AE305" s="2"/>
      <c r="AF305" s="1" t="s">
        <v>1024</v>
      </c>
    </row>
    <row r="306">
      <c r="A306" s="5">
        <v>75735.0</v>
      </c>
      <c r="B306" s="3">
        <v>46210.0</v>
      </c>
      <c r="C306" s="1" t="s">
        <v>1041</v>
      </c>
      <c r="D306" s="5" t="s">
        <v>631</v>
      </c>
      <c r="E306" s="2"/>
      <c r="F306" s="5">
        <v>48964.0</v>
      </c>
      <c r="G306" s="3">
        <v>46210.0</v>
      </c>
      <c r="H306" s="1" t="s">
        <v>1678</v>
      </c>
      <c r="I306" s="3">
        <v>46210.0</v>
      </c>
      <c r="J306" s="1" t="s">
        <v>1000</v>
      </c>
      <c r="K306" s="5">
        <v>165.0</v>
      </c>
      <c r="L306" s="5">
        <v>2.30400165E8</v>
      </c>
      <c r="M306" s="1" t="s">
        <v>1198</v>
      </c>
      <c r="N306" s="1" t="s">
        <v>1198</v>
      </c>
      <c r="O306" s="2"/>
      <c r="P306" s="1" t="s">
        <v>1708</v>
      </c>
      <c r="Q306" s="1" t="s">
        <v>394</v>
      </c>
      <c r="R306" s="2"/>
      <c r="S306" s="1" t="s">
        <v>39</v>
      </c>
      <c r="T306" s="1" t="s">
        <v>1003</v>
      </c>
      <c r="U306" s="6" t="s">
        <v>1200</v>
      </c>
      <c r="V306" s="5" t="s">
        <v>1005</v>
      </c>
      <c r="W306" s="5" t="s">
        <v>36</v>
      </c>
      <c r="X306" s="6" t="s">
        <v>1201</v>
      </c>
      <c r="Y306" s="6" t="s">
        <v>1202</v>
      </c>
      <c r="Z306" s="6" t="s">
        <v>1203</v>
      </c>
      <c r="AA306" s="1" t="s">
        <v>78</v>
      </c>
      <c r="AB306" s="1" t="s">
        <v>57</v>
      </c>
      <c r="AC306" s="1" t="s">
        <v>516</v>
      </c>
      <c r="AD306" s="2"/>
      <c r="AE306" s="2"/>
      <c r="AF306" s="1" t="s">
        <v>1024</v>
      </c>
    </row>
    <row r="307">
      <c r="A307" s="5">
        <v>75734.0</v>
      </c>
      <c r="B307" s="3">
        <v>46210.0</v>
      </c>
      <c r="C307" s="1" t="s">
        <v>1041</v>
      </c>
      <c r="D307" s="5" t="s">
        <v>631</v>
      </c>
      <c r="E307" s="2"/>
      <c r="F307" s="5">
        <v>48964.0</v>
      </c>
      <c r="G307" s="3">
        <v>46210.0</v>
      </c>
      <c r="H307" s="1" t="s">
        <v>1678</v>
      </c>
      <c r="I307" s="3">
        <v>46210.0</v>
      </c>
      <c r="J307" s="1" t="s">
        <v>1000</v>
      </c>
      <c r="K307" s="5">
        <v>127.0</v>
      </c>
      <c r="L307" s="5">
        <v>2.30400127E8</v>
      </c>
      <c r="M307" s="1" t="s">
        <v>1214</v>
      </c>
      <c r="N307" s="1" t="s">
        <v>1214</v>
      </c>
      <c r="O307" s="2"/>
      <c r="P307" s="1" t="s">
        <v>1708</v>
      </c>
      <c r="Q307" s="1" t="s">
        <v>394</v>
      </c>
      <c r="R307" s="2"/>
      <c r="S307" s="1" t="s">
        <v>39</v>
      </c>
      <c r="T307" s="1" t="s">
        <v>1003</v>
      </c>
      <c r="U307" s="6">
        <v>1896552.0</v>
      </c>
      <c r="V307" s="5" t="s">
        <v>1005</v>
      </c>
      <c r="W307" s="5" t="s">
        <v>36</v>
      </c>
      <c r="X307" s="6" t="s">
        <v>1215</v>
      </c>
      <c r="Y307" s="6" t="s">
        <v>1216</v>
      </c>
      <c r="Z307" s="6">
        <v>1070000.0</v>
      </c>
      <c r="AA307" s="1" t="s">
        <v>78</v>
      </c>
      <c r="AB307" s="1" t="s">
        <v>57</v>
      </c>
      <c r="AC307" s="1" t="s">
        <v>516</v>
      </c>
      <c r="AD307" s="2"/>
      <c r="AE307" s="2"/>
      <c r="AF307" s="1" t="s">
        <v>1024</v>
      </c>
    </row>
    <row r="308">
      <c r="A308" s="5">
        <v>75733.0</v>
      </c>
      <c r="B308" s="3">
        <v>46210.0</v>
      </c>
      <c r="C308" s="1" t="s">
        <v>1041</v>
      </c>
      <c r="D308" s="5" t="s">
        <v>631</v>
      </c>
      <c r="E308" s="2"/>
      <c r="F308" s="5">
        <v>48964.0</v>
      </c>
      <c r="G308" s="3">
        <v>46210.0</v>
      </c>
      <c r="H308" s="1" t="s">
        <v>1678</v>
      </c>
      <c r="I308" s="3">
        <v>46210.0</v>
      </c>
      <c r="J308" s="1" t="s">
        <v>1000</v>
      </c>
      <c r="K308" s="5">
        <v>152.0</v>
      </c>
      <c r="L308" s="5">
        <v>2.30400152E8</v>
      </c>
      <c r="M308" s="1" t="s">
        <v>1217</v>
      </c>
      <c r="N308" s="1" t="s">
        <v>1217</v>
      </c>
      <c r="O308" s="2"/>
      <c r="P308" s="1" t="s">
        <v>1708</v>
      </c>
      <c r="Q308" s="1" t="s">
        <v>394</v>
      </c>
      <c r="R308" s="2"/>
      <c r="S308" s="1" t="s">
        <v>39</v>
      </c>
      <c r="T308" s="1" t="s">
        <v>1003</v>
      </c>
      <c r="U308" s="6">
        <v>4741379.0</v>
      </c>
      <c r="V308" s="5" t="s">
        <v>1005</v>
      </c>
      <c r="W308" s="5" t="s">
        <v>36</v>
      </c>
      <c r="X308" s="6" t="s">
        <v>1212</v>
      </c>
      <c r="Y308" s="6" t="s">
        <v>1213</v>
      </c>
      <c r="Z308" s="6">
        <v>2720000.0</v>
      </c>
      <c r="AA308" s="1" t="s">
        <v>78</v>
      </c>
      <c r="AB308" s="1" t="s">
        <v>57</v>
      </c>
      <c r="AC308" s="1" t="s">
        <v>516</v>
      </c>
      <c r="AD308" s="2"/>
      <c r="AE308" s="2"/>
      <c r="AF308" s="1" t="s">
        <v>1024</v>
      </c>
    </row>
    <row r="309">
      <c r="A309" s="5">
        <v>75732.0</v>
      </c>
      <c r="B309" s="3">
        <v>46210.0</v>
      </c>
      <c r="C309" s="1" t="s">
        <v>1041</v>
      </c>
      <c r="D309" s="5" t="s">
        <v>631</v>
      </c>
      <c r="E309" s="2"/>
      <c r="F309" s="5">
        <v>48964.0</v>
      </c>
      <c r="G309" s="3">
        <v>46210.0</v>
      </c>
      <c r="H309" s="1" t="s">
        <v>1678</v>
      </c>
      <c r="I309" s="3">
        <v>46210.0</v>
      </c>
      <c r="J309" s="1" t="s">
        <v>1000</v>
      </c>
      <c r="K309" s="5">
        <v>154.0</v>
      </c>
      <c r="L309" s="5">
        <v>2.30400154E8</v>
      </c>
      <c r="M309" s="1" t="s">
        <v>1211</v>
      </c>
      <c r="N309" s="1" t="s">
        <v>1211</v>
      </c>
      <c r="O309" s="2"/>
      <c r="P309" s="1" t="s">
        <v>1708</v>
      </c>
      <c r="Q309" s="1" t="s">
        <v>394</v>
      </c>
      <c r="R309" s="2"/>
      <c r="S309" s="1" t="s">
        <v>39</v>
      </c>
      <c r="T309" s="1" t="s">
        <v>1003</v>
      </c>
      <c r="U309" s="6">
        <v>4741379.0</v>
      </c>
      <c r="V309" s="5" t="s">
        <v>1005</v>
      </c>
      <c r="W309" s="5" t="s">
        <v>36</v>
      </c>
      <c r="X309" s="6" t="s">
        <v>1212</v>
      </c>
      <c r="Y309" s="6" t="s">
        <v>1213</v>
      </c>
      <c r="Z309" s="6">
        <v>2670000.0</v>
      </c>
      <c r="AA309" s="1" t="s">
        <v>78</v>
      </c>
      <c r="AB309" s="1" t="s">
        <v>57</v>
      </c>
      <c r="AC309" s="1" t="s">
        <v>516</v>
      </c>
      <c r="AD309" s="2"/>
      <c r="AE309" s="2"/>
      <c r="AF309" s="1" t="s">
        <v>1024</v>
      </c>
    </row>
    <row r="310">
      <c r="A310" s="5">
        <v>75731.0</v>
      </c>
      <c r="B310" s="3">
        <v>46210.0</v>
      </c>
      <c r="C310" s="1"/>
      <c r="D310" s="5" t="s">
        <v>583</v>
      </c>
      <c r="E310" s="2"/>
      <c r="F310" s="5">
        <v>48957.0</v>
      </c>
      <c r="G310" s="3">
        <v>46210.0</v>
      </c>
      <c r="H310" s="1" t="s">
        <v>1710</v>
      </c>
      <c r="I310" s="3">
        <v>46210.0</v>
      </c>
      <c r="J310" s="1" t="s">
        <v>1000</v>
      </c>
      <c r="K310" s="5">
        <v>1.0</v>
      </c>
      <c r="L310" s="5">
        <v>1.61000001E8</v>
      </c>
      <c r="M310" s="1" t="s">
        <v>1010</v>
      </c>
      <c r="N310" s="1" t="s">
        <v>1164</v>
      </c>
      <c r="O310" s="2"/>
      <c r="P310" s="1" t="s">
        <v>986</v>
      </c>
      <c r="Q310" s="1" t="s">
        <v>75</v>
      </c>
      <c r="R310" s="2"/>
      <c r="S310" s="1" t="s">
        <v>39</v>
      </c>
      <c r="T310" s="1" t="s">
        <v>1003</v>
      </c>
      <c r="U310" s="6" t="s">
        <v>1165</v>
      </c>
      <c r="V310" s="5" t="s">
        <v>1077</v>
      </c>
      <c r="W310" s="5" t="s">
        <v>36</v>
      </c>
      <c r="X310" s="6" t="s">
        <v>1226</v>
      </c>
      <c r="Y310" s="6" t="s">
        <v>1226</v>
      </c>
      <c r="Z310" s="6">
        <v>8188400.0</v>
      </c>
      <c r="AA310" s="1" t="s">
        <v>65</v>
      </c>
      <c r="AB310" s="1" t="s">
        <v>65</v>
      </c>
      <c r="AC310" s="1" t="s">
        <v>1079</v>
      </c>
      <c r="AD310" s="2"/>
      <c r="AE310" s="2"/>
      <c r="AF310" s="1" t="s">
        <v>1024</v>
      </c>
    </row>
    <row r="311">
      <c r="A311" s="5">
        <v>75730.0</v>
      </c>
      <c r="B311" s="3">
        <v>46210.0</v>
      </c>
      <c r="C311" s="2"/>
      <c r="D311" s="5" t="s">
        <v>583</v>
      </c>
      <c r="E311" s="2"/>
      <c r="F311" s="5">
        <v>48957.0</v>
      </c>
      <c r="G311" s="3">
        <v>46210.0</v>
      </c>
      <c r="H311" s="1" t="s">
        <v>1710</v>
      </c>
      <c r="I311" s="3">
        <v>46210.0</v>
      </c>
      <c r="J311" s="1" t="s">
        <v>1000</v>
      </c>
      <c r="K311" s="5">
        <v>1.0</v>
      </c>
      <c r="L311" s="5">
        <v>1.61000001E8</v>
      </c>
      <c r="M311" s="1" t="s">
        <v>1010</v>
      </c>
      <c r="N311" s="1" t="s">
        <v>1011</v>
      </c>
      <c r="O311" s="2"/>
      <c r="P311" s="1" t="s">
        <v>986</v>
      </c>
      <c r="Q311" s="1" t="s">
        <v>75</v>
      </c>
      <c r="R311" s="2"/>
      <c r="S311" s="1" t="s">
        <v>39</v>
      </c>
      <c r="T311" s="1" t="s">
        <v>1003</v>
      </c>
      <c r="U311" s="6">
        <v>8900000.0</v>
      </c>
      <c r="V311" s="5" t="s">
        <v>1137</v>
      </c>
      <c r="W311" s="5" t="s">
        <v>36</v>
      </c>
      <c r="X311" s="6" t="s">
        <v>1366</v>
      </c>
      <c r="Y311" s="6" t="s">
        <v>1366</v>
      </c>
      <c r="Z311" s="6" t="s">
        <v>1014</v>
      </c>
      <c r="AA311" s="1" t="s">
        <v>65</v>
      </c>
      <c r="AB311" s="1" t="s">
        <v>65</v>
      </c>
      <c r="AC311" s="1" t="s">
        <v>1079</v>
      </c>
      <c r="AD311" s="2"/>
      <c r="AE311" s="2"/>
      <c r="AF311" s="1" t="s">
        <v>1024</v>
      </c>
    </row>
    <row r="312">
      <c r="A312" s="5">
        <v>75729.0</v>
      </c>
      <c r="B312" s="3">
        <v>46210.0</v>
      </c>
      <c r="C312" s="2"/>
      <c r="D312" s="5" t="s">
        <v>583</v>
      </c>
      <c r="E312" s="2"/>
      <c r="F312" s="5">
        <v>48957.0</v>
      </c>
      <c r="G312" s="3">
        <v>46210.0</v>
      </c>
      <c r="H312" s="1" t="s">
        <v>1710</v>
      </c>
      <c r="I312" s="3">
        <v>46210.0</v>
      </c>
      <c r="J312" s="1" t="s">
        <v>1000</v>
      </c>
      <c r="K312" s="5">
        <v>1.0</v>
      </c>
      <c r="L312" s="5">
        <v>1.61000001E8</v>
      </c>
      <c r="M312" s="1" t="s">
        <v>1010</v>
      </c>
      <c r="N312" s="1" t="s">
        <v>1167</v>
      </c>
      <c r="O312" s="2"/>
      <c r="P312" s="1" t="s">
        <v>986</v>
      </c>
      <c r="Q312" s="1" t="s">
        <v>75</v>
      </c>
      <c r="R312" s="2"/>
      <c r="S312" s="1" t="s">
        <v>39</v>
      </c>
      <c r="T312" s="1" t="s">
        <v>1003</v>
      </c>
      <c r="U312" s="6" t="s">
        <v>1168</v>
      </c>
      <c r="V312" s="5" t="s">
        <v>1005</v>
      </c>
      <c r="W312" s="5" t="s">
        <v>36</v>
      </c>
      <c r="X312" s="6" t="s">
        <v>1222</v>
      </c>
      <c r="Y312" s="6" t="s">
        <v>1222</v>
      </c>
      <c r="Z312" s="6" t="s">
        <v>1170</v>
      </c>
      <c r="AA312" s="1" t="s">
        <v>65</v>
      </c>
      <c r="AB312" s="1" t="s">
        <v>65</v>
      </c>
      <c r="AC312" s="1" t="s">
        <v>1079</v>
      </c>
      <c r="AD312" s="2"/>
      <c r="AE312" s="2"/>
      <c r="AF312" s="1" t="s">
        <v>1024</v>
      </c>
    </row>
    <row r="313">
      <c r="A313" s="5">
        <v>75728.0</v>
      </c>
      <c r="B313" s="3">
        <v>46210.0</v>
      </c>
      <c r="C313" s="1" t="s">
        <v>1475</v>
      </c>
      <c r="D313" s="5" t="s">
        <v>1711</v>
      </c>
      <c r="E313" s="2"/>
      <c r="F313" s="5">
        <v>48956.0</v>
      </c>
      <c r="G313" s="3">
        <v>46210.0</v>
      </c>
      <c r="H313" s="1" t="s">
        <v>1712</v>
      </c>
      <c r="I313" s="3">
        <v>46210.0</v>
      </c>
      <c r="J313" s="1" t="s">
        <v>1000</v>
      </c>
      <c r="K313" s="5">
        <v>301.0</v>
      </c>
      <c r="L313" s="5">
        <v>2.30400301E8</v>
      </c>
      <c r="M313" s="1" t="s">
        <v>1713</v>
      </c>
      <c r="N313" s="1" t="s">
        <v>1713</v>
      </c>
      <c r="O313" s="2"/>
      <c r="P313" s="1" t="s">
        <v>1714</v>
      </c>
      <c r="Q313" s="1" t="s">
        <v>75</v>
      </c>
      <c r="R313" s="2"/>
      <c r="S313" s="1" t="s">
        <v>39</v>
      </c>
      <c r="T313" s="1" t="s">
        <v>1003</v>
      </c>
      <c r="U313" s="6">
        <v>0.0</v>
      </c>
      <c r="V313" s="5" t="s">
        <v>1005</v>
      </c>
      <c r="W313" s="5" t="s">
        <v>36</v>
      </c>
      <c r="X313" s="6" t="s">
        <v>36</v>
      </c>
      <c r="Y313" s="6" t="s">
        <v>36</v>
      </c>
      <c r="Z313" s="6">
        <v>0.0</v>
      </c>
      <c r="AA313" s="1" t="s">
        <v>78</v>
      </c>
      <c r="AB313" s="1" t="s">
        <v>65</v>
      </c>
      <c r="AC313" s="1" t="s">
        <v>1399</v>
      </c>
      <c r="AD313" s="2"/>
      <c r="AE313" s="2"/>
      <c r="AF313" s="1" t="s">
        <v>1024</v>
      </c>
    </row>
    <row r="314">
      <c r="A314" s="5">
        <v>75727.0</v>
      </c>
      <c r="B314" s="3">
        <v>46210.0</v>
      </c>
      <c r="C314" s="1" t="s">
        <v>1475</v>
      </c>
      <c r="D314" s="5" t="s">
        <v>1715</v>
      </c>
      <c r="E314" s="2"/>
      <c r="F314" s="5">
        <v>48956.0</v>
      </c>
      <c r="G314" s="3">
        <v>46210.0</v>
      </c>
      <c r="H314" s="1" t="s">
        <v>1712</v>
      </c>
      <c r="I314" s="3">
        <v>46210.0</v>
      </c>
      <c r="J314" s="1" t="s">
        <v>1000</v>
      </c>
      <c r="K314" s="5">
        <v>128.0</v>
      </c>
      <c r="L314" s="5">
        <v>2.30400128E8</v>
      </c>
      <c r="M314" s="1" t="s">
        <v>1716</v>
      </c>
      <c r="N314" s="1" t="s">
        <v>1716</v>
      </c>
      <c r="O314" s="2"/>
      <c r="P314" s="1" t="s">
        <v>1714</v>
      </c>
      <c r="Q314" s="1" t="s">
        <v>75</v>
      </c>
      <c r="R314" s="2"/>
      <c r="S314" s="1" t="s">
        <v>39</v>
      </c>
      <c r="T314" s="1" t="s">
        <v>1003</v>
      </c>
      <c r="U314" s="6">
        <v>3189655.0</v>
      </c>
      <c r="V314" s="5" t="s">
        <v>1005</v>
      </c>
      <c r="W314" s="5" t="s">
        <v>1054</v>
      </c>
      <c r="X314" s="6" t="s">
        <v>36</v>
      </c>
      <c r="Y314" s="6" t="s">
        <v>36</v>
      </c>
      <c r="Z314" s="6">
        <v>1320000.0</v>
      </c>
      <c r="AA314" s="1" t="s">
        <v>78</v>
      </c>
      <c r="AB314" s="1" t="s">
        <v>65</v>
      </c>
      <c r="AC314" s="1" t="s">
        <v>1399</v>
      </c>
      <c r="AD314" s="2"/>
      <c r="AE314" s="2"/>
      <c r="AF314" s="1" t="s">
        <v>1024</v>
      </c>
    </row>
    <row r="315">
      <c r="A315" s="5">
        <v>75726.0</v>
      </c>
      <c r="B315" s="3">
        <v>46210.0</v>
      </c>
      <c r="C315" s="1" t="s">
        <v>1475</v>
      </c>
      <c r="D315" s="5" t="s">
        <v>1715</v>
      </c>
      <c r="E315" s="2"/>
      <c r="F315" s="5">
        <v>48956.0</v>
      </c>
      <c r="G315" s="3">
        <v>46210.0</v>
      </c>
      <c r="H315" s="1" t="s">
        <v>1712</v>
      </c>
      <c r="I315" s="3">
        <v>46210.0</v>
      </c>
      <c r="J315" s="1" t="s">
        <v>1000</v>
      </c>
      <c r="K315" s="5">
        <v>156.0</v>
      </c>
      <c r="L315" s="5">
        <v>2.30400156E8</v>
      </c>
      <c r="M315" s="1" t="s">
        <v>1717</v>
      </c>
      <c r="N315" s="1" t="s">
        <v>1717</v>
      </c>
      <c r="O315" s="2"/>
      <c r="P315" s="1" t="s">
        <v>1714</v>
      </c>
      <c r="Q315" s="1" t="s">
        <v>75</v>
      </c>
      <c r="R315" s="2"/>
      <c r="S315" s="1" t="s">
        <v>39</v>
      </c>
      <c r="T315" s="1" t="s">
        <v>1003</v>
      </c>
      <c r="U315" s="6">
        <v>9051724.0</v>
      </c>
      <c r="V315" s="5" t="s">
        <v>1005</v>
      </c>
      <c r="W315" s="5" t="s">
        <v>1054</v>
      </c>
      <c r="X315" s="6" t="s">
        <v>36</v>
      </c>
      <c r="Y315" s="6" t="s">
        <v>36</v>
      </c>
      <c r="Z315" s="6">
        <v>4860000.0</v>
      </c>
      <c r="AA315" s="1" t="s">
        <v>78</v>
      </c>
      <c r="AB315" s="1" t="s">
        <v>65</v>
      </c>
      <c r="AC315" s="1" t="s">
        <v>1399</v>
      </c>
      <c r="AD315" s="2"/>
      <c r="AE315" s="1"/>
      <c r="AF315" s="1" t="s">
        <v>1024</v>
      </c>
    </row>
    <row r="316">
      <c r="A316" s="5">
        <v>75725.0</v>
      </c>
      <c r="B316" s="3">
        <v>46210.0</v>
      </c>
      <c r="C316" s="1" t="s">
        <v>1475</v>
      </c>
      <c r="D316" s="5" t="s">
        <v>1715</v>
      </c>
      <c r="E316" s="2"/>
      <c r="F316" s="5">
        <v>48956.0</v>
      </c>
      <c r="G316" s="3">
        <v>46210.0</v>
      </c>
      <c r="H316" s="1" t="s">
        <v>1712</v>
      </c>
      <c r="I316" s="3">
        <v>46210.0</v>
      </c>
      <c r="J316" s="1" t="s">
        <v>1000</v>
      </c>
      <c r="K316" s="5">
        <v>222.0</v>
      </c>
      <c r="L316" s="5">
        <v>2.30400222E8</v>
      </c>
      <c r="M316" s="1" t="s">
        <v>1141</v>
      </c>
      <c r="N316" s="1" t="s">
        <v>1141</v>
      </c>
      <c r="O316" s="2"/>
      <c r="P316" s="1" t="s">
        <v>1714</v>
      </c>
      <c r="Q316" s="1" t="s">
        <v>75</v>
      </c>
      <c r="R316" s="2"/>
      <c r="S316" s="1" t="s">
        <v>39</v>
      </c>
      <c r="T316" s="1" t="s">
        <v>1003</v>
      </c>
      <c r="U316" s="6">
        <v>4780000.0</v>
      </c>
      <c r="V316" s="5" t="s">
        <v>1005</v>
      </c>
      <c r="W316" s="5" t="s">
        <v>1054</v>
      </c>
      <c r="X316" s="6" t="s">
        <v>36</v>
      </c>
      <c r="Y316" s="6" t="s">
        <v>36</v>
      </c>
      <c r="Z316" s="6">
        <v>0.0</v>
      </c>
      <c r="AA316" s="1" t="s">
        <v>78</v>
      </c>
      <c r="AB316" s="1" t="s">
        <v>65</v>
      </c>
      <c r="AC316" s="1" t="s">
        <v>1399</v>
      </c>
      <c r="AD316" s="2"/>
      <c r="AE316" s="2"/>
      <c r="AF316" s="1" t="s">
        <v>1024</v>
      </c>
    </row>
    <row r="317">
      <c r="A317" s="5">
        <v>75724.0</v>
      </c>
      <c r="B317" s="3">
        <v>46210.0</v>
      </c>
      <c r="C317" s="1"/>
      <c r="D317" s="5" t="s">
        <v>542</v>
      </c>
      <c r="E317" s="2"/>
      <c r="F317" s="5">
        <v>48950.0</v>
      </c>
      <c r="G317" s="3">
        <v>46210.0</v>
      </c>
      <c r="H317" s="1" t="s">
        <v>1718</v>
      </c>
      <c r="I317" s="3">
        <v>46210.0</v>
      </c>
      <c r="J317" s="1" t="s">
        <v>1000</v>
      </c>
      <c r="K317" s="5">
        <v>1.0</v>
      </c>
      <c r="L317" s="5">
        <v>1.61000001E8</v>
      </c>
      <c r="M317" s="1" t="s">
        <v>1010</v>
      </c>
      <c r="N317" s="1" t="s">
        <v>1097</v>
      </c>
      <c r="O317" s="2"/>
      <c r="P317" s="1" t="s">
        <v>986</v>
      </c>
      <c r="Q317" s="1" t="s">
        <v>290</v>
      </c>
      <c r="R317" s="2"/>
      <c r="S317" s="1" t="s">
        <v>39</v>
      </c>
      <c r="T317" s="1" t="s">
        <v>1003</v>
      </c>
      <c r="U317" s="6">
        <v>2400000.0</v>
      </c>
      <c r="V317" s="5" t="s">
        <v>1005</v>
      </c>
      <c r="W317" s="5" t="s">
        <v>36</v>
      </c>
      <c r="X317" s="6" t="s">
        <v>1098</v>
      </c>
      <c r="Y317" s="6" t="s">
        <v>1098</v>
      </c>
      <c r="Z317" s="6">
        <v>1117600.0</v>
      </c>
      <c r="AA317" s="1" t="s">
        <v>65</v>
      </c>
      <c r="AB317" s="1" t="s">
        <v>65</v>
      </c>
      <c r="AC317" s="1" t="s">
        <v>721</v>
      </c>
      <c r="AD317" s="2"/>
      <c r="AE317" s="1"/>
      <c r="AF317" s="1" t="s">
        <v>1024</v>
      </c>
    </row>
    <row r="318">
      <c r="A318" s="5">
        <v>75723.0</v>
      </c>
      <c r="B318" s="3">
        <v>46210.0</v>
      </c>
      <c r="C318" s="1"/>
      <c r="D318" s="5" t="s">
        <v>542</v>
      </c>
      <c r="E318" s="2"/>
      <c r="F318" s="5">
        <v>48950.0</v>
      </c>
      <c r="G318" s="3">
        <v>46210.0</v>
      </c>
      <c r="H318" s="1" t="s">
        <v>1718</v>
      </c>
      <c r="I318" s="3">
        <v>46210.0</v>
      </c>
      <c r="J318" s="1" t="s">
        <v>1000</v>
      </c>
      <c r="K318" s="5">
        <v>1.0</v>
      </c>
      <c r="L318" s="5">
        <v>1.61000001E8</v>
      </c>
      <c r="M318" s="1" t="s">
        <v>1010</v>
      </c>
      <c r="N318" s="1" t="s">
        <v>1076</v>
      </c>
      <c r="O318" s="2"/>
      <c r="P318" s="1" t="s">
        <v>986</v>
      </c>
      <c r="Q318" s="1" t="s">
        <v>290</v>
      </c>
      <c r="R318" s="2"/>
      <c r="S318" s="1" t="s">
        <v>39</v>
      </c>
      <c r="T318" s="1" t="s">
        <v>1003</v>
      </c>
      <c r="U318" s="6">
        <v>7000000.0</v>
      </c>
      <c r="V318" s="5" t="s">
        <v>1005</v>
      </c>
      <c r="W318" s="5" t="s">
        <v>36</v>
      </c>
      <c r="X318" s="6" t="s">
        <v>1540</v>
      </c>
      <c r="Y318" s="6" t="s">
        <v>1540</v>
      </c>
      <c r="Z318" s="6">
        <v>1617400.0</v>
      </c>
      <c r="AA318" s="1" t="s">
        <v>65</v>
      </c>
      <c r="AB318" s="1" t="s">
        <v>65</v>
      </c>
      <c r="AC318" s="1" t="s">
        <v>721</v>
      </c>
      <c r="AD318" s="2"/>
      <c r="AE318" s="2"/>
      <c r="AF318" s="1" t="s">
        <v>1024</v>
      </c>
    </row>
    <row r="319">
      <c r="A319" s="5">
        <v>75722.0</v>
      </c>
      <c r="B319" s="3">
        <v>46210.0</v>
      </c>
      <c r="C319" s="1"/>
      <c r="D319" s="5" t="s">
        <v>1592</v>
      </c>
      <c r="E319" s="2"/>
      <c r="F319" s="5">
        <v>48949.0</v>
      </c>
      <c r="G319" s="3">
        <v>46210.0</v>
      </c>
      <c r="H319" s="1" t="s">
        <v>1719</v>
      </c>
      <c r="I319" s="3">
        <v>46210.0</v>
      </c>
      <c r="J319" s="1" t="s">
        <v>1000</v>
      </c>
      <c r="K319" s="5">
        <v>79.0</v>
      </c>
      <c r="L319" s="5">
        <v>1.01000079E8</v>
      </c>
      <c r="M319" s="1" t="s">
        <v>1030</v>
      </c>
      <c r="N319" s="1" t="s">
        <v>1030</v>
      </c>
      <c r="O319" s="2"/>
      <c r="P319" s="1" t="s">
        <v>986</v>
      </c>
      <c r="Q319" s="1" t="s">
        <v>372</v>
      </c>
      <c r="R319" s="2"/>
      <c r="S319" s="1" t="s">
        <v>39</v>
      </c>
      <c r="T319" s="1" t="s">
        <v>1003</v>
      </c>
      <c r="U319" s="6" t="s">
        <v>1031</v>
      </c>
      <c r="V319" s="5" t="s">
        <v>1005</v>
      </c>
      <c r="W319" s="5" t="s">
        <v>36</v>
      </c>
      <c r="X319" s="6" t="s">
        <v>1032</v>
      </c>
      <c r="Y319" s="6" t="s">
        <v>1033</v>
      </c>
      <c r="Z319" s="6" t="s">
        <v>1034</v>
      </c>
      <c r="AA319" s="1" t="s">
        <v>57</v>
      </c>
      <c r="AB319" s="1" t="s">
        <v>57</v>
      </c>
      <c r="AC319" s="1" t="s">
        <v>118</v>
      </c>
      <c r="AD319" s="2"/>
      <c r="AE319" s="2"/>
      <c r="AF319" s="1" t="s">
        <v>1024</v>
      </c>
    </row>
    <row r="320">
      <c r="A320" s="5">
        <v>75721.0</v>
      </c>
      <c r="B320" s="3">
        <v>46210.0</v>
      </c>
      <c r="C320" s="1"/>
      <c r="D320" s="5" t="s">
        <v>51</v>
      </c>
      <c r="E320" s="2"/>
      <c r="F320" s="5">
        <v>48945.0</v>
      </c>
      <c r="G320" s="3">
        <v>46210.0</v>
      </c>
      <c r="H320" s="1" t="s">
        <v>1720</v>
      </c>
      <c r="I320" s="3">
        <v>46210.0</v>
      </c>
      <c r="J320" s="1" t="s">
        <v>1000</v>
      </c>
      <c r="K320" s="5">
        <v>92.0</v>
      </c>
      <c r="L320" s="5">
        <v>2.30300092E8</v>
      </c>
      <c r="M320" s="1" t="s">
        <v>1269</v>
      </c>
      <c r="N320" s="1" t="s">
        <v>1269</v>
      </c>
      <c r="O320" s="2"/>
      <c r="P320" s="1" t="s">
        <v>986</v>
      </c>
      <c r="Q320" s="1" t="s">
        <v>1721</v>
      </c>
      <c r="R320" s="2"/>
      <c r="S320" s="1" t="s">
        <v>39</v>
      </c>
      <c r="T320" s="1" t="s">
        <v>1003</v>
      </c>
      <c r="U320" s="6" t="s">
        <v>1722</v>
      </c>
      <c r="V320" s="5" t="s">
        <v>1077</v>
      </c>
      <c r="W320" s="5" t="s">
        <v>1723</v>
      </c>
      <c r="X320" s="6" t="s">
        <v>1724</v>
      </c>
      <c r="Y320" s="6" t="s">
        <v>1725</v>
      </c>
      <c r="Z320" s="6" t="s">
        <v>1273</v>
      </c>
      <c r="AA320" s="1" t="s">
        <v>38</v>
      </c>
      <c r="AB320" s="1" t="s">
        <v>38</v>
      </c>
      <c r="AC320" s="1" t="s">
        <v>109</v>
      </c>
      <c r="AD320" s="2"/>
      <c r="AE320" s="1"/>
      <c r="AF320" s="1" t="s">
        <v>1024</v>
      </c>
    </row>
    <row r="321">
      <c r="A321" s="5">
        <v>75719.0</v>
      </c>
      <c r="B321" s="3">
        <v>46210.0</v>
      </c>
      <c r="C321" s="1"/>
      <c r="D321" s="5" t="s">
        <v>326</v>
      </c>
      <c r="E321" s="2"/>
      <c r="F321" s="5">
        <v>48941.0</v>
      </c>
      <c r="G321" s="3">
        <v>46210.0</v>
      </c>
      <c r="H321" s="1" t="s">
        <v>1726</v>
      </c>
      <c r="I321" s="3">
        <v>46210.0</v>
      </c>
      <c r="J321" s="1" t="s">
        <v>1000</v>
      </c>
      <c r="K321" s="5">
        <v>75.0</v>
      </c>
      <c r="L321" s="5">
        <v>1.01000075E8</v>
      </c>
      <c r="M321" s="1" t="s">
        <v>1052</v>
      </c>
      <c r="N321" s="1" t="s">
        <v>1052</v>
      </c>
      <c r="O321" s="2"/>
      <c r="P321" s="1" t="s">
        <v>986</v>
      </c>
      <c r="Q321" s="1" t="s">
        <v>782</v>
      </c>
      <c r="R321" s="2"/>
      <c r="S321" s="1" t="s">
        <v>39</v>
      </c>
      <c r="T321" s="1" t="s">
        <v>1003</v>
      </c>
      <c r="U321" s="6" t="s">
        <v>1053</v>
      </c>
      <c r="V321" s="5" t="s">
        <v>1005</v>
      </c>
      <c r="W321" s="5" t="s">
        <v>1054</v>
      </c>
      <c r="X321" s="6" t="s">
        <v>36</v>
      </c>
      <c r="Y321" s="6" t="s">
        <v>36</v>
      </c>
      <c r="Z321" s="6" t="s">
        <v>1055</v>
      </c>
      <c r="AA321" s="1" t="s">
        <v>381</v>
      </c>
      <c r="AB321" s="1" t="s">
        <v>381</v>
      </c>
      <c r="AC321" s="1" t="s">
        <v>804</v>
      </c>
      <c r="AD321" s="2"/>
      <c r="AE321" s="2"/>
      <c r="AF321" s="1" t="s">
        <v>1015</v>
      </c>
    </row>
    <row r="322">
      <c r="A322" s="5">
        <v>75718.0</v>
      </c>
      <c r="B322" s="3">
        <v>46210.0</v>
      </c>
      <c r="C322" s="1"/>
      <c r="D322" s="5" t="s">
        <v>672</v>
      </c>
      <c r="E322" s="2"/>
      <c r="F322" s="5">
        <v>48939.0</v>
      </c>
      <c r="G322" s="3">
        <v>46210.0</v>
      </c>
      <c r="H322" s="1" t="s">
        <v>1727</v>
      </c>
      <c r="I322" s="3">
        <v>46210.0</v>
      </c>
      <c r="J322" s="1" t="s">
        <v>1000</v>
      </c>
      <c r="K322" s="5">
        <v>74.0</v>
      </c>
      <c r="L322" s="5">
        <v>1.01000074E8</v>
      </c>
      <c r="M322" s="1" t="s">
        <v>1488</v>
      </c>
      <c r="N322" s="1" t="s">
        <v>1488</v>
      </c>
      <c r="O322" s="2"/>
      <c r="P322" s="1" t="s">
        <v>986</v>
      </c>
      <c r="Q322" s="1" t="s">
        <v>1728</v>
      </c>
      <c r="R322" s="2"/>
      <c r="S322" s="1" t="s">
        <v>39</v>
      </c>
      <c r="T322" s="1" t="s">
        <v>1003</v>
      </c>
      <c r="U322" s="6">
        <v>8620690.0</v>
      </c>
      <c r="V322" s="5" t="s">
        <v>1005</v>
      </c>
      <c r="W322" s="5" t="s">
        <v>36</v>
      </c>
      <c r="X322" s="6" t="s">
        <v>1490</v>
      </c>
      <c r="Y322" s="6" t="s">
        <v>1185</v>
      </c>
      <c r="Z322" s="6">
        <v>0.0</v>
      </c>
      <c r="AA322" s="1" t="s">
        <v>38</v>
      </c>
      <c r="AB322" s="1" t="s">
        <v>38</v>
      </c>
      <c r="AC322" s="1" t="s">
        <v>109</v>
      </c>
      <c r="AD322" s="2"/>
      <c r="AE322" s="1"/>
      <c r="AF322" s="1" t="s">
        <v>1024</v>
      </c>
    </row>
    <row r="323">
      <c r="A323" s="5">
        <v>75717.0</v>
      </c>
      <c r="B323" s="3">
        <v>46210.0</v>
      </c>
      <c r="C323" s="1" t="s">
        <v>1475</v>
      </c>
      <c r="D323" s="5" t="s">
        <v>110</v>
      </c>
      <c r="E323" s="2"/>
      <c r="F323" s="5"/>
      <c r="G323" s="3"/>
      <c r="H323" s="1"/>
      <c r="I323" s="3"/>
      <c r="J323" s="1" t="s">
        <v>1000</v>
      </c>
      <c r="K323" s="5">
        <v>149.0</v>
      </c>
      <c r="L323" s="5">
        <v>2.30400149E8</v>
      </c>
      <c r="M323" s="1" t="s">
        <v>1370</v>
      </c>
      <c r="N323" s="1" t="s">
        <v>1370</v>
      </c>
      <c r="O323" s="2"/>
      <c r="P323" s="1" t="s">
        <v>1729</v>
      </c>
      <c r="Q323" s="1" t="s">
        <v>383</v>
      </c>
      <c r="R323" s="2"/>
      <c r="S323" s="1" t="s">
        <v>39</v>
      </c>
      <c r="T323" s="1" t="s">
        <v>1003</v>
      </c>
      <c r="U323" s="6" t="s">
        <v>1306</v>
      </c>
      <c r="V323" s="5" t="s">
        <v>1005</v>
      </c>
      <c r="W323" s="5" t="s">
        <v>36</v>
      </c>
      <c r="X323" s="6" t="s">
        <v>1307</v>
      </c>
      <c r="Y323" s="6" t="s">
        <v>56</v>
      </c>
      <c r="Z323" s="6">
        <v>9960000.0</v>
      </c>
      <c r="AA323" s="1" t="s">
        <v>78</v>
      </c>
      <c r="AB323" s="1" t="s">
        <v>207</v>
      </c>
      <c r="AC323" s="1" t="s">
        <v>626</v>
      </c>
      <c r="AD323" s="1"/>
      <c r="AE323" s="1"/>
      <c r="AF323" s="1" t="s">
        <v>1024</v>
      </c>
    </row>
    <row r="324">
      <c r="A324" s="5">
        <v>75716.0</v>
      </c>
      <c r="B324" s="3">
        <v>46210.0</v>
      </c>
      <c r="C324" s="1" t="s">
        <v>1475</v>
      </c>
      <c r="D324" s="5" t="s">
        <v>134</v>
      </c>
      <c r="E324" s="2"/>
      <c r="F324" s="5">
        <v>48948.0</v>
      </c>
      <c r="G324" s="3">
        <v>46210.0</v>
      </c>
      <c r="H324" s="1" t="s">
        <v>1730</v>
      </c>
      <c r="I324" s="3">
        <v>46210.0</v>
      </c>
      <c r="J324" s="1" t="s">
        <v>1000</v>
      </c>
      <c r="K324" s="5">
        <v>113.0</v>
      </c>
      <c r="L324" s="5">
        <v>2.30400113E8</v>
      </c>
      <c r="M324" s="1" t="s">
        <v>1088</v>
      </c>
      <c r="N324" s="1" t="s">
        <v>1088</v>
      </c>
      <c r="O324" s="2"/>
      <c r="P324" s="1" t="s">
        <v>1731</v>
      </c>
      <c r="Q324" s="1" t="s">
        <v>372</v>
      </c>
      <c r="R324" s="2"/>
      <c r="S324" s="1" t="s">
        <v>39</v>
      </c>
      <c r="T324" s="1" t="s">
        <v>1003</v>
      </c>
      <c r="U324" s="6" t="s">
        <v>1027</v>
      </c>
      <c r="V324" s="5" t="s">
        <v>1005</v>
      </c>
      <c r="W324" s="5" t="s">
        <v>1054</v>
      </c>
      <c r="X324" s="6" t="s">
        <v>36</v>
      </c>
      <c r="Y324" s="6" t="s">
        <v>36</v>
      </c>
      <c r="Z324" s="6" t="s">
        <v>1029</v>
      </c>
      <c r="AA324" s="1" t="s">
        <v>78</v>
      </c>
      <c r="AB324" s="1" t="s">
        <v>57</v>
      </c>
      <c r="AC324" s="1" t="s">
        <v>626</v>
      </c>
      <c r="AD324" s="2"/>
      <c r="AE324" s="2"/>
      <c r="AF324" s="1" t="s">
        <v>1024</v>
      </c>
    </row>
    <row r="325">
      <c r="A325" s="5">
        <v>75715.0</v>
      </c>
      <c r="B325" s="3">
        <v>46210.0</v>
      </c>
      <c r="C325" s="1"/>
      <c r="D325" s="5" t="s">
        <v>796</v>
      </c>
      <c r="E325" s="2"/>
      <c r="F325" s="5">
        <v>48952.0</v>
      </c>
      <c r="G325" s="3">
        <v>46210.0</v>
      </c>
      <c r="H325" s="1" t="s">
        <v>1732</v>
      </c>
      <c r="I325" s="3">
        <v>46210.0</v>
      </c>
      <c r="J325" s="1" t="s">
        <v>1000</v>
      </c>
      <c r="K325" s="5">
        <v>1.0</v>
      </c>
      <c r="L325" s="5">
        <v>1.61000001E8</v>
      </c>
      <c r="M325" s="1" t="s">
        <v>1010</v>
      </c>
      <c r="N325" s="1" t="s">
        <v>1080</v>
      </c>
      <c r="O325" s="2"/>
      <c r="P325" s="1" t="s">
        <v>986</v>
      </c>
      <c r="Q325" s="1" t="s">
        <v>375</v>
      </c>
      <c r="R325" s="2"/>
      <c r="S325" s="1" t="s">
        <v>39</v>
      </c>
      <c r="T325" s="1" t="s">
        <v>1003</v>
      </c>
      <c r="U325" s="6" t="s">
        <v>1081</v>
      </c>
      <c r="V325" s="5" t="s">
        <v>1077</v>
      </c>
      <c r="W325" s="5" t="s">
        <v>36</v>
      </c>
      <c r="X325" s="6" t="s">
        <v>56</v>
      </c>
      <c r="Y325" s="6" t="s">
        <v>56</v>
      </c>
      <c r="Z325" s="6">
        <v>7068500.0</v>
      </c>
      <c r="AA325" s="1" t="s">
        <v>38</v>
      </c>
      <c r="AB325" s="1" t="s">
        <v>38</v>
      </c>
      <c r="AC325" s="1" t="s">
        <v>721</v>
      </c>
      <c r="AD325" s="2"/>
      <c r="AE325" s="2"/>
      <c r="AF325" s="1" t="s">
        <v>1024</v>
      </c>
    </row>
    <row r="326">
      <c r="A326" s="5">
        <v>75714.0</v>
      </c>
      <c r="B326" s="3">
        <v>46210.0</v>
      </c>
      <c r="C326" s="1" t="s">
        <v>1475</v>
      </c>
      <c r="D326" s="5" t="s">
        <v>494</v>
      </c>
      <c r="E326" s="2"/>
      <c r="F326" s="5">
        <v>48951.0</v>
      </c>
      <c r="G326" s="3">
        <v>46210.0</v>
      </c>
      <c r="H326" s="1" t="s">
        <v>1733</v>
      </c>
      <c r="I326" s="3">
        <v>46210.0</v>
      </c>
      <c r="J326" s="1" t="s">
        <v>1000</v>
      </c>
      <c r="K326" s="5">
        <v>227.0</v>
      </c>
      <c r="L326" s="5">
        <v>2.30400227E8</v>
      </c>
      <c r="M326" s="1" t="s">
        <v>1145</v>
      </c>
      <c r="N326" s="1" t="s">
        <v>1145</v>
      </c>
      <c r="O326" s="2"/>
      <c r="P326" s="1" t="s">
        <v>1734</v>
      </c>
      <c r="Q326" s="1" t="s">
        <v>375</v>
      </c>
      <c r="R326" s="2"/>
      <c r="S326" s="1" t="s">
        <v>39</v>
      </c>
      <c r="T326" s="1" t="s">
        <v>1003</v>
      </c>
      <c r="U326" s="6">
        <v>0.0</v>
      </c>
      <c r="V326" s="5" t="s">
        <v>1005</v>
      </c>
      <c r="W326" s="5" t="s">
        <v>36</v>
      </c>
      <c r="X326" s="6" t="s">
        <v>36</v>
      </c>
      <c r="Y326" s="6" t="s">
        <v>36</v>
      </c>
      <c r="Z326" s="6">
        <v>0.0</v>
      </c>
      <c r="AA326" s="1" t="s">
        <v>78</v>
      </c>
      <c r="AB326" s="1" t="s">
        <v>38</v>
      </c>
      <c r="AC326" s="1" t="s">
        <v>1399</v>
      </c>
      <c r="AD326" s="2"/>
      <c r="AE326" s="2"/>
      <c r="AF326" s="1" t="s">
        <v>1024</v>
      </c>
    </row>
    <row r="327">
      <c r="A327" s="5">
        <v>75713.0</v>
      </c>
      <c r="B327" s="3">
        <v>46210.0</v>
      </c>
      <c r="C327" s="1" t="s">
        <v>1475</v>
      </c>
      <c r="D327" s="5" t="s">
        <v>737</v>
      </c>
      <c r="E327" s="2"/>
      <c r="F327" s="5">
        <v>48937.0</v>
      </c>
      <c r="G327" s="3">
        <v>46210.0</v>
      </c>
      <c r="H327" s="1" t="s">
        <v>1735</v>
      </c>
      <c r="I327" s="3">
        <v>46210.0</v>
      </c>
      <c r="J327" s="1" t="s">
        <v>1000</v>
      </c>
      <c r="K327" s="5">
        <v>224.0</v>
      </c>
      <c r="L327" s="5">
        <v>2.30400224E8</v>
      </c>
      <c r="M327" s="1" t="s">
        <v>1425</v>
      </c>
      <c r="N327" s="1" t="s">
        <v>1425</v>
      </c>
      <c r="O327" s="2"/>
      <c r="P327" s="1" t="s">
        <v>1736</v>
      </c>
      <c r="Q327" s="1" t="s">
        <v>305</v>
      </c>
      <c r="R327" s="2"/>
      <c r="S327" s="1" t="s">
        <v>39</v>
      </c>
      <c r="T327" s="1" t="s">
        <v>1003</v>
      </c>
      <c r="U327" s="6">
        <v>7170000.0</v>
      </c>
      <c r="V327" s="5" t="s">
        <v>1005</v>
      </c>
      <c r="W327" s="5" t="s">
        <v>1054</v>
      </c>
      <c r="X327" s="6" t="s">
        <v>36</v>
      </c>
      <c r="Y327" s="6" t="s">
        <v>36</v>
      </c>
      <c r="Z327" s="6">
        <v>0.0</v>
      </c>
      <c r="AA327" s="1" t="s">
        <v>78</v>
      </c>
      <c r="AB327" s="1" t="s">
        <v>58</v>
      </c>
      <c r="AC327" s="1" t="s">
        <v>626</v>
      </c>
      <c r="AD327" s="2"/>
      <c r="AE327" s="2"/>
      <c r="AF327" s="1" t="s">
        <v>1024</v>
      </c>
    </row>
    <row r="328">
      <c r="A328" s="5">
        <v>75712.0</v>
      </c>
      <c r="B328" s="3">
        <v>46210.0</v>
      </c>
      <c r="C328" s="1" t="s">
        <v>1475</v>
      </c>
      <c r="D328" s="5" t="s">
        <v>1737</v>
      </c>
      <c r="E328" s="2"/>
      <c r="F328" s="5">
        <v>48980.0</v>
      </c>
      <c r="G328" s="3">
        <v>46210.0</v>
      </c>
      <c r="H328" s="1" t="s">
        <v>1670</v>
      </c>
      <c r="I328" s="3">
        <v>46210.0</v>
      </c>
      <c r="J328" s="1" t="s">
        <v>1000</v>
      </c>
      <c r="K328" s="5">
        <v>222.0</v>
      </c>
      <c r="L328" s="5">
        <v>2.30400222E8</v>
      </c>
      <c r="M328" s="1" t="s">
        <v>1141</v>
      </c>
      <c r="N328" s="1" t="s">
        <v>1141</v>
      </c>
      <c r="O328" s="2"/>
      <c r="P328" s="1" t="s">
        <v>1738</v>
      </c>
      <c r="Q328" s="1" t="s">
        <v>413</v>
      </c>
      <c r="R328" s="2"/>
      <c r="S328" s="1" t="s">
        <v>39</v>
      </c>
      <c r="T328" s="1" t="s">
        <v>1003</v>
      </c>
      <c r="U328" s="6">
        <v>4780000.0</v>
      </c>
      <c r="V328" s="5" t="s">
        <v>1005</v>
      </c>
      <c r="W328" s="5" t="s">
        <v>1054</v>
      </c>
      <c r="X328" s="6" t="s">
        <v>36</v>
      </c>
      <c r="Y328" s="6" t="s">
        <v>36</v>
      </c>
      <c r="Z328" s="6">
        <v>0.0</v>
      </c>
      <c r="AA328" s="1" t="s">
        <v>78</v>
      </c>
      <c r="AB328" s="1" t="s">
        <v>57</v>
      </c>
      <c r="AC328" s="1" t="s">
        <v>1399</v>
      </c>
      <c r="AD328" s="2"/>
      <c r="AE328" s="2"/>
      <c r="AF328" s="1" t="s">
        <v>1024</v>
      </c>
    </row>
    <row r="329">
      <c r="A329" s="5">
        <v>75711.0</v>
      </c>
      <c r="B329" s="3">
        <v>46210.0</v>
      </c>
      <c r="C329" s="1" t="s">
        <v>1041</v>
      </c>
      <c r="D329" s="5" t="s">
        <v>586</v>
      </c>
      <c r="E329" s="2"/>
      <c r="F329" s="5">
        <v>48946.0</v>
      </c>
      <c r="G329" s="3">
        <v>46210.0</v>
      </c>
      <c r="H329" s="1" t="s">
        <v>1739</v>
      </c>
      <c r="I329" s="3">
        <v>46210.0</v>
      </c>
      <c r="J329" s="1" t="s">
        <v>1000</v>
      </c>
      <c r="K329" s="5">
        <v>228.0</v>
      </c>
      <c r="L329" s="5">
        <v>2.30400228E8</v>
      </c>
      <c r="M329" s="1" t="s">
        <v>1740</v>
      </c>
      <c r="N329" s="1" t="s">
        <v>1740</v>
      </c>
      <c r="O329" s="2"/>
      <c r="P329" s="1" t="s">
        <v>1741</v>
      </c>
      <c r="Q329" s="1" t="s">
        <v>782</v>
      </c>
      <c r="R329" s="2"/>
      <c r="S329" s="1" t="s">
        <v>39</v>
      </c>
      <c r="T329" s="1" t="s">
        <v>1003</v>
      </c>
      <c r="U329" s="6" t="s">
        <v>1742</v>
      </c>
      <c r="V329" s="5" t="s">
        <v>1005</v>
      </c>
      <c r="W329" s="5" t="s">
        <v>36</v>
      </c>
      <c r="X329" s="6" t="s">
        <v>1743</v>
      </c>
      <c r="Y329" s="6" t="s">
        <v>1744</v>
      </c>
      <c r="Z329" s="6" t="s">
        <v>1308</v>
      </c>
      <c r="AA329" s="1" t="s">
        <v>78</v>
      </c>
      <c r="AB329" s="1" t="s">
        <v>381</v>
      </c>
      <c r="AC329" s="1" t="s">
        <v>1050</v>
      </c>
      <c r="AD329" s="2"/>
      <c r="AE329" s="2"/>
      <c r="AF329" s="1" t="s">
        <v>1015</v>
      </c>
    </row>
    <row r="330">
      <c r="A330" s="5">
        <v>75710.0</v>
      </c>
      <c r="B330" s="3">
        <v>46210.0</v>
      </c>
      <c r="C330" s="1"/>
      <c r="D330" s="5" t="s">
        <v>1745</v>
      </c>
      <c r="E330" s="2"/>
      <c r="F330" s="5"/>
      <c r="G330" s="3"/>
      <c r="H330" s="1"/>
      <c r="I330" s="3"/>
      <c r="J330" s="1" t="s">
        <v>1000</v>
      </c>
      <c r="K330" s="5">
        <v>46.0</v>
      </c>
      <c r="L330" s="5">
        <v>1.01000046E8</v>
      </c>
      <c r="M330" s="1" t="s">
        <v>69</v>
      </c>
      <c r="N330" s="1" t="s">
        <v>69</v>
      </c>
      <c r="O330" s="2"/>
      <c r="P330" s="1" t="s">
        <v>986</v>
      </c>
      <c r="Q330" s="1" t="s">
        <v>383</v>
      </c>
      <c r="R330" s="2"/>
      <c r="S330" s="1" t="s">
        <v>39</v>
      </c>
      <c r="T330" s="1" t="s">
        <v>1003</v>
      </c>
      <c r="U330" s="6" t="s">
        <v>1053</v>
      </c>
      <c r="V330" s="5" t="s">
        <v>1005</v>
      </c>
      <c r="W330" s="5" t="s">
        <v>36</v>
      </c>
      <c r="X330" s="6" t="s">
        <v>1073</v>
      </c>
      <c r="Y330" s="6" t="s">
        <v>161</v>
      </c>
      <c r="Z330" s="6">
        <v>0.0</v>
      </c>
      <c r="AA330" s="1" t="s">
        <v>207</v>
      </c>
      <c r="AB330" s="1" t="s">
        <v>207</v>
      </c>
      <c r="AC330" s="1" t="s">
        <v>100</v>
      </c>
      <c r="AD330" s="2"/>
      <c r="AE330" s="1"/>
      <c r="AF330" s="1" t="s">
        <v>1024</v>
      </c>
    </row>
    <row r="331">
      <c r="A331" s="5">
        <v>75709.0</v>
      </c>
      <c r="B331" s="3">
        <v>46209.0</v>
      </c>
      <c r="C331" s="2"/>
      <c r="D331" s="5" t="s">
        <v>1746</v>
      </c>
      <c r="E331" s="2"/>
      <c r="F331" s="5">
        <v>48931.0</v>
      </c>
      <c r="G331" s="3">
        <v>46209.0</v>
      </c>
      <c r="H331" s="1" t="s">
        <v>1747</v>
      </c>
      <c r="I331" s="3">
        <v>46209.0</v>
      </c>
      <c r="J331" s="1" t="s">
        <v>1000</v>
      </c>
      <c r="K331" s="5">
        <v>67.0</v>
      </c>
      <c r="L331" s="5">
        <v>1.01000067E8</v>
      </c>
      <c r="M331" s="1" t="s">
        <v>1748</v>
      </c>
      <c r="N331" s="1" t="s">
        <v>1748</v>
      </c>
      <c r="O331" s="2"/>
      <c r="P331" s="1" t="s">
        <v>986</v>
      </c>
      <c r="Q331" s="1" t="s">
        <v>892</v>
      </c>
      <c r="R331" s="2"/>
      <c r="S331" s="1" t="s">
        <v>820</v>
      </c>
      <c r="T331" s="1" t="s">
        <v>1003</v>
      </c>
      <c r="U331" s="6" t="s">
        <v>1046</v>
      </c>
      <c r="V331" s="5" t="s">
        <v>1005</v>
      </c>
      <c r="W331" s="5" t="s">
        <v>36</v>
      </c>
      <c r="X331" s="6" t="s">
        <v>1047</v>
      </c>
      <c r="Y331" s="6" t="s">
        <v>1048</v>
      </c>
      <c r="Z331" s="6" t="s">
        <v>1749</v>
      </c>
      <c r="AA331" s="1" t="s">
        <v>819</v>
      </c>
      <c r="AB331" s="1" t="s">
        <v>819</v>
      </c>
      <c r="AC331" s="1" t="s">
        <v>858</v>
      </c>
      <c r="AD331" s="2"/>
      <c r="AE331" s="2"/>
      <c r="AF331" s="1" t="s">
        <v>1008</v>
      </c>
    </row>
    <row r="332">
      <c r="A332" s="5">
        <v>75708.0</v>
      </c>
      <c r="B332" s="3">
        <v>46209.0</v>
      </c>
      <c r="C332" s="1"/>
      <c r="D332" s="5" t="s">
        <v>1750</v>
      </c>
      <c r="E332" s="2"/>
      <c r="F332" s="5">
        <v>48930.0</v>
      </c>
      <c r="G332" s="3">
        <v>46209.0</v>
      </c>
      <c r="H332" s="1" t="s">
        <v>1751</v>
      </c>
      <c r="I332" s="3">
        <v>46209.0</v>
      </c>
      <c r="J332" s="1" t="s">
        <v>1000</v>
      </c>
      <c r="K332" s="5">
        <v>1.0</v>
      </c>
      <c r="L332" s="5">
        <v>1.61000001E8</v>
      </c>
      <c r="M332" s="1" t="s">
        <v>1010</v>
      </c>
      <c r="N332" s="1" t="s">
        <v>1752</v>
      </c>
      <c r="O332" s="2"/>
      <c r="P332" s="1" t="s">
        <v>986</v>
      </c>
      <c r="Q332" s="1" t="s">
        <v>892</v>
      </c>
      <c r="R332" s="2"/>
      <c r="S332" s="1" t="s">
        <v>820</v>
      </c>
      <c r="T332" s="1" t="s">
        <v>1003</v>
      </c>
      <c r="U332" s="6" t="s">
        <v>1753</v>
      </c>
      <c r="V332" s="5" t="s">
        <v>1005</v>
      </c>
      <c r="W332" s="5" t="s">
        <v>36</v>
      </c>
      <c r="X332" s="6" t="s">
        <v>1754</v>
      </c>
      <c r="Y332" s="6" t="s">
        <v>1755</v>
      </c>
      <c r="Z332" s="6">
        <v>0.0</v>
      </c>
      <c r="AA332" s="1" t="s">
        <v>819</v>
      </c>
      <c r="AB332" s="1" t="s">
        <v>819</v>
      </c>
      <c r="AC332" s="1" t="s">
        <v>858</v>
      </c>
      <c r="AD332" s="2"/>
      <c r="AE332" s="2"/>
      <c r="AF332" s="1" t="s">
        <v>1008</v>
      </c>
    </row>
    <row r="333">
      <c r="A333" s="5">
        <v>75707.0</v>
      </c>
      <c r="B333" s="3">
        <v>46209.0</v>
      </c>
      <c r="C333" s="2"/>
      <c r="D333" s="5" t="s">
        <v>1756</v>
      </c>
      <c r="E333" s="2"/>
      <c r="F333" s="5">
        <v>48923.0</v>
      </c>
      <c r="G333" s="3">
        <v>46209.0</v>
      </c>
      <c r="H333" s="1" t="s">
        <v>1757</v>
      </c>
      <c r="I333" s="3">
        <v>46209.0</v>
      </c>
      <c r="J333" s="1" t="s">
        <v>1000</v>
      </c>
      <c r="K333" s="5">
        <v>75.0</v>
      </c>
      <c r="L333" s="5">
        <v>1.01000075E8</v>
      </c>
      <c r="M333" s="1" t="s">
        <v>1052</v>
      </c>
      <c r="N333" s="1" t="s">
        <v>1052</v>
      </c>
      <c r="O333" s="2"/>
      <c r="P333" s="1" t="s">
        <v>986</v>
      </c>
      <c r="Q333" s="1" t="s">
        <v>447</v>
      </c>
      <c r="R333" s="2"/>
      <c r="S333" s="1" t="s">
        <v>39</v>
      </c>
      <c r="T333" s="1" t="s">
        <v>1003</v>
      </c>
      <c r="U333" s="6" t="s">
        <v>1053</v>
      </c>
      <c r="V333" s="5" t="s">
        <v>1005</v>
      </c>
      <c r="W333" s="5" t="s">
        <v>36</v>
      </c>
      <c r="X333" s="6" t="s">
        <v>1073</v>
      </c>
      <c r="Y333" s="6" t="s">
        <v>161</v>
      </c>
      <c r="Z333" s="6" t="s">
        <v>1055</v>
      </c>
      <c r="AA333" s="1" t="s">
        <v>37</v>
      </c>
      <c r="AB333" s="1" t="s">
        <v>37</v>
      </c>
      <c r="AC333" s="1" t="s">
        <v>85</v>
      </c>
      <c r="AD333" s="2"/>
      <c r="AE333" s="2"/>
      <c r="AF333" s="1" t="s">
        <v>1024</v>
      </c>
    </row>
    <row r="334">
      <c r="A334" s="5">
        <v>75706.0</v>
      </c>
      <c r="B334" s="3">
        <v>46209.0</v>
      </c>
      <c r="C334" s="1"/>
      <c r="D334" s="5" t="s">
        <v>1758</v>
      </c>
      <c r="E334" s="2"/>
      <c r="F334" s="5">
        <v>48915.0</v>
      </c>
      <c r="G334" s="3">
        <v>46209.0</v>
      </c>
      <c r="H334" s="1" t="s">
        <v>1759</v>
      </c>
      <c r="I334" s="3">
        <v>46209.0</v>
      </c>
      <c r="J334" s="1" t="s">
        <v>1000</v>
      </c>
      <c r="K334" s="5">
        <v>46.0</v>
      </c>
      <c r="L334" s="5">
        <v>1.01000046E8</v>
      </c>
      <c r="M334" s="1" t="s">
        <v>69</v>
      </c>
      <c r="N334" s="1" t="s">
        <v>69</v>
      </c>
      <c r="O334" s="2"/>
      <c r="P334" s="1" t="s">
        <v>986</v>
      </c>
      <c r="Q334" s="1" t="s">
        <v>460</v>
      </c>
      <c r="R334" s="2"/>
      <c r="S334" s="1" t="s">
        <v>39</v>
      </c>
      <c r="T334" s="1" t="s">
        <v>1003</v>
      </c>
      <c r="U334" s="6" t="s">
        <v>1053</v>
      </c>
      <c r="V334" s="5" t="s">
        <v>1005</v>
      </c>
      <c r="W334" s="5" t="s">
        <v>36</v>
      </c>
      <c r="X334" s="6" t="s">
        <v>1073</v>
      </c>
      <c r="Y334" s="6" t="s">
        <v>161</v>
      </c>
      <c r="Z334" s="6">
        <v>0.0</v>
      </c>
      <c r="AA334" s="1" t="s">
        <v>49</v>
      </c>
      <c r="AB334" s="1" t="s">
        <v>49</v>
      </c>
      <c r="AC334" s="1" t="s">
        <v>50</v>
      </c>
      <c r="AD334" s="2"/>
      <c r="AE334" s="2"/>
      <c r="AF334" s="1" t="s">
        <v>1024</v>
      </c>
    </row>
    <row r="335">
      <c r="A335" s="5">
        <v>75705.0</v>
      </c>
      <c r="B335" s="3">
        <v>46209.0</v>
      </c>
      <c r="C335" s="1" t="s">
        <v>1041</v>
      </c>
      <c r="D335" s="5" t="s">
        <v>1760</v>
      </c>
      <c r="E335" s="2"/>
      <c r="F335" s="5">
        <v>48922.0</v>
      </c>
      <c r="G335" s="3">
        <v>46209.0</v>
      </c>
      <c r="H335" s="1" t="s">
        <v>1761</v>
      </c>
      <c r="I335" s="3">
        <v>46209.0</v>
      </c>
      <c r="J335" s="1" t="s">
        <v>1000</v>
      </c>
      <c r="K335" s="5">
        <v>20.0</v>
      </c>
      <c r="L335" s="5">
        <v>2.3060002E8</v>
      </c>
      <c r="M335" s="1" t="s">
        <v>1219</v>
      </c>
      <c r="N335" s="1" t="s">
        <v>1219</v>
      </c>
      <c r="O335" s="2"/>
      <c r="P335" s="1" t="s">
        <v>1762</v>
      </c>
      <c r="Q335" s="1" t="s">
        <v>447</v>
      </c>
      <c r="R335" s="2"/>
      <c r="S335" s="1" t="s">
        <v>39</v>
      </c>
      <c r="T335" s="1" t="s">
        <v>1003</v>
      </c>
      <c r="U335" s="6" t="s">
        <v>1220</v>
      </c>
      <c r="V335" s="5" t="s">
        <v>1005</v>
      </c>
      <c r="W335" s="5" t="s">
        <v>36</v>
      </c>
      <c r="X335" s="6" t="s">
        <v>1221</v>
      </c>
      <c r="Y335" s="6" t="s">
        <v>1222</v>
      </c>
      <c r="Z335" s="6" t="s">
        <v>1168</v>
      </c>
      <c r="AA335" s="1" t="s">
        <v>78</v>
      </c>
      <c r="AB335" s="1" t="s">
        <v>37</v>
      </c>
      <c r="AC335" s="1" t="s">
        <v>1295</v>
      </c>
      <c r="AD335" s="2"/>
      <c r="AE335" s="2"/>
      <c r="AF335" s="1" t="s">
        <v>1024</v>
      </c>
    </row>
    <row r="336">
      <c r="A336" s="5">
        <v>75704.0</v>
      </c>
      <c r="B336" s="3">
        <v>46209.0</v>
      </c>
      <c r="C336" s="1"/>
      <c r="D336" s="5" t="s">
        <v>1763</v>
      </c>
      <c r="E336" s="2"/>
      <c r="F336" s="5">
        <v>48909.0</v>
      </c>
      <c r="G336" s="3">
        <v>46209.0</v>
      </c>
      <c r="H336" s="1" t="s">
        <v>1764</v>
      </c>
      <c r="I336" s="3">
        <v>46209.0</v>
      </c>
      <c r="J336" s="1" t="s">
        <v>1000</v>
      </c>
      <c r="K336" s="5">
        <v>79.0</v>
      </c>
      <c r="L336" s="5">
        <v>1.01000079E8</v>
      </c>
      <c r="M336" s="1" t="s">
        <v>1030</v>
      </c>
      <c r="N336" s="1" t="s">
        <v>1030</v>
      </c>
      <c r="O336" s="2"/>
      <c r="P336" s="1" t="s">
        <v>986</v>
      </c>
      <c r="Q336" s="1" t="s">
        <v>182</v>
      </c>
      <c r="R336" s="2"/>
      <c r="S336" s="1" t="s">
        <v>39</v>
      </c>
      <c r="T336" s="1" t="s">
        <v>1003</v>
      </c>
      <c r="U336" s="6" t="s">
        <v>1031</v>
      </c>
      <c r="V336" s="5" t="s">
        <v>1005</v>
      </c>
      <c r="W336" s="5" t="s">
        <v>36</v>
      </c>
      <c r="X336" s="6" t="s">
        <v>1032</v>
      </c>
      <c r="Y336" s="6" t="s">
        <v>1033</v>
      </c>
      <c r="Z336" s="6" t="s">
        <v>1034</v>
      </c>
      <c r="AA336" s="1" t="s">
        <v>57</v>
      </c>
      <c r="AB336" s="1" t="s">
        <v>57</v>
      </c>
      <c r="AC336" s="1" t="s">
        <v>118</v>
      </c>
      <c r="AD336" s="2"/>
      <c r="AE336" s="2"/>
      <c r="AF336" s="1" t="s">
        <v>1024</v>
      </c>
    </row>
    <row r="337">
      <c r="A337" s="5">
        <v>75703.0</v>
      </c>
      <c r="B337" s="3">
        <v>46209.0</v>
      </c>
      <c r="C337" s="1" t="s">
        <v>1765</v>
      </c>
      <c r="D337" s="5" t="s">
        <v>266</v>
      </c>
      <c r="E337" s="2"/>
      <c r="F337" s="5">
        <v>48908.0</v>
      </c>
      <c r="G337" s="3">
        <v>46209.0</v>
      </c>
      <c r="H337" s="1" t="s">
        <v>1766</v>
      </c>
      <c r="I337" s="3">
        <v>46209.0</v>
      </c>
      <c r="J337" s="1" t="s">
        <v>1000</v>
      </c>
      <c r="K337" s="5">
        <v>113.0</v>
      </c>
      <c r="L337" s="5">
        <v>2.30400113E8</v>
      </c>
      <c r="M337" s="1" t="s">
        <v>1088</v>
      </c>
      <c r="N337" s="1" t="s">
        <v>1088</v>
      </c>
      <c r="O337" s="2"/>
      <c r="P337" s="1" t="s">
        <v>1767</v>
      </c>
      <c r="Q337" s="1" t="s">
        <v>182</v>
      </c>
      <c r="R337" s="2"/>
      <c r="S337" s="1" t="s">
        <v>39</v>
      </c>
      <c r="T337" s="1" t="s">
        <v>1003</v>
      </c>
      <c r="U337" s="6" t="s">
        <v>1027</v>
      </c>
      <c r="V337" s="5" t="s">
        <v>1005</v>
      </c>
      <c r="W337" s="5" t="s">
        <v>1054</v>
      </c>
      <c r="X337" s="6" t="s">
        <v>36</v>
      </c>
      <c r="Y337" s="6" t="s">
        <v>36</v>
      </c>
      <c r="Z337" s="6" t="s">
        <v>1029</v>
      </c>
      <c r="AA337" s="1" t="s">
        <v>78</v>
      </c>
      <c r="AB337" s="1" t="s">
        <v>57</v>
      </c>
      <c r="AC337" s="1" t="s">
        <v>1295</v>
      </c>
      <c r="AD337" s="2"/>
      <c r="AE337" s="2"/>
      <c r="AF337" s="1" t="s">
        <v>1024</v>
      </c>
    </row>
    <row r="338">
      <c r="A338" s="5">
        <v>75702.0</v>
      </c>
      <c r="B338" s="3">
        <v>46209.0</v>
      </c>
      <c r="C338" s="1"/>
      <c r="D338" s="5" t="s">
        <v>1329</v>
      </c>
      <c r="E338" s="2"/>
      <c r="F338" s="5">
        <v>48906.0</v>
      </c>
      <c r="G338" s="3">
        <v>46209.0</v>
      </c>
      <c r="H338" s="1" t="s">
        <v>1768</v>
      </c>
      <c r="I338" s="3">
        <v>46209.0</v>
      </c>
      <c r="J338" s="1" t="s">
        <v>1000</v>
      </c>
      <c r="K338" s="5">
        <v>1.0</v>
      </c>
      <c r="L338" s="5">
        <v>1.61000001E8</v>
      </c>
      <c r="M338" s="1" t="s">
        <v>1010</v>
      </c>
      <c r="N338" s="1" t="s">
        <v>1164</v>
      </c>
      <c r="O338" s="2"/>
      <c r="P338" s="1" t="s">
        <v>986</v>
      </c>
      <c r="Q338" s="1" t="s">
        <v>113</v>
      </c>
      <c r="R338" s="2"/>
      <c r="S338" s="1" t="s">
        <v>39</v>
      </c>
      <c r="T338" s="1" t="s">
        <v>1003</v>
      </c>
      <c r="U338" s="6" t="s">
        <v>1165</v>
      </c>
      <c r="V338" s="5" t="s">
        <v>1082</v>
      </c>
      <c r="W338" s="5" t="s">
        <v>36</v>
      </c>
      <c r="X338" s="6" t="s">
        <v>1769</v>
      </c>
      <c r="Y338" s="6" t="s">
        <v>1769</v>
      </c>
      <c r="Z338" s="6">
        <v>8188400.0</v>
      </c>
      <c r="AA338" s="1" t="s">
        <v>57</v>
      </c>
      <c r="AB338" s="1" t="s">
        <v>57</v>
      </c>
      <c r="AC338" s="1" t="s">
        <v>1079</v>
      </c>
      <c r="AD338" s="2"/>
      <c r="AE338" s="2"/>
      <c r="AF338" s="1" t="s">
        <v>1024</v>
      </c>
    </row>
    <row r="339">
      <c r="A339" s="5">
        <v>75701.0</v>
      </c>
      <c r="B339" s="3">
        <v>46209.0</v>
      </c>
      <c r="C339" s="1"/>
      <c r="D339" s="5" t="s">
        <v>1329</v>
      </c>
      <c r="E339" s="2"/>
      <c r="F339" s="5">
        <v>48906.0</v>
      </c>
      <c r="G339" s="3">
        <v>46209.0</v>
      </c>
      <c r="H339" s="1" t="s">
        <v>1768</v>
      </c>
      <c r="I339" s="3">
        <v>46209.0</v>
      </c>
      <c r="J339" s="1" t="s">
        <v>1000</v>
      </c>
      <c r="K339" s="5">
        <v>1.0</v>
      </c>
      <c r="L339" s="5">
        <v>1.61000001E8</v>
      </c>
      <c r="M339" s="1" t="s">
        <v>1010</v>
      </c>
      <c r="N339" s="1" t="s">
        <v>1011</v>
      </c>
      <c r="O339" s="2"/>
      <c r="P339" s="1" t="s">
        <v>986</v>
      </c>
      <c r="Q339" s="1" t="s">
        <v>113</v>
      </c>
      <c r="R339" s="2"/>
      <c r="S339" s="1" t="s">
        <v>39</v>
      </c>
      <c r="T339" s="1" t="s">
        <v>1003</v>
      </c>
      <c r="U339" s="6">
        <v>8900000.0</v>
      </c>
      <c r="V339" s="5" t="s">
        <v>1005</v>
      </c>
      <c r="W339" s="5" t="s">
        <v>36</v>
      </c>
      <c r="X339" s="6" t="s">
        <v>1228</v>
      </c>
      <c r="Y339" s="6" t="s">
        <v>1228</v>
      </c>
      <c r="Z339" s="6" t="s">
        <v>1014</v>
      </c>
      <c r="AA339" s="1" t="s">
        <v>57</v>
      </c>
      <c r="AB339" s="1" t="s">
        <v>57</v>
      </c>
      <c r="AC339" s="1" t="s">
        <v>1079</v>
      </c>
      <c r="AD339" s="2"/>
      <c r="AE339" s="2"/>
      <c r="AF339" s="1" t="s">
        <v>1024</v>
      </c>
    </row>
    <row r="340">
      <c r="A340" s="5">
        <v>75700.0</v>
      </c>
      <c r="B340" s="3">
        <v>46209.0</v>
      </c>
      <c r="C340" s="1"/>
      <c r="D340" s="5" t="s">
        <v>1329</v>
      </c>
      <c r="E340" s="2"/>
      <c r="F340" s="5">
        <v>48906.0</v>
      </c>
      <c r="G340" s="3">
        <v>46209.0</v>
      </c>
      <c r="H340" s="1" t="s">
        <v>1768</v>
      </c>
      <c r="I340" s="3">
        <v>46209.0</v>
      </c>
      <c r="J340" s="1" t="s">
        <v>1000</v>
      </c>
      <c r="K340" s="5">
        <v>1.0</v>
      </c>
      <c r="L340" s="5">
        <v>1.61000001E8</v>
      </c>
      <c r="M340" s="1" t="s">
        <v>1010</v>
      </c>
      <c r="N340" s="1" t="s">
        <v>1167</v>
      </c>
      <c r="O340" s="2"/>
      <c r="P340" s="1" t="s">
        <v>986</v>
      </c>
      <c r="Q340" s="1" t="s">
        <v>113</v>
      </c>
      <c r="R340" s="2"/>
      <c r="S340" s="1" t="s">
        <v>39</v>
      </c>
      <c r="T340" s="1" t="s">
        <v>1003</v>
      </c>
      <c r="U340" s="6" t="s">
        <v>1168</v>
      </c>
      <c r="V340" s="5" t="s">
        <v>1005</v>
      </c>
      <c r="W340" s="5" t="s">
        <v>36</v>
      </c>
      <c r="X340" s="5" t="s">
        <v>1222</v>
      </c>
      <c r="Y340" s="6" t="s">
        <v>1222</v>
      </c>
      <c r="Z340" s="6" t="s">
        <v>1170</v>
      </c>
      <c r="AA340" s="1" t="s">
        <v>57</v>
      </c>
      <c r="AB340" s="1" t="s">
        <v>57</v>
      </c>
      <c r="AC340" s="1" t="s">
        <v>1079</v>
      </c>
      <c r="AD340" s="2"/>
      <c r="AE340" s="2"/>
      <c r="AF340" s="1" t="s">
        <v>1024</v>
      </c>
    </row>
    <row r="341">
      <c r="A341" s="5">
        <v>75699.0</v>
      </c>
      <c r="B341" s="3">
        <v>46209.0</v>
      </c>
      <c r="C341" s="1" t="s">
        <v>1765</v>
      </c>
      <c r="D341" s="5" t="s">
        <v>786</v>
      </c>
      <c r="E341" s="2"/>
      <c r="F341" s="5">
        <v>48924.0</v>
      </c>
      <c r="G341" s="3">
        <v>46209.0</v>
      </c>
      <c r="H341" s="1" t="s">
        <v>1770</v>
      </c>
      <c r="I341" s="3">
        <v>46209.0</v>
      </c>
      <c r="J341" s="1" t="s">
        <v>1000</v>
      </c>
      <c r="K341" s="5">
        <v>223.0</v>
      </c>
      <c r="L341" s="5">
        <v>2.30400223E8</v>
      </c>
      <c r="M341" s="1" t="s">
        <v>1240</v>
      </c>
      <c r="N341" s="1" t="s">
        <v>1240</v>
      </c>
      <c r="O341" s="2"/>
      <c r="P341" s="1" t="s">
        <v>1771</v>
      </c>
      <c r="Q341" s="1" t="s">
        <v>474</v>
      </c>
      <c r="R341" s="2"/>
      <c r="S341" s="1" t="s">
        <v>39</v>
      </c>
      <c r="T341" s="1" t="s">
        <v>1003</v>
      </c>
      <c r="U341" s="6">
        <v>4780000.0</v>
      </c>
      <c r="V341" s="5" t="s">
        <v>1005</v>
      </c>
      <c r="W341" s="5" t="s">
        <v>1054</v>
      </c>
      <c r="X341" s="6" t="s">
        <v>36</v>
      </c>
      <c r="Y341" s="6" t="s">
        <v>36</v>
      </c>
      <c r="Z341" s="6">
        <v>0.0</v>
      </c>
      <c r="AA341" s="1" t="s">
        <v>1153</v>
      </c>
      <c r="AB341" s="1" t="s">
        <v>38</v>
      </c>
      <c r="AC341" s="1" t="s">
        <v>1477</v>
      </c>
      <c r="AD341" s="2"/>
      <c r="AE341" s="1"/>
      <c r="AF341" s="1" t="s">
        <v>1024</v>
      </c>
    </row>
    <row r="342">
      <c r="A342" s="5">
        <v>75698.0</v>
      </c>
      <c r="B342" s="3">
        <v>46209.0</v>
      </c>
      <c r="C342" s="1"/>
      <c r="D342" s="5" t="s">
        <v>1334</v>
      </c>
      <c r="E342" s="2"/>
      <c r="F342" s="5">
        <v>48905.0</v>
      </c>
      <c r="G342" s="3">
        <v>46209.0</v>
      </c>
      <c r="H342" s="1" t="s">
        <v>1772</v>
      </c>
      <c r="I342" s="3">
        <v>46209.0</v>
      </c>
      <c r="J342" s="1" t="s">
        <v>1000</v>
      </c>
      <c r="K342" s="5">
        <v>79.0</v>
      </c>
      <c r="L342" s="5">
        <v>1.01000079E8</v>
      </c>
      <c r="M342" s="1" t="s">
        <v>1030</v>
      </c>
      <c r="N342" s="1" t="s">
        <v>1030</v>
      </c>
      <c r="O342" s="2"/>
      <c r="P342" s="1" t="s">
        <v>986</v>
      </c>
      <c r="Q342" s="1" t="s">
        <v>464</v>
      </c>
      <c r="R342" s="2"/>
      <c r="S342" s="1" t="s">
        <v>39</v>
      </c>
      <c r="T342" s="1" t="s">
        <v>1003</v>
      </c>
      <c r="U342" s="6" t="s">
        <v>1031</v>
      </c>
      <c r="V342" s="5" t="s">
        <v>1005</v>
      </c>
      <c r="W342" s="5" t="s">
        <v>36</v>
      </c>
      <c r="X342" s="6" t="s">
        <v>1032</v>
      </c>
      <c r="Y342" s="6" t="s">
        <v>1033</v>
      </c>
      <c r="Z342" s="6" t="s">
        <v>1034</v>
      </c>
      <c r="AA342" s="1" t="s">
        <v>57</v>
      </c>
      <c r="AB342" s="1" t="s">
        <v>57</v>
      </c>
      <c r="AC342" s="1" t="s">
        <v>118</v>
      </c>
      <c r="AD342" s="2"/>
      <c r="AE342" s="2"/>
      <c r="AF342" s="1" t="s">
        <v>1024</v>
      </c>
    </row>
    <row r="343">
      <c r="A343" s="5">
        <v>75697.0</v>
      </c>
      <c r="B343" s="3">
        <v>46209.0</v>
      </c>
      <c r="C343" s="1"/>
      <c r="D343" s="5" t="s">
        <v>1773</v>
      </c>
      <c r="E343" s="2"/>
      <c r="F343" s="5">
        <v>48935.0</v>
      </c>
      <c r="G343" s="3">
        <v>46210.0</v>
      </c>
      <c r="H343" s="1" t="s">
        <v>1774</v>
      </c>
      <c r="I343" s="3">
        <v>46210.0</v>
      </c>
      <c r="J343" s="1" t="s">
        <v>1000</v>
      </c>
      <c r="K343" s="5">
        <v>1.0</v>
      </c>
      <c r="L343" s="5">
        <v>1.61000001E8</v>
      </c>
      <c r="M343" s="1" t="s">
        <v>1010</v>
      </c>
      <c r="N343" s="1" t="s">
        <v>1076</v>
      </c>
      <c r="O343" s="2"/>
      <c r="P343" s="1" t="s">
        <v>986</v>
      </c>
      <c r="Q343" s="1" t="s">
        <v>442</v>
      </c>
      <c r="R343" s="2"/>
      <c r="S343" s="1" t="s">
        <v>39</v>
      </c>
      <c r="T343" s="1" t="s">
        <v>1003</v>
      </c>
      <c r="U343" s="6">
        <v>7000000.0</v>
      </c>
      <c r="V343" s="5" t="s">
        <v>1005</v>
      </c>
      <c r="W343" s="5" t="s">
        <v>36</v>
      </c>
      <c r="X343" s="6" t="s">
        <v>1540</v>
      </c>
      <c r="Y343" s="6" t="s">
        <v>1540</v>
      </c>
      <c r="Z343" s="6">
        <v>1617400.0</v>
      </c>
      <c r="AA343" s="1" t="s">
        <v>99</v>
      </c>
      <c r="AB343" s="1" t="s">
        <v>99</v>
      </c>
      <c r="AC343" s="1" t="s">
        <v>1079</v>
      </c>
      <c r="AD343" s="2"/>
      <c r="AE343" s="2"/>
      <c r="AF343" s="1" t="s">
        <v>1024</v>
      </c>
    </row>
    <row r="344">
      <c r="A344" s="5">
        <v>75696.0</v>
      </c>
      <c r="B344" s="3">
        <v>46209.0</v>
      </c>
      <c r="C344" s="1"/>
      <c r="D344" s="5" t="s">
        <v>263</v>
      </c>
      <c r="E344" s="2"/>
      <c r="F344" s="5">
        <v>48903.0</v>
      </c>
      <c r="G344" s="3">
        <v>46209.0</v>
      </c>
      <c r="H344" s="1" t="s">
        <v>1775</v>
      </c>
      <c r="I344" s="3">
        <v>46209.0</v>
      </c>
      <c r="J344" s="1" t="s">
        <v>1000</v>
      </c>
      <c r="K344" s="5">
        <v>1.0</v>
      </c>
      <c r="L344" s="5">
        <v>1.61000001E8</v>
      </c>
      <c r="M344" s="1" t="s">
        <v>1010</v>
      </c>
      <c r="N344" s="1" t="s">
        <v>1011</v>
      </c>
      <c r="O344" s="2"/>
      <c r="P344" s="1" t="s">
        <v>986</v>
      </c>
      <c r="Q344" s="1" t="s">
        <v>769</v>
      </c>
      <c r="R344" s="2"/>
      <c r="S344" s="1" t="s">
        <v>39</v>
      </c>
      <c r="T344" s="1" t="s">
        <v>1003</v>
      </c>
      <c r="U344" s="6">
        <v>8900000.0</v>
      </c>
      <c r="V344" s="5" t="s">
        <v>1082</v>
      </c>
      <c r="W344" s="5" t="s">
        <v>36</v>
      </c>
      <c r="X344" s="6" t="s">
        <v>1555</v>
      </c>
      <c r="Y344" s="6" t="s">
        <v>1555</v>
      </c>
      <c r="Z344" s="6" t="s">
        <v>1014</v>
      </c>
      <c r="AA344" s="1" t="s">
        <v>381</v>
      </c>
      <c r="AB344" s="1" t="s">
        <v>381</v>
      </c>
      <c r="AC344" s="1" t="s">
        <v>804</v>
      </c>
      <c r="AD344" s="2"/>
      <c r="AE344" s="2"/>
      <c r="AF344" s="1" t="s">
        <v>1015</v>
      </c>
    </row>
    <row r="345">
      <c r="A345" s="5">
        <v>75695.0</v>
      </c>
      <c r="B345" s="3">
        <v>46209.0</v>
      </c>
      <c r="C345" s="1"/>
      <c r="D345" s="5" t="s">
        <v>1776</v>
      </c>
      <c r="E345" s="2"/>
      <c r="F345" s="5">
        <v>48935.0</v>
      </c>
      <c r="G345" s="3">
        <v>46210.0</v>
      </c>
      <c r="H345" s="1" t="s">
        <v>1774</v>
      </c>
      <c r="I345" s="3">
        <v>46210.0</v>
      </c>
      <c r="J345" s="1" t="s">
        <v>1000</v>
      </c>
      <c r="K345" s="5">
        <v>1.0</v>
      </c>
      <c r="L345" s="5">
        <v>1.61000001E8</v>
      </c>
      <c r="M345" s="1" t="s">
        <v>1010</v>
      </c>
      <c r="N345" s="1" t="s">
        <v>1418</v>
      </c>
      <c r="O345" s="2"/>
      <c r="P345" s="1" t="s">
        <v>986</v>
      </c>
      <c r="Q345" s="1" t="s">
        <v>442</v>
      </c>
      <c r="R345" s="2"/>
      <c r="S345" s="1" t="s">
        <v>39</v>
      </c>
      <c r="T345" s="1" t="s">
        <v>1003</v>
      </c>
      <c r="U345" s="6" t="s">
        <v>1419</v>
      </c>
      <c r="V345" s="5" t="s">
        <v>1005</v>
      </c>
      <c r="W345" s="5" t="s">
        <v>36</v>
      </c>
      <c r="X345" s="6" t="s">
        <v>1420</v>
      </c>
      <c r="Y345" s="6" t="s">
        <v>1420</v>
      </c>
      <c r="Z345" s="6" t="s">
        <v>1421</v>
      </c>
      <c r="AA345" s="1" t="s">
        <v>99</v>
      </c>
      <c r="AB345" s="1" t="s">
        <v>99</v>
      </c>
      <c r="AC345" s="1" t="s">
        <v>1079</v>
      </c>
      <c r="AD345" s="2"/>
      <c r="AE345" s="2"/>
      <c r="AF345" s="1" t="s">
        <v>1024</v>
      </c>
    </row>
    <row r="346">
      <c r="A346" s="5">
        <v>75694.0</v>
      </c>
      <c r="B346" s="3">
        <v>46209.0</v>
      </c>
      <c r="C346" s="1"/>
      <c r="D346" s="5" t="s">
        <v>1777</v>
      </c>
      <c r="E346" s="2"/>
      <c r="F346" s="5">
        <v>48902.0</v>
      </c>
      <c r="G346" s="3">
        <v>46209.0</v>
      </c>
      <c r="H346" s="1" t="s">
        <v>1778</v>
      </c>
      <c r="I346" s="3">
        <v>46209.0</v>
      </c>
      <c r="J346" s="1" t="s">
        <v>1000</v>
      </c>
      <c r="K346" s="5">
        <v>41.0</v>
      </c>
      <c r="L346" s="5">
        <v>1.11000041E8</v>
      </c>
      <c r="M346" s="1" t="s">
        <v>1284</v>
      </c>
      <c r="N346" s="1" t="s">
        <v>1284</v>
      </c>
      <c r="O346" s="2"/>
      <c r="P346" s="1" t="s">
        <v>986</v>
      </c>
      <c r="Q346" s="1" t="s">
        <v>457</v>
      </c>
      <c r="R346" s="2"/>
      <c r="S346" s="1" t="s">
        <v>39</v>
      </c>
      <c r="T346" s="1" t="s">
        <v>1003</v>
      </c>
      <c r="U346" s="6" t="s">
        <v>1285</v>
      </c>
      <c r="V346" s="5" t="s">
        <v>1005</v>
      </c>
      <c r="W346" s="5" t="s">
        <v>36</v>
      </c>
      <c r="X346" s="6" t="s">
        <v>1286</v>
      </c>
      <c r="Y346" s="6" t="s">
        <v>1287</v>
      </c>
      <c r="Z346" s="6" t="s">
        <v>1288</v>
      </c>
      <c r="AA346" s="1" t="s">
        <v>65</v>
      </c>
      <c r="AB346" s="1" t="s">
        <v>65</v>
      </c>
      <c r="AC346" s="1" t="s">
        <v>118</v>
      </c>
      <c r="AD346" s="2"/>
      <c r="AE346" s="2"/>
      <c r="AF346" s="1" t="s">
        <v>1024</v>
      </c>
    </row>
    <row r="347">
      <c r="A347" s="5">
        <v>75693.0</v>
      </c>
      <c r="B347" s="3">
        <v>46209.0</v>
      </c>
      <c r="C347" s="1"/>
      <c r="D347" s="5" t="s">
        <v>1779</v>
      </c>
      <c r="E347" s="2"/>
      <c r="F347" s="5">
        <v>48898.0</v>
      </c>
      <c r="G347" s="3">
        <v>46209.0</v>
      </c>
      <c r="H347" s="1" t="s">
        <v>1780</v>
      </c>
      <c r="I347" s="3">
        <v>46209.0</v>
      </c>
      <c r="J347" s="1" t="s">
        <v>1000</v>
      </c>
      <c r="K347" s="5">
        <v>40.0</v>
      </c>
      <c r="L347" s="5">
        <v>1.0100004E8</v>
      </c>
      <c r="M347" s="1" t="s">
        <v>1247</v>
      </c>
      <c r="N347" s="1" t="s">
        <v>1247</v>
      </c>
      <c r="O347" s="2"/>
      <c r="P347" s="1" t="s">
        <v>986</v>
      </c>
      <c r="Q347" s="1" t="s">
        <v>769</v>
      </c>
      <c r="R347" s="2"/>
      <c r="S347" s="1" t="s">
        <v>39</v>
      </c>
      <c r="T347" s="1" t="s">
        <v>1003</v>
      </c>
      <c r="U347" s="6">
        <v>0.0</v>
      </c>
      <c r="V347" s="5" t="s">
        <v>1005</v>
      </c>
      <c r="W347" s="5" t="s">
        <v>36</v>
      </c>
      <c r="X347" s="6" t="s">
        <v>36</v>
      </c>
      <c r="Y347" s="6" t="s">
        <v>36</v>
      </c>
      <c r="Z347" s="6">
        <v>990000.0</v>
      </c>
      <c r="AA347" s="1" t="s">
        <v>381</v>
      </c>
      <c r="AB347" s="1" t="s">
        <v>381</v>
      </c>
      <c r="AC347" s="1" t="s">
        <v>804</v>
      </c>
      <c r="AD347" s="2"/>
      <c r="AE347" s="2"/>
      <c r="AF347" s="1" t="s">
        <v>1015</v>
      </c>
    </row>
    <row r="348">
      <c r="A348" s="5">
        <v>75692.0</v>
      </c>
      <c r="B348" s="3">
        <v>46209.0</v>
      </c>
      <c r="C348" s="1" t="s">
        <v>1475</v>
      </c>
      <c r="D348" s="5" t="s">
        <v>1781</v>
      </c>
      <c r="E348" s="2"/>
      <c r="F348" s="5">
        <v>48907.0</v>
      </c>
      <c r="G348" s="3">
        <v>46209.0</v>
      </c>
      <c r="H348" s="1" t="s">
        <v>1782</v>
      </c>
      <c r="I348" s="3">
        <v>46209.0</v>
      </c>
      <c r="J348" s="1" t="s">
        <v>1000</v>
      </c>
      <c r="K348" s="5">
        <v>222.0</v>
      </c>
      <c r="L348" s="5">
        <v>2.30400222E8</v>
      </c>
      <c r="M348" s="1" t="s">
        <v>1141</v>
      </c>
      <c r="N348" s="1" t="s">
        <v>1141</v>
      </c>
      <c r="O348" s="2"/>
      <c r="P348" s="1" t="s">
        <v>1783</v>
      </c>
      <c r="Q348" s="1" t="s">
        <v>113</v>
      </c>
      <c r="R348" s="2"/>
      <c r="S348" s="1" t="s">
        <v>39</v>
      </c>
      <c r="T348" s="1" t="s">
        <v>1003</v>
      </c>
      <c r="U348" s="6">
        <v>4780000.0</v>
      </c>
      <c r="V348" s="5" t="s">
        <v>1005</v>
      </c>
      <c r="W348" s="5" t="s">
        <v>1054</v>
      </c>
      <c r="X348" s="6" t="s">
        <v>36</v>
      </c>
      <c r="Y348" s="6" t="s">
        <v>36</v>
      </c>
      <c r="Z348" s="6">
        <v>0.0</v>
      </c>
      <c r="AA348" s="1" t="s">
        <v>78</v>
      </c>
      <c r="AB348" s="1" t="s">
        <v>57</v>
      </c>
      <c r="AC348" s="1" t="s">
        <v>1477</v>
      </c>
      <c r="AD348" s="2"/>
      <c r="AE348" s="2"/>
      <c r="AF348" s="1" t="s">
        <v>1024</v>
      </c>
    </row>
    <row r="349">
      <c r="A349" s="5">
        <v>75691.0</v>
      </c>
      <c r="B349" s="3">
        <v>46209.0</v>
      </c>
      <c r="C349" s="1" t="s">
        <v>1041</v>
      </c>
      <c r="D349" s="5" t="s">
        <v>1784</v>
      </c>
      <c r="E349" s="2"/>
      <c r="F349" s="5">
        <v>48904.0</v>
      </c>
      <c r="G349" s="3">
        <v>46209.0</v>
      </c>
      <c r="H349" s="1" t="s">
        <v>1785</v>
      </c>
      <c r="I349" s="3">
        <v>46209.0</v>
      </c>
      <c r="J349" s="1" t="s">
        <v>1000</v>
      </c>
      <c r="K349" s="5">
        <v>113.0</v>
      </c>
      <c r="L349" s="5">
        <v>2.30400113E8</v>
      </c>
      <c r="M349" s="1" t="s">
        <v>1088</v>
      </c>
      <c r="N349" s="1" t="s">
        <v>1088</v>
      </c>
      <c r="O349" s="2"/>
      <c r="P349" s="1" t="s">
        <v>1786</v>
      </c>
      <c r="Q349" s="1" t="s">
        <v>464</v>
      </c>
      <c r="R349" s="2"/>
      <c r="S349" s="1" t="s">
        <v>39</v>
      </c>
      <c r="T349" s="1" t="s">
        <v>1003</v>
      </c>
      <c r="U349" s="6" t="s">
        <v>1027</v>
      </c>
      <c r="V349" s="5" t="s">
        <v>1005</v>
      </c>
      <c r="W349" s="5" t="s">
        <v>1054</v>
      </c>
      <c r="X349" s="6" t="s">
        <v>36</v>
      </c>
      <c r="Y349" s="6" t="s">
        <v>36</v>
      </c>
      <c r="Z349" s="6" t="s">
        <v>1029</v>
      </c>
      <c r="AA349" s="1" t="s">
        <v>78</v>
      </c>
      <c r="AB349" s="1" t="s">
        <v>57</v>
      </c>
      <c r="AC349" s="1" t="s">
        <v>1295</v>
      </c>
      <c r="AD349" s="2"/>
      <c r="AE349" s="2"/>
      <c r="AF349" s="1" t="s">
        <v>1024</v>
      </c>
    </row>
    <row r="350">
      <c r="A350" s="5">
        <v>75690.0</v>
      </c>
      <c r="B350" s="3">
        <v>46209.0</v>
      </c>
      <c r="C350" s="1"/>
      <c r="D350" s="5" t="s">
        <v>1074</v>
      </c>
      <c r="E350" s="2"/>
      <c r="F350" s="5">
        <v>48928.0</v>
      </c>
      <c r="G350" s="3">
        <v>46209.0</v>
      </c>
      <c r="H350" s="1" t="s">
        <v>1787</v>
      </c>
      <c r="I350" s="3">
        <v>46209.0</v>
      </c>
      <c r="J350" s="1" t="s">
        <v>1000</v>
      </c>
      <c r="K350" s="5">
        <v>1.0</v>
      </c>
      <c r="L350" s="5">
        <v>1.61000001E8</v>
      </c>
      <c r="M350" s="1" t="s">
        <v>1010</v>
      </c>
      <c r="N350" s="1" t="s">
        <v>1080</v>
      </c>
      <c r="O350" s="2"/>
      <c r="P350" s="1" t="s">
        <v>986</v>
      </c>
      <c r="Q350" s="1" t="s">
        <v>439</v>
      </c>
      <c r="R350" s="2"/>
      <c r="S350" s="1" t="s">
        <v>39</v>
      </c>
      <c r="T350" s="1" t="s">
        <v>1003</v>
      </c>
      <c r="U350" s="6" t="s">
        <v>1081</v>
      </c>
      <c r="V350" s="5" t="s">
        <v>1082</v>
      </c>
      <c r="W350" s="5" t="s">
        <v>36</v>
      </c>
      <c r="X350" s="6" t="s">
        <v>505</v>
      </c>
      <c r="Y350" s="6" t="s">
        <v>505</v>
      </c>
      <c r="Z350" s="6">
        <v>7068500.0</v>
      </c>
      <c r="AA350" s="1" t="s">
        <v>38</v>
      </c>
      <c r="AB350" s="1" t="s">
        <v>38</v>
      </c>
      <c r="AC350" s="1" t="s">
        <v>1079</v>
      </c>
      <c r="AD350" s="2"/>
      <c r="AE350" s="2"/>
      <c r="AF350" s="1" t="s">
        <v>1024</v>
      </c>
    </row>
    <row r="351">
      <c r="A351" s="5">
        <v>75689.0</v>
      </c>
      <c r="B351" s="3">
        <v>46209.0</v>
      </c>
      <c r="C351" s="2"/>
      <c r="D351" s="5" t="s">
        <v>1074</v>
      </c>
      <c r="E351" s="2"/>
      <c r="F351" s="5">
        <v>48928.0</v>
      </c>
      <c r="G351" s="3">
        <v>46209.0</v>
      </c>
      <c r="H351" s="1" t="s">
        <v>1787</v>
      </c>
      <c r="I351" s="3">
        <v>46209.0</v>
      </c>
      <c r="J351" s="1" t="s">
        <v>1000</v>
      </c>
      <c r="K351" s="5">
        <v>1.0</v>
      </c>
      <c r="L351" s="5">
        <v>1.61000001E8</v>
      </c>
      <c r="M351" s="1" t="s">
        <v>1010</v>
      </c>
      <c r="N351" s="1" t="s">
        <v>1097</v>
      </c>
      <c r="O351" s="2"/>
      <c r="P351" s="1" t="s">
        <v>986</v>
      </c>
      <c r="Q351" s="1" t="s">
        <v>439</v>
      </c>
      <c r="R351" s="2"/>
      <c r="S351" s="1" t="s">
        <v>39</v>
      </c>
      <c r="T351" s="1" t="s">
        <v>1003</v>
      </c>
      <c r="U351" s="6">
        <v>2400000.0</v>
      </c>
      <c r="V351" s="5" t="s">
        <v>1005</v>
      </c>
      <c r="W351" s="5" t="s">
        <v>36</v>
      </c>
      <c r="X351" s="6" t="s">
        <v>1098</v>
      </c>
      <c r="Y351" s="6" t="s">
        <v>1098</v>
      </c>
      <c r="Z351" s="6">
        <v>1117600.0</v>
      </c>
      <c r="AA351" s="1" t="s">
        <v>38</v>
      </c>
      <c r="AB351" s="1" t="s">
        <v>38</v>
      </c>
      <c r="AC351" s="1" t="s">
        <v>1079</v>
      </c>
      <c r="AD351" s="2"/>
      <c r="AE351" s="2"/>
      <c r="AF351" s="1" t="s">
        <v>1024</v>
      </c>
    </row>
    <row r="352">
      <c r="A352" s="5">
        <v>75688.0</v>
      </c>
      <c r="B352" s="3">
        <v>46209.0</v>
      </c>
      <c r="C352" s="1" t="s">
        <v>1475</v>
      </c>
      <c r="D352" s="5" t="s">
        <v>1788</v>
      </c>
      <c r="E352" s="2"/>
      <c r="F352" s="5">
        <v>48927.0</v>
      </c>
      <c r="G352" s="3">
        <v>46209.0</v>
      </c>
      <c r="H352" s="1" t="s">
        <v>1789</v>
      </c>
      <c r="I352" s="3">
        <v>46209.0</v>
      </c>
      <c r="J352" s="1" t="s">
        <v>1000</v>
      </c>
      <c r="K352" s="5">
        <v>145.0</v>
      </c>
      <c r="L352" s="5">
        <v>2.30400145E8</v>
      </c>
      <c r="M352" s="1" t="s">
        <v>1133</v>
      </c>
      <c r="N352" s="1" t="s">
        <v>1133</v>
      </c>
      <c r="O352" s="2"/>
      <c r="P352" s="1" t="s">
        <v>1790</v>
      </c>
      <c r="Q352" s="1" t="s">
        <v>439</v>
      </c>
      <c r="R352" s="2"/>
      <c r="S352" s="1" t="s">
        <v>39</v>
      </c>
      <c r="T352" s="1" t="s">
        <v>1003</v>
      </c>
      <c r="U352" s="6">
        <v>4741379.0</v>
      </c>
      <c r="V352" s="5" t="s">
        <v>1005</v>
      </c>
      <c r="W352" s="5" t="s">
        <v>36</v>
      </c>
      <c r="X352" s="6" t="s">
        <v>1212</v>
      </c>
      <c r="Y352" s="6" t="s">
        <v>1213</v>
      </c>
      <c r="Z352" s="6">
        <v>1640000.0</v>
      </c>
      <c r="AA352" s="1" t="s">
        <v>78</v>
      </c>
      <c r="AB352" s="1" t="s">
        <v>38</v>
      </c>
      <c r="AC352" s="1" t="s">
        <v>1295</v>
      </c>
      <c r="AD352" s="2"/>
      <c r="AE352" s="2"/>
      <c r="AF352" s="1" t="s">
        <v>1024</v>
      </c>
    </row>
    <row r="353">
      <c r="A353" s="5">
        <v>75687.0</v>
      </c>
      <c r="B353" s="3">
        <v>46209.0</v>
      </c>
      <c r="C353" s="1" t="s">
        <v>1475</v>
      </c>
      <c r="D353" s="5" t="s">
        <v>1788</v>
      </c>
      <c r="E353" s="2"/>
      <c r="F353" s="5">
        <v>48926.0</v>
      </c>
      <c r="G353" s="3">
        <v>46209.0</v>
      </c>
      <c r="H353" s="1" t="s">
        <v>1791</v>
      </c>
      <c r="I353" s="3">
        <v>46209.0</v>
      </c>
      <c r="J353" s="1" t="s">
        <v>1000</v>
      </c>
      <c r="K353" s="5">
        <v>149.0</v>
      </c>
      <c r="L353" s="5">
        <v>2.30400149E8</v>
      </c>
      <c r="M353" s="1" t="s">
        <v>1370</v>
      </c>
      <c r="N353" s="1" t="s">
        <v>1370</v>
      </c>
      <c r="O353" s="2"/>
      <c r="P353" s="1" t="s">
        <v>1790</v>
      </c>
      <c r="Q353" s="1" t="s">
        <v>439</v>
      </c>
      <c r="R353" s="2"/>
      <c r="S353" s="1" t="s">
        <v>39</v>
      </c>
      <c r="T353" s="1" t="s">
        <v>1003</v>
      </c>
      <c r="U353" s="6" t="s">
        <v>1306</v>
      </c>
      <c r="V353" s="5" t="s">
        <v>1005</v>
      </c>
      <c r="W353" s="5" t="s">
        <v>1054</v>
      </c>
      <c r="X353" s="6" t="s">
        <v>36</v>
      </c>
      <c r="Y353" s="6" t="s">
        <v>36</v>
      </c>
      <c r="Z353" s="6">
        <v>9960000.0</v>
      </c>
      <c r="AA353" s="1" t="s">
        <v>78</v>
      </c>
      <c r="AB353" s="1" t="s">
        <v>38</v>
      </c>
      <c r="AC353" s="1" t="s">
        <v>1295</v>
      </c>
      <c r="AD353" s="2"/>
      <c r="AE353" s="2"/>
      <c r="AF353" s="1" t="s">
        <v>1024</v>
      </c>
    </row>
    <row r="354">
      <c r="A354" s="5">
        <v>75686.0</v>
      </c>
      <c r="B354" s="3">
        <v>46209.0</v>
      </c>
      <c r="C354" s="1"/>
      <c r="D354" s="5" t="s">
        <v>1792</v>
      </c>
      <c r="E354" s="2"/>
      <c r="F354" s="5">
        <v>48919.0</v>
      </c>
      <c r="G354" s="3">
        <v>46209.0</v>
      </c>
      <c r="H354" s="1" t="s">
        <v>1793</v>
      </c>
      <c r="I354" s="3">
        <v>46209.0</v>
      </c>
      <c r="J354" s="1" t="s">
        <v>1000</v>
      </c>
      <c r="K354" s="5">
        <v>1.0</v>
      </c>
      <c r="L354" s="5">
        <v>1.61000001E8</v>
      </c>
      <c r="M354" s="1" t="s">
        <v>1010</v>
      </c>
      <c r="N354" s="1" t="s">
        <v>1097</v>
      </c>
      <c r="O354" s="2"/>
      <c r="P354" s="1" t="s">
        <v>986</v>
      </c>
      <c r="Q354" s="1" t="s">
        <v>488</v>
      </c>
      <c r="R354" s="2"/>
      <c r="S354" s="1" t="s">
        <v>39</v>
      </c>
      <c r="T354" s="1" t="s">
        <v>1003</v>
      </c>
      <c r="U354" s="6">
        <v>2400000.0</v>
      </c>
      <c r="V354" s="5" t="s">
        <v>1005</v>
      </c>
      <c r="W354" s="5" t="s">
        <v>36</v>
      </c>
      <c r="X354" s="6" t="s">
        <v>1098</v>
      </c>
      <c r="Y354" s="6" t="s">
        <v>1098</v>
      </c>
      <c r="Z354" s="6">
        <v>1117600.0</v>
      </c>
      <c r="AA354" s="1" t="s">
        <v>65</v>
      </c>
      <c r="AB354" s="1" t="s">
        <v>65</v>
      </c>
      <c r="AC354" s="1" t="s">
        <v>1079</v>
      </c>
      <c r="AD354" s="2"/>
      <c r="AE354" s="2"/>
      <c r="AF354" s="1" t="s">
        <v>1024</v>
      </c>
    </row>
    <row r="355">
      <c r="A355" s="5">
        <v>75685.0</v>
      </c>
      <c r="B355" s="3">
        <v>46209.0</v>
      </c>
      <c r="C355" s="1"/>
      <c r="D355" s="5" t="s">
        <v>1792</v>
      </c>
      <c r="E355" s="2"/>
      <c r="F355" s="5">
        <v>48919.0</v>
      </c>
      <c r="G355" s="3">
        <v>46209.0</v>
      </c>
      <c r="H355" s="1" t="s">
        <v>1793</v>
      </c>
      <c r="I355" s="3">
        <v>46209.0</v>
      </c>
      <c r="J355" s="1" t="s">
        <v>1000</v>
      </c>
      <c r="K355" s="5">
        <v>1.0</v>
      </c>
      <c r="L355" s="5">
        <v>1.61000001E8</v>
      </c>
      <c r="M355" s="1" t="s">
        <v>1010</v>
      </c>
      <c r="N355" s="1" t="s">
        <v>1080</v>
      </c>
      <c r="O355" s="2"/>
      <c r="P355" s="1" t="s">
        <v>986</v>
      </c>
      <c r="Q355" s="1" t="s">
        <v>488</v>
      </c>
      <c r="R355" s="2"/>
      <c r="S355" s="1" t="s">
        <v>39</v>
      </c>
      <c r="T355" s="1" t="s">
        <v>1003</v>
      </c>
      <c r="U355" s="6" t="s">
        <v>1081</v>
      </c>
      <c r="V355" s="5" t="s">
        <v>1137</v>
      </c>
      <c r="W355" s="5" t="s">
        <v>36</v>
      </c>
      <c r="X355" s="6" t="s">
        <v>1138</v>
      </c>
      <c r="Y355" s="6" t="s">
        <v>1138</v>
      </c>
      <c r="Z355" s="6">
        <v>7068500.0</v>
      </c>
      <c r="AA355" s="1" t="s">
        <v>65</v>
      </c>
      <c r="AB355" s="1" t="s">
        <v>65</v>
      </c>
      <c r="AC355" s="1" t="s">
        <v>1079</v>
      </c>
      <c r="AD355" s="2"/>
      <c r="AE355" s="2"/>
      <c r="AF355" s="1" t="s">
        <v>1024</v>
      </c>
    </row>
    <row r="356">
      <c r="A356" s="5">
        <v>75684.0</v>
      </c>
      <c r="B356" s="3">
        <v>46209.0</v>
      </c>
      <c r="C356" s="1"/>
      <c r="D356" s="5" t="s">
        <v>1792</v>
      </c>
      <c r="E356" s="2"/>
      <c r="F356" s="5">
        <v>48919.0</v>
      </c>
      <c r="G356" s="3">
        <v>46209.0</v>
      </c>
      <c r="H356" s="1" t="s">
        <v>1793</v>
      </c>
      <c r="I356" s="3">
        <v>46209.0</v>
      </c>
      <c r="J356" s="1" t="s">
        <v>1000</v>
      </c>
      <c r="K356" s="5">
        <v>1.0</v>
      </c>
      <c r="L356" s="5">
        <v>1.61000001E8</v>
      </c>
      <c r="M356" s="1" t="s">
        <v>1010</v>
      </c>
      <c r="N356" s="1" t="s">
        <v>1076</v>
      </c>
      <c r="O356" s="2"/>
      <c r="P356" s="1" t="s">
        <v>986</v>
      </c>
      <c r="Q356" s="1" t="s">
        <v>488</v>
      </c>
      <c r="R356" s="2"/>
      <c r="S356" s="1" t="s">
        <v>39</v>
      </c>
      <c r="T356" s="1" t="s">
        <v>1003</v>
      </c>
      <c r="U356" s="6">
        <v>7000000.0</v>
      </c>
      <c r="V356" s="5" t="s">
        <v>1137</v>
      </c>
      <c r="W356" s="5" t="s">
        <v>36</v>
      </c>
      <c r="X356" s="6" t="s">
        <v>1667</v>
      </c>
      <c r="Y356" s="6" t="s">
        <v>1667</v>
      </c>
      <c r="Z356" s="6">
        <v>1617400.0</v>
      </c>
      <c r="AA356" s="1" t="s">
        <v>65</v>
      </c>
      <c r="AB356" s="1" t="s">
        <v>65</v>
      </c>
      <c r="AC356" s="1" t="s">
        <v>1079</v>
      </c>
      <c r="AD356" s="2"/>
      <c r="AE356" s="2"/>
      <c r="AF356" s="1" t="s">
        <v>1024</v>
      </c>
    </row>
    <row r="357">
      <c r="A357" s="5">
        <v>75683.0</v>
      </c>
      <c r="B357" s="3">
        <v>46209.0</v>
      </c>
      <c r="C357" s="1"/>
      <c r="D357" s="5" t="s">
        <v>214</v>
      </c>
      <c r="E357" s="2"/>
      <c r="F357" s="5">
        <v>48891.0</v>
      </c>
      <c r="G357" s="3">
        <v>46209.0</v>
      </c>
      <c r="H357" s="1" t="s">
        <v>1794</v>
      </c>
      <c r="I357" s="3">
        <v>46209.0</v>
      </c>
      <c r="J357" s="1" t="s">
        <v>1000</v>
      </c>
      <c r="K357" s="5">
        <v>1.0</v>
      </c>
      <c r="L357" s="5">
        <v>1.61000001E8</v>
      </c>
      <c r="M357" s="1" t="s">
        <v>1010</v>
      </c>
      <c r="N357" s="1" t="s">
        <v>1097</v>
      </c>
      <c r="O357" s="2"/>
      <c r="P357" s="1" t="s">
        <v>986</v>
      </c>
      <c r="Q357" s="1" t="s">
        <v>457</v>
      </c>
      <c r="R357" s="2"/>
      <c r="S357" s="1" t="s">
        <v>39</v>
      </c>
      <c r="T357" s="1" t="s">
        <v>1003</v>
      </c>
      <c r="U357" s="6">
        <v>2400000.0</v>
      </c>
      <c r="V357" s="5" t="s">
        <v>1005</v>
      </c>
      <c r="W357" s="5" t="s">
        <v>36</v>
      </c>
      <c r="X357" s="6" t="s">
        <v>1098</v>
      </c>
      <c r="Y357" s="6" t="s">
        <v>1098</v>
      </c>
      <c r="Z357" s="6">
        <v>1117600.0</v>
      </c>
      <c r="AA357" s="1" t="s">
        <v>65</v>
      </c>
      <c r="AB357" s="1" t="s">
        <v>65</v>
      </c>
      <c r="AC357" s="1" t="s">
        <v>1079</v>
      </c>
      <c r="AD357" s="2"/>
      <c r="AE357" s="2"/>
      <c r="AF357" s="1" t="s">
        <v>1024</v>
      </c>
    </row>
    <row r="358">
      <c r="A358" s="5">
        <v>75682.0</v>
      </c>
      <c r="B358" s="3">
        <v>46209.0</v>
      </c>
      <c r="C358" s="2"/>
      <c r="D358" s="5" t="s">
        <v>214</v>
      </c>
      <c r="E358" s="2"/>
      <c r="F358" s="5">
        <v>48891.0</v>
      </c>
      <c r="G358" s="3">
        <v>46209.0</v>
      </c>
      <c r="H358" s="1" t="s">
        <v>1794</v>
      </c>
      <c r="I358" s="3">
        <v>46209.0</v>
      </c>
      <c r="J358" s="1" t="s">
        <v>1000</v>
      </c>
      <c r="K358" s="5">
        <v>1.0</v>
      </c>
      <c r="L358" s="5">
        <v>1.61000001E8</v>
      </c>
      <c r="M358" s="1" t="s">
        <v>1010</v>
      </c>
      <c r="N358" s="1" t="s">
        <v>1080</v>
      </c>
      <c r="O358" s="2"/>
      <c r="P358" s="1" t="s">
        <v>986</v>
      </c>
      <c r="Q358" s="1" t="s">
        <v>457</v>
      </c>
      <c r="R358" s="2"/>
      <c r="S358" s="1" t="s">
        <v>39</v>
      </c>
      <c r="T358" s="1" t="s">
        <v>1003</v>
      </c>
      <c r="U358" s="6" t="s">
        <v>1081</v>
      </c>
      <c r="V358" s="5" t="s">
        <v>1137</v>
      </c>
      <c r="W358" s="5" t="s">
        <v>36</v>
      </c>
      <c r="X358" s="6" t="s">
        <v>1138</v>
      </c>
      <c r="Y358" s="6" t="s">
        <v>1138</v>
      </c>
      <c r="Z358" s="6">
        <v>7068500.0</v>
      </c>
      <c r="AA358" s="1" t="s">
        <v>65</v>
      </c>
      <c r="AB358" s="1" t="s">
        <v>65</v>
      </c>
      <c r="AC358" s="1" t="s">
        <v>1079</v>
      </c>
      <c r="AD358" s="2"/>
      <c r="AE358" s="2"/>
      <c r="AF358" s="1" t="s">
        <v>1024</v>
      </c>
    </row>
    <row r="359">
      <c r="A359" s="5">
        <v>75681.0</v>
      </c>
      <c r="B359" s="3">
        <v>46209.0</v>
      </c>
      <c r="C359" s="2"/>
      <c r="D359" s="5" t="s">
        <v>214</v>
      </c>
      <c r="E359" s="2"/>
      <c r="F359" s="5">
        <v>48891.0</v>
      </c>
      <c r="G359" s="3">
        <v>46209.0</v>
      </c>
      <c r="H359" s="1" t="s">
        <v>1794</v>
      </c>
      <c r="I359" s="3">
        <v>46209.0</v>
      </c>
      <c r="J359" s="1" t="s">
        <v>1000</v>
      </c>
      <c r="K359" s="5">
        <v>1.0</v>
      </c>
      <c r="L359" s="5">
        <v>1.61000001E8</v>
      </c>
      <c r="M359" s="1" t="s">
        <v>1010</v>
      </c>
      <c r="N359" s="1" t="s">
        <v>1076</v>
      </c>
      <c r="O359" s="2"/>
      <c r="P359" s="1" t="s">
        <v>986</v>
      </c>
      <c r="Q359" s="1" t="s">
        <v>457</v>
      </c>
      <c r="R359" s="2"/>
      <c r="S359" s="1" t="s">
        <v>39</v>
      </c>
      <c r="T359" s="1" t="s">
        <v>1003</v>
      </c>
      <c r="U359" s="6">
        <v>7000000.0</v>
      </c>
      <c r="V359" s="5" t="s">
        <v>1137</v>
      </c>
      <c r="W359" s="5" t="s">
        <v>36</v>
      </c>
      <c r="X359" s="6" t="s">
        <v>1667</v>
      </c>
      <c r="Y359" s="6" t="s">
        <v>1667</v>
      </c>
      <c r="Z359" s="6">
        <v>1617400.0</v>
      </c>
      <c r="AA359" s="1" t="s">
        <v>65</v>
      </c>
      <c r="AB359" s="1" t="s">
        <v>65</v>
      </c>
      <c r="AC359" s="1" t="s">
        <v>1079</v>
      </c>
      <c r="AD359" s="2"/>
      <c r="AE359" s="2"/>
      <c r="AF359" s="1" t="s">
        <v>1024</v>
      </c>
    </row>
    <row r="360">
      <c r="A360" s="5">
        <v>75680.0</v>
      </c>
      <c r="B360" s="3">
        <v>46209.0</v>
      </c>
      <c r="C360" s="2"/>
      <c r="D360" s="5" t="s">
        <v>214</v>
      </c>
      <c r="E360" s="2"/>
      <c r="F360" s="5">
        <v>48891.0</v>
      </c>
      <c r="G360" s="3">
        <v>46209.0</v>
      </c>
      <c r="H360" s="1" t="s">
        <v>1794</v>
      </c>
      <c r="I360" s="3">
        <v>46209.0</v>
      </c>
      <c r="J360" s="1" t="s">
        <v>1000</v>
      </c>
      <c r="K360" s="5">
        <v>1.0</v>
      </c>
      <c r="L360" s="5">
        <v>1.61000001E8</v>
      </c>
      <c r="M360" s="1" t="s">
        <v>1010</v>
      </c>
      <c r="N360" s="1" t="s">
        <v>1509</v>
      </c>
      <c r="O360" s="2"/>
      <c r="P360" s="1" t="s">
        <v>986</v>
      </c>
      <c r="Q360" s="1" t="s">
        <v>457</v>
      </c>
      <c r="R360" s="2"/>
      <c r="S360" s="1" t="s">
        <v>39</v>
      </c>
      <c r="T360" s="1" t="s">
        <v>1003</v>
      </c>
      <c r="U360" s="6">
        <v>9000000.0</v>
      </c>
      <c r="V360" s="5" t="s">
        <v>1082</v>
      </c>
      <c r="W360" s="5" t="s">
        <v>36</v>
      </c>
      <c r="X360" s="6" t="s">
        <v>548</v>
      </c>
      <c r="Y360" s="6" t="s">
        <v>548</v>
      </c>
      <c r="Z360" s="6">
        <v>4840000.0</v>
      </c>
      <c r="AA360" s="1" t="s">
        <v>65</v>
      </c>
      <c r="AB360" s="1" t="s">
        <v>65</v>
      </c>
      <c r="AC360" s="1" t="s">
        <v>1079</v>
      </c>
      <c r="AD360" s="2"/>
      <c r="AE360" s="2"/>
      <c r="AF360" s="1" t="s">
        <v>1024</v>
      </c>
    </row>
    <row r="361">
      <c r="A361" s="5">
        <v>75679.0</v>
      </c>
      <c r="B361" s="3">
        <v>46209.0</v>
      </c>
      <c r="C361" s="1" t="s">
        <v>1475</v>
      </c>
      <c r="D361" s="5" t="s">
        <v>340</v>
      </c>
      <c r="E361" s="2"/>
      <c r="F361" s="5">
        <v>48890.0</v>
      </c>
      <c r="G361" s="3">
        <v>46209.0</v>
      </c>
      <c r="H361" s="1" t="s">
        <v>1795</v>
      </c>
      <c r="I361" s="3">
        <v>46209.0</v>
      </c>
      <c r="J361" s="1" t="s">
        <v>1000</v>
      </c>
      <c r="K361" s="5">
        <v>143.0</v>
      </c>
      <c r="L361" s="5">
        <v>2.30400143E8</v>
      </c>
      <c r="M361" s="1" t="s">
        <v>1298</v>
      </c>
      <c r="N361" s="1" t="s">
        <v>1298</v>
      </c>
      <c r="O361" s="2"/>
      <c r="P361" s="1" t="s">
        <v>1796</v>
      </c>
      <c r="Q361" s="1" t="s">
        <v>213</v>
      </c>
      <c r="R361" s="2"/>
      <c r="S361" s="1" t="s">
        <v>39</v>
      </c>
      <c r="T361" s="1" t="s">
        <v>1003</v>
      </c>
      <c r="U361" s="6">
        <v>3879310.0</v>
      </c>
      <c r="V361" s="5" t="s">
        <v>1005</v>
      </c>
      <c r="W361" s="5" t="s">
        <v>36</v>
      </c>
      <c r="X361" s="6" t="s">
        <v>1209</v>
      </c>
      <c r="Y361" s="6" t="s">
        <v>1210</v>
      </c>
      <c r="Z361" s="6">
        <v>1640000.0</v>
      </c>
      <c r="AA361" s="1" t="s">
        <v>78</v>
      </c>
      <c r="AB361" s="1" t="s">
        <v>99</v>
      </c>
      <c r="AC361" s="1" t="s">
        <v>626</v>
      </c>
      <c r="AD361" s="2"/>
      <c r="AE361" s="2"/>
      <c r="AF361" s="1" t="s">
        <v>1024</v>
      </c>
    </row>
    <row r="362">
      <c r="A362" s="5">
        <v>75678.0</v>
      </c>
      <c r="B362" s="3">
        <v>46209.0</v>
      </c>
      <c r="C362" s="1" t="s">
        <v>1475</v>
      </c>
      <c r="D362" s="5" t="s">
        <v>340</v>
      </c>
      <c r="E362" s="2"/>
      <c r="F362" s="5">
        <v>48890.0</v>
      </c>
      <c r="G362" s="3">
        <v>46209.0</v>
      </c>
      <c r="H362" s="1" t="s">
        <v>1795</v>
      </c>
      <c r="I362" s="3">
        <v>46209.0</v>
      </c>
      <c r="J362" s="1" t="s">
        <v>1000</v>
      </c>
      <c r="K362" s="5">
        <v>222.0</v>
      </c>
      <c r="L362" s="5">
        <v>2.30400222E8</v>
      </c>
      <c r="M362" s="1" t="s">
        <v>1141</v>
      </c>
      <c r="N362" s="1" t="s">
        <v>1141</v>
      </c>
      <c r="O362" s="2"/>
      <c r="P362" s="1" t="s">
        <v>1796</v>
      </c>
      <c r="Q362" s="1" t="s">
        <v>213</v>
      </c>
      <c r="R362" s="2"/>
      <c r="S362" s="1" t="s">
        <v>39</v>
      </c>
      <c r="T362" s="1" t="s">
        <v>1003</v>
      </c>
      <c r="U362" s="6">
        <v>4780000.0</v>
      </c>
      <c r="V362" s="5" t="s">
        <v>1005</v>
      </c>
      <c r="W362" s="5" t="s">
        <v>36</v>
      </c>
      <c r="X362" s="6" t="s">
        <v>1415</v>
      </c>
      <c r="Y362" s="6" t="s">
        <v>1416</v>
      </c>
      <c r="Z362" s="6">
        <v>0.0</v>
      </c>
      <c r="AA362" s="1" t="s">
        <v>78</v>
      </c>
      <c r="AB362" s="1" t="s">
        <v>99</v>
      </c>
      <c r="AC362" s="1" t="s">
        <v>626</v>
      </c>
      <c r="AD362" s="2"/>
      <c r="AE362" s="2"/>
      <c r="AF362" s="1" t="s">
        <v>1024</v>
      </c>
    </row>
    <row r="363">
      <c r="A363" s="5">
        <v>75677.0</v>
      </c>
      <c r="B363" s="3">
        <v>46209.0</v>
      </c>
      <c r="C363" s="2"/>
      <c r="D363" s="5" t="s">
        <v>1797</v>
      </c>
      <c r="E363" s="2"/>
      <c r="F363" s="5">
        <v>48900.0</v>
      </c>
      <c r="G363" s="3">
        <v>46209.0</v>
      </c>
      <c r="H363" s="1" t="s">
        <v>1798</v>
      </c>
      <c r="I363" s="3">
        <v>46209.0</v>
      </c>
      <c r="J363" s="1" t="s">
        <v>1000</v>
      </c>
      <c r="K363" s="5">
        <v>1.0</v>
      </c>
      <c r="L363" s="5">
        <v>1.61000001E8</v>
      </c>
      <c r="M363" s="1" t="s">
        <v>1010</v>
      </c>
      <c r="N363" s="1" t="s">
        <v>1509</v>
      </c>
      <c r="O363" s="2"/>
      <c r="P363" s="1" t="s">
        <v>986</v>
      </c>
      <c r="Q363" s="1" t="s">
        <v>231</v>
      </c>
      <c r="R363" s="2"/>
      <c r="S363" s="1" t="s">
        <v>39</v>
      </c>
      <c r="T363" s="1" t="s">
        <v>1003</v>
      </c>
      <c r="U363" s="6">
        <v>9000000.0</v>
      </c>
      <c r="V363" s="5" t="s">
        <v>1005</v>
      </c>
      <c r="W363" s="5" t="s">
        <v>36</v>
      </c>
      <c r="X363" s="6" t="s">
        <v>1510</v>
      </c>
      <c r="Y363" s="6" t="s">
        <v>1510</v>
      </c>
      <c r="Z363" s="6">
        <v>4840000.0</v>
      </c>
      <c r="AA363" s="1" t="s">
        <v>38</v>
      </c>
      <c r="AB363" s="1" t="s">
        <v>38</v>
      </c>
      <c r="AC363" s="1" t="s">
        <v>1079</v>
      </c>
      <c r="AD363" s="2"/>
      <c r="AE363" s="2"/>
      <c r="AF363" s="1" t="s">
        <v>1024</v>
      </c>
    </row>
    <row r="364">
      <c r="A364" s="5">
        <v>75676.0</v>
      </c>
      <c r="B364" s="3">
        <v>46209.0</v>
      </c>
      <c r="C364" s="1"/>
      <c r="D364" s="5" t="s">
        <v>1128</v>
      </c>
      <c r="E364" s="2"/>
      <c r="F364" s="5">
        <v>48925.0</v>
      </c>
      <c r="G364" s="3">
        <v>46209.0</v>
      </c>
      <c r="H364" s="1" t="s">
        <v>1799</v>
      </c>
      <c r="I364" s="3">
        <v>46209.0</v>
      </c>
      <c r="J364" s="1" t="s">
        <v>1000</v>
      </c>
      <c r="K364" s="5">
        <v>1.0</v>
      </c>
      <c r="L364" s="5">
        <v>1.61000001E8</v>
      </c>
      <c r="M364" s="1" t="s">
        <v>1010</v>
      </c>
      <c r="N364" s="1" t="s">
        <v>1083</v>
      </c>
      <c r="O364" s="2"/>
      <c r="P364" s="1" t="s">
        <v>986</v>
      </c>
      <c r="Q364" s="1" t="s">
        <v>474</v>
      </c>
      <c r="R364" s="2"/>
      <c r="S364" s="1" t="s">
        <v>39</v>
      </c>
      <c r="T364" s="1" t="s">
        <v>1003</v>
      </c>
      <c r="U364" s="6" t="s">
        <v>1084</v>
      </c>
      <c r="V364" s="5" t="s">
        <v>1005</v>
      </c>
      <c r="W364" s="5" t="s">
        <v>36</v>
      </c>
      <c r="X364" s="6" t="s">
        <v>1085</v>
      </c>
      <c r="Y364" s="6" t="s">
        <v>1085</v>
      </c>
      <c r="Z364" s="6">
        <v>0.0</v>
      </c>
      <c r="AA364" s="1" t="s">
        <v>38</v>
      </c>
      <c r="AB364" s="1" t="s">
        <v>38</v>
      </c>
      <c r="AC364" s="1" t="s">
        <v>721</v>
      </c>
      <c r="AD364" s="2"/>
      <c r="AE364" s="2"/>
      <c r="AF364" s="1" t="s">
        <v>1024</v>
      </c>
    </row>
    <row r="365">
      <c r="A365" s="5">
        <v>75675.0</v>
      </c>
      <c r="B365" s="3">
        <v>46209.0</v>
      </c>
      <c r="C365" s="1"/>
      <c r="D365" s="5" t="s">
        <v>1128</v>
      </c>
      <c r="E365" s="2"/>
      <c r="F365" s="5">
        <v>48925.0</v>
      </c>
      <c r="G365" s="3">
        <v>46209.0</v>
      </c>
      <c r="H365" s="1" t="s">
        <v>1799</v>
      </c>
      <c r="I365" s="3">
        <v>46209.0</v>
      </c>
      <c r="J365" s="1" t="s">
        <v>1000</v>
      </c>
      <c r="K365" s="5">
        <v>1.0</v>
      </c>
      <c r="L365" s="5">
        <v>1.61000001E8</v>
      </c>
      <c r="M365" s="1" t="s">
        <v>1010</v>
      </c>
      <c r="N365" s="1" t="s">
        <v>1076</v>
      </c>
      <c r="O365" s="2"/>
      <c r="P365" s="1" t="s">
        <v>986</v>
      </c>
      <c r="Q365" s="1" t="s">
        <v>474</v>
      </c>
      <c r="R365" s="2"/>
      <c r="S365" s="1" t="s">
        <v>39</v>
      </c>
      <c r="T365" s="1" t="s">
        <v>1003</v>
      </c>
      <c r="U365" s="6">
        <v>7000000.0</v>
      </c>
      <c r="V365" s="5" t="s">
        <v>1077</v>
      </c>
      <c r="W365" s="5" t="s">
        <v>36</v>
      </c>
      <c r="X365" s="6" t="s">
        <v>1078</v>
      </c>
      <c r="Y365" s="6" t="s">
        <v>1078</v>
      </c>
      <c r="Z365" s="7">
        <v>1617400.0</v>
      </c>
      <c r="AA365" s="1" t="s">
        <v>38</v>
      </c>
      <c r="AB365" s="1" t="s">
        <v>38</v>
      </c>
      <c r="AC365" s="1" t="s">
        <v>721</v>
      </c>
      <c r="AD365" s="2"/>
      <c r="AE365" s="2"/>
      <c r="AF365" s="1" t="s">
        <v>1024</v>
      </c>
    </row>
    <row r="366">
      <c r="A366" s="5">
        <v>75674.0</v>
      </c>
      <c r="B366" s="3">
        <v>46209.0</v>
      </c>
      <c r="C366" s="1" t="s">
        <v>1765</v>
      </c>
      <c r="D366" s="5" t="s">
        <v>311</v>
      </c>
      <c r="E366" s="2"/>
      <c r="F366" s="5">
        <v>48899.0</v>
      </c>
      <c r="G366" s="3">
        <v>46209.0</v>
      </c>
      <c r="H366" s="1" t="s">
        <v>1800</v>
      </c>
      <c r="I366" s="3">
        <v>46209.0</v>
      </c>
      <c r="J366" s="1" t="s">
        <v>1000</v>
      </c>
      <c r="K366" s="5">
        <v>223.0</v>
      </c>
      <c r="L366" s="5">
        <v>2.30400223E8</v>
      </c>
      <c r="M366" s="1" t="s">
        <v>1240</v>
      </c>
      <c r="N366" s="1" t="s">
        <v>1240</v>
      </c>
      <c r="O366" s="2"/>
      <c r="P366" s="1" t="s">
        <v>1801</v>
      </c>
      <c r="Q366" s="1" t="s">
        <v>231</v>
      </c>
      <c r="R366" s="2"/>
      <c r="S366" s="1" t="s">
        <v>39</v>
      </c>
      <c r="T366" s="1" t="s">
        <v>1003</v>
      </c>
      <c r="U366" s="6">
        <v>4780000.0</v>
      </c>
      <c r="V366" s="5" t="s">
        <v>1005</v>
      </c>
      <c r="W366" s="5" t="s">
        <v>1054</v>
      </c>
      <c r="X366" s="6" t="s">
        <v>36</v>
      </c>
      <c r="Y366" s="6" t="s">
        <v>36</v>
      </c>
      <c r="Z366" s="6">
        <v>0.0</v>
      </c>
      <c r="AA366" s="1" t="s">
        <v>1066</v>
      </c>
      <c r="AB366" s="1" t="s">
        <v>38</v>
      </c>
      <c r="AC366" s="1" t="s">
        <v>1401</v>
      </c>
      <c r="AD366" s="2"/>
      <c r="AE366" s="2"/>
      <c r="AF366" s="1" t="s">
        <v>1024</v>
      </c>
    </row>
    <row r="367">
      <c r="A367" s="5">
        <v>75673.0</v>
      </c>
      <c r="B367" s="3">
        <v>46209.0</v>
      </c>
      <c r="C367" s="1" t="s">
        <v>1475</v>
      </c>
      <c r="D367" s="5" t="s">
        <v>715</v>
      </c>
      <c r="E367" s="2"/>
      <c r="F367" s="5">
        <v>48910.0</v>
      </c>
      <c r="G367" s="3">
        <v>46209.0</v>
      </c>
      <c r="H367" s="1" t="s">
        <v>1802</v>
      </c>
      <c r="I367" s="3">
        <v>46209.0</v>
      </c>
      <c r="J367" s="1" t="s">
        <v>1000</v>
      </c>
      <c r="K367" s="5">
        <v>222.0</v>
      </c>
      <c r="L367" s="5">
        <v>2.30400222E8</v>
      </c>
      <c r="M367" s="1" t="s">
        <v>1141</v>
      </c>
      <c r="N367" s="1" t="s">
        <v>1141</v>
      </c>
      <c r="O367" s="2"/>
      <c r="P367" s="1" t="s">
        <v>1803</v>
      </c>
      <c r="Q367" s="1" t="s">
        <v>310</v>
      </c>
      <c r="R367" s="2"/>
      <c r="S367" s="1" t="s">
        <v>39</v>
      </c>
      <c r="T367" s="1" t="s">
        <v>1003</v>
      </c>
      <c r="U367" s="6">
        <v>4780000.0</v>
      </c>
      <c r="V367" s="5" t="s">
        <v>1005</v>
      </c>
      <c r="W367" s="5" t="s">
        <v>1054</v>
      </c>
      <c r="X367" s="6" t="s">
        <v>36</v>
      </c>
      <c r="Y367" s="6" t="s">
        <v>36</v>
      </c>
      <c r="Z367" s="6">
        <v>0.0</v>
      </c>
      <c r="AA367" s="1" t="s">
        <v>78</v>
      </c>
      <c r="AB367" s="1" t="s">
        <v>57</v>
      </c>
      <c r="AC367" s="1" t="s">
        <v>1401</v>
      </c>
      <c r="AD367" s="2"/>
      <c r="AE367" s="2"/>
      <c r="AF367" s="1" t="s">
        <v>1024</v>
      </c>
    </row>
    <row r="368">
      <c r="A368" s="5">
        <v>75672.0</v>
      </c>
      <c r="B368" s="3">
        <v>46209.0</v>
      </c>
      <c r="C368" s="2"/>
      <c r="D368" s="5" t="s">
        <v>715</v>
      </c>
      <c r="E368" s="2"/>
      <c r="F368" s="5">
        <v>48897.0</v>
      </c>
      <c r="G368" s="3">
        <v>46209.0</v>
      </c>
      <c r="H368" s="1" t="s">
        <v>1804</v>
      </c>
      <c r="I368" s="3">
        <v>46209.0</v>
      </c>
      <c r="J368" s="1" t="s">
        <v>1000</v>
      </c>
      <c r="K368" s="5">
        <v>1.0</v>
      </c>
      <c r="L368" s="5">
        <v>1.61000001E8</v>
      </c>
      <c r="M368" s="1" t="s">
        <v>1010</v>
      </c>
      <c r="N368" s="1" t="s">
        <v>1164</v>
      </c>
      <c r="O368" s="2"/>
      <c r="P368" s="1" t="s">
        <v>986</v>
      </c>
      <c r="Q368" s="1" t="s">
        <v>413</v>
      </c>
      <c r="R368" s="2"/>
      <c r="S368" s="1" t="s">
        <v>39</v>
      </c>
      <c r="T368" s="1" t="s">
        <v>1003</v>
      </c>
      <c r="U368" s="6" t="s">
        <v>1165</v>
      </c>
      <c r="V368" s="5" t="s">
        <v>1082</v>
      </c>
      <c r="W368" s="5" t="s">
        <v>36</v>
      </c>
      <c r="X368" s="6" t="s">
        <v>1769</v>
      </c>
      <c r="Y368" s="6" t="s">
        <v>1769</v>
      </c>
      <c r="Z368" s="6">
        <v>8188400.0</v>
      </c>
      <c r="AA368" s="1" t="s">
        <v>57</v>
      </c>
      <c r="AB368" s="1" t="s">
        <v>57</v>
      </c>
      <c r="AC368" s="1" t="s">
        <v>721</v>
      </c>
      <c r="AD368" s="2"/>
      <c r="AE368" s="1"/>
      <c r="AF368" s="1" t="s">
        <v>1024</v>
      </c>
    </row>
    <row r="369">
      <c r="A369" s="5">
        <v>75671.0</v>
      </c>
      <c r="B369" s="3">
        <v>46209.0</v>
      </c>
      <c r="C369" s="1"/>
      <c r="D369" s="5" t="s">
        <v>715</v>
      </c>
      <c r="E369" s="2"/>
      <c r="F369" s="5">
        <v>48897.0</v>
      </c>
      <c r="G369" s="3">
        <v>46209.0</v>
      </c>
      <c r="H369" s="1" t="s">
        <v>1804</v>
      </c>
      <c r="I369" s="3">
        <v>46209.0</v>
      </c>
      <c r="J369" s="1" t="s">
        <v>1000</v>
      </c>
      <c r="K369" s="5">
        <v>1.0</v>
      </c>
      <c r="L369" s="5">
        <v>1.61000001E8</v>
      </c>
      <c r="M369" s="1" t="s">
        <v>1010</v>
      </c>
      <c r="N369" s="1" t="s">
        <v>1116</v>
      </c>
      <c r="O369" s="2"/>
      <c r="P369" s="1" t="s">
        <v>986</v>
      </c>
      <c r="Q369" s="1" t="s">
        <v>413</v>
      </c>
      <c r="R369" s="2"/>
      <c r="S369" s="1" t="s">
        <v>39</v>
      </c>
      <c r="T369" s="1" t="s">
        <v>1003</v>
      </c>
      <c r="U369" s="6" t="s">
        <v>1117</v>
      </c>
      <c r="V369" s="5" t="s">
        <v>1005</v>
      </c>
      <c r="W369" s="5" t="s">
        <v>36</v>
      </c>
      <c r="X369" s="6" t="s">
        <v>1118</v>
      </c>
      <c r="Y369" s="6" t="s">
        <v>1118</v>
      </c>
      <c r="Z369" s="6" t="s">
        <v>1119</v>
      </c>
      <c r="AA369" s="1" t="s">
        <v>57</v>
      </c>
      <c r="AB369" s="1" t="s">
        <v>57</v>
      </c>
      <c r="AC369" s="1" t="s">
        <v>721</v>
      </c>
      <c r="AD369" s="2"/>
      <c r="AE369" s="2"/>
      <c r="AF369" s="1" t="s">
        <v>1024</v>
      </c>
    </row>
    <row r="370">
      <c r="A370" s="5">
        <v>75670.0</v>
      </c>
      <c r="B370" s="3">
        <v>46209.0</v>
      </c>
      <c r="C370" s="1" t="s">
        <v>1765</v>
      </c>
      <c r="D370" s="5" t="s">
        <v>1546</v>
      </c>
      <c r="E370" s="2"/>
      <c r="F370" s="5">
        <v>48889.0</v>
      </c>
      <c r="G370" s="3">
        <v>46209.0</v>
      </c>
      <c r="H370" s="1" t="s">
        <v>1805</v>
      </c>
      <c r="I370" s="3">
        <v>46209.0</v>
      </c>
      <c r="J370" s="1" t="s">
        <v>1000</v>
      </c>
      <c r="K370" s="5">
        <v>222.0</v>
      </c>
      <c r="L370" s="5">
        <v>2.30400222E8</v>
      </c>
      <c r="M370" s="1" t="s">
        <v>1141</v>
      </c>
      <c r="N370" s="1" t="s">
        <v>1141</v>
      </c>
      <c r="O370" s="2"/>
      <c r="P370" s="1" t="s">
        <v>1806</v>
      </c>
      <c r="Q370" s="1" t="s">
        <v>314</v>
      </c>
      <c r="R370" s="2"/>
      <c r="S370" s="1" t="s">
        <v>39</v>
      </c>
      <c r="T370" s="1" t="s">
        <v>1003</v>
      </c>
      <c r="U370" s="6">
        <v>4780000.0</v>
      </c>
      <c r="V370" s="5" t="s">
        <v>1005</v>
      </c>
      <c r="W370" s="5" t="s">
        <v>1054</v>
      </c>
      <c r="X370" s="6" t="s">
        <v>36</v>
      </c>
      <c r="Y370" s="6" t="s">
        <v>36</v>
      </c>
      <c r="Z370" s="6">
        <v>0.0</v>
      </c>
      <c r="AA370" s="1" t="s">
        <v>78</v>
      </c>
      <c r="AB370" s="1" t="s">
        <v>257</v>
      </c>
      <c r="AC370" s="1" t="s">
        <v>626</v>
      </c>
      <c r="AD370" s="2"/>
      <c r="AE370" s="2"/>
      <c r="AF370" s="1" t="s">
        <v>1024</v>
      </c>
    </row>
    <row r="371">
      <c r="A371" s="5">
        <v>75669.0</v>
      </c>
      <c r="B371" s="3">
        <v>46209.0</v>
      </c>
      <c r="C371" s="2"/>
      <c r="D371" s="5" t="s">
        <v>1553</v>
      </c>
      <c r="E371" s="2"/>
      <c r="F371" s="5">
        <v>48886.0</v>
      </c>
      <c r="G371" s="3">
        <v>46209.0</v>
      </c>
      <c r="H371" s="1" t="s">
        <v>1807</v>
      </c>
      <c r="I371" s="3">
        <v>46209.0</v>
      </c>
      <c r="J371" s="1" t="s">
        <v>1000</v>
      </c>
      <c r="K371" s="5">
        <v>46.0</v>
      </c>
      <c r="L371" s="5">
        <v>1.01000046E8</v>
      </c>
      <c r="M371" s="1" t="s">
        <v>69</v>
      </c>
      <c r="N371" s="1" t="s">
        <v>69</v>
      </c>
      <c r="O371" s="2"/>
      <c r="P371" s="1" t="s">
        <v>986</v>
      </c>
      <c r="Q371" s="1" t="s">
        <v>327</v>
      </c>
      <c r="R371" s="2"/>
      <c r="S371" s="1" t="s">
        <v>39</v>
      </c>
      <c r="T371" s="1" t="s">
        <v>1003</v>
      </c>
      <c r="U371" s="6" t="s">
        <v>1053</v>
      </c>
      <c r="V371" s="5" t="s">
        <v>1005</v>
      </c>
      <c r="W371" s="5" t="s">
        <v>36</v>
      </c>
      <c r="X371" s="6" t="s">
        <v>1073</v>
      </c>
      <c r="Y371" s="6" t="s">
        <v>161</v>
      </c>
      <c r="Z371" s="6">
        <v>0.0</v>
      </c>
      <c r="AA371" s="1" t="s">
        <v>99</v>
      </c>
      <c r="AB371" s="1" t="s">
        <v>99</v>
      </c>
      <c r="AC371" s="1" t="s">
        <v>73</v>
      </c>
      <c r="AD371" s="2"/>
      <c r="AE371" s="1"/>
      <c r="AF371" s="1" t="s">
        <v>1024</v>
      </c>
    </row>
    <row r="372">
      <c r="A372" s="5">
        <v>75668.0</v>
      </c>
      <c r="B372" s="3">
        <v>46209.0</v>
      </c>
      <c r="C372" s="1"/>
      <c r="D372" s="5" t="s">
        <v>141</v>
      </c>
      <c r="E372" s="2"/>
      <c r="F372" s="5">
        <v>48887.0</v>
      </c>
      <c r="G372" s="3">
        <v>46209.0</v>
      </c>
      <c r="H372" s="1" t="s">
        <v>1808</v>
      </c>
      <c r="I372" s="3">
        <v>46209.0</v>
      </c>
      <c r="J372" s="1" t="s">
        <v>1000</v>
      </c>
      <c r="K372" s="5">
        <v>1.0</v>
      </c>
      <c r="L372" s="5">
        <v>1.61000001E8</v>
      </c>
      <c r="M372" s="1" t="s">
        <v>1010</v>
      </c>
      <c r="N372" s="1" t="s">
        <v>1164</v>
      </c>
      <c r="O372" s="2"/>
      <c r="P372" s="1" t="s">
        <v>986</v>
      </c>
      <c r="Q372" s="1" t="s">
        <v>198</v>
      </c>
      <c r="R372" s="2"/>
      <c r="S372" s="1" t="s">
        <v>39</v>
      </c>
      <c r="T372" s="1" t="s">
        <v>1003</v>
      </c>
      <c r="U372" s="6" t="s">
        <v>1165</v>
      </c>
      <c r="V372" s="5" t="s">
        <v>1082</v>
      </c>
      <c r="W372" s="5" t="s">
        <v>36</v>
      </c>
      <c r="X372" s="6" t="s">
        <v>1769</v>
      </c>
      <c r="Y372" s="6" t="s">
        <v>1769</v>
      </c>
      <c r="Z372" s="6">
        <v>8188400.0</v>
      </c>
      <c r="AA372" s="1" t="s">
        <v>38</v>
      </c>
      <c r="AB372" s="1" t="s">
        <v>38</v>
      </c>
      <c r="AC372" s="1" t="s">
        <v>721</v>
      </c>
      <c r="AD372" s="2"/>
      <c r="AE372" s="1"/>
      <c r="AF372" s="1" t="s">
        <v>1024</v>
      </c>
    </row>
    <row r="373">
      <c r="A373" s="5">
        <v>75667.0</v>
      </c>
      <c r="B373" s="3">
        <v>46209.0</v>
      </c>
      <c r="C373" s="2"/>
      <c r="D373" s="5" t="s">
        <v>141</v>
      </c>
      <c r="E373" s="2"/>
      <c r="F373" s="1">
        <v>48887.0</v>
      </c>
      <c r="G373" s="18">
        <v>46209.0</v>
      </c>
      <c r="H373" s="1" t="s">
        <v>1808</v>
      </c>
      <c r="I373" s="18">
        <v>46209.0</v>
      </c>
      <c r="J373" s="1" t="s">
        <v>1000</v>
      </c>
      <c r="K373" s="5">
        <v>1.0</v>
      </c>
      <c r="L373" s="5">
        <v>1.61000001E8</v>
      </c>
      <c r="M373" s="1" t="s">
        <v>1010</v>
      </c>
      <c r="N373" s="1" t="s">
        <v>1011</v>
      </c>
      <c r="O373" s="2"/>
      <c r="P373" s="1" t="s">
        <v>986</v>
      </c>
      <c r="Q373" s="1" t="s">
        <v>198</v>
      </c>
      <c r="R373" s="2"/>
      <c r="S373" s="1" t="s">
        <v>39</v>
      </c>
      <c r="T373" s="1" t="s">
        <v>1003</v>
      </c>
      <c r="U373" s="6">
        <v>8900000.0</v>
      </c>
      <c r="V373" s="5" t="s">
        <v>1082</v>
      </c>
      <c r="W373" s="5" t="s">
        <v>36</v>
      </c>
      <c r="X373" s="6" t="s">
        <v>1555</v>
      </c>
      <c r="Y373" s="6" t="s">
        <v>1555</v>
      </c>
      <c r="Z373" s="6" t="s">
        <v>1014</v>
      </c>
      <c r="AA373" s="1" t="s">
        <v>38</v>
      </c>
      <c r="AB373" s="1" t="s">
        <v>38</v>
      </c>
      <c r="AC373" s="1" t="s">
        <v>721</v>
      </c>
      <c r="AD373" s="2"/>
      <c r="AE373" s="2"/>
      <c r="AF373" s="1" t="s">
        <v>1024</v>
      </c>
    </row>
    <row r="374">
      <c r="A374" s="5">
        <v>75666.0</v>
      </c>
      <c r="B374" s="3">
        <v>46209.0</v>
      </c>
      <c r="C374" s="2"/>
      <c r="D374" s="5" t="s">
        <v>768</v>
      </c>
      <c r="E374" s="2"/>
      <c r="F374" s="5">
        <v>48932.0</v>
      </c>
      <c r="G374" s="3">
        <v>46210.0</v>
      </c>
      <c r="H374" s="1" t="s">
        <v>1809</v>
      </c>
      <c r="I374" s="3">
        <v>46210.0</v>
      </c>
      <c r="J374" s="1" t="s">
        <v>1000</v>
      </c>
      <c r="K374" s="5">
        <v>1.0</v>
      </c>
      <c r="L374" s="5">
        <v>1.61000001E8</v>
      </c>
      <c r="M374" s="1" t="s">
        <v>1010</v>
      </c>
      <c r="N374" s="1" t="s">
        <v>1097</v>
      </c>
      <c r="O374" s="2"/>
      <c r="P374" s="1" t="s">
        <v>986</v>
      </c>
      <c r="Q374" s="1" t="s">
        <v>493</v>
      </c>
      <c r="R374" s="2"/>
      <c r="S374" s="1" t="s">
        <v>39</v>
      </c>
      <c r="T374" s="1" t="s">
        <v>1003</v>
      </c>
      <c r="U374" s="6">
        <v>2400000.0</v>
      </c>
      <c r="V374" s="5" t="s">
        <v>1005</v>
      </c>
      <c r="W374" s="5" t="s">
        <v>36</v>
      </c>
      <c r="X374" s="6" t="s">
        <v>1098</v>
      </c>
      <c r="Y374" s="6" t="s">
        <v>1098</v>
      </c>
      <c r="Z374" s="6">
        <v>1117600.0</v>
      </c>
      <c r="AA374" s="1" t="s">
        <v>37</v>
      </c>
      <c r="AB374" s="1" t="s">
        <v>37</v>
      </c>
      <c r="AC374" s="1" t="s">
        <v>721</v>
      </c>
      <c r="AD374" s="2"/>
      <c r="AE374" s="2"/>
      <c r="AF374" s="1" t="s">
        <v>1024</v>
      </c>
    </row>
    <row r="375">
      <c r="A375" s="5">
        <v>75665.0</v>
      </c>
      <c r="B375" s="3">
        <v>46209.0</v>
      </c>
      <c r="C375" s="1"/>
      <c r="D375" s="5" t="s">
        <v>768</v>
      </c>
      <c r="E375" s="2"/>
      <c r="F375" s="5">
        <v>48932.0</v>
      </c>
      <c r="G375" s="3">
        <v>46210.0</v>
      </c>
      <c r="H375" s="1" t="s">
        <v>1809</v>
      </c>
      <c r="I375" s="3">
        <v>46210.0</v>
      </c>
      <c r="J375" s="1" t="s">
        <v>1000</v>
      </c>
      <c r="K375" s="5">
        <v>1.0</v>
      </c>
      <c r="L375" s="5">
        <v>1.61000001E8</v>
      </c>
      <c r="M375" s="1" t="s">
        <v>1010</v>
      </c>
      <c r="N375" s="1" t="s">
        <v>1083</v>
      </c>
      <c r="O375" s="2"/>
      <c r="P375" s="1" t="s">
        <v>986</v>
      </c>
      <c r="Q375" s="1" t="s">
        <v>493</v>
      </c>
      <c r="R375" s="2"/>
      <c r="S375" s="1" t="s">
        <v>39</v>
      </c>
      <c r="T375" s="1" t="s">
        <v>1003</v>
      </c>
      <c r="U375" s="6" t="s">
        <v>1084</v>
      </c>
      <c r="V375" s="5" t="s">
        <v>1005</v>
      </c>
      <c r="W375" s="5" t="s">
        <v>36</v>
      </c>
      <c r="X375" s="6" t="s">
        <v>1085</v>
      </c>
      <c r="Y375" s="6" t="s">
        <v>1085</v>
      </c>
      <c r="Z375" s="6">
        <v>0.0</v>
      </c>
      <c r="AA375" s="1" t="s">
        <v>37</v>
      </c>
      <c r="AB375" s="1" t="s">
        <v>37</v>
      </c>
      <c r="AC375" s="1" t="s">
        <v>721</v>
      </c>
      <c r="AD375" s="2"/>
      <c r="AE375" s="2"/>
      <c r="AF375" s="1" t="s">
        <v>1024</v>
      </c>
    </row>
    <row r="376">
      <c r="A376" s="5">
        <v>75664.0</v>
      </c>
      <c r="B376" s="3">
        <v>46209.0</v>
      </c>
      <c r="C376" s="1"/>
      <c r="D376" s="5" t="s">
        <v>768</v>
      </c>
      <c r="E376" s="2"/>
      <c r="F376" s="5">
        <v>48932.0</v>
      </c>
      <c r="G376" s="3">
        <v>46210.0</v>
      </c>
      <c r="H376" s="1" t="s">
        <v>1809</v>
      </c>
      <c r="I376" s="3">
        <v>46210.0</v>
      </c>
      <c r="J376" s="1" t="s">
        <v>1000</v>
      </c>
      <c r="K376" s="5">
        <v>1.0</v>
      </c>
      <c r="L376" s="5">
        <v>1.61000001E8</v>
      </c>
      <c r="M376" s="1" t="s">
        <v>1010</v>
      </c>
      <c r="N376" s="1" t="s">
        <v>1080</v>
      </c>
      <c r="O376" s="2"/>
      <c r="P376" s="1" t="s">
        <v>986</v>
      </c>
      <c r="Q376" s="1" t="s">
        <v>493</v>
      </c>
      <c r="R376" s="2"/>
      <c r="S376" s="1" t="s">
        <v>39</v>
      </c>
      <c r="T376" s="1" t="s">
        <v>1003</v>
      </c>
      <c r="U376" s="6" t="s">
        <v>1081</v>
      </c>
      <c r="V376" s="5" t="s">
        <v>1082</v>
      </c>
      <c r="W376" s="5" t="s">
        <v>36</v>
      </c>
      <c r="X376" s="6" t="s">
        <v>505</v>
      </c>
      <c r="Y376" s="6" t="s">
        <v>505</v>
      </c>
      <c r="Z376" s="6">
        <v>7068500.0</v>
      </c>
      <c r="AA376" s="1" t="s">
        <v>37</v>
      </c>
      <c r="AB376" s="1" t="s">
        <v>37</v>
      </c>
      <c r="AC376" s="1" t="s">
        <v>721</v>
      </c>
      <c r="AD376" s="2"/>
      <c r="AE376" s="2"/>
      <c r="AF376" s="1" t="s">
        <v>1024</v>
      </c>
    </row>
    <row r="377">
      <c r="A377" s="5">
        <v>75663.0</v>
      </c>
      <c r="B377" s="3">
        <v>46209.0</v>
      </c>
      <c r="C377" s="1"/>
      <c r="D377" s="5" t="s">
        <v>768</v>
      </c>
      <c r="E377" s="2"/>
      <c r="F377" s="5">
        <v>48932.0</v>
      </c>
      <c r="G377" s="3">
        <v>46210.0</v>
      </c>
      <c r="H377" s="1" t="s">
        <v>1809</v>
      </c>
      <c r="I377" s="3">
        <v>46210.0</v>
      </c>
      <c r="J377" s="1" t="s">
        <v>1000</v>
      </c>
      <c r="K377" s="5">
        <v>1.0</v>
      </c>
      <c r="L377" s="5">
        <v>1.61000001E8</v>
      </c>
      <c r="M377" s="1" t="s">
        <v>1010</v>
      </c>
      <c r="N377" s="1" t="s">
        <v>1076</v>
      </c>
      <c r="O377" s="2"/>
      <c r="P377" s="1" t="s">
        <v>986</v>
      </c>
      <c r="Q377" s="1" t="s">
        <v>493</v>
      </c>
      <c r="R377" s="2"/>
      <c r="S377" s="1" t="s">
        <v>39</v>
      </c>
      <c r="T377" s="1" t="s">
        <v>1003</v>
      </c>
      <c r="U377" s="6">
        <v>7000000.0</v>
      </c>
      <c r="V377" s="5" t="s">
        <v>1077</v>
      </c>
      <c r="W377" s="5" t="s">
        <v>36</v>
      </c>
      <c r="X377" s="6" t="s">
        <v>1078</v>
      </c>
      <c r="Y377" s="6" t="s">
        <v>1078</v>
      </c>
      <c r="Z377" s="6">
        <v>1617400.0</v>
      </c>
      <c r="AA377" s="1" t="s">
        <v>37</v>
      </c>
      <c r="AB377" s="1" t="s">
        <v>37</v>
      </c>
      <c r="AC377" s="1" t="s">
        <v>721</v>
      </c>
      <c r="AD377" s="2"/>
      <c r="AE377" s="2"/>
      <c r="AF377" s="1" t="s">
        <v>1024</v>
      </c>
    </row>
    <row r="378">
      <c r="A378" s="5">
        <v>75662.0</v>
      </c>
      <c r="B378" s="3">
        <v>46209.0</v>
      </c>
      <c r="C378" s="1"/>
      <c r="D378" s="5" t="s">
        <v>238</v>
      </c>
      <c r="E378" s="2"/>
      <c r="F378" s="5">
        <v>48929.0</v>
      </c>
      <c r="G378" s="3">
        <v>46209.0</v>
      </c>
      <c r="H378" s="1" t="s">
        <v>1810</v>
      </c>
      <c r="I378" s="3">
        <v>46209.0</v>
      </c>
      <c r="J378" s="1" t="s">
        <v>1000</v>
      </c>
      <c r="K378" s="5">
        <v>1.0</v>
      </c>
      <c r="L378" s="5">
        <v>1.61000001E8</v>
      </c>
      <c r="M378" s="1" t="s">
        <v>1010</v>
      </c>
      <c r="N378" s="1" t="s">
        <v>1076</v>
      </c>
      <c r="O378" s="2"/>
      <c r="P378" s="1" t="s">
        <v>986</v>
      </c>
      <c r="Q378" s="1" t="s">
        <v>477</v>
      </c>
      <c r="R378" s="2"/>
      <c r="S378" s="1" t="s">
        <v>39</v>
      </c>
      <c r="T378" s="1" t="s">
        <v>1003</v>
      </c>
      <c r="U378" s="6">
        <v>7000000.0</v>
      </c>
      <c r="V378" s="5" t="s">
        <v>1082</v>
      </c>
      <c r="W378" s="5" t="s">
        <v>36</v>
      </c>
      <c r="X378" s="6" t="s">
        <v>1252</v>
      </c>
      <c r="Y378" s="6" t="s">
        <v>1252</v>
      </c>
      <c r="Z378" s="6">
        <v>1617400.0</v>
      </c>
      <c r="AA378" s="1" t="s">
        <v>38</v>
      </c>
      <c r="AB378" s="1" t="s">
        <v>38</v>
      </c>
      <c r="AC378" s="1" t="s">
        <v>721</v>
      </c>
      <c r="AD378" s="2"/>
      <c r="AE378" s="2"/>
      <c r="AF378" s="1" t="s">
        <v>1024</v>
      </c>
    </row>
    <row r="379">
      <c r="A379" s="5">
        <v>75659.0</v>
      </c>
      <c r="B379" s="3">
        <v>46209.0</v>
      </c>
      <c r="C379" s="1"/>
      <c r="D379" s="5" t="s">
        <v>223</v>
      </c>
      <c r="E379" s="2"/>
      <c r="F379" s="5">
        <v>48888.0</v>
      </c>
      <c r="G379" s="3">
        <v>46209.0</v>
      </c>
      <c r="H379" s="1" t="s">
        <v>1811</v>
      </c>
      <c r="I379" s="3">
        <v>46209.0</v>
      </c>
      <c r="J379" s="1" t="s">
        <v>1000</v>
      </c>
      <c r="K379" s="5">
        <v>1.0</v>
      </c>
      <c r="L379" s="5">
        <v>1.61000001E8</v>
      </c>
      <c r="M379" s="1" t="s">
        <v>1010</v>
      </c>
      <c r="N379" s="1" t="s">
        <v>1164</v>
      </c>
      <c r="O379" s="2"/>
      <c r="P379" s="1" t="s">
        <v>986</v>
      </c>
      <c r="Q379" s="1" t="s">
        <v>314</v>
      </c>
      <c r="R379" s="2"/>
      <c r="S379" s="1" t="s">
        <v>39</v>
      </c>
      <c r="T379" s="1" t="s">
        <v>1003</v>
      </c>
      <c r="U379" s="6" t="s">
        <v>1165</v>
      </c>
      <c r="V379" s="5" t="s">
        <v>1077</v>
      </c>
      <c r="W379" s="5" t="s">
        <v>36</v>
      </c>
      <c r="X379" s="6" t="s">
        <v>1226</v>
      </c>
      <c r="Y379" s="6" t="s">
        <v>1226</v>
      </c>
      <c r="Z379" s="6">
        <v>8188400.0</v>
      </c>
      <c r="AA379" s="1" t="s">
        <v>257</v>
      </c>
      <c r="AB379" s="1" t="s">
        <v>257</v>
      </c>
      <c r="AC379" s="1" t="s">
        <v>721</v>
      </c>
      <c r="AD379" s="2"/>
      <c r="AE379" s="1"/>
      <c r="AF379" s="1" t="s">
        <v>1024</v>
      </c>
    </row>
    <row r="380">
      <c r="A380" s="5">
        <v>75658.0</v>
      </c>
      <c r="B380" s="3">
        <v>46209.0</v>
      </c>
      <c r="C380" s="1" t="s">
        <v>1765</v>
      </c>
      <c r="D380" s="5" t="s">
        <v>1388</v>
      </c>
      <c r="E380" s="2"/>
      <c r="F380" s="5">
        <v>48896.0</v>
      </c>
      <c r="G380" s="3">
        <v>46209.0</v>
      </c>
      <c r="H380" s="1" t="s">
        <v>1812</v>
      </c>
      <c r="I380" s="3">
        <v>46209.0</v>
      </c>
      <c r="J380" s="1" t="s">
        <v>1000</v>
      </c>
      <c r="K380" s="5">
        <v>19.0</v>
      </c>
      <c r="L380" s="5">
        <v>2.30600019E8</v>
      </c>
      <c r="M380" s="1" t="s">
        <v>1255</v>
      </c>
      <c r="N380" s="1" t="s">
        <v>1255</v>
      </c>
      <c r="O380" s="2"/>
      <c r="P380" s="1" t="s">
        <v>1813</v>
      </c>
      <c r="Q380" s="1" t="s">
        <v>477</v>
      </c>
      <c r="R380" s="2"/>
      <c r="S380" s="1" t="s">
        <v>39</v>
      </c>
      <c r="T380" s="1" t="s">
        <v>1003</v>
      </c>
      <c r="U380" s="6">
        <v>5603448.0</v>
      </c>
      <c r="V380" s="5" t="s">
        <v>1005</v>
      </c>
      <c r="W380" s="5" t="s">
        <v>36</v>
      </c>
      <c r="X380" s="6" t="s">
        <v>1256</v>
      </c>
      <c r="Y380" s="6" t="s">
        <v>1257</v>
      </c>
      <c r="Z380" s="6">
        <v>0.0</v>
      </c>
      <c r="AA380" s="1" t="s">
        <v>1066</v>
      </c>
      <c r="AB380" s="1" t="s">
        <v>38</v>
      </c>
      <c r="AC380" s="1" t="s">
        <v>1401</v>
      </c>
      <c r="AD380" s="2"/>
      <c r="AE380" s="2"/>
      <c r="AF380" s="1" t="s">
        <v>1024</v>
      </c>
    </row>
    <row r="381">
      <c r="A381" s="5">
        <v>75657.0</v>
      </c>
      <c r="B381" s="3">
        <v>46209.0</v>
      </c>
      <c r="C381" s="1" t="s">
        <v>1765</v>
      </c>
      <c r="D381" s="5" t="s">
        <v>1388</v>
      </c>
      <c r="E381" s="2"/>
      <c r="F381" s="5">
        <v>48896.0</v>
      </c>
      <c r="G381" s="3">
        <v>46209.0</v>
      </c>
      <c r="H381" s="1" t="s">
        <v>1812</v>
      </c>
      <c r="I381" s="3">
        <v>46209.0</v>
      </c>
      <c r="J381" s="1" t="s">
        <v>1000</v>
      </c>
      <c r="K381" s="5">
        <v>20.0</v>
      </c>
      <c r="L381" s="5">
        <v>2.3060002E8</v>
      </c>
      <c r="M381" s="1" t="s">
        <v>1219</v>
      </c>
      <c r="N381" s="1" t="s">
        <v>1219</v>
      </c>
      <c r="O381" s="2"/>
      <c r="P381" s="1" t="s">
        <v>1813</v>
      </c>
      <c r="Q381" s="1" t="s">
        <v>477</v>
      </c>
      <c r="R381" s="2"/>
      <c r="S381" s="1" t="s">
        <v>39</v>
      </c>
      <c r="T381" s="1" t="s">
        <v>1003</v>
      </c>
      <c r="U381" s="6" t="s">
        <v>1220</v>
      </c>
      <c r="V381" s="5" t="s">
        <v>1005</v>
      </c>
      <c r="W381" s="5" t="s">
        <v>36</v>
      </c>
      <c r="X381" s="6" t="s">
        <v>1221</v>
      </c>
      <c r="Y381" s="6" t="s">
        <v>1222</v>
      </c>
      <c r="Z381" s="6" t="s">
        <v>1168</v>
      </c>
      <c r="AA381" s="1" t="s">
        <v>1066</v>
      </c>
      <c r="AB381" s="1" t="s">
        <v>38</v>
      </c>
      <c r="AC381" s="1" t="s">
        <v>1401</v>
      </c>
      <c r="AD381" s="2"/>
      <c r="AE381" s="1"/>
      <c r="AF381" s="1" t="s">
        <v>1024</v>
      </c>
    </row>
    <row r="382">
      <c r="A382" s="5">
        <v>75656.0</v>
      </c>
      <c r="B382" s="3">
        <v>46209.0</v>
      </c>
      <c r="C382" s="1" t="s">
        <v>1765</v>
      </c>
      <c r="D382" s="5" t="s">
        <v>1388</v>
      </c>
      <c r="E382" s="2"/>
      <c r="F382" s="5">
        <v>48896.0</v>
      </c>
      <c r="G382" s="3">
        <v>46209.0</v>
      </c>
      <c r="H382" s="1" t="s">
        <v>1812</v>
      </c>
      <c r="I382" s="3">
        <v>46209.0</v>
      </c>
      <c r="J382" s="1" t="s">
        <v>1000</v>
      </c>
      <c r="K382" s="5">
        <v>150.0</v>
      </c>
      <c r="L382" s="5">
        <v>2.3040015E8</v>
      </c>
      <c r="M382" s="1" t="s">
        <v>1044</v>
      </c>
      <c r="N382" s="1" t="s">
        <v>1044</v>
      </c>
      <c r="O382" s="2"/>
      <c r="P382" s="1" t="s">
        <v>1813</v>
      </c>
      <c r="Q382" s="1" t="s">
        <v>477</v>
      </c>
      <c r="R382" s="2"/>
      <c r="S382" s="1" t="s">
        <v>39</v>
      </c>
      <c r="T382" s="1" t="s">
        <v>1003</v>
      </c>
      <c r="U382" s="6" t="s">
        <v>1046</v>
      </c>
      <c r="V382" s="5" t="s">
        <v>1005</v>
      </c>
      <c r="W382" s="5" t="s">
        <v>36</v>
      </c>
      <c r="X382" s="6" t="s">
        <v>1047</v>
      </c>
      <c r="Y382" s="6" t="s">
        <v>1048</v>
      </c>
      <c r="Z382" s="6" t="s">
        <v>1049</v>
      </c>
      <c r="AA382" s="1" t="s">
        <v>1066</v>
      </c>
      <c r="AB382" s="1" t="s">
        <v>38</v>
      </c>
      <c r="AC382" s="1" t="s">
        <v>1401</v>
      </c>
      <c r="AD382" s="2"/>
      <c r="AE382" s="2"/>
      <c r="AF382" s="1" t="s">
        <v>1024</v>
      </c>
    </row>
    <row r="383">
      <c r="A383" s="5">
        <v>75655.0</v>
      </c>
      <c r="B383" s="3">
        <v>46209.0</v>
      </c>
      <c r="C383" s="1" t="s">
        <v>1765</v>
      </c>
      <c r="D383" s="5" t="s">
        <v>1388</v>
      </c>
      <c r="E383" s="2"/>
      <c r="F383" s="5">
        <v>48896.0</v>
      </c>
      <c r="G383" s="3">
        <v>46209.0</v>
      </c>
      <c r="H383" s="1" t="s">
        <v>1812</v>
      </c>
      <c r="I383" s="3">
        <v>46209.0</v>
      </c>
      <c r="J383" s="1" t="s">
        <v>1000</v>
      </c>
      <c r="K383" s="5">
        <v>165.0</v>
      </c>
      <c r="L383" s="5">
        <v>2.30400165E8</v>
      </c>
      <c r="M383" s="1" t="s">
        <v>1198</v>
      </c>
      <c r="N383" s="1" t="s">
        <v>1198</v>
      </c>
      <c r="O383" s="2"/>
      <c r="P383" s="1" t="s">
        <v>1813</v>
      </c>
      <c r="Q383" s="1" t="s">
        <v>477</v>
      </c>
      <c r="R383" s="2"/>
      <c r="S383" s="1" t="s">
        <v>39</v>
      </c>
      <c r="T383" s="1" t="s">
        <v>1003</v>
      </c>
      <c r="U383" s="6" t="s">
        <v>1200</v>
      </c>
      <c r="V383" s="5" t="s">
        <v>1005</v>
      </c>
      <c r="W383" s="5" t="s">
        <v>36</v>
      </c>
      <c r="X383" s="6" t="s">
        <v>1201</v>
      </c>
      <c r="Y383" s="6" t="s">
        <v>1202</v>
      </c>
      <c r="Z383" s="6" t="s">
        <v>1203</v>
      </c>
      <c r="AA383" s="1" t="s">
        <v>1066</v>
      </c>
      <c r="AB383" s="1" t="s">
        <v>38</v>
      </c>
      <c r="AC383" s="1" t="s">
        <v>1401</v>
      </c>
      <c r="AD383" s="2"/>
      <c r="AE383" s="2"/>
      <c r="AF383" s="1" t="s">
        <v>1024</v>
      </c>
    </row>
    <row r="384">
      <c r="A384" s="5">
        <v>75654.0</v>
      </c>
      <c r="B384" s="3">
        <v>46209.0</v>
      </c>
      <c r="C384" s="1" t="s">
        <v>1765</v>
      </c>
      <c r="D384" s="5" t="s">
        <v>187</v>
      </c>
      <c r="E384" s="2"/>
      <c r="F384" s="5">
        <v>48895.0</v>
      </c>
      <c r="G384" s="3">
        <v>46209.0</v>
      </c>
      <c r="H384" s="1" t="s">
        <v>1814</v>
      </c>
      <c r="I384" s="3">
        <v>46209.0</v>
      </c>
      <c r="J384" s="1" t="s">
        <v>1000</v>
      </c>
      <c r="K384" s="5">
        <v>223.0</v>
      </c>
      <c r="L384" s="5">
        <v>2.30400223E8</v>
      </c>
      <c r="M384" s="1" t="s">
        <v>1240</v>
      </c>
      <c r="N384" s="1" t="s">
        <v>1240</v>
      </c>
      <c r="O384" s="2"/>
      <c r="P384" s="1" t="s">
        <v>1813</v>
      </c>
      <c r="Q384" s="1" t="s">
        <v>477</v>
      </c>
      <c r="R384" s="2"/>
      <c r="S384" s="1" t="s">
        <v>39</v>
      </c>
      <c r="T384" s="1" t="s">
        <v>1003</v>
      </c>
      <c r="U384" s="6">
        <v>4780000.0</v>
      </c>
      <c r="V384" s="5" t="s">
        <v>1005</v>
      </c>
      <c r="W384" s="5" t="s">
        <v>1054</v>
      </c>
      <c r="X384" s="6" t="s">
        <v>36</v>
      </c>
      <c r="Y384" s="6" t="s">
        <v>36</v>
      </c>
      <c r="Z384" s="6">
        <v>0.0</v>
      </c>
      <c r="AA384" s="1" t="s">
        <v>1066</v>
      </c>
      <c r="AB384" s="1" t="s">
        <v>38</v>
      </c>
      <c r="AC384" s="1" t="s">
        <v>1401</v>
      </c>
      <c r="AD384" s="2"/>
      <c r="AE384" s="2"/>
      <c r="AF384" s="1" t="s">
        <v>1024</v>
      </c>
    </row>
    <row r="385">
      <c r="A385" s="5">
        <v>75653.0</v>
      </c>
      <c r="B385" s="3">
        <v>46209.0</v>
      </c>
      <c r="C385" s="1" t="s">
        <v>1475</v>
      </c>
      <c r="D385" s="5" t="s">
        <v>429</v>
      </c>
      <c r="E385" s="2"/>
      <c r="F385" s="5">
        <v>48885.0</v>
      </c>
      <c r="G385" s="3">
        <v>46209.0</v>
      </c>
      <c r="H385" s="1" t="s">
        <v>1815</v>
      </c>
      <c r="I385" s="3">
        <v>46209.0</v>
      </c>
      <c r="J385" s="1" t="s">
        <v>1000</v>
      </c>
      <c r="K385" s="5">
        <v>222.0</v>
      </c>
      <c r="L385" s="5">
        <v>2.30400222E8</v>
      </c>
      <c r="M385" s="1" t="s">
        <v>1141</v>
      </c>
      <c r="N385" s="1" t="s">
        <v>1141</v>
      </c>
      <c r="O385" s="2"/>
      <c r="P385" s="1" t="s">
        <v>1816</v>
      </c>
      <c r="Q385" s="1" t="s">
        <v>198</v>
      </c>
      <c r="R385" s="2"/>
      <c r="S385" s="1" t="s">
        <v>39</v>
      </c>
      <c r="T385" s="1" t="s">
        <v>1003</v>
      </c>
      <c r="U385" s="6">
        <v>4780000.0</v>
      </c>
      <c r="V385" s="5" t="s">
        <v>1005</v>
      </c>
      <c r="W385" s="5" t="s">
        <v>1054</v>
      </c>
      <c r="X385" s="6" t="s">
        <v>36</v>
      </c>
      <c r="Y385" s="6" t="s">
        <v>36</v>
      </c>
      <c r="Z385" s="6">
        <v>0.0</v>
      </c>
      <c r="AA385" s="1" t="s">
        <v>78</v>
      </c>
      <c r="AB385" s="1" t="s">
        <v>38</v>
      </c>
      <c r="AC385" s="1" t="s">
        <v>516</v>
      </c>
      <c r="AD385" s="2"/>
      <c r="AE385" s="2"/>
      <c r="AF385" s="1" t="s">
        <v>1024</v>
      </c>
    </row>
    <row r="386">
      <c r="A386" s="5">
        <v>75652.0</v>
      </c>
      <c r="B386" s="3">
        <v>46209.0</v>
      </c>
      <c r="C386" s="1" t="s">
        <v>1765</v>
      </c>
      <c r="D386" s="5" t="s">
        <v>467</v>
      </c>
      <c r="E386" s="2"/>
      <c r="F386" s="5">
        <v>48938.0</v>
      </c>
      <c r="G386" s="3">
        <v>46210.0</v>
      </c>
      <c r="H386" s="1" t="s">
        <v>1817</v>
      </c>
      <c r="I386" s="3">
        <v>46210.0</v>
      </c>
      <c r="J386" s="1" t="s">
        <v>1000</v>
      </c>
      <c r="K386" s="5">
        <v>223.0</v>
      </c>
      <c r="L386" s="5">
        <v>2.30400223E8</v>
      </c>
      <c r="M386" s="1" t="s">
        <v>1240</v>
      </c>
      <c r="N386" s="1" t="s">
        <v>1240</v>
      </c>
      <c r="O386" s="2"/>
      <c r="P386" s="1" t="s">
        <v>1818</v>
      </c>
      <c r="Q386" s="1" t="s">
        <v>321</v>
      </c>
      <c r="R386" s="2"/>
      <c r="S386" s="1" t="s">
        <v>39</v>
      </c>
      <c r="T386" s="1" t="s">
        <v>1003</v>
      </c>
      <c r="U386" s="6">
        <v>4780000.0</v>
      </c>
      <c r="V386" s="5" t="s">
        <v>1005</v>
      </c>
      <c r="W386" s="5" t="s">
        <v>1054</v>
      </c>
      <c r="X386" s="6" t="s">
        <v>36</v>
      </c>
      <c r="Y386" s="6" t="s">
        <v>36</v>
      </c>
      <c r="Z386" s="6">
        <v>0.0</v>
      </c>
      <c r="AA386" s="1" t="s">
        <v>1153</v>
      </c>
      <c r="AB386" s="1" t="s">
        <v>58</v>
      </c>
      <c r="AC386" s="1" t="s">
        <v>1154</v>
      </c>
      <c r="AD386" s="2"/>
      <c r="AE386" s="1"/>
      <c r="AF386" s="1" t="s">
        <v>1024</v>
      </c>
    </row>
    <row r="387">
      <c r="A387" s="5">
        <v>75651.0</v>
      </c>
      <c r="B387" s="3">
        <v>46209.0</v>
      </c>
      <c r="C387" s="1"/>
      <c r="D387" s="5" t="s">
        <v>1819</v>
      </c>
      <c r="E387" s="2"/>
      <c r="F387" s="5">
        <v>48884.0</v>
      </c>
      <c r="G387" s="3">
        <v>46209.0</v>
      </c>
      <c r="H387" s="1" t="s">
        <v>1820</v>
      </c>
      <c r="I387" s="3">
        <v>46209.0</v>
      </c>
      <c r="J387" s="1" t="s">
        <v>1000</v>
      </c>
      <c r="K387" s="5">
        <v>154.0</v>
      </c>
      <c r="L387" s="5">
        <v>1.11100154E8</v>
      </c>
      <c r="M387" s="1" t="s">
        <v>1821</v>
      </c>
      <c r="N387" s="1" t="s">
        <v>1821</v>
      </c>
      <c r="O387" s="2"/>
      <c r="P387" s="1" t="s">
        <v>986</v>
      </c>
      <c r="Q387" s="1" t="s">
        <v>897</v>
      </c>
      <c r="R387" s="2"/>
      <c r="S387" s="1" t="s">
        <v>820</v>
      </c>
      <c r="T387" s="1" t="s">
        <v>1003</v>
      </c>
      <c r="U387" s="6" t="s">
        <v>1822</v>
      </c>
      <c r="V387" s="5" t="s">
        <v>1125</v>
      </c>
      <c r="W387" s="5" t="s">
        <v>36</v>
      </c>
      <c r="X387" s="6" t="s">
        <v>1823</v>
      </c>
      <c r="Y387" s="6" t="s">
        <v>1824</v>
      </c>
      <c r="Z387" s="6" t="s">
        <v>1825</v>
      </c>
      <c r="AA387" s="1" t="s">
        <v>898</v>
      </c>
      <c r="AB387" s="1" t="s">
        <v>898</v>
      </c>
      <c r="AC387" s="1" t="s">
        <v>827</v>
      </c>
      <c r="AD387" s="2"/>
      <c r="AE387" s="2"/>
      <c r="AF387" s="1" t="s">
        <v>1008</v>
      </c>
    </row>
    <row r="388">
      <c r="A388" s="5">
        <v>75650.0</v>
      </c>
      <c r="B388" s="3">
        <v>46209.0</v>
      </c>
      <c r="C388" s="1"/>
      <c r="D388" s="5" t="s">
        <v>369</v>
      </c>
      <c r="E388" s="2"/>
      <c r="F388" s="5">
        <v>48883.0</v>
      </c>
      <c r="G388" s="3">
        <v>46209.0</v>
      </c>
      <c r="H388" s="1" t="s">
        <v>1826</v>
      </c>
      <c r="I388" s="3">
        <v>46209.0</v>
      </c>
      <c r="J388" s="1" t="s">
        <v>1000</v>
      </c>
      <c r="K388" s="5">
        <v>154.0</v>
      </c>
      <c r="L388" s="5">
        <v>1.11100154E8</v>
      </c>
      <c r="M388" s="1" t="s">
        <v>1821</v>
      </c>
      <c r="N388" s="1" t="s">
        <v>1821</v>
      </c>
      <c r="O388" s="2"/>
      <c r="P388" s="1" t="s">
        <v>986</v>
      </c>
      <c r="Q388" s="1" t="s">
        <v>897</v>
      </c>
      <c r="R388" s="2"/>
      <c r="S388" s="1" t="s">
        <v>820</v>
      </c>
      <c r="T388" s="1" t="s">
        <v>1003</v>
      </c>
      <c r="U388" s="6" t="s">
        <v>1822</v>
      </c>
      <c r="V388" s="5" t="s">
        <v>1005</v>
      </c>
      <c r="W388" s="5" t="s">
        <v>1827</v>
      </c>
      <c r="X388" s="6" t="s">
        <v>1828</v>
      </c>
      <c r="Y388" s="6" t="s">
        <v>1829</v>
      </c>
      <c r="Z388" s="6" t="s">
        <v>1825</v>
      </c>
      <c r="AA388" s="1" t="s">
        <v>898</v>
      </c>
      <c r="AB388" s="1" t="s">
        <v>898</v>
      </c>
      <c r="AC388" s="1" t="s">
        <v>827</v>
      </c>
      <c r="AD388" s="2"/>
      <c r="AE388" s="1" t="s">
        <v>1830</v>
      </c>
      <c r="AF388" s="1" t="s">
        <v>1008</v>
      </c>
    </row>
    <row r="389">
      <c r="A389" s="5">
        <v>75649.0</v>
      </c>
      <c r="B389" s="3">
        <v>46209.0</v>
      </c>
      <c r="C389" s="1" t="s">
        <v>1475</v>
      </c>
      <c r="D389" s="5" t="s">
        <v>132</v>
      </c>
      <c r="E389" s="2"/>
      <c r="F389" s="5">
        <v>48920.0</v>
      </c>
      <c r="G389" s="3">
        <v>46209.0</v>
      </c>
      <c r="H389" s="1" t="s">
        <v>1831</v>
      </c>
      <c r="I389" s="3">
        <v>46209.0</v>
      </c>
      <c r="J389" s="1" t="s">
        <v>1000</v>
      </c>
      <c r="K389" s="5">
        <v>227.0</v>
      </c>
      <c r="L389" s="5">
        <v>2.30400227E8</v>
      </c>
      <c r="M389" s="1" t="s">
        <v>1145</v>
      </c>
      <c r="N389" s="1" t="s">
        <v>1145</v>
      </c>
      <c r="O389" s="2"/>
      <c r="P389" s="1" t="s">
        <v>1832</v>
      </c>
      <c r="Q389" s="1" t="s">
        <v>436</v>
      </c>
      <c r="R389" s="2"/>
      <c r="S389" s="1" t="s">
        <v>39</v>
      </c>
      <c r="T389" s="1" t="s">
        <v>1003</v>
      </c>
      <c r="U389" s="6">
        <v>0.0</v>
      </c>
      <c r="V389" s="5" t="s">
        <v>1005</v>
      </c>
      <c r="W389" s="5" t="s">
        <v>1054</v>
      </c>
      <c r="X389" s="6" t="s">
        <v>36</v>
      </c>
      <c r="Y389" s="6" t="s">
        <v>36</v>
      </c>
      <c r="Z389" s="6">
        <v>0.0</v>
      </c>
      <c r="AA389" s="1" t="s">
        <v>78</v>
      </c>
      <c r="AB389" s="1" t="s">
        <v>65</v>
      </c>
      <c r="AC389" s="1" t="s">
        <v>1399</v>
      </c>
      <c r="AD389" s="2"/>
      <c r="AE389" s="2"/>
      <c r="AF389" s="1" t="s">
        <v>1024</v>
      </c>
    </row>
    <row r="390">
      <c r="A390" s="5">
        <v>75648.0</v>
      </c>
      <c r="B390" s="3">
        <v>46209.0</v>
      </c>
      <c r="C390" s="1"/>
      <c r="D390" s="5" t="s">
        <v>570</v>
      </c>
      <c r="E390" s="2"/>
      <c r="F390" s="5">
        <v>48881.0</v>
      </c>
      <c r="G390" s="3">
        <v>46209.0</v>
      </c>
      <c r="H390" s="1" t="s">
        <v>1833</v>
      </c>
      <c r="I390" s="3">
        <v>46209.0</v>
      </c>
      <c r="J390" s="1" t="s">
        <v>1000</v>
      </c>
      <c r="K390" s="5">
        <v>46.0</v>
      </c>
      <c r="L390" s="5">
        <v>1.01000046E8</v>
      </c>
      <c r="M390" s="1" t="s">
        <v>69</v>
      </c>
      <c r="N390" s="1" t="s">
        <v>69</v>
      </c>
      <c r="O390" s="2"/>
      <c r="P390" s="1" t="s">
        <v>986</v>
      </c>
      <c r="Q390" s="1" t="s">
        <v>68</v>
      </c>
      <c r="R390" s="2"/>
      <c r="S390" s="1" t="s">
        <v>39</v>
      </c>
      <c r="T390" s="1" t="s">
        <v>1003</v>
      </c>
      <c r="U390" s="6" t="s">
        <v>1053</v>
      </c>
      <c r="V390" s="5" t="s">
        <v>1005</v>
      </c>
      <c r="W390" s="5" t="s">
        <v>36</v>
      </c>
      <c r="X390" s="6" t="s">
        <v>1073</v>
      </c>
      <c r="Y390" s="6" t="s">
        <v>161</v>
      </c>
      <c r="Z390" s="6">
        <v>0.0</v>
      </c>
      <c r="AA390" s="1" t="s">
        <v>72</v>
      </c>
      <c r="AB390" s="1" t="s">
        <v>72</v>
      </c>
      <c r="AC390" s="1" t="s">
        <v>118</v>
      </c>
      <c r="AD390" s="2"/>
      <c r="AE390" s="2"/>
      <c r="AF390" s="1" t="s">
        <v>1024</v>
      </c>
    </row>
    <row r="391">
      <c r="A391" s="5">
        <v>75647.0</v>
      </c>
      <c r="B391" s="3">
        <v>46209.0</v>
      </c>
      <c r="C391" s="1"/>
      <c r="D391" s="5" t="s">
        <v>397</v>
      </c>
      <c r="E391" s="2"/>
      <c r="F391" s="5">
        <v>48878.0</v>
      </c>
      <c r="G391" s="3">
        <v>46209.0</v>
      </c>
      <c r="H391" s="1" t="s">
        <v>1834</v>
      </c>
      <c r="I391" s="3">
        <v>46209.0</v>
      </c>
      <c r="J391" s="1" t="s">
        <v>1000</v>
      </c>
      <c r="K391" s="5">
        <v>5.0</v>
      </c>
      <c r="L391" s="5">
        <v>1.21000005E8</v>
      </c>
      <c r="M391" s="1" t="s">
        <v>143</v>
      </c>
      <c r="N391" s="1" t="s">
        <v>143</v>
      </c>
      <c r="O391" s="2"/>
      <c r="P391" s="1" t="s">
        <v>986</v>
      </c>
      <c r="Q391" s="1" t="s">
        <v>925</v>
      </c>
      <c r="R391" s="2"/>
      <c r="S391" s="1" t="s">
        <v>820</v>
      </c>
      <c r="T391" s="1" t="s">
        <v>1003</v>
      </c>
      <c r="U391" s="6" t="s">
        <v>1053</v>
      </c>
      <c r="V391" s="5" t="s">
        <v>1005</v>
      </c>
      <c r="W391" s="5" t="s">
        <v>36</v>
      </c>
      <c r="X391" s="6" t="s">
        <v>1073</v>
      </c>
      <c r="Y391" s="6" t="s">
        <v>161</v>
      </c>
      <c r="Z391" s="6">
        <v>0.0</v>
      </c>
      <c r="AA391" s="1" t="s">
        <v>819</v>
      </c>
      <c r="AB391" s="1" t="s">
        <v>819</v>
      </c>
      <c r="AC391" s="1" t="s">
        <v>827</v>
      </c>
      <c r="AD391" s="2"/>
      <c r="AE391" s="2"/>
      <c r="AF391" s="1" t="s">
        <v>1008</v>
      </c>
    </row>
    <row r="392">
      <c r="A392" s="5">
        <v>75646.0</v>
      </c>
      <c r="B392" s="3">
        <v>46209.0</v>
      </c>
      <c r="C392" s="1"/>
      <c r="D392" s="5" t="s">
        <v>438</v>
      </c>
      <c r="E392" s="2"/>
      <c r="F392" s="5">
        <v>48877.0</v>
      </c>
      <c r="G392" s="3">
        <v>46209.0</v>
      </c>
      <c r="H392" s="1" t="s">
        <v>1835</v>
      </c>
      <c r="I392" s="3">
        <v>46209.0</v>
      </c>
      <c r="J392" s="1" t="s">
        <v>1000</v>
      </c>
      <c r="K392" s="5">
        <v>181.0</v>
      </c>
      <c r="L392" s="5">
        <v>1.11100181E8</v>
      </c>
      <c r="M392" s="1" t="s">
        <v>1447</v>
      </c>
      <c r="N392" s="1" t="s">
        <v>1447</v>
      </c>
      <c r="O392" s="2"/>
      <c r="P392" s="1" t="s">
        <v>986</v>
      </c>
      <c r="Q392" s="1" t="s">
        <v>928</v>
      </c>
      <c r="R392" s="2"/>
      <c r="S392" s="1" t="s">
        <v>820</v>
      </c>
      <c r="T392" s="1" t="s">
        <v>1003</v>
      </c>
      <c r="U392" s="6" t="s">
        <v>1019</v>
      </c>
      <c r="V392" s="5" t="s">
        <v>1005</v>
      </c>
      <c r="W392" s="5" t="s">
        <v>1448</v>
      </c>
      <c r="X392" s="6" t="s">
        <v>1384</v>
      </c>
      <c r="Y392" s="6" t="s">
        <v>1385</v>
      </c>
      <c r="Z392" s="6" t="s">
        <v>1023</v>
      </c>
      <c r="AA392" s="1" t="s">
        <v>819</v>
      </c>
      <c r="AB392" s="1" t="s">
        <v>819</v>
      </c>
      <c r="AC392" s="1" t="s">
        <v>827</v>
      </c>
      <c r="AD392" s="2"/>
      <c r="AE392" s="2"/>
      <c r="AF392" s="1" t="s">
        <v>1008</v>
      </c>
    </row>
    <row r="393">
      <c r="A393" s="5">
        <v>75645.0</v>
      </c>
      <c r="B393" s="3">
        <v>46209.0</v>
      </c>
      <c r="C393" s="1"/>
      <c r="D393" s="5" t="s">
        <v>1592</v>
      </c>
      <c r="E393" s="2"/>
      <c r="F393" s="5">
        <v>48893.0</v>
      </c>
      <c r="G393" s="3">
        <v>46209.0</v>
      </c>
      <c r="H393" s="1" t="s">
        <v>1836</v>
      </c>
      <c r="I393" s="3">
        <v>46209.0</v>
      </c>
      <c r="J393" s="1" t="s">
        <v>1000</v>
      </c>
      <c r="K393" s="5">
        <v>1.0</v>
      </c>
      <c r="L393" s="5">
        <v>1.61000001E8</v>
      </c>
      <c r="M393" s="1" t="s">
        <v>1010</v>
      </c>
      <c r="N393" s="1" t="s">
        <v>1076</v>
      </c>
      <c r="O393" s="2"/>
      <c r="P393" s="1" t="s">
        <v>986</v>
      </c>
      <c r="Q393" s="1" t="s">
        <v>486</v>
      </c>
      <c r="R393" s="2"/>
      <c r="S393" s="1" t="s">
        <v>39</v>
      </c>
      <c r="T393" s="1" t="s">
        <v>1003</v>
      </c>
      <c r="U393" s="6">
        <v>7000000.0</v>
      </c>
      <c r="V393" s="5" t="s">
        <v>1005</v>
      </c>
      <c r="W393" s="5" t="s">
        <v>36</v>
      </c>
      <c r="X393" s="6" t="s">
        <v>1540</v>
      </c>
      <c r="Y393" s="6" t="s">
        <v>1540</v>
      </c>
      <c r="Z393" s="6">
        <v>1617400.0</v>
      </c>
      <c r="AA393" s="1" t="s">
        <v>38</v>
      </c>
      <c r="AB393" s="1" t="s">
        <v>38</v>
      </c>
      <c r="AC393" s="1" t="s">
        <v>721</v>
      </c>
      <c r="AD393" s="2"/>
      <c r="AE393" s="1"/>
      <c r="AF393" s="1" t="s">
        <v>1024</v>
      </c>
    </row>
    <row r="394">
      <c r="A394" s="5">
        <v>75644.0</v>
      </c>
      <c r="B394" s="3">
        <v>46209.0</v>
      </c>
      <c r="C394" s="1"/>
      <c r="D394" s="5" t="s">
        <v>1592</v>
      </c>
      <c r="E394" s="2"/>
      <c r="F394" s="5">
        <v>48893.0</v>
      </c>
      <c r="G394" s="3">
        <v>46209.0</v>
      </c>
      <c r="H394" s="1" t="s">
        <v>1836</v>
      </c>
      <c r="I394" s="3">
        <v>46209.0</v>
      </c>
      <c r="J394" s="1" t="s">
        <v>1000</v>
      </c>
      <c r="K394" s="5">
        <v>1.0</v>
      </c>
      <c r="L394" s="5">
        <v>1.61000001E8</v>
      </c>
      <c r="M394" s="1" t="s">
        <v>1010</v>
      </c>
      <c r="N394" s="1" t="s">
        <v>1097</v>
      </c>
      <c r="O394" s="2"/>
      <c r="P394" s="1" t="s">
        <v>986</v>
      </c>
      <c r="Q394" s="1" t="s">
        <v>486</v>
      </c>
      <c r="R394" s="2"/>
      <c r="S394" s="1" t="s">
        <v>39</v>
      </c>
      <c r="T394" s="1" t="s">
        <v>1003</v>
      </c>
      <c r="U394" s="6">
        <v>2400000.0</v>
      </c>
      <c r="V394" s="5" t="s">
        <v>1005</v>
      </c>
      <c r="W394" s="5" t="s">
        <v>36</v>
      </c>
      <c r="X394" s="6" t="s">
        <v>1098</v>
      </c>
      <c r="Y394" s="6" t="s">
        <v>1098</v>
      </c>
      <c r="Z394" s="6">
        <v>1117600.0</v>
      </c>
      <c r="AA394" s="1" t="s">
        <v>38</v>
      </c>
      <c r="AB394" s="1" t="s">
        <v>38</v>
      </c>
      <c r="AC394" s="1" t="s">
        <v>721</v>
      </c>
      <c r="AD394" s="2"/>
      <c r="AE394" s="2"/>
      <c r="AF394" s="1" t="s">
        <v>1024</v>
      </c>
    </row>
    <row r="395">
      <c r="A395" s="5">
        <v>75643.0</v>
      </c>
      <c r="B395" s="3">
        <v>46209.0</v>
      </c>
      <c r="C395" s="1"/>
      <c r="D395" s="5" t="s">
        <v>217</v>
      </c>
      <c r="E395" s="2"/>
      <c r="F395" s="5">
        <v>48875.0</v>
      </c>
      <c r="G395" s="3">
        <v>46209.0</v>
      </c>
      <c r="H395" s="1" t="s">
        <v>1837</v>
      </c>
      <c r="I395" s="3">
        <v>46209.0</v>
      </c>
      <c r="J395" s="1" t="s">
        <v>1000</v>
      </c>
      <c r="K395" s="5">
        <v>1.0</v>
      </c>
      <c r="L395" s="5">
        <v>1.61000001E8</v>
      </c>
      <c r="M395" s="1" t="s">
        <v>1010</v>
      </c>
      <c r="N395" s="1" t="s">
        <v>1097</v>
      </c>
      <c r="O395" s="2"/>
      <c r="P395" s="1" t="s">
        <v>986</v>
      </c>
      <c r="Q395" s="1" t="s">
        <v>147</v>
      </c>
      <c r="R395" s="2"/>
      <c r="S395" s="1" t="s">
        <v>39</v>
      </c>
      <c r="T395" s="1" t="s">
        <v>1003</v>
      </c>
      <c r="U395" s="6">
        <v>2400000.0</v>
      </c>
      <c r="V395" s="5" t="s">
        <v>1005</v>
      </c>
      <c r="W395" s="5" t="s">
        <v>36</v>
      </c>
      <c r="X395" s="6" t="s">
        <v>1098</v>
      </c>
      <c r="Y395" s="6" t="s">
        <v>1098</v>
      </c>
      <c r="Z395" s="6">
        <v>1117600.0</v>
      </c>
      <c r="AA395" s="1" t="s">
        <v>38</v>
      </c>
      <c r="AB395" s="1" t="s">
        <v>38</v>
      </c>
      <c r="AC395" s="1" t="s">
        <v>721</v>
      </c>
      <c r="AD395" s="2"/>
      <c r="AE395" s="2"/>
      <c r="AF395" s="1" t="s">
        <v>1024</v>
      </c>
    </row>
    <row r="396">
      <c r="A396" s="5">
        <v>75642.0</v>
      </c>
      <c r="B396" s="3">
        <v>46209.0</v>
      </c>
      <c r="C396" s="2"/>
      <c r="D396" s="5" t="s">
        <v>217</v>
      </c>
      <c r="E396" s="2"/>
      <c r="F396" s="5">
        <v>48875.0</v>
      </c>
      <c r="G396" s="3">
        <v>46209.0</v>
      </c>
      <c r="H396" s="1" t="s">
        <v>1837</v>
      </c>
      <c r="I396" s="3">
        <v>46209.0</v>
      </c>
      <c r="J396" s="1" t="s">
        <v>1000</v>
      </c>
      <c r="K396" s="5">
        <v>1.0</v>
      </c>
      <c r="L396" s="5">
        <v>1.61000001E8</v>
      </c>
      <c r="M396" s="1" t="s">
        <v>1010</v>
      </c>
      <c r="N396" s="1" t="s">
        <v>1116</v>
      </c>
      <c r="O396" s="2"/>
      <c r="P396" s="1" t="s">
        <v>986</v>
      </c>
      <c r="Q396" s="1" t="s">
        <v>147</v>
      </c>
      <c r="R396" s="2"/>
      <c r="S396" s="1" t="s">
        <v>39</v>
      </c>
      <c r="T396" s="1" t="s">
        <v>1003</v>
      </c>
      <c r="U396" s="6" t="s">
        <v>1117</v>
      </c>
      <c r="V396" s="5" t="s">
        <v>1082</v>
      </c>
      <c r="W396" s="5" t="s">
        <v>36</v>
      </c>
      <c r="X396" s="6" t="s">
        <v>1697</v>
      </c>
      <c r="Y396" s="6" t="s">
        <v>1697</v>
      </c>
      <c r="Z396" s="6" t="s">
        <v>1119</v>
      </c>
      <c r="AA396" s="1" t="s">
        <v>38</v>
      </c>
      <c r="AB396" s="1" t="s">
        <v>38</v>
      </c>
      <c r="AC396" s="1" t="s">
        <v>721</v>
      </c>
      <c r="AD396" s="2"/>
      <c r="AE396" s="2"/>
      <c r="AF396" s="1" t="s">
        <v>1024</v>
      </c>
    </row>
    <row r="397">
      <c r="A397" s="5">
        <v>75641.0</v>
      </c>
      <c r="B397" s="3">
        <v>46209.0</v>
      </c>
      <c r="C397" s="1" t="s">
        <v>1475</v>
      </c>
      <c r="D397" s="5" t="s">
        <v>610</v>
      </c>
      <c r="E397" s="2"/>
      <c r="F397" s="5">
        <v>48936.0</v>
      </c>
      <c r="G397" s="3">
        <v>46210.0</v>
      </c>
      <c r="H397" s="1" t="s">
        <v>1838</v>
      </c>
      <c r="I397" s="3">
        <v>46210.0</v>
      </c>
      <c r="J397" s="1" t="s">
        <v>1000</v>
      </c>
      <c r="K397" s="5">
        <v>126.0</v>
      </c>
      <c r="L397" s="5">
        <v>2.30400126E8</v>
      </c>
      <c r="M397" s="1" t="s">
        <v>1542</v>
      </c>
      <c r="N397" s="1" t="s">
        <v>1542</v>
      </c>
      <c r="O397" s="2"/>
      <c r="P397" s="1" t="s">
        <v>1839</v>
      </c>
      <c r="Q397" s="1" t="s">
        <v>417</v>
      </c>
      <c r="R397" s="2"/>
      <c r="S397" s="1" t="s">
        <v>39</v>
      </c>
      <c r="T397" s="1" t="s">
        <v>1003</v>
      </c>
      <c r="U397" s="6">
        <v>5215517.0</v>
      </c>
      <c r="V397" s="5" t="s">
        <v>1005</v>
      </c>
      <c r="W397" s="5" t="s">
        <v>36</v>
      </c>
      <c r="X397" s="6" t="s">
        <v>1236</v>
      </c>
      <c r="Y397" s="6" t="s">
        <v>1237</v>
      </c>
      <c r="Z397" s="7">
        <v>1640000.0</v>
      </c>
      <c r="AA397" s="1" t="s">
        <v>78</v>
      </c>
      <c r="AB397" s="1" t="s">
        <v>420</v>
      </c>
      <c r="AC397" s="1" t="s">
        <v>626</v>
      </c>
      <c r="AD397" s="2"/>
      <c r="AE397" s="2"/>
      <c r="AF397" s="1" t="s">
        <v>1024</v>
      </c>
    </row>
    <row r="398">
      <c r="A398" s="5">
        <v>75640.0</v>
      </c>
      <c r="B398" s="3">
        <v>46209.0</v>
      </c>
      <c r="C398" s="1" t="s">
        <v>1475</v>
      </c>
      <c r="D398" s="5" t="s">
        <v>1594</v>
      </c>
      <c r="E398" s="2"/>
      <c r="F398" s="5">
        <v>48936.0</v>
      </c>
      <c r="G398" s="3">
        <v>46210.0</v>
      </c>
      <c r="H398" s="1" t="s">
        <v>1838</v>
      </c>
      <c r="I398" s="3">
        <v>46210.0</v>
      </c>
      <c r="J398" s="1" t="s">
        <v>1000</v>
      </c>
      <c r="K398" s="5">
        <v>135.0</v>
      </c>
      <c r="L398" s="5">
        <v>2.30400135E8</v>
      </c>
      <c r="M398" s="1" t="s">
        <v>1545</v>
      </c>
      <c r="N398" s="1" t="s">
        <v>1545</v>
      </c>
      <c r="O398" s="2"/>
      <c r="P398" s="1" t="s">
        <v>1839</v>
      </c>
      <c r="Q398" s="1" t="s">
        <v>417</v>
      </c>
      <c r="R398" s="2"/>
      <c r="S398" s="1" t="s">
        <v>39</v>
      </c>
      <c r="T398" s="1" t="s">
        <v>1003</v>
      </c>
      <c r="U398" s="6">
        <v>3879310.0</v>
      </c>
      <c r="V398" s="5" t="s">
        <v>1005</v>
      </c>
      <c r="W398" s="5" t="s">
        <v>36</v>
      </c>
      <c r="X398" s="6" t="s">
        <v>1209</v>
      </c>
      <c r="Y398" s="6" t="s">
        <v>1210</v>
      </c>
      <c r="Z398" s="6">
        <v>1640000.0</v>
      </c>
      <c r="AA398" s="1" t="s">
        <v>78</v>
      </c>
      <c r="AB398" s="1" t="s">
        <v>420</v>
      </c>
      <c r="AC398" s="1" t="s">
        <v>626</v>
      </c>
      <c r="AD398" s="2"/>
      <c r="AE398" s="2"/>
      <c r="AF398" s="1" t="s">
        <v>1024</v>
      </c>
    </row>
    <row r="399">
      <c r="A399" s="5">
        <v>75639.0</v>
      </c>
      <c r="B399" s="3">
        <v>46209.0</v>
      </c>
      <c r="C399" s="1" t="s">
        <v>1475</v>
      </c>
      <c r="D399" s="5" t="s">
        <v>1594</v>
      </c>
      <c r="E399" s="2"/>
      <c r="F399" s="5">
        <v>48936.0</v>
      </c>
      <c r="G399" s="3">
        <v>46210.0</v>
      </c>
      <c r="H399" s="1" t="s">
        <v>1838</v>
      </c>
      <c r="I399" s="3">
        <v>46210.0</v>
      </c>
      <c r="J399" s="1" t="s">
        <v>1000</v>
      </c>
      <c r="K399" s="5">
        <v>136.0</v>
      </c>
      <c r="L399" s="5">
        <v>2.30400136E8</v>
      </c>
      <c r="M399" s="1" t="s">
        <v>1234</v>
      </c>
      <c r="N399" s="1" t="s">
        <v>1234</v>
      </c>
      <c r="O399" s="2"/>
      <c r="P399" s="1" t="s">
        <v>1839</v>
      </c>
      <c r="Q399" s="1" t="s">
        <v>417</v>
      </c>
      <c r="R399" s="2"/>
      <c r="S399" s="1" t="s">
        <v>39</v>
      </c>
      <c r="T399" s="1" t="s">
        <v>1003</v>
      </c>
      <c r="U399" s="6">
        <v>5215517.0</v>
      </c>
      <c r="V399" s="5" t="s">
        <v>1005</v>
      </c>
      <c r="W399" s="5" t="s">
        <v>36</v>
      </c>
      <c r="X399" s="6" t="s">
        <v>1236</v>
      </c>
      <c r="Y399" s="6" t="s">
        <v>1237</v>
      </c>
      <c r="Z399" s="6">
        <v>1900000.0</v>
      </c>
      <c r="AA399" s="1" t="s">
        <v>78</v>
      </c>
      <c r="AB399" s="1" t="s">
        <v>420</v>
      </c>
      <c r="AC399" s="1" t="s">
        <v>626</v>
      </c>
      <c r="AD399" s="2"/>
      <c r="AE399" s="2"/>
      <c r="AF399" s="1" t="s">
        <v>1024</v>
      </c>
    </row>
    <row r="400">
      <c r="A400" s="5">
        <v>75638.0</v>
      </c>
      <c r="B400" s="3">
        <v>46209.0</v>
      </c>
      <c r="C400" s="1" t="s">
        <v>1765</v>
      </c>
      <c r="D400" s="5" t="s">
        <v>200</v>
      </c>
      <c r="E400" s="2"/>
      <c r="F400" s="5">
        <v>48921.0</v>
      </c>
      <c r="G400" s="3">
        <v>46209.0</v>
      </c>
      <c r="H400" s="1" t="s">
        <v>1840</v>
      </c>
      <c r="I400" s="3">
        <v>46209.0</v>
      </c>
      <c r="J400" s="1" t="s">
        <v>1000</v>
      </c>
      <c r="K400" s="5">
        <v>145.0</v>
      </c>
      <c r="L400" s="5">
        <v>2.30400145E8</v>
      </c>
      <c r="M400" s="1" t="s">
        <v>1133</v>
      </c>
      <c r="N400" s="1" t="s">
        <v>1133</v>
      </c>
      <c r="O400" s="2"/>
      <c r="P400" s="1" t="s">
        <v>1841</v>
      </c>
      <c r="Q400" s="1" t="s">
        <v>290</v>
      </c>
      <c r="R400" s="2"/>
      <c r="S400" s="1" t="s">
        <v>39</v>
      </c>
      <c r="T400" s="1" t="s">
        <v>1003</v>
      </c>
      <c r="U400" s="6">
        <v>4741379.0</v>
      </c>
      <c r="V400" s="5" t="s">
        <v>1005</v>
      </c>
      <c r="W400" s="5" t="s">
        <v>1054</v>
      </c>
      <c r="X400" s="6" t="s">
        <v>36</v>
      </c>
      <c r="Y400" s="6" t="s">
        <v>36</v>
      </c>
      <c r="Z400" s="6">
        <v>1640000.0</v>
      </c>
      <c r="AA400" s="1" t="s">
        <v>78</v>
      </c>
      <c r="AB400" s="1" t="s">
        <v>65</v>
      </c>
      <c r="AC400" s="1" t="s">
        <v>1399</v>
      </c>
      <c r="AD400" s="2"/>
      <c r="AE400" s="2"/>
      <c r="AF400" s="1" t="s">
        <v>1024</v>
      </c>
    </row>
    <row r="401">
      <c r="A401" s="5">
        <v>75637.0</v>
      </c>
      <c r="B401" s="3">
        <v>46209.0</v>
      </c>
      <c r="C401" s="1" t="s">
        <v>1475</v>
      </c>
      <c r="D401" s="5" t="s">
        <v>200</v>
      </c>
      <c r="E401" s="2"/>
      <c r="F401" s="5">
        <v>48879.0</v>
      </c>
      <c r="G401" s="3">
        <v>46209.0</v>
      </c>
      <c r="H401" s="1" t="s">
        <v>1842</v>
      </c>
      <c r="I401" s="3">
        <v>46209.0</v>
      </c>
      <c r="J401" s="1" t="s">
        <v>1000</v>
      </c>
      <c r="K401" s="5">
        <v>145.0</v>
      </c>
      <c r="L401" s="5">
        <v>2.30400145E8</v>
      </c>
      <c r="M401" s="1" t="s">
        <v>1133</v>
      </c>
      <c r="N401" s="1" t="s">
        <v>1133</v>
      </c>
      <c r="O401" s="2"/>
      <c r="P401" s="1" t="s">
        <v>1843</v>
      </c>
      <c r="Q401" s="1" t="s">
        <v>483</v>
      </c>
      <c r="R401" s="2"/>
      <c r="S401" s="1" t="s">
        <v>39</v>
      </c>
      <c r="T401" s="1" t="s">
        <v>1003</v>
      </c>
      <c r="U401" s="6">
        <v>4741379.0</v>
      </c>
      <c r="V401" s="5" t="s">
        <v>1005</v>
      </c>
      <c r="W401" s="5" t="s">
        <v>1054</v>
      </c>
      <c r="X401" s="6" t="s">
        <v>36</v>
      </c>
      <c r="Y401" s="6" t="s">
        <v>36</v>
      </c>
      <c r="Z401" s="6">
        <v>1640000.0</v>
      </c>
      <c r="AA401" s="1" t="s">
        <v>898</v>
      </c>
      <c r="AB401" s="1" t="s">
        <v>38</v>
      </c>
      <c r="AC401" s="1" t="s">
        <v>1399</v>
      </c>
      <c r="AD401" s="2"/>
      <c r="AE401" s="2"/>
      <c r="AF401" s="1" t="s">
        <v>1024</v>
      </c>
    </row>
    <row r="402">
      <c r="A402" s="5">
        <v>75636.0</v>
      </c>
      <c r="B402" s="3">
        <v>46209.0</v>
      </c>
      <c r="C402" s="1" t="s">
        <v>1475</v>
      </c>
      <c r="D402" s="5" t="s">
        <v>645</v>
      </c>
      <c r="E402" s="2"/>
      <c r="F402" s="5">
        <v>48933.0</v>
      </c>
      <c r="G402" s="3">
        <v>46210.0</v>
      </c>
      <c r="H402" s="1" t="s">
        <v>1844</v>
      </c>
      <c r="I402" s="3">
        <v>46210.0</v>
      </c>
      <c r="J402" s="1" t="s">
        <v>1000</v>
      </c>
      <c r="K402" s="5">
        <v>225.0</v>
      </c>
      <c r="L402" s="5">
        <v>2.30400225E8</v>
      </c>
      <c r="M402" s="1" t="s">
        <v>1407</v>
      </c>
      <c r="N402" s="1" t="s">
        <v>1407</v>
      </c>
      <c r="O402" s="2"/>
      <c r="P402" s="1" t="s">
        <v>1845</v>
      </c>
      <c r="Q402" s="1" t="s">
        <v>403</v>
      </c>
      <c r="R402" s="2"/>
      <c r="S402" s="1" t="s">
        <v>39</v>
      </c>
      <c r="T402" s="1" t="s">
        <v>1003</v>
      </c>
      <c r="U402" s="6">
        <v>4780000.0</v>
      </c>
      <c r="V402" s="5" t="s">
        <v>1005</v>
      </c>
      <c r="W402" s="5" t="s">
        <v>1054</v>
      </c>
      <c r="X402" s="6" t="s">
        <v>36</v>
      </c>
      <c r="Y402" s="6" t="s">
        <v>36</v>
      </c>
      <c r="Z402" s="6">
        <v>0.0</v>
      </c>
      <c r="AA402" s="1" t="s">
        <v>1153</v>
      </c>
      <c r="AB402" s="1" t="s">
        <v>37</v>
      </c>
      <c r="AC402" s="1" t="s">
        <v>1154</v>
      </c>
      <c r="AD402" s="2"/>
      <c r="AE402" s="2"/>
      <c r="AF402" s="1" t="s">
        <v>1024</v>
      </c>
    </row>
    <row r="403">
      <c r="A403" s="5">
        <v>75635.0</v>
      </c>
      <c r="B403" s="3">
        <v>46209.0</v>
      </c>
      <c r="C403" s="1" t="s">
        <v>1475</v>
      </c>
      <c r="D403" s="5" t="s">
        <v>326</v>
      </c>
      <c r="E403" s="2"/>
      <c r="F403" s="5">
        <v>48894.0</v>
      </c>
      <c r="G403" s="3">
        <v>46209.0</v>
      </c>
      <c r="H403" s="1" t="s">
        <v>1846</v>
      </c>
      <c r="I403" s="3">
        <v>46209.0</v>
      </c>
      <c r="J403" s="1" t="s">
        <v>1000</v>
      </c>
      <c r="K403" s="5">
        <v>145.0</v>
      </c>
      <c r="L403" s="5">
        <v>2.30400145E8</v>
      </c>
      <c r="M403" s="1" t="s">
        <v>1133</v>
      </c>
      <c r="N403" s="1" t="s">
        <v>1133</v>
      </c>
      <c r="O403" s="2"/>
      <c r="P403" s="1" t="s">
        <v>1847</v>
      </c>
      <c r="Q403" s="1" t="s">
        <v>470</v>
      </c>
      <c r="R403" s="2"/>
      <c r="S403" s="1" t="s">
        <v>39</v>
      </c>
      <c r="T403" s="1" t="s">
        <v>1003</v>
      </c>
      <c r="U403" s="6">
        <v>4741379.0</v>
      </c>
      <c r="V403" s="5" t="s">
        <v>1005</v>
      </c>
      <c r="W403" s="5" t="s">
        <v>1054</v>
      </c>
      <c r="X403" s="6" t="s">
        <v>36</v>
      </c>
      <c r="Y403" s="6" t="s">
        <v>36</v>
      </c>
      <c r="Z403" s="6">
        <v>1640000.0</v>
      </c>
      <c r="AA403" s="1" t="s">
        <v>1153</v>
      </c>
      <c r="AB403" s="1" t="s">
        <v>38</v>
      </c>
      <c r="AC403" s="1" t="s">
        <v>1154</v>
      </c>
      <c r="AD403" s="2"/>
      <c r="AE403" s="2"/>
      <c r="AF403" s="1" t="s">
        <v>1024</v>
      </c>
    </row>
    <row r="404">
      <c r="A404" s="5">
        <v>75634.0</v>
      </c>
      <c r="B404" s="3">
        <v>46209.0</v>
      </c>
      <c r="C404" s="1"/>
      <c r="D404" s="5" t="s">
        <v>1245</v>
      </c>
      <c r="E404" s="2"/>
      <c r="F404" s="5"/>
      <c r="G404" s="3"/>
      <c r="H404" s="1"/>
      <c r="I404" s="3"/>
      <c r="J404" s="1" t="s">
        <v>1000</v>
      </c>
      <c r="K404" s="5">
        <v>91.0</v>
      </c>
      <c r="L404" s="5">
        <v>1.11100091E8</v>
      </c>
      <c r="M404" s="1" t="s">
        <v>1390</v>
      </c>
      <c r="N404" s="1" t="s">
        <v>1390</v>
      </c>
      <c r="O404" s="2"/>
      <c r="P404" s="1" t="s">
        <v>986</v>
      </c>
      <c r="Q404" s="1" t="s">
        <v>422</v>
      </c>
      <c r="R404" s="2"/>
      <c r="S404" s="1" t="s">
        <v>39</v>
      </c>
      <c r="T404" s="1" t="s">
        <v>1003</v>
      </c>
      <c r="U404" s="6" t="s">
        <v>1391</v>
      </c>
      <c r="V404" s="5" t="s">
        <v>1005</v>
      </c>
      <c r="W404" s="5" t="s">
        <v>36</v>
      </c>
      <c r="X404" s="6" t="s">
        <v>1511</v>
      </c>
      <c r="Y404" s="6" t="s">
        <v>1512</v>
      </c>
      <c r="Z404" s="7">
        <v>0.0</v>
      </c>
      <c r="AA404" s="1" t="s">
        <v>145</v>
      </c>
      <c r="AB404" s="1" t="s">
        <v>145</v>
      </c>
      <c r="AC404" s="1" t="s">
        <v>100</v>
      </c>
      <c r="AD404" s="2"/>
      <c r="AE404" s="2"/>
      <c r="AF404" s="1" t="s">
        <v>1024</v>
      </c>
    </row>
    <row r="405">
      <c r="A405" s="5">
        <v>75633.0</v>
      </c>
      <c r="B405" s="3">
        <v>46209.0</v>
      </c>
      <c r="C405" s="1"/>
      <c r="D405" s="5" t="s">
        <v>104</v>
      </c>
      <c r="E405" s="2"/>
      <c r="F405" s="5">
        <v>48873.0</v>
      </c>
      <c r="G405" s="3">
        <v>46209.0</v>
      </c>
      <c r="H405" s="1" t="s">
        <v>1848</v>
      </c>
      <c r="I405" s="3">
        <v>46209.0</v>
      </c>
      <c r="J405" s="1" t="s">
        <v>1000</v>
      </c>
      <c r="K405" s="5">
        <v>87.0</v>
      </c>
      <c r="L405" s="5">
        <v>1.11100087E8</v>
      </c>
      <c r="M405" s="1" t="s">
        <v>1630</v>
      </c>
      <c r="N405" s="1" t="s">
        <v>1630</v>
      </c>
      <c r="O405" s="2"/>
      <c r="P405" s="1" t="s">
        <v>986</v>
      </c>
      <c r="Q405" s="1" t="s">
        <v>422</v>
      </c>
      <c r="R405" s="2"/>
      <c r="S405" s="1" t="s">
        <v>39</v>
      </c>
      <c r="T405" s="1" t="s">
        <v>1003</v>
      </c>
      <c r="U405" s="6" t="s">
        <v>1023</v>
      </c>
      <c r="V405" s="5" t="s">
        <v>1005</v>
      </c>
      <c r="W405" s="5" t="s">
        <v>36</v>
      </c>
      <c r="X405" s="6" t="s">
        <v>1313</v>
      </c>
      <c r="Y405" s="6" t="s">
        <v>1631</v>
      </c>
      <c r="Z405" s="6">
        <v>0.0</v>
      </c>
      <c r="AA405" s="1" t="s">
        <v>145</v>
      </c>
      <c r="AB405" s="1" t="s">
        <v>145</v>
      </c>
      <c r="AC405" s="1" t="s">
        <v>100</v>
      </c>
      <c r="AD405" s="2"/>
      <c r="AE405" s="1"/>
      <c r="AF405" s="1" t="s">
        <v>1024</v>
      </c>
    </row>
    <row r="406">
      <c r="A406" s="5">
        <v>75632.0</v>
      </c>
      <c r="B406" s="3">
        <v>46209.0</v>
      </c>
      <c r="C406" s="1" t="s">
        <v>1475</v>
      </c>
      <c r="D406" s="5" t="s">
        <v>482</v>
      </c>
      <c r="E406" s="2"/>
      <c r="F406" s="5">
        <v>48892.0</v>
      </c>
      <c r="G406" s="3">
        <v>46209.0</v>
      </c>
      <c r="H406" s="1" t="s">
        <v>1849</v>
      </c>
      <c r="I406" s="3">
        <v>46209.0</v>
      </c>
      <c r="J406" s="1" t="s">
        <v>1000</v>
      </c>
      <c r="K406" s="5">
        <v>145.0</v>
      </c>
      <c r="L406" s="5">
        <v>2.30400145E8</v>
      </c>
      <c r="M406" s="1" t="s">
        <v>1133</v>
      </c>
      <c r="N406" s="1" t="s">
        <v>1133</v>
      </c>
      <c r="O406" s="2"/>
      <c r="P406" s="1" t="s">
        <v>1850</v>
      </c>
      <c r="Q406" s="1" t="s">
        <v>486</v>
      </c>
      <c r="R406" s="2"/>
      <c r="S406" s="1" t="s">
        <v>39</v>
      </c>
      <c r="T406" s="1" t="s">
        <v>1003</v>
      </c>
      <c r="U406" s="6">
        <v>4741379.0</v>
      </c>
      <c r="V406" s="5" t="s">
        <v>1005</v>
      </c>
      <c r="W406" s="5" t="s">
        <v>36</v>
      </c>
      <c r="X406" s="6" t="s">
        <v>1212</v>
      </c>
      <c r="Y406" s="6" t="s">
        <v>1213</v>
      </c>
      <c r="Z406" s="6">
        <v>1640000.0</v>
      </c>
      <c r="AA406" s="1" t="s">
        <v>78</v>
      </c>
      <c r="AB406" s="1" t="s">
        <v>38</v>
      </c>
      <c r="AC406" s="1" t="s">
        <v>516</v>
      </c>
      <c r="AD406" s="2"/>
      <c r="AE406" s="2"/>
      <c r="AF406" s="1" t="s">
        <v>1024</v>
      </c>
    </row>
    <row r="407">
      <c r="A407" s="5">
        <v>75631.0</v>
      </c>
      <c r="B407" s="3">
        <v>46209.0</v>
      </c>
      <c r="C407" s="1" t="s">
        <v>1475</v>
      </c>
      <c r="D407" s="5" t="s">
        <v>1851</v>
      </c>
      <c r="E407" s="2"/>
      <c r="F407" s="5">
        <v>48874.0</v>
      </c>
      <c r="G407" s="3">
        <v>46209.0</v>
      </c>
      <c r="H407" s="1" t="s">
        <v>1852</v>
      </c>
      <c r="I407" s="3">
        <v>46209.0</v>
      </c>
      <c r="J407" s="1" t="s">
        <v>1000</v>
      </c>
      <c r="K407" s="5">
        <v>227.0</v>
      </c>
      <c r="L407" s="5">
        <v>2.30400227E8</v>
      </c>
      <c r="M407" s="1" t="s">
        <v>1145</v>
      </c>
      <c r="N407" s="1" t="s">
        <v>1145</v>
      </c>
      <c r="O407" s="2"/>
      <c r="P407" s="1" t="s">
        <v>1853</v>
      </c>
      <c r="Q407" s="1" t="s">
        <v>147</v>
      </c>
      <c r="R407" s="2"/>
      <c r="S407" s="1" t="s">
        <v>39</v>
      </c>
      <c r="T407" s="1" t="s">
        <v>1003</v>
      </c>
      <c r="U407" s="6">
        <v>0.0</v>
      </c>
      <c r="V407" s="5" t="s">
        <v>1005</v>
      </c>
      <c r="W407" s="5" t="s">
        <v>36</v>
      </c>
      <c r="X407" s="6" t="s">
        <v>36</v>
      </c>
      <c r="Y407" s="6" t="s">
        <v>36</v>
      </c>
      <c r="Z407" s="6">
        <v>0.0</v>
      </c>
      <c r="AA407" s="1" t="s">
        <v>1066</v>
      </c>
      <c r="AB407" s="1" t="s">
        <v>38</v>
      </c>
      <c r="AC407" s="1" t="s">
        <v>1401</v>
      </c>
      <c r="AD407" s="2"/>
      <c r="AE407" s="2"/>
      <c r="AF407" s="1" t="s">
        <v>1024</v>
      </c>
    </row>
    <row r="408">
      <c r="A408" s="5">
        <v>75630.0</v>
      </c>
      <c r="B408" s="3">
        <v>46209.0</v>
      </c>
      <c r="C408" s="1" t="s">
        <v>1475</v>
      </c>
      <c r="D408" s="5" t="s">
        <v>728</v>
      </c>
      <c r="E408" s="2"/>
      <c r="F408" s="5">
        <v>48874.0</v>
      </c>
      <c r="G408" s="3">
        <v>46209.0</v>
      </c>
      <c r="H408" s="1" t="s">
        <v>1852</v>
      </c>
      <c r="I408" s="3">
        <v>46209.0</v>
      </c>
      <c r="J408" s="1" t="s">
        <v>1000</v>
      </c>
      <c r="K408" s="5">
        <v>285.0</v>
      </c>
      <c r="L408" s="5">
        <v>2.30400285E8</v>
      </c>
      <c r="M408" s="1" t="s">
        <v>1150</v>
      </c>
      <c r="N408" s="1" t="s">
        <v>1150</v>
      </c>
      <c r="O408" s="2"/>
      <c r="P408" s="1" t="s">
        <v>1853</v>
      </c>
      <c r="Q408" s="1" t="s">
        <v>147</v>
      </c>
      <c r="R408" s="2"/>
      <c r="S408" s="1" t="s">
        <v>39</v>
      </c>
      <c r="T408" s="1" t="s">
        <v>1003</v>
      </c>
      <c r="U408" s="6">
        <v>4310345.0</v>
      </c>
      <c r="V408" s="5" t="s">
        <v>1005</v>
      </c>
      <c r="W408" s="5" t="s">
        <v>1054</v>
      </c>
      <c r="X408" s="6" t="s">
        <v>36</v>
      </c>
      <c r="Y408" s="6" t="s">
        <v>36</v>
      </c>
      <c r="Z408" s="6">
        <v>0.0</v>
      </c>
      <c r="AA408" s="1" t="s">
        <v>1066</v>
      </c>
      <c r="AB408" s="1" t="s">
        <v>38</v>
      </c>
      <c r="AC408" s="1" t="s">
        <v>1401</v>
      </c>
      <c r="AD408" s="2"/>
      <c r="AE408" s="2"/>
      <c r="AF408" s="1" t="s">
        <v>1024</v>
      </c>
    </row>
    <row r="409">
      <c r="A409" s="5">
        <v>75628.0</v>
      </c>
      <c r="B409" s="3">
        <v>46209.0</v>
      </c>
      <c r="C409" s="2"/>
      <c r="D409" s="5" t="s">
        <v>1854</v>
      </c>
      <c r="E409" s="2"/>
      <c r="F409" s="5">
        <v>48872.0</v>
      </c>
      <c r="G409" s="3">
        <v>46209.0</v>
      </c>
      <c r="H409" s="1" t="s">
        <v>1855</v>
      </c>
      <c r="I409" s="3">
        <v>46209.0</v>
      </c>
      <c r="J409" s="1" t="s">
        <v>1000</v>
      </c>
      <c r="K409" s="5">
        <v>92.0</v>
      </c>
      <c r="L409" s="5">
        <v>2.30300092E8</v>
      </c>
      <c r="M409" s="1" t="s">
        <v>1269</v>
      </c>
      <c r="N409" s="1" t="s">
        <v>1269</v>
      </c>
      <c r="O409" s="2"/>
      <c r="P409" s="1" t="s">
        <v>986</v>
      </c>
      <c r="Q409" s="1" t="s">
        <v>1856</v>
      </c>
      <c r="R409" s="2"/>
      <c r="S409" s="1" t="s">
        <v>820</v>
      </c>
      <c r="T409" s="1" t="s">
        <v>1003</v>
      </c>
      <c r="U409" s="6" t="s">
        <v>1270</v>
      </c>
      <c r="V409" s="5" t="s">
        <v>1077</v>
      </c>
      <c r="W409" s="5" t="s">
        <v>1723</v>
      </c>
      <c r="X409" s="6" t="s">
        <v>1724</v>
      </c>
      <c r="Y409" s="6" t="s">
        <v>1725</v>
      </c>
      <c r="Z409" s="6" t="s">
        <v>1273</v>
      </c>
      <c r="AA409" s="1" t="s">
        <v>1857</v>
      </c>
      <c r="AB409" s="1" t="s">
        <v>1857</v>
      </c>
      <c r="AC409" s="1" t="s">
        <v>827</v>
      </c>
      <c r="AD409" s="2"/>
      <c r="AE409" s="1" t="s">
        <v>1858</v>
      </c>
      <c r="AF409" s="1" t="s">
        <v>1008</v>
      </c>
    </row>
    <row r="410">
      <c r="A410" s="5">
        <v>75627.0</v>
      </c>
      <c r="B410" s="3">
        <v>46209.0</v>
      </c>
      <c r="C410" s="1"/>
      <c r="D410" s="5" t="s">
        <v>377</v>
      </c>
      <c r="E410" s="2"/>
      <c r="F410" s="5">
        <v>48870.0</v>
      </c>
      <c r="G410" s="3">
        <v>46209.0</v>
      </c>
      <c r="H410" s="1" t="s">
        <v>1859</v>
      </c>
      <c r="I410" s="3">
        <v>46209.0</v>
      </c>
      <c r="J410" s="1" t="s">
        <v>1000</v>
      </c>
      <c r="K410" s="5">
        <v>132.0</v>
      </c>
      <c r="L410" s="5">
        <v>1.11100132E8</v>
      </c>
      <c r="M410" s="1" t="s">
        <v>1860</v>
      </c>
      <c r="N410" s="1" t="s">
        <v>1860</v>
      </c>
      <c r="O410" s="2"/>
      <c r="P410" s="1" t="s">
        <v>986</v>
      </c>
      <c r="Q410" s="1" t="s">
        <v>913</v>
      </c>
      <c r="R410" s="2"/>
      <c r="S410" s="1" t="s">
        <v>820</v>
      </c>
      <c r="T410" s="1" t="s">
        <v>1003</v>
      </c>
      <c r="U410" s="6">
        <v>5603448.0</v>
      </c>
      <c r="V410" s="5" t="s">
        <v>1005</v>
      </c>
      <c r="W410" s="5" t="s">
        <v>1861</v>
      </c>
      <c r="X410" s="6" t="s">
        <v>1862</v>
      </c>
      <c r="Y410" s="6" t="s">
        <v>1863</v>
      </c>
      <c r="Z410" s="6">
        <v>0.0</v>
      </c>
      <c r="AA410" s="1" t="s">
        <v>915</v>
      </c>
      <c r="AB410" s="1" t="s">
        <v>915</v>
      </c>
      <c r="AC410" s="1" t="s">
        <v>827</v>
      </c>
      <c r="AD410" s="2"/>
      <c r="AE410" s="2"/>
      <c r="AF410" s="1" t="s">
        <v>1008</v>
      </c>
    </row>
    <row r="411">
      <c r="A411" s="5">
        <v>75626.0</v>
      </c>
      <c r="B411" s="3">
        <v>46209.0</v>
      </c>
      <c r="C411" s="1" t="s">
        <v>1765</v>
      </c>
      <c r="D411" s="5" t="s">
        <v>1864</v>
      </c>
      <c r="E411" s="2"/>
      <c r="F411" s="5">
        <v>48882.0</v>
      </c>
      <c r="G411" s="3">
        <v>46209.0</v>
      </c>
      <c r="H411" s="1" t="s">
        <v>1865</v>
      </c>
      <c r="I411" s="3">
        <v>46209.0</v>
      </c>
      <c r="J411" s="1" t="s">
        <v>1000</v>
      </c>
      <c r="K411" s="5">
        <v>7.0</v>
      </c>
      <c r="L411" s="5">
        <v>2.30500007E8</v>
      </c>
      <c r="M411" s="1" t="s">
        <v>1340</v>
      </c>
      <c r="N411" s="1" t="s">
        <v>1340</v>
      </c>
      <c r="O411" s="2"/>
      <c r="P411" s="1" t="s">
        <v>1866</v>
      </c>
      <c r="Q411" s="1" t="s">
        <v>414</v>
      </c>
      <c r="R411" s="2"/>
      <c r="S411" s="1" t="s">
        <v>39</v>
      </c>
      <c r="T411" s="1" t="s">
        <v>1003</v>
      </c>
      <c r="U411" s="6">
        <v>2327586.0</v>
      </c>
      <c r="V411" s="5" t="s">
        <v>1005</v>
      </c>
      <c r="W411" s="5" t="s">
        <v>36</v>
      </c>
      <c r="X411" s="6" t="s">
        <v>1342</v>
      </c>
      <c r="Y411" s="6" t="s">
        <v>1343</v>
      </c>
      <c r="Z411" s="6">
        <v>3990000.0</v>
      </c>
      <c r="AA411" s="1" t="s">
        <v>78</v>
      </c>
      <c r="AB411" s="1" t="s">
        <v>38</v>
      </c>
      <c r="AC411" s="1" t="s">
        <v>1399</v>
      </c>
      <c r="AD411" s="2"/>
      <c r="AE411" s="2"/>
      <c r="AF411" s="1" t="s">
        <v>1024</v>
      </c>
    </row>
    <row r="412">
      <c r="A412" s="5">
        <v>75625.0</v>
      </c>
      <c r="B412" s="3">
        <v>46209.0</v>
      </c>
      <c r="C412" s="1" t="s">
        <v>1765</v>
      </c>
      <c r="D412" s="5" t="s">
        <v>377</v>
      </c>
      <c r="E412" s="2"/>
      <c r="F412" s="5">
        <v>48882.0</v>
      </c>
      <c r="G412" s="3">
        <v>46209.0</v>
      </c>
      <c r="H412" s="1" t="s">
        <v>1865</v>
      </c>
      <c r="I412" s="3">
        <v>46209.0</v>
      </c>
      <c r="J412" s="1" t="s">
        <v>1000</v>
      </c>
      <c r="K412" s="5">
        <v>8.0</v>
      </c>
      <c r="L412" s="5">
        <v>2.30500008E8</v>
      </c>
      <c r="M412" s="1" t="s">
        <v>352</v>
      </c>
      <c r="N412" s="1" t="s">
        <v>352</v>
      </c>
      <c r="O412" s="2"/>
      <c r="P412" s="1" t="s">
        <v>1866</v>
      </c>
      <c r="Q412" s="1" t="s">
        <v>414</v>
      </c>
      <c r="R412" s="2"/>
      <c r="S412" s="1" t="s">
        <v>39</v>
      </c>
      <c r="T412" s="1" t="s">
        <v>1003</v>
      </c>
      <c r="U412" s="6">
        <v>8189655.0</v>
      </c>
      <c r="V412" s="5" t="s">
        <v>1005</v>
      </c>
      <c r="W412" s="5" t="s">
        <v>36</v>
      </c>
      <c r="X412" s="6" t="s">
        <v>1867</v>
      </c>
      <c r="Y412" s="6" t="s">
        <v>1583</v>
      </c>
      <c r="Z412" s="6">
        <v>5600000.0</v>
      </c>
      <c r="AA412" s="1" t="s">
        <v>78</v>
      </c>
      <c r="AB412" s="1" t="s">
        <v>38</v>
      </c>
      <c r="AC412" s="1" t="s">
        <v>1399</v>
      </c>
      <c r="AD412" s="2"/>
      <c r="AE412" s="2"/>
      <c r="AF412" s="1" t="s">
        <v>1024</v>
      </c>
    </row>
    <row r="413">
      <c r="A413" s="5">
        <v>75624.0</v>
      </c>
      <c r="B413" s="3">
        <v>46209.0</v>
      </c>
      <c r="C413" s="1" t="s">
        <v>1765</v>
      </c>
      <c r="D413" s="5" t="s">
        <v>377</v>
      </c>
      <c r="E413" s="2"/>
      <c r="F413" s="5">
        <v>48882.0</v>
      </c>
      <c r="G413" s="3">
        <v>46209.0</v>
      </c>
      <c r="H413" s="1" t="s">
        <v>1865</v>
      </c>
      <c r="I413" s="3">
        <v>46209.0</v>
      </c>
      <c r="J413" s="1" t="s">
        <v>1000</v>
      </c>
      <c r="K413" s="5">
        <v>146.0</v>
      </c>
      <c r="L413" s="5">
        <v>2.30400146E8</v>
      </c>
      <c r="M413" s="1" t="s">
        <v>1868</v>
      </c>
      <c r="N413" s="1" t="s">
        <v>1868</v>
      </c>
      <c r="O413" s="2"/>
      <c r="P413" s="1" t="s">
        <v>1866</v>
      </c>
      <c r="Q413" s="1" t="s">
        <v>414</v>
      </c>
      <c r="R413" s="2"/>
      <c r="S413" s="1" t="s">
        <v>39</v>
      </c>
      <c r="T413" s="1" t="s">
        <v>1003</v>
      </c>
      <c r="U413" s="6">
        <v>3879310.0</v>
      </c>
      <c r="V413" s="5" t="s">
        <v>1005</v>
      </c>
      <c r="W413" s="5" t="s">
        <v>36</v>
      </c>
      <c r="X413" s="6" t="s">
        <v>1209</v>
      </c>
      <c r="Y413" s="6" t="s">
        <v>1210</v>
      </c>
      <c r="Z413" s="6">
        <v>1640000.0</v>
      </c>
      <c r="AA413" s="1" t="s">
        <v>78</v>
      </c>
      <c r="AB413" s="1" t="s">
        <v>38</v>
      </c>
      <c r="AC413" s="1" t="s">
        <v>1399</v>
      </c>
      <c r="AD413" s="2"/>
      <c r="AE413" s="2"/>
      <c r="AF413" s="1" t="s">
        <v>1024</v>
      </c>
    </row>
    <row r="414">
      <c r="A414" s="5">
        <v>75623.0</v>
      </c>
      <c r="B414" s="3">
        <v>46209.0</v>
      </c>
      <c r="C414" s="1" t="s">
        <v>1765</v>
      </c>
      <c r="D414" s="5" t="s">
        <v>377</v>
      </c>
      <c r="E414" s="2"/>
      <c r="F414" s="5">
        <v>48882.0</v>
      </c>
      <c r="G414" s="3">
        <v>46209.0</v>
      </c>
      <c r="H414" s="1" t="s">
        <v>1865</v>
      </c>
      <c r="I414" s="3">
        <v>46209.0</v>
      </c>
      <c r="J414" s="1" t="s">
        <v>1000</v>
      </c>
      <c r="K414" s="5">
        <v>150.0</v>
      </c>
      <c r="L414" s="5">
        <v>2.3040015E8</v>
      </c>
      <c r="M414" s="1" t="s">
        <v>1044</v>
      </c>
      <c r="N414" s="1" t="s">
        <v>1044</v>
      </c>
      <c r="O414" s="2"/>
      <c r="P414" s="1" t="s">
        <v>1866</v>
      </c>
      <c r="Q414" s="1" t="s">
        <v>414</v>
      </c>
      <c r="R414" s="2"/>
      <c r="S414" s="1" t="s">
        <v>39</v>
      </c>
      <c r="T414" s="1" t="s">
        <v>1003</v>
      </c>
      <c r="U414" s="6" t="s">
        <v>1046</v>
      </c>
      <c r="V414" s="5" t="s">
        <v>1005</v>
      </c>
      <c r="W414" s="5" t="s">
        <v>36</v>
      </c>
      <c r="X414" s="6" t="s">
        <v>1047</v>
      </c>
      <c r="Y414" s="6" t="s">
        <v>1048</v>
      </c>
      <c r="Z414" s="6" t="s">
        <v>1049</v>
      </c>
      <c r="AA414" s="1" t="s">
        <v>78</v>
      </c>
      <c r="AB414" s="1" t="s">
        <v>38</v>
      </c>
      <c r="AC414" s="1" t="s">
        <v>1399</v>
      </c>
      <c r="AD414" s="2"/>
      <c r="AE414" s="2"/>
      <c r="AF414" s="1" t="s">
        <v>1024</v>
      </c>
    </row>
    <row r="415">
      <c r="A415" s="5">
        <v>75622.0</v>
      </c>
      <c r="B415" s="3">
        <v>46209.0</v>
      </c>
      <c r="C415" s="1" t="s">
        <v>1765</v>
      </c>
      <c r="D415" s="5" t="s">
        <v>377</v>
      </c>
      <c r="E415" s="2"/>
      <c r="F415" s="5">
        <v>48882.0</v>
      </c>
      <c r="G415" s="3">
        <v>46209.0</v>
      </c>
      <c r="H415" s="1" t="s">
        <v>1865</v>
      </c>
      <c r="I415" s="3">
        <v>46209.0</v>
      </c>
      <c r="J415" s="1" t="s">
        <v>1000</v>
      </c>
      <c r="K415" s="5">
        <v>301.0</v>
      </c>
      <c r="L415" s="5">
        <v>2.30400301E8</v>
      </c>
      <c r="M415" s="1" t="s">
        <v>1713</v>
      </c>
      <c r="N415" s="1" t="s">
        <v>1713</v>
      </c>
      <c r="O415" s="2"/>
      <c r="P415" s="1" t="s">
        <v>1866</v>
      </c>
      <c r="Q415" s="1" t="s">
        <v>414</v>
      </c>
      <c r="R415" s="2"/>
      <c r="S415" s="1" t="s">
        <v>39</v>
      </c>
      <c r="T415" s="1" t="s">
        <v>1003</v>
      </c>
      <c r="U415" s="6">
        <v>3879310.0</v>
      </c>
      <c r="V415" s="5" t="s">
        <v>1005</v>
      </c>
      <c r="W415" s="5" t="s">
        <v>36</v>
      </c>
      <c r="X415" s="6" t="s">
        <v>1209</v>
      </c>
      <c r="Y415" s="6" t="s">
        <v>1210</v>
      </c>
      <c r="Z415" s="6">
        <v>0.0</v>
      </c>
      <c r="AA415" s="1" t="s">
        <v>78</v>
      </c>
      <c r="AB415" s="1" t="s">
        <v>38</v>
      </c>
      <c r="AC415" s="1" t="s">
        <v>1399</v>
      </c>
      <c r="AD415" s="2"/>
      <c r="AE415" s="1"/>
      <c r="AF415" s="1" t="s">
        <v>1024</v>
      </c>
    </row>
    <row r="416">
      <c r="A416" s="5">
        <v>75621.0</v>
      </c>
      <c r="B416" s="3">
        <v>46209.0</v>
      </c>
      <c r="C416" s="1" t="s">
        <v>1765</v>
      </c>
      <c r="D416" s="5" t="s">
        <v>377</v>
      </c>
      <c r="E416" s="2"/>
      <c r="F416" s="5">
        <v>48882.0</v>
      </c>
      <c r="G416" s="3">
        <v>46209.0</v>
      </c>
      <c r="H416" s="1" t="s">
        <v>1865</v>
      </c>
      <c r="I416" s="3">
        <v>46209.0</v>
      </c>
      <c r="J416" s="1" t="s">
        <v>1000</v>
      </c>
      <c r="K416" s="5">
        <v>20.0</v>
      </c>
      <c r="L416" s="5">
        <v>2.3060002E8</v>
      </c>
      <c r="M416" s="1" t="s">
        <v>1219</v>
      </c>
      <c r="N416" s="1" t="s">
        <v>1219</v>
      </c>
      <c r="O416" s="2"/>
      <c r="P416" s="1" t="s">
        <v>1866</v>
      </c>
      <c r="Q416" s="1" t="s">
        <v>414</v>
      </c>
      <c r="R416" s="2"/>
      <c r="S416" s="1" t="s">
        <v>39</v>
      </c>
      <c r="T416" s="1" t="s">
        <v>1003</v>
      </c>
      <c r="U416" s="6" t="s">
        <v>1220</v>
      </c>
      <c r="V416" s="5" t="s">
        <v>1005</v>
      </c>
      <c r="W416" s="5" t="s">
        <v>36</v>
      </c>
      <c r="X416" s="6" t="s">
        <v>1221</v>
      </c>
      <c r="Y416" s="6" t="s">
        <v>1222</v>
      </c>
      <c r="Z416" s="6" t="s">
        <v>1168</v>
      </c>
      <c r="AA416" s="1" t="s">
        <v>78</v>
      </c>
      <c r="AB416" s="1" t="s">
        <v>38</v>
      </c>
      <c r="AC416" s="1" t="s">
        <v>1399</v>
      </c>
      <c r="AD416" s="2"/>
      <c r="AE416" s="2"/>
      <c r="AF416" s="1" t="s">
        <v>1024</v>
      </c>
    </row>
    <row r="417">
      <c r="A417" s="5">
        <v>75620.0</v>
      </c>
      <c r="B417" s="3">
        <v>46209.0</v>
      </c>
      <c r="C417" s="1"/>
      <c r="D417" s="5" t="s">
        <v>292</v>
      </c>
      <c r="E417" s="2"/>
      <c r="F417" s="5">
        <v>48871.0</v>
      </c>
      <c r="G417" s="3">
        <v>46209.0</v>
      </c>
      <c r="H417" s="1" t="s">
        <v>1869</v>
      </c>
      <c r="I417" s="3">
        <v>46209.0</v>
      </c>
      <c r="J417" s="1" t="s">
        <v>1000</v>
      </c>
      <c r="K417" s="5">
        <v>1.0</v>
      </c>
      <c r="L417" s="5">
        <v>1.61000001E8</v>
      </c>
      <c r="M417" s="1" t="s">
        <v>1010</v>
      </c>
      <c r="N417" s="1" t="s">
        <v>1260</v>
      </c>
      <c r="O417" s="2"/>
      <c r="P417" s="1" t="s">
        <v>986</v>
      </c>
      <c r="Q417" s="1" t="s">
        <v>305</v>
      </c>
      <c r="R417" s="2"/>
      <c r="S417" s="1" t="s">
        <v>39</v>
      </c>
      <c r="T417" s="1" t="s">
        <v>1003</v>
      </c>
      <c r="U417" s="6">
        <v>4800000.0</v>
      </c>
      <c r="V417" s="5" t="s">
        <v>1082</v>
      </c>
      <c r="W417" s="5" t="s">
        <v>36</v>
      </c>
      <c r="X417" s="6" t="s">
        <v>1517</v>
      </c>
      <c r="Y417" s="6" t="s">
        <v>1517</v>
      </c>
      <c r="Z417" s="6" t="s">
        <v>1262</v>
      </c>
      <c r="AA417" s="1" t="s">
        <v>58</v>
      </c>
      <c r="AB417" s="1" t="s">
        <v>58</v>
      </c>
      <c r="AC417" s="1" t="s">
        <v>721</v>
      </c>
      <c r="AD417" s="2"/>
      <c r="AE417" s="2"/>
      <c r="AF417" s="1" t="s">
        <v>1024</v>
      </c>
    </row>
    <row r="418">
      <c r="A418" s="5">
        <v>75619.0</v>
      </c>
      <c r="B418" s="3">
        <v>46209.0</v>
      </c>
      <c r="C418" s="1"/>
      <c r="D418" s="5" t="s">
        <v>292</v>
      </c>
      <c r="E418" s="2"/>
      <c r="F418" s="1">
        <v>48871.0</v>
      </c>
      <c r="G418" s="18">
        <v>46209.0</v>
      </c>
      <c r="H418" s="1" t="s">
        <v>1869</v>
      </c>
      <c r="I418" s="18">
        <v>46209.0</v>
      </c>
      <c r="J418" s="1" t="s">
        <v>1000</v>
      </c>
      <c r="K418" s="5">
        <v>1.0</v>
      </c>
      <c r="L418" s="5">
        <v>1.61000001E8</v>
      </c>
      <c r="M418" s="1" t="s">
        <v>1010</v>
      </c>
      <c r="N418" s="1" t="s">
        <v>1418</v>
      </c>
      <c r="O418" s="2"/>
      <c r="P418" s="1" t="s">
        <v>986</v>
      </c>
      <c r="Q418" s="1" t="s">
        <v>305</v>
      </c>
      <c r="R418" s="2"/>
      <c r="S418" s="1" t="s">
        <v>39</v>
      </c>
      <c r="T418" s="1" t="s">
        <v>1003</v>
      </c>
      <c r="U418" s="6" t="s">
        <v>1419</v>
      </c>
      <c r="V418" s="5" t="s">
        <v>1005</v>
      </c>
      <c r="W418" s="5" t="s">
        <v>36</v>
      </c>
      <c r="X418" s="6" t="s">
        <v>1420</v>
      </c>
      <c r="Y418" s="6" t="s">
        <v>1420</v>
      </c>
      <c r="Z418" s="6" t="s">
        <v>1421</v>
      </c>
      <c r="AA418" s="1" t="s">
        <v>58</v>
      </c>
      <c r="AB418" s="1" t="s">
        <v>58</v>
      </c>
      <c r="AC418" s="1" t="s">
        <v>721</v>
      </c>
      <c r="AD418" s="2"/>
      <c r="AE418" s="2"/>
      <c r="AF418" s="1" t="s">
        <v>1024</v>
      </c>
    </row>
    <row r="419">
      <c r="A419" s="5">
        <v>75618.0</v>
      </c>
      <c r="B419" s="3">
        <v>46209.0</v>
      </c>
      <c r="C419" s="1"/>
      <c r="D419" s="5" t="s">
        <v>292</v>
      </c>
      <c r="E419" s="2"/>
      <c r="F419" s="5">
        <v>48871.0</v>
      </c>
      <c r="G419" s="3">
        <v>46209.0</v>
      </c>
      <c r="H419" s="1" t="s">
        <v>1869</v>
      </c>
      <c r="I419" s="3">
        <v>46209.0</v>
      </c>
      <c r="J419" s="1" t="s">
        <v>1000</v>
      </c>
      <c r="K419" s="5">
        <v>1.0</v>
      </c>
      <c r="L419" s="5">
        <v>1.61000001E8</v>
      </c>
      <c r="M419" s="1" t="s">
        <v>1010</v>
      </c>
      <c r="N419" s="1" t="s">
        <v>1011</v>
      </c>
      <c r="O419" s="2"/>
      <c r="P419" s="1" t="s">
        <v>986</v>
      </c>
      <c r="Q419" s="1" t="s">
        <v>305</v>
      </c>
      <c r="R419" s="2"/>
      <c r="S419" s="1" t="s">
        <v>39</v>
      </c>
      <c r="T419" s="1" t="s">
        <v>1003</v>
      </c>
      <c r="U419" s="6">
        <v>8900000.0</v>
      </c>
      <c r="V419" s="5" t="s">
        <v>1082</v>
      </c>
      <c r="W419" s="5" t="s">
        <v>36</v>
      </c>
      <c r="X419" s="6" t="s">
        <v>1555</v>
      </c>
      <c r="Y419" s="6" t="s">
        <v>1555</v>
      </c>
      <c r="Z419" s="6" t="s">
        <v>1014</v>
      </c>
      <c r="AA419" s="1" t="s">
        <v>58</v>
      </c>
      <c r="AB419" s="1" t="s">
        <v>58</v>
      </c>
      <c r="AC419" s="1" t="s">
        <v>721</v>
      </c>
      <c r="AD419" s="2"/>
      <c r="AE419" s="2"/>
      <c r="AF419" s="1" t="s">
        <v>1024</v>
      </c>
    </row>
    <row r="420">
      <c r="A420" s="5">
        <v>75617.0</v>
      </c>
      <c r="B420" s="3">
        <v>46209.0</v>
      </c>
      <c r="C420" s="1"/>
      <c r="D420" s="5" t="s">
        <v>525</v>
      </c>
      <c r="E420" s="2"/>
      <c r="F420" s="5">
        <v>48880.0</v>
      </c>
      <c r="G420" s="3">
        <v>46209.0</v>
      </c>
      <c r="H420" s="1" t="s">
        <v>1870</v>
      </c>
      <c r="I420" s="3">
        <v>46209.0</v>
      </c>
      <c r="J420" s="1" t="s">
        <v>1000</v>
      </c>
      <c r="K420" s="5">
        <v>1.0</v>
      </c>
      <c r="L420" s="5">
        <v>1.61000001E8</v>
      </c>
      <c r="M420" s="1" t="s">
        <v>1010</v>
      </c>
      <c r="N420" s="1" t="s">
        <v>1097</v>
      </c>
      <c r="O420" s="2"/>
      <c r="P420" s="1" t="s">
        <v>986</v>
      </c>
      <c r="Q420" s="1" t="s">
        <v>483</v>
      </c>
      <c r="R420" s="2"/>
      <c r="S420" s="1" t="s">
        <v>39</v>
      </c>
      <c r="T420" s="1" t="s">
        <v>1003</v>
      </c>
      <c r="U420" s="6">
        <v>2400000.0</v>
      </c>
      <c r="V420" s="5" t="s">
        <v>1005</v>
      </c>
      <c r="W420" s="5" t="s">
        <v>36</v>
      </c>
      <c r="X420" s="6" t="s">
        <v>1098</v>
      </c>
      <c r="Y420" s="6" t="s">
        <v>1098</v>
      </c>
      <c r="Z420" s="6">
        <v>1117600.0</v>
      </c>
      <c r="AA420" s="1" t="s">
        <v>38</v>
      </c>
      <c r="AB420" s="1" t="s">
        <v>38</v>
      </c>
      <c r="AC420" s="1" t="s">
        <v>721</v>
      </c>
      <c r="AD420" s="2"/>
      <c r="AE420" s="2"/>
      <c r="AF420" s="1" t="s">
        <v>1024</v>
      </c>
    </row>
    <row r="421">
      <c r="A421" s="5">
        <v>75616.0</v>
      </c>
      <c r="B421" s="3">
        <v>46209.0</v>
      </c>
      <c r="C421" s="1"/>
      <c r="D421" s="5" t="s">
        <v>525</v>
      </c>
      <c r="E421" s="2"/>
      <c r="F421" s="5">
        <v>48880.0</v>
      </c>
      <c r="G421" s="3">
        <v>46209.0</v>
      </c>
      <c r="H421" s="1" t="s">
        <v>1870</v>
      </c>
      <c r="I421" s="3">
        <v>46209.0</v>
      </c>
      <c r="J421" s="1" t="s">
        <v>1000</v>
      </c>
      <c r="K421" s="5">
        <v>1.0</v>
      </c>
      <c r="L421" s="5">
        <v>1.61000001E8</v>
      </c>
      <c r="M421" s="1" t="s">
        <v>1010</v>
      </c>
      <c r="N421" s="1" t="s">
        <v>1083</v>
      </c>
      <c r="O421" s="2"/>
      <c r="P421" s="1" t="s">
        <v>986</v>
      </c>
      <c r="Q421" s="1" t="s">
        <v>483</v>
      </c>
      <c r="R421" s="2"/>
      <c r="S421" s="1" t="s">
        <v>39</v>
      </c>
      <c r="T421" s="1" t="s">
        <v>1003</v>
      </c>
      <c r="U421" s="6" t="s">
        <v>1084</v>
      </c>
      <c r="V421" s="5" t="s">
        <v>1082</v>
      </c>
      <c r="W421" s="5" t="s">
        <v>36</v>
      </c>
      <c r="X421" s="6" t="s">
        <v>1871</v>
      </c>
      <c r="Y421" s="6" t="s">
        <v>1871</v>
      </c>
      <c r="Z421" s="6">
        <v>0.0</v>
      </c>
      <c r="AA421" s="1" t="s">
        <v>38</v>
      </c>
      <c r="AB421" s="1" t="s">
        <v>38</v>
      </c>
      <c r="AC421" s="1" t="s">
        <v>721</v>
      </c>
      <c r="AD421" s="2"/>
      <c r="AE421" s="2"/>
      <c r="AF421" s="1" t="s">
        <v>1024</v>
      </c>
    </row>
    <row r="422">
      <c r="A422" s="5">
        <v>75615.0</v>
      </c>
      <c r="B422" s="3">
        <v>46209.0</v>
      </c>
      <c r="C422" s="1"/>
      <c r="D422" s="5" t="s">
        <v>525</v>
      </c>
      <c r="E422" s="2"/>
      <c r="F422" s="5">
        <v>48880.0</v>
      </c>
      <c r="G422" s="3">
        <v>46209.0</v>
      </c>
      <c r="H422" s="1" t="s">
        <v>1870</v>
      </c>
      <c r="I422" s="3">
        <v>46209.0</v>
      </c>
      <c r="J422" s="1" t="s">
        <v>1000</v>
      </c>
      <c r="K422" s="5">
        <v>1.0</v>
      </c>
      <c r="L422" s="5">
        <v>1.61000001E8</v>
      </c>
      <c r="M422" s="1" t="s">
        <v>1010</v>
      </c>
      <c r="N422" s="1" t="s">
        <v>1076</v>
      </c>
      <c r="O422" s="2"/>
      <c r="P422" s="1" t="s">
        <v>986</v>
      </c>
      <c r="Q422" s="1" t="s">
        <v>483</v>
      </c>
      <c r="R422" s="2"/>
      <c r="S422" s="1" t="s">
        <v>39</v>
      </c>
      <c r="T422" s="1" t="s">
        <v>1003</v>
      </c>
      <c r="U422" s="6">
        <v>7000000.0</v>
      </c>
      <c r="V422" s="5" t="s">
        <v>1379</v>
      </c>
      <c r="W422" s="5" t="s">
        <v>36</v>
      </c>
      <c r="X422" s="6" t="s">
        <v>1872</v>
      </c>
      <c r="Y422" s="6" t="s">
        <v>1872</v>
      </c>
      <c r="Z422" s="6">
        <v>1617400.0</v>
      </c>
      <c r="AA422" s="1" t="s">
        <v>38</v>
      </c>
      <c r="AB422" s="1" t="s">
        <v>38</v>
      </c>
      <c r="AC422" s="1" t="s">
        <v>721</v>
      </c>
      <c r="AD422" s="2"/>
      <c r="AE422" s="2"/>
      <c r="AF422" s="1" t="s">
        <v>1024</v>
      </c>
    </row>
    <row r="423">
      <c r="A423" s="5">
        <v>75614.0</v>
      </c>
      <c r="B423" s="3">
        <v>46209.0</v>
      </c>
      <c r="C423" s="1"/>
      <c r="D423" s="5" t="s">
        <v>525</v>
      </c>
      <c r="E423" s="2"/>
      <c r="F423" s="5">
        <v>48880.0</v>
      </c>
      <c r="G423" s="3">
        <v>46209.0</v>
      </c>
      <c r="H423" s="1" t="s">
        <v>1870</v>
      </c>
      <c r="I423" s="3">
        <v>46209.0</v>
      </c>
      <c r="J423" s="1" t="s">
        <v>1000</v>
      </c>
      <c r="K423" s="5">
        <v>1.0</v>
      </c>
      <c r="L423" s="5">
        <v>1.61000001E8</v>
      </c>
      <c r="M423" s="1" t="s">
        <v>1010</v>
      </c>
      <c r="N423" s="1" t="s">
        <v>1080</v>
      </c>
      <c r="O423" s="2"/>
      <c r="P423" s="1" t="s">
        <v>986</v>
      </c>
      <c r="Q423" s="1" t="s">
        <v>483</v>
      </c>
      <c r="R423" s="2"/>
      <c r="S423" s="1" t="s">
        <v>39</v>
      </c>
      <c r="T423" s="1" t="s">
        <v>1003</v>
      </c>
      <c r="U423" s="6" t="s">
        <v>1081</v>
      </c>
      <c r="V423" s="5" t="s">
        <v>1012</v>
      </c>
      <c r="W423" s="5" t="s">
        <v>36</v>
      </c>
      <c r="X423" s="6" t="s">
        <v>1873</v>
      </c>
      <c r="Y423" s="6" t="s">
        <v>1873</v>
      </c>
      <c r="Z423" s="6">
        <v>7068500.0</v>
      </c>
      <c r="AA423" s="1" t="s">
        <v>38</v>
      </c>
      <c r="AB423" s="1" t="s">
        <v>38</v>
      </c>
      <c r="AC423" s="1" t="s">
        <v>721</v>
      </c>
      <c r="AD423" s="2"/>
      <c r="AE423" s="2"/>
      <c r="AF423" s="1" t="s">
        <v>1024</v>
      </c>
    </row>
    <row r="424">
      <c r="A424" s="5">
        <v>75613.0</v>
      </c>
      <c r="B424" s="3">
        <v>46209.0</v>
      </c>
      <c r="C424" s="2"/>
      <c r="D424" s="5" t="s">
        <v>523</v>
      </c>
      <c r="E424" s="2"/>
      <c r="F424" s="5">
        <v>48918.0</v>
      </c>
      <c r="G424" s="3">
        <v>46209.0</v>
      </c>
      <c r="H424" s="1" t="s">
        <v>1874</v>
      </c>
      <c r="I424" s="3">
        <v>46209.0</v>
      </c>
      <c r="J424" s="1" t="s">
        <v>1000</v>
      </c>
      <c r="K424" s="5">
        <v>1.0</v>
      </c>
      <c r="L424" s="5">
        <v>1.61000001E8</v>
      </c>
      <c r="M424" s="1" t="s">
        <v>1010</v>
      </c>
      <c r="N424" s="1" t="s">
        <v>1116</v>
      </c>
      <c r="O424" s="2"/>
      <c r="P424" s="1" t="s">
        <v>986</v>
      </c>
      <c r="Q424" s="1" t="s">
        <v>269</v>
      </c>
      <c r="R424" s="2"/>
      <c r="S424" s="1" t="s">
        <v>39</v>
      </c>
      <c r="T424" s="1" t="s">
        <v>1003</v>
      </c>
      <c r="U424" s="6" t="s">
        <v>1117</v>
      </c>
      <c r="V424" s="5" t="s">
        <v>1005</v>
      </c>
      <c r="W424" s="5" t="s">
        <v>36</v>
      </c>
      <c r="X424" s="6" t="s">
        <v>1118</v>
      </c>
      <c r="Y424" s="6" t="s">
        <v>1118</v>
      </c>
      <c r="Z424" s="6" t="s">
        <v>1119</v>
      </c>
      <c r="AA424" s="1" t="s">
        <v>257</v>
      </c>
      <c r="AB424" s="1" t="s">
        <v>257</v>
      </c>
      <c r="AC424" s="1" t="s">
        <v>721</v>
      </c>
      <c r="AD424" s="2"/>
      <c r="AE424" s="2"/>
      <c r="AF424" s="1" t="s">
        <v>1024</v>
      </c>
    </row>
    <row r="425">
      <c r="A425" s="5">
        <v>75612.0</v>
      </c>
      <c r="B425" s="3">
        <v>46209.0</v>
      </c>
      <c r="C425" s="1"/>
      <c r="D425" s="5" t="s">
        <v>523</v>
      </c>
      <c r="E425" s="2"/>
      <c r="F425" s="5">
        <v>48918.0</v>
      </c>
      <c r="G425" s="3">
        <v>46209.0</v>
      </c>
      <c r="H425" s="1" t="s">
        <v>1874</v>
      </c>
      <c r="I425" s="3">
        <v>46209.0</v>
      </c>
      <c r="J425" s="1" t="s">
        <v>1000</v>
      </c>
      <c r="K425" s="5">
        <v>1.0</v>
      </c>
      <c r="L425" s="5">
        <v>1.61000001E8</v>
      </c>
      <c r="M425" s="1" t="s">
        <v>1010</v>
      </c>
      <c r="N425" s="1" t="s">
        <v>1164</v>
      </c>
      <c r="O425" s="2"/>
      <c r="P425" s="1" t="s">
        <v>986</v>
      </c>
      <c r="Q425" s="1" t="s">
        <v>269</v>
      </c>
      <c r="R425" s="2"/>
      <c r="S425" s="1" t="s">
        <v>39</v>
      </c>
      <c r="T425" s="1" t="s">
        <v>1003</v>
      </c>
      <c r="U425" s="6" t="s">
        <v>1165</v>
      </c>
      <c r="V425" s="5" t="s">
        <v>1077</v>
      </c>
      <c r="W425" s="5" t="s">
        <v>36</v>
      </c>
      <c r="X425" s="6" t="s">
        <v>1226</v>
      </c>
      <c r="Y425" s="6" t="s">
        <v>1226</v>
      </c>
      <c r="Z425" s="6">
        <v>8188400.0</v>
      </c>
      <c r="AA425" s="1" t="s">
        <v>257</v>
      </c>
      <c r="AB425" s="1" t="s">
        <v>257</v>
      </c>
      <c r="AC425" s="1" t="s">
        <v>721</v>
      </c>
      <c r="AD425" s="2"/>
      <c r="AE425" s="2"/>
      <c r="AF425" s="1" t="s">
        <v>1024</v>
      </c>
    </row>
    <row r="426">
      <c r="A426" s="5">
        <v>75611.0</v>
      </c>
      <c r="B426" s="3">
        <v>46209.0</v>
      </c>
      <c r="C426" s="1"/>
      <c r="D426" s="5" t="s">
        <v>586</v>
      </c>
      <c r="E426" s="2"/>
      <c r="F426" s="5">
        <v>48869.0</v>
      </c>
      <c r="G426" s="3">
        <v>46209.0</v>
      </c>
      <c r="H426" s="1" t="s">
        <v>1875</v>
      </c>
      <c r="I426" s="3">
        <v>46209.0</v>
      </c>
      <c r="J426" s="1" t="s">
        <v>1000</v>
      </c>
      <c r="K426" s="5">
        <v>92.0</v>
      </c>
      <c r="L426" s="5">
        <v>2.30300092E8</v>
      </c>
      <c r="M426" s="1" t="s">
        <v>1269</v>
      </c>
      <c r="N426" s="1" t="s">
        <v>1269</v>
      </c>
      <c r="O426" s="2"/>
      <c r="P426" s="1" t="s">
        <v>986</v>
      </c>
      <c r="Q426" s="1" t="s">
        <v>1876</v>
      </c>
      <c r="R426" s="2"/>
      <c r="S426" s="1" t="s">
        <v>820</v>
      </c>
      <c r="T426" s="1" t="s">
        <v>1003</v>
      </c>
      <c r="U426" s="6" t="s">
        <v>1270</v>
      </c>
      <c r="V426" s="5" t="s">
        <v>1137</v>
      </c>
      <c r="W426" s="5" t="s">
        <v>1448</v>
      </c>
      <c r="X426" s="5" t="s">
        <v>1877</v>
      </c>
      <c r="Y426" s="5" t="s">
        <v>1878</v>
      </c>
      <c r="Z426" s="6" t="s">
        <v>1273</v>
      </c>
      <c r="AA426" s="1" t="s">
        <v>1879</v>
      </c>
      <c r="AB426" s="1" t="s">
        <v>1879</v>
      </c>
      <c r="AC426" s="1" t="s">
        <v>827</v>
      </c>
      <c r="AD426" s="2"/>
      <c r="AE426" s="1" t="s">
        <v>1858</v>
      </c>
      <c r="AF426" s="1" t="s">
        <v>1008</v>
      </c>
    </row>
    <row r="427">
      <c r="A427" s="5">
        <v>75610.0</v>
      </c>
      <c r="B427" s="3">
        <v>46209.0</v>
      </c>
      <c r="C427" s="1"/>
      <c r="D427" s="5" t="s">
        <v>358</v>
      </c>
      <c r="E427" s="2"/>
      <c r="F427" s="5">
        <v>48868.0</v>
      </c>
      <c r="G427" s="3">
        <v>46209.0</v>
      </c>
      <c r="H427" s="1" t="s">
        <v>1880</v>
      </c>
      <c r="I427" s="3">
        <v>46209.0</v>
      </c>
      <c r="J427" s="1" t="s">
        <v>1000</v>
      </c>
      <c r="K427" s="5">
        <v>92.0</v>
      </c>
      <c r="L427" s="5">
        <v>2.30300092E8</v>
      </c>
      <c r="M427" s="1" t="s">
        <v>1269</v>
      </c>
      <c r="N427" s="1" t="s">
        <v>1269</v>
      </c>
      <c r="O427" s="2"/>
      <c r="P427" s="1" t="s">
        <v>986</v>
      </c>
      <c r="Q427" s="1" t="s">
        <v>1881</v>
      </c>
      <c r="R427" s="2"/>
      <c r="S427" s="1" t="s">
        <v>820</v>
      </c>
      <c r="T427" s="1" t="s">
        <v>1003</v>
      </c>
      <c r="U427" s="6" t="s">
        <v>1270</v>
      </c>
      <c r="V427" s="5" t="s">
        <v>1082</v>
      </c>
      <c r="W427" s="5" t="s">
        <v>1882</v>
      </c>
      <c r="X427" s="6" t="s">
        <v>1883</v>
      </c>
      <c r="Y427" s="6" t="s">
        <v>1884</v>
      </c>
      <c r="Z427" s="6" t="s">
        <v>1273</v>
      </c>
      <c r="AA427" s="1" t="s">
        <v>970</v>
      </c>
      <c r="AB427" s="1" t="s">
        <v>970</v>
      </c>
      <c r="AC427" s="1" t="s">
        <v>827</v>
      </c>
      <c r="AD427" s="2"/>
      <c r="AE427" s="1" t="s">
        <v>1885</v>
      </c>
      <c r="AF427" s="1" t="s">
        <v>1008</v>
      </c>
    </row>
    <row r="428">
      <c r="A428" s="5">
        <v>75609.0</v>
      </c>
      <c r="B428" s="3">
        <v>46209.0</v>
      </c>
      <c r="C428" s="1"/>
      <c r="D428" s="5" t="s">
        <v>1886</v>
      </c>
      <c r="E428" s="2"/>
      <c r="F428" s="5">
        <v>48867.0</v>
      </c>
      <c r="G428" s="3">
        <v>46209.0</v>
      </c>
      <c r="H428" s="1" t="s">
        <v>1887</v>
      </c>
      <c r="I428" s="3">
        <v>46209.0</v>
      </c>
      <c r="J428" s="1" t="s">
        <v>1000</v>
      </c>
      <c r="K428" s="5">
        <v>92.0</v>
      </c>
      <c r="L428" s="5">
        <v>2.30300092E8</v>
      </c>
      <c r="M428" s="1" t="s">
        <v>1269</v>
      </c>
      <c r="N428" s="1" t="s">
        <v>1269</v>
      </c>
      <c r="O428" s="2"/>
      <c r="P428" s="1" t="s">
        <v>986</v>
      </c>
      <c r="Q428" s="1" t="s">
        <v>1888</v>
      </c>
      <c r="R428" s="2"/>
      <c r="S428" s="1" t="s">
        <v>820</v>
      </c>
      <c r="T428" s="1" t="s">
        <v>1003</v>
      </c>
      <c r="U428" s="6" t="s">
        <v>1270</v>
      </c>
      <c r="V428" s="5" t="s">
        <v>1077</v>
      </c>
      <c r="W428" s="5" t="s">
        <v>1723</v>
      </c>
      <c r="X428" s="6" t="s">
        <v>1724</v>
      </c>
      <c r="Y428" s="6" t="s">
        <v>1725</v>
      </c>
      <c r="Z428" s="6" t="s">
        <v>1273</v>
      </c>
      <c r="AA428" s="1" t="s">
        <v>970</v>
      </c>
      <c r="AB428" s="1" t="s">
        <v>970</v>
      </c>
      <c r="AC428" s="1" t="s">
        <v>827</v>
      </c>
      <c r="AD428" s="2"/>
      <c r="AE428" s="1" t="s">
        <v>1858</v>
      </c>
      <c r="AF428" s="1" t="s">
        <v>1008</v>
      </c>
    </row>
    <row r="429">
      <c r="A429" s="5">
        <v>75608.0</v>
      </c>
      <c r="B429" s="3">
        <v>46209.0</v>
      </c>
      <c r="C429" s="1"/>
      <c r="D429" s="5" t="s">
        <v>1279</v>
      </c>
      <c r="E429" s="2"/>
      <c r="F429" s="5">
        <v>48865.0</v>
      </c>
      <c r="G429" s="3">
        <v>46209.0</v>
      </c>
      <c r="H429" s="1" t="s">
        <v>1889</v>
      </c>
      <c r="I429" s="3">
        <v>46209.0</v>
      </c>
      <c r="J429" s="1" t="s">
        <v>1000</v>
      </c>
      <c r="K429" s="5">
        <v>91.0</v>
      </c>
      <c r="L429" s="5">
        <v>1.11100091E8</v>
      </c>
      <c r="M429" s="1" t="s">
        <v>1390</v>
      </c>
      <c r="N429" s="1" t="s">
        <v>1390</v>
      </c>
      <c r="O429" s="2"/>
      <c r="P429" s="1" t="s">
        <v>986</v>
      </c>
      <c r="Q429" s="1" t="s">
        <v>1888</v>
      </c>
      <c r="R429" s="2"/>
      <c r="S429" s="1" t="s">
        <v>820</v>
      </c>
      <c r="T429" s="1" t="s">
        <v>1003</v>
      </c>
      <c r="U429" s="6" t="s">
        <v>1391</v>
      </c>
      <c r="V429" s="5" t="s">
        <v>1005</v>
      </c>
      <c r="W429" s="5" t="s">
        <v>36</v>
      </c>
      <c r="X429" s="6" t="s">
        <v>1511</v>
      </c>
      <c r="Y429" s="6" t="s">
        <v>1512</v>
      </c>
      <c r="Z429" s="6">
        <v>0.0</v>
      </c>
      <c r="AA429" s="1" t="s">
        <v>970</v>
      </c>
      <c r="AB429" s="1" t="s">
        <v>970</v>
      </c>
      <c r="AC429" s="1" t="s">
        <v>827</v>
      </c>
      <c r="AD429" s="2"/>
      <c r="AE429" s="2"/>
      <c r="AF429" s="1" t="s">
        <v>1008</v>
      </c>
    </row>
    <row r="430">
      <c r="A430" s="5">
        <v>75607.0</v>
      </c>
      <c r="B430" s="3">
        <v>46209.0</v>
      </c>
      <c r="C430" s="1"/>
      <c r="D430" s="5" t="s">
        <v>1890</v>
      </c>
      <c r="E430" s="2"/>
      <c r="F430" s="5">
        <v>48866.0</v>
      </c>
      <c r="G430" s="3">
        <v>46209.0</v>
      </c>
      <c r="H430" s="1" t="s">
        <v>1891</v>
      </c>
      <c r="I430" s="3">
        <v>46209.0</v>
      </c>
      <c r="J430" s="1" t="s">
        <v>1000</v>
      </c>
      <c r="K430" s="5">
        <v>92.0</v>
      </c>
      <c r="L430" s="5">
        <v>2.30300092E8</v>
      </c>
      <c r="M430" s="1" t="s">
        <v>1269</v>
      </c>
      <c r="N430" s="1" t="s">
        <v>1269</v>
      </c>
      <c r="O430" s="2"/>
      <c r="P430" s="1" t="s">
        <v>986</v>
      </c>
      <c r="Q430" s="1" t="s">
        <v>433</v>
      </c>
      <c r="R430" s="2"/>
      <c r="S430" s="1" t="s">
        <v>39</v>
      </c>
      <c r="T430" s="1" t="s">
        <v>1003</v>
      </c>
      <c r="U430" s="6" t="s">
        <v>1270</v>
      </c>
      <c r="V430" s="5" t="s">
        <v>1137</v>
      </c>
      <c r="W430" s="5" t="s">
        <v>1448</v>
      </c>
      <c r="X430" s="6" t="s">
        <v>1877</v>
      </c>
      <c r="Y430" s="6" t="s">
        <v>1878</v>
      </c>
      <c r="Z430" s="6" t="s">
        <v>1273</v>
      </c>
      <c r="AA430" s="1" t="s">
        <v>57</v>
      </c>
      <c r="AB430" s="1" t="s">
        <v>57</v>
      </c>
      <c r="AC430" s="1" t="s">
        <v>118</v>
      </c>
      <c r="AD430" s="2"/>
      <c r="AE430" s="1" t="s">
        <v>1892</v>
      </c>
      <c r="AF430" s="1" t="s">
        <v>1024</v>
      </c>
    </row>
    <row r="431">
      <c r="A431" s="5">
        <v>75606.0</v>
      </c>
      <c r="B431" s="3">
        <v>46209.0</v>
      </c>
      <c r="C431" s="1" t="s">
        <v>1475</v>
      </c>
      <c r="D431" s="5" t="s">
        <v>1893</v>
      </c>
      <c r="E431" s="2"/>
      <c r="F431" s="5">
        <v>48912.0</v>
      </c>
      <c r="G431" s="3">
        <v>46209.0</v>
      </c>
      <c r="H431" s="1" t="s">
        <v>1894</v>
      </c>
      <c r="I431" s="3">
        <v>46209.0</v>
      </c>
      <c r="J431" s="1" t="s">
        <v>1000</v>
      </c>
      <c r="K431" s="5">
        <v>145.0</v>
      </c>
      <c r="L431" s="5">
        <v>2.30400145E8</v>
      </c>
      <c r="M431" s="1" t="s">
        <v>1133</v>
      </c>
      <c r="N431" s="1" t="s">
        <v>1133</v>
      </c>
      <c r="O431" s="2"/>
      <c r="P431" s="1" t="s">
        <v>1895</v>
      </c>
      <c r="Q431" s="1" t="s">
        <v>128</v>
      </c>
      <c r="R431" s="2"/>
      <c r="S431" s="1" t="s">
        <v>39</v>
      </c>
      <c r="T431" s="1" t="s">
        <v>1003</v>
      </c>
      <c r="U431" s="6">
        <v>4741379.0</v>
      </c>
      <c r="V431" s="5" t="s">
        <v>1005</v>
      </c>
      <c r="W431" s="5" t="s">
        <v>1054</v>
      </c>
      <c r="X431" s="6" t="s">
        <v>36</v>
      </c>
      <c r="Y431" s="6" t="s">
        <v>36</v>
      </c>
      <c r="Z431" s="6">
        <v>1640000.0</v>
      </c>
      <c r="AA431" s="1" t="s">
        <v>1153</v>
      </c>
      <c r="AB431" s="1" t="s">
        <v>84</v>
      </c>
      <c r="AC431" s="1" t="s">
        <v>1154</v>
      </c>
      <c r="AD431" s="2"/>
      <c r="AE431" s="2"/>
      <c r="AF431" s="1" t="s">
        <v>1024</v>
      </c>
    </row>
    <row r="432">
      <c r="A432" s="5">
        <v>75605.0</v>
      </c>
      <c r="B432" s="3">
        <v>46209.0</v>
      </c>
      <c r="C432" s="1"/>
      <c r="D432" s="5" t="s">
        <v>1896</v>
      </c>
      <c r="E432" s="2"/>
      <c r="F432" s="5">
        <v>48864.0</v>
      </c>
      <c r="G432" s="3">
        <v>46209.0</v>
      </c>
      <c r="H432" s="1" t="s">
        <v>1897</v>
      </c>
      <c r="I432" s="3">
        <v>46209.0</v>
      </c>
      <c r="J432" s="1" t="s">
        <v>1000</v>
      </c>
      <c r="K432" s="5">
        <v>5.0</v>
      </c>
      <c r="L432" s="5">
        <v>1.21000005E8</v>
      </c>
      <c r="M432" s="1" t="s">
        <v>143</v>
      </c>
      <c r="N432" s="1" t="s">
        <v>143</v>
      </c>
      <c r="O432" s="2"/>
      <c r="P432" s="1" t="s">
        <v>986</v>
      </c>
      <c r="Q432" s="1" t="s">
        <v>892</v>
      </c>
      <c r="R432" s="2"/>
      <c r="S432" s="1" t="s">
        <v>820</v>
      </c>
      <c r="T432" s="1" t="s">
        <v>1003</v>
      </c>
      <c r="U432" s="6" t="s">
        <v>1053</v>
      </c>
      <c r="V432" s="5" t="s">
        <v>1005</v>
      </c>
      <c r="W432" s="5" t="s">
        <v>1054</v>
      </c>
      <c r="X432" s="6" t="s">
        <v>36</v>
      </c>
      <c r="Y432" s="6" t="s">
        <v>36</v>
      </c>
      <c r="Z432" s="6">
        <v>0.0</v>
      </c>
      <c r="AA432" s="1" t="s">
        <v>819</v>
      </c>
      <c r="AB432" s="1" t="s">
        <v>819</v>
      </c>
      <c r="AC432" s="1" t="s">
        <v>832</v>
      </c>
      <c r="AD432" s="2"/>
      <c r="AE432" s="1"/>
      <c r="AF432" s="1" t="s">
        <v>1008</v>
      </c>
    </row>
    <row r="433">
      <c r="A433" s="5">
        <v>75604.0</v>
      </c>
      <c r="B433" s="3">
        <v>46209.0</v>
      </c>
      <c r="C433" s="1" t="s">
        <v>1475</v>
      </c>
      <c r="D433" s="5" t="s">
        <v>1898</v>
      </c>
      <c r="E433" s="2"/>
      <c r="F433" s="5">
        <v>48863.0</v>
      </c>
      <c r="G433" s="3">
        <v>46209.0</v>
      </c>
      <c r="H433" s="1" t="s">
        <v>1899</v>
      </c>
      <c r="I433" s="3">
        <v>46209.0</v>
      </c>
      <c r="J433" s="1" t="s">
        <v>1000</v>
      </c>
      <c r="K433" s="5">
        <v>146.0</v>
      </c>
      <c r="L433" s="5">
        <v>2.30400146E8</v>
      </c>
      <c r="M433" s="1" t="s">
        <v>1868</v>
      </c>
      <c r="N433" s="1" t="s">
        <v>1868</v>
      </c>
      <c r="O433" s="2"/>
      <c r="P433" s="1" t="s">
        <v>1900</v>
      </c>
      <c r="Q433" s="1" t="s">
        <v>431</v>
      </c>
      <c r="R433" s="2"/>
      <c r="S433" s="1" t="s">
        <v>39</v>
      </c>
      <c r="T433" s="1" t="s">
        <v>1003</v>
      </c>
      <c r="U433" s="6">
        <v>3879310.0</v>
      </c>
      <c r="V433" s="5" t="s">
        <v>1005</v>
      </c>
      <c r="W433" s="5" t="s">
        <v>36</v>
      </c>
      <c r="X433" s="6" t="s">
        <v>1209</v>
      </c>
      <c r="Y433" s="6" t="s">
        <v>1210</v>
      </c>
      <c r="Z433" s="6">
        <v>1640000.0</v>
      </c>
      <c r="AA433" s="1" t="s">
        <v>78</v>
      </c>
      <c r="AB433" s="1" t="s">
        <v>65</v>
      </c>
      <c r="AC433" s="1" t="s">
        <v>626</v>
      </c>
      <c r="AD433" s="2"/>
      <c r="AE433" s="2"/>
      <c r="AF433" s="1" t="s">
        <v>1024</v>
      </c>
    </row>
    <row r="434">
      <c r="A434" s="5">
        <v>75603.0</v>
      </c>
      <c r="B434" s="3">
        <v>46209.0</v>
      </c>
      <c r="C434" s="1" t="s">
        <v>1475</v>
      </c>
      <c r="D434" s="5" t="s">
        <v>1901</v>
      </c>
      <c r="E434" s="2"/>
      <c r="F434" s="5">
        <v>48917.0</v>
      </c>
      <c r="G434" s="3">
        <v>46209.0</v>
      </c>
      <c r="H434" s="1" t="s">
        <v>1902</v>
      </c>
      <c r="I434" s="3">
        <v>46209.0</v>
      </c>
      <c r="J434" s="1" t="s">
        <v>1000</v>
      </c>
      <c r="K434" s="5">
        <v>222.0</v>
      </c>
      <c r="L434" s="5">
        <v>2.30400222E8</v>
      </c>
      <c r="M434" s="1" t="s">
        <v>1141</v>
      </c>
      <c r="N434" s="1" t="s">
        <v>1141</v>
      </c>
      <c r="O434" s="2"/>
      <c r="P434" s="1" t="s">
        <v>1903</v>
      </c>
      <c r="Q434" s="1" t="s">
        <v>269</v>
      </c>
      <c r="R434" s="2"/>
      <c r="S434" s="1" t="s">
        <v>39</v>
      </c>
      <c r="T434" s="1" t="s">
        <v>1003</v>
      </c>
      <c r="U434" s="6">
        <v>4780000.0</v>
      </c>
      <c r="V434" s="5" t="s">
        <v>1005</v>
      </c>
      <c r="W434" s="5" t="s">
        <v>1054</v>
      </c>
      <c r="X434" s="6" t="s">
        <v>36</v>
      </c>
      <c r="Y434" s="6" t="s">
        <v>36</v>
      </c>
      <c r="Z434" s="7">
        <v>0.0</v>
      </c>
      <c r="AA434" s="1" t="s">
        <v>78</v>
      </c>
      <c r="AB434" s="1" t="s">
        <v>257</v>
      </c>
      <c r="AC434" s="1" t="s">
        <v>516</v>
      </c>
      <c r="AD434" s="2"/>
      <c r="AE434" s="2"/>
      <c r="AF434" s="1" t="s">
        <v>1024</v>
      </c>
    </row>
    <row r="435">
      <c r="A435" s="5">
        <v>75601.0</v>
      </c>
      <c r="B435" s="3">
        <v>46208.0</v>
      </c>
      <c r="C435" s="1" t="s">
        <v>1904</v>
      </c>
      <c r="D435" s="5" t="s">
        <v>1056</v>
      </c>
      <c r="E435" s="2"/>
      <c r="F435" s="5">
        <v>48934.0</v>
      </c>
      <c r="G435" s="3">
        <v>46210.0</v>
      </c>
      <c r="H435" s="1" t="s">
        <v>1905</v>
      </c>
      <c r="I435" s="3">
        <v>46210.0</v>
      </c>
      <c r="J435" s="1" t="s">
        <v>1000</v>
      </c>
      <c r="K435" s="5">
        <v>113.0</v>
      </c>
      <c r="L435" s="5">
        <v>2.30400113E8</v>
      </c>
      <c r="M435" s="1" t="s">
        <v>1088</v>
      </c>
      <c r="N435" s="1" t="s">
        <v>1088</v>
      </c>
      <c r="O435" s="2"/>
      <c r="P435" s="1" t="s">
        <v>1906</v>
      </c>
      <c r="Q435" s="1" t="s">
        <v>535</v>
      </c>
      <c r="R435" s="2"/>
      <c r="S435" s="1" t="s">
        <v>39</v>
      </c>
      <c r="T435" s="1" t="s">
        <v>1003</v>
      </c>
      <c r="U435" s="6" t="s">
        <v>1027</v>
      </c>
      <c r="V435" s="5" t="s">
        <v>1005</v>
      </c>
      <c r="W435" s="5" t="s">
        <v>1054</v>
      </c>
      <c r="X435" s="6" t="s">
        <v>36</v>
      </c>
      <c r="Y435" s="6" t="s">
        <v>36</v>
      </c>
      <c r="Z435" s="6" t="s">
        <v>1029</v>
      </c>
      <c r="AA435" s="1" t="s">
        <v>78</v>
      </c>
      <c r="AB435" s="1" t="s">
        <v>37</v>
      </c>
      <c r="AC435" s="1" t="s">
        <v>1401</v>
      </c>
      <c r="AD435" s="2"/>
      <c r="AE435" s="1" t="s">
        <v>1907</v>
      </c>
      <c r="AF435" s="1" t="s">
        <v>1024</v>
      </c>
    </row>
    <row r="436">
      <c r="A436" s="5">
        <v>75600.0</v>
      </c>
      <c r="B436" s="3">
        <v>46208.0</v>
      </c>
      <c r="C436" s="1" t="s">
        <v>1904</v>
      </c>
      <c r="D436" s="5" t="s">
        <v>808</v>
      </c>
      <c r="E436" s="2"/>
      <c r="F436" s="5">
        <v>48901.0</v>
      </c>
      <c r="G436" s="3">
        <v>46209.0</v>
      </c>
      <c r="H436" s="1" t="s">
        <v>1908</v>
      </c>
      <c r="I436" s="3">
        <v>46209.0</v>
      </c>
      <c r="J436" s="1" t="s">
        <v>1000</v>
      </c>
      <c r="K436" s="5">
        <v>225.0</v>
      </c>
      <c r="L436" s="5">
        <v>2.30400225E8</v>
      </c>
      <c r="M436" s="1" t="s">
        <v>1407</v>
      </c>
      <c r="N436" s="1" t="s">
        <v>1407</v>
      </c>
      <c r="O436" s="2"/>
      <c r="P436" s="1" t="s">
        <v>1909</v>
      </c>
      <c r="Q436" s="1" t="s">
        <v>457</v>
      </c>
      <c r="R436" s="2"/>
      <c r="S436" s="1" t="s">
        <v>39</v>
      </c>
      <c r="T436" s="1" t="s">
        <v>1003</v>
      </c>
      <c r="U436" s="6">
        <v>4780000.0</v>
      </c>
      <c r="V436" s="5" t="s">
        <v>1005</v>
      </c>
      <c r="W436" s="5" t="s">
        <v>1054</v>
      </c>
      <c r="X436" s="6" t="s">
        <v>36</v>
      </c>
      <c r="Y436" s="6" t="s">
        <v>36</v>
      </c>
      <c r="Z436" s="6">
        <v>0.0</v>
      </c>
      <c r="AA436" s="1" t="s">
        <v>78</v>
      </c>
      <c r="AB436" s="1" t="s">
        <v>65</v>
      </c>
      <c r="AC436" s="1" t="s">
        <v>1401</v>
      </c>
      <c r="AD436" s="2"/>
      <c r="AE436" s="2"/>
      <c r="AF436" s="1" t="s">
        <v>1024</v>
      </c>
    </row>
    <row r="437">
      <c r="A437" s="5">
        <v>75599.0</v>
      </c>
      <c r="B437" s="3">
        <v>46208.0</v>
      </c>
      <c r="C437" s="2"/>
      <c r="D437" s="5" t="s">
        <v>407</v>
      </c>
      <c r="E437" s="2"/>
      <c r="F437" s="5">
        <v>48862.0</v>
      </c>
      <c r="G437" s="3">
        <v>46208.0</v>
      </c>
      <c r="H437" s="1" t="s">
        <v>1910</v>
      </c>
      <c r="I437" s="3">
        <v>46208.0</v>
      </c>
      <c r="J437" s="1" t="s">
        <v>1000</v>
      </c>
      <c r="K437" s="5">
        <v>154.0</v>
      </c>
      <c r="L437" s="5">
        <v>1.11100154E8</v>
      </c>
      <c r="M437" s="1" t="s">
        <v>1821</v>
      </c>
      <c r="N437" s="1" t="s">
        <v>1821</v>
      </c>
      <c r="O437" s="2"/>
      <c r="P437" s="1" t="s">
        <v>986</v>
      </c>
      <c r="Q437" s="1" t="s">
        <v>897</v>
      </c>
      <c r="R437" s="2"/>
      <c r="S437" s="1" t="s">
        <v>820</v>
      </c>
      <c r="T437" s="1" t="s">
        <v>1003</v>
      </c>
      <c r="U437" s="6" t="s">
        <v>1822</v>
      </c>
      <c r="V437" s="5" t="s">
        <v>1005</v>
      </c>
      <c r="W437" s="5" t="s">
        <v>36</v>
      </c>
      <c r="X437" s="6" t="s">
        <v>1911</v>
      </c>
      <c r="Y437" s="6" t="s">
        <v>1912</v>
      </c>
      <c r="Z437" s="6" t="s">
        <v>1825</v>
      </c>
      <c r="AA437" s="1" t="s">
        <v>898</v>
      </c>
      <c r="AB437" s="1" t="s">
        <v>898</v>
      </c>
      <c r="AC437" s="1" t="s">
        <v>827</v>
      </c>
      <c r="AD437" s="2"/>
      <c r="AE437" s="2"/>
      <c r="AF437" s="1" t="s">
        <v>1008</v>
      </c>
    </row>
    <row r="438">
      <c r="A438" s="5">
        <v>75598.0</v>
      </c>
      <c r="B438" s="3">
        <v>46208.0</v>
      </c>
      <c r="C438" s="1"/>
      <c r="D438" s="5" t="s">
        <v>363</v>
      </c>
      <c r="E438" s="2"/>
      <c r="F438" s="5">
        <v>48861.0</v>
      </c>
      <c r="G438" s="3">
        <v>46208.0</v>
      </c>
      <c r="H438" s="1" t="s">
        <v>1913</v>
      </c>
      <c r="I438" s="3">
        <v>46208.0</v>
      </c>
      <c r="J438" s="1" t="s">
        <v>1000</v>
      </c>
      <c r="K438" s="5">
        <v>93.0</v>
      </c>
      <c r="L438" s="5">
        <v>2.08000093E8</v>
      </c>
      <c r="M438" s="1" t="s">
        <v>1914</v>
      </c>
      <c r="N438" s="1" t="s">
        <v>1914</v>
      </c>
      <c r="O438" s="2"/>
      <c r="P438" s="1" t="s">
        <v>986</v>
      </c>
      <c r="Q438" s="1" t="s">
        <v>897</v>
      </c>
      <c r="R438" s="2"/>
      <c r="S438" s="1" t="s">
        <v>820</v>
      </c>
      <c r="T438" s="1" t="s">
        <v>1003</v>
      </c>
      <c r="U438" s="6" t="s">
        <v>1915</v>
      </c>
      <c r="V438" s="5" t="s">
        <v>1005</v>
      </c>
      <c r="W438" s="5" t="s">
        <v>36</v>
      </c>
      <c r="X438" s="6" t="s">
        <v>1916</v>
      </c>
      <c r="Y438" s="6" t="s">
        <v>1917</v>
      </c>
      <c r="Z438" s="6">
        <v>0.0</v>
      </c>
      <c r="AA438" s="1" t="s">
        <v>898</v>
      </c>
      <c r="AB438" s="1" t="s">
        <v>898</v>
      </c>
      <c r="AC438" s="1" t="s">
        <v>827</v>
      </c>
      <c r="AD438" s="2"/>
      <c r="AE438" s="2"/>
      <c r="AF438" s="1" t="s">
        <v>1008</v>
      </c>
    </row>
    <row r="439">
      <c r="A439" s="5">
        <v>75597.0</v>
      </c>
      <c r="B439" s="3">
        <v>46208.0</v>
      </c>
      <c r="C439" s="1"/>
      <c r="D439" s="5" t="s">
        <v>1275</v>
      </c>
      <c r="E439" s="2"/>
      <c r="F439" s="5">
        <v>48860.0</v>
      </c>
      <c r="G439" s="3">
        <v>46208.0</v>
      </c>
      <c r="H439" s="1" t="s">
        <v>1918</v>
      </c>
      <c r="I439" s="3">
        <v>46208.0</v>
      </c>
      <c r="J439" s="1" t="s">
        <v>1000</v>
      </c>
      <c r="K439" s="5">
        <v>22.0</v>
      </c>
      <c r="L439" s="5">
        <v>1.82000022E8</v>
      </c>
      <c r="M439" s="1" t="s">
        <v>1311</v>
      </c>
      <c r="N439" s="1" t="s">
        <v>1311</v>
      </c>
      <c r="O439" s="2"/>
      <c r="P439" s="1" t="s">
        <v>986</v>
      </c>
      <c r="Q439" s="1" t="s">
        <v>1919</v>
      </c>
      <c r="R439" s="2"/>
      <c r="S439" s="1" t="s">
        <v>820</v>
      </c>
      <c r="T439" s="1" t="s">
        <v>1003</v>
      </c>
      <c r="U439" s="6" t="s">
        <v>1019</v>
      </c>
      <c r="V439" s="5" t="s">
        <v>1005</v>
      </c>
      <c r="W439" s="5" t="s">
        <v>36</v>
      </c>
      <c r="X439" s="6" t="s">
        <v>1312</v>
      </c>
      <c r="Y439" s="6" t="s">
        <v>1313</v>
      </c>
      <c r="Z439" s="6" t="s">
        <v>1023</v>
      </c>
      <c r="AA439" s="1" t="s">
        <v>855</v>
      </c>
      <c r="AB439" s="1" t="s">
        <v>855</v>
      </c>
      <c r="AC439" s="1" t="s">
        <v>827</v>
      </c>
      <c r="AD439" s="2"/>
      <c r="AE439" s="1"/>
      <c r="AF439" s="1" t="s">
        <v>1008</v>
      </c>
    </row>
    <row r="440">
      <c r="A440" s="5">
        <v>75596.0</v>
      </c>
      <c r="B440" s="3">
        <v>46207.0</v>
      </c>
      <c r="C440" s="1" t="s">
        <v>1904</v>
      </c>
      <c r="D440" s="5" t="s">
        <v>717</v>
      </c>
      <c r="E440" s="2"/>
      <c r="F440" s="5">
        <v>48858.0</v>
      </c>
      <c r="G440" s="3">
        <v>46207.0</v>
      </c>
      <c r="H440" s="1" t="s">
        <v>1920</v>
      </c>
      <c r="I440" s="3">
        <v>46207.0</v>
      </c>
      <c r="J440" s="1" t="s">
        <v>1000</v>
      </c>
      <c r="K440" s="5">
        <v>16.0</v>
      </c>
      <c r="L440" s="5">
        <v>2.30600016E8</v>
      </c>
      <c r="M440" s="1" t="s">
        <v>1001</v>
      </c>
      <c r="N440" s="1" t="s">
        <v>1001</v>
      </c>
      <c r="O440" s="2"/>
      <c r="P440" s="1" t="s">
        <v>1921</v>
      </c>
      <c r="Q440" s="1" t="s">
        <v>850</v>
      </c>
      <c r="R440" s="2"/>
      <c r="S440" s="1" t="s">
        <v>39</v>
      </c>
      <c r="T440" s="1" t="s">
        <v>1003</v>
      </c>
      <c r="U440" s="6" t="s">
        <v>1004</v>
      </c>
      <c r="V440" s="5" t="s">
        <v>1005</v>
      </c>
      <c r="W440" s="5" t="s">
        <v>1054</v>
      </c>
      <c r="X440" s="6" t="s">
        <v>36</v>
      </c>
      <c r="Y440" s="6" t="s">
        <v>36</v>
      </c>
      <c r="Z440" s="6" t="s">
        <v>1007</v>
      </c>
      <c r="AA440" s="1" t="s">
        <v>825</v>
      </c>
      <c r="AB440" s="1" t="s">
        <v>825</v>
      </c>
      <c r="AC440" s="1" t="s">
        <v>821</v>
      </c>
      <c r="AD440" s="2"/>
      <c r="AE440" s="2"/>
      <c r="AF440" s="1" t="s">
        <v>1008</v>
      </c>
    </row>
    <row r="441">
      <c r="A441" s="5">
        <v>75595.0</v>
      </c>
      <c r="B441" s="3">
        <v>46207.0</v>
      </c>
      <c r="C441" s="1"/>
      <c r="D441" s="5" t="s">
        <v>1673</v>
      </c>
      <c r="E441" s="2"/>
      <c r="F441" s="5">
        <v>48859.0</v>
      </c>
      <c r="G441" s="3">
        <v>46207.0</v>
      </c>
      <c r="H441" s="1" t="s">
        <v>1922</v>
      </c>
      <c r="I441" s="3">
        <v>46207.0</v>
      </c>
      <c r="J441" s="1" t="s">
        <v>1000</v>
      </c>
      <c r="K441" s="5">
        <v>63.0</v>
      </c>
      <c r="L441" s="5">
        <v>1.01000063E8</v>
      </c>
      <c r="M441" s="1" t="s">
        <v>1026</v>
      </c>
      <c r="N441" s="1" t="s">
        <v>1026</v>
      </c>
      <c r="O441" s="2"/>
      <c r="P441" s="1" t="s">
        <v>986</v>
      </c>
      <c r="Q441" s="1" t="s">
        <v>850</v>
      </c>
      <c r="R441" s="2"/>
      <c r="S441" s="1" t="s">
        <v>39</v>
      </c>
      <c r="T441" s="1" t="s">
        <v>1003</v>
      </c>
      <c r="U441" s="6" t="s">
        <v>1027</v>
      </c>
      <c r="V441" s="5" t="s">
        <v>1005</v>
      </c>
      <c r="W441" s="5" t="s">
        <v>671</v>
      </c>
      <c r="X441" s="6" t="s">
        <v>1073</v>
      </c>
      <c r="Y441" s="6" t="s">
        <v>161</v>
      </c>
      <c r="Z441" s="6" t="s">
        <v>1029</v>
      </c>
      <c r="AA441" s="1" t="s">
        <v>825</v>
      </c>
      <c r="AB441" s="1" t="s">
        <v>825</v>
      </c>
      <c r="AC441" s="1" t="s">
        <v>832</v>
      </c>
      <c r="AD441" s="2"/>
      <c r="AE441" s="2"/>
      <c r="AF441" s="1" t="s">
        <v>1008</v>
      </c>
    </row>
    <row r="442">
      <c r="A442" s="5">
        <v>75594.0</v>
      </c>
      <c r="B442" s="3">
        <v>46207.0</v>
      </c>
      <c r="C442" s="1"/>
      <c r="D442" s="5" t="s">
        <v>679</v>
      </c>
      <c r="E442" s="2"/>
      <c r="F442" s="5">
        <v>48857.0</v>
      </c>
      <c r="G442" s="3">
        <v>46207.0</v>
      </c>
      <c r="H442" s="1" t="s">
        <v>1923</v>
      </c>
      <c r="I442" s="3">
        <v>46207.0</v>
      </c>
      <c r="J442" s="1" t="s">
        <v>1000</v>
      </c>
      <c r="K442" s="5">
        <v>92.0</v>
      </c>
      <c r="L442" s="5">
        <v>2.30300092E8</v>
      </c>
      <c r="M442" s="1" t="s">
        <v>1269</v>
      </c>
      <c r="N442" s="1" t="s">
        <v>1269</v>
      </c>
      <c r="O442" s="2"/>
      <c r="P442" s="1" t="s">
        <v>986</v>
      </c>
      <c r="Q442" s="1" t="s">
        <v>133</v>
      </c>
      <c r="R442" s="2"/>
      <c r="S442" s="1" t="s">
        <v>39</v>
      </c>
      <c r="T442" s="1" t="s">
        <v>1003</v>
      </c>
      <c r="U442" s="6" t="s">
        <v>1270</v>
      </c>
      <c r="V442" s="5" t="s">
        <v>1137</v>
      </c>
      <c r="W442" s="5" t="s">
        <v>1448</v>
      </c>
      <c r="X442" s="6" t="s">
        <v>1877</v>
      </c>
      <c r="Y442" s="6" t="s">
        <v>1878</v>
      </c>
      <c r="Z442" s="6" t="s">
        <v>1273</v>
      </c>
      <c r="AA442" s="1" t="s">
        <v>57</v>
      </c>
      <c r="AB442" s="1" t="s">
        <v>57</v>
      </c>
      <c r="AC442" s="1" t="s">
        <v>118</v>
      </c>
      <c r="AD442" s="2"/>
      <c r="AE442" s="2"/>
      <c r="AF442" s="1" t="s">
        <v>1024</v>
      </c>
    </row>
    <row r="443">
      <c r="A443" s="5">
        <v>75593.0</v>
      </c>
      <c r="B443" s="3">
        <v>46207.0</v>
      </c>
      <c r="C443" s="1"/>
      <c r="D443" s="5" t="s">
        <v>756</v>
      </c>
      <c r="E443" s="2"/>
      <c r="F443" s="5">
        <v>48852.0</v>
      </c>
      <c r="G443" s="3">
        <v>46207.0</v>
      </c>
      <c r="H443" s="1" t="s">
        <v>1924</v>
      </c>
      <c r="I443" s="3">
        <v>46207.0</v>
      </c>
      <c r="J443" s="1" t="s">
        <v>1000</v>
      </c>
      <c r="K443" s="5">
        <v>62.0</v>
      </c>
      <c r="L443" s="5">
        <v>1.01000062E8</v>
      </c>
      <c r="M443" s="1" t="s">
        <v>1925</v>
      </c>
      <c r="N443" s="1" t="s">
        <v>1925</v>
      </c>
      <c r="O443" s="2"/>
      <c r="P443" s="1" t="s">
        <v>986</v>
      </c>
      <c r="Q443" s="1" t="s">
        <v>543</v>
      </c>
      <c r="R443" s="2"/>
      <c r="S443" s="1" t="s">
        <v>39</v>
      </c>
      <c r="T443" s="1" t="s">
        <v>1003</v>
      </c>
      <c r="U443" s="6" t="s">
        <v>1926</v>
      </c>
      <c r="V443" s="5" t="s">
        <v>1005</v>
      </c>
      <c r="W443" s="5" t="s">
        <v>36</v>
      </c>
      <c r="X443" s="6" t="s">
        <v>1927</v>
      </c>
      <c r="Y443" s="6" t="s">
        <v>206</v>
      </c>
      <c r="Z443" s="6" t="s">
        <v>1928</v>
      </c>
      <c r="AA443" s="1" t="s">
        <v>37</v>
      </c>
      <c r="AB443" s="1" t="s">
        <v>37</v>
      </c>
      <c r="AC443" s="1" t="s">
        <v>85</v>
      </c>
      <c r="AD443" s="2"/>
      <c r="AE443" s="2"/>
      <c r="AF443" s="1" t="s">
        <v>1024</v>
      </c>
    </row>
    <row r="444">
      <c r="A444" s="5">
        <v>75592.0</v>
      </c>
      <c r="B444" s="3">
        <v>46207.0</v>
      </c>
      <c r="C444" s="1"/>
      <c r="D444" s="5" t="s">
        <v>1929</v>
      </c>
      <c r="E444" s="2"/>
      <c r="F444" s="5">
        <v>48853.0</v>
      </c>
      <c r="G444" s="3">
        <v>46207.0</v>
      </c>
      <c r="H444" s="1" t="s">
        <v>1930</v>
      </c>
      <c r="I444" s="3">
        <v>46207.0</v>
      </c>
      <c r="J444" s="1" t="s">
        <v>1000</v>
      </c>
      <c r="K444" s="5">
        <v>1.0</v>
      </c>
      <c r="L444" s="5">
        <v>1.61000001E8</v>
      </c>
      <c r="M444" s="1" t="s">
        <v>1010</v>
      </c>
      <c r="N444" s="1" t="s">
        <v>1116</v>
      </c>
      <c r="O444" s="2"/>
      <c r="P444" s="1" t="s">
        <v>986</v>
      </c>
      <c r="Q444" s="1" t="s">
        <v>133</v>
      </c>
      <c r="R444" s="2"/>
      <c r="S444" s="1" t="s">
        <v>39</v>
      </c>
      <c r="T444" s="1" t="s">
        <v>1003</v>
      </c>
      <c r="U444" s="6" t="s">
        <v>1117</v>
      </c>
      <c r="V444" s="5" t="s">
        <v>1082</v>
      </c>
      <c r="W444" s="5" t="s">
        <v>36</v>
      </c>
      <c r="X444" s="6" t="s">
        <v>1697</v>
      </c>
      <c r="Y444" s="6" t="s">
        <v>1697</v>
      </c>
      <c r="Z444" s="6" t="s">
        <v>1119</v>
      </c>
      <c r="AA444" s="1" t="s">
        <v>57</v>
      </c>
      <c r="AB444" s="1" t="s">
        <v>57</v>
      </c>
      <c r="AC444" s="1" t="s">
        <v>1931</v>
      </c>
      <c r="AD444" s="2"/>
      <c r="AE444" s="2"/>
      <c r="AF444" s="1" t="s">
        <v>1024</v>
      </c>
    </row>
    <row r="445">
      <c r="A445" s="5">
        <v>75591.0</v>
      </c>
      <c r="B445" s="3">
        <v>46207.0</v>
      </c>
      <c r="C445" s="2"/>
      <c r="D445" s="5" t="s">
        <v>1929</v>
      </c>
      <c r="E445" s="2"/>
      <c r="F445" s="5">
        <v>48853.0</v>
      </c>
      <c r="G445" s="3">
        <v>46207.0</v>
      </c>
      <c r="H445" s="1" t="s">
        <v>1930</v>
      </c>
      <c r="I445" s="3">
        <v>46207.0</v>
      </c>
      <c r="J445" s="1" t="s">
        <v>1000</v>
      </c>
      <c r="K445" s="5">
        <v>1.0</v>
      </c>
      <c r="L445" s="5">
        <v>1.61000001E8</v>
      </c>
      <c r="M445" s="1" t="s">
        <v>1010</v>
      </c>
      <c r="N445" s="1" t="s">
        <v>1097</v>
      </c>
      <c r="O445" s="2"/>
      <c r="P445" s="1" t="s">
        <v>986</v>
      </c>
      <c r="Q445" s="1" t="s">
        <v>133</v>
      </c>
      <c r="R445" s="2"/>
      <c r="S445" s="1" t="s">
        <v>39</v>
      </c>
      <c r="T445" s="1" t="s">
        <v>1003</v>
      </c>
      <c r="U445" s="6">
        <v>2400000.0</v>
      </c>
      <c r="V445" s="5" t="s">
        <v>1005</v>
      </c>
      <c r="W445" s="5" t="s">
        <v>36</v>
      </c>
      <c r="X445" s="6" t="s">
        <v>1098</v>
      </c>
      <c r="Y445" s="6" t="s">
        <v>1098</v>
      </c>
      <c r="Z445" s="6">
        <v>1117600.0</v>
      </c>
      <c r="AA445" s="1" t="s">
        <v>57</v>
      </c>
      <c r="AB445" s="1" t="s">
        <v>57</v>
      </c>
      <c r="AC445" s="1" t="s">
        <v>1931</v>
      </c>
      <c r="AD445" s="2"/>
      <c r="AE445" s="2"/>
      <c r="AF445" s="1" t="s">
        <v>1024</v>
      </c>
    </row>
    <row r="446">
      <c r="A446" s="5">
        <v>75589.0</v>
      </c>
      <c r="B446" s="3">
        <v>46207.0</v>
      </c>
      <c r="C446" s="1" t="s">
        <v>1041</v>
      </c>
      <c r="D446" s="5" t="s">
        <v>412</v>
      </c>
      <c r="E446" s="2"/>
      <c r="F446" s="5">
        <v>48916.0</v>
      </c>
      <c r="G446" s="3">
        <v>46209.0</v>
      </c>
      <c r="H446" s="1" t="s">
        <v>1932</v>
      </c>
      <c r="I446" s="3">
        <v>46209.0</v>
      </c>
      <c r="J446" s="1" t="s">
        <v>1000</v>
      </c>
      <c r="K446" s="5">
        <v>16.0</v>
      </c>
      <c r="L446" s="5">
        <v>2.30600016E8</v>
      </c>
      <c r="M446" s="1" t="s">
        <v>1001</v>
      </c>
      <c r="N446" s="1" t="s">
        <v>1001</v>
      </c>
      <c r="O446" s="2"/>
      <c r="P446" s="1" t="s">
        <v>1933</v>
      </c>
      <c r="Q446" s="1" t="s">
        <v>503</v>
      </c>
      <c r="R446" s="2"/>
      <c r="S446" s="1" t="s">
        <v>39</v>
      </c>
      <c r="T446" s="1" t="s">
        <v>1003</v>
      </c>
      <c r="U446" s="6" t="s">
        <v>1004</v>
      </c>
      <c r="V446" s="5" t="s">
        <v>1005</v>
      </c>
      <c r="W446" s="5" t="s">
        <v>1054</v>
      </c>
      <c r="X446" s="6" t="s">
        <v>36</v>
      </c>
      <c r="Y446" s="6" t="s">
        <v>36</v>
      </c>
      <c r="Z446" s="6" t="s">
        <v>1007</v>
      </c>
      <c r="AA446" s="1" t="s">
        <v>78</v>
      </c>
      <c r="AB446" s="1" t="s">
        <v>71</v>
      </c>
      <c r="AC446" s="1" t="s">
        <v>1295</v>
      </c>
      <c r="AD446" s="2"/>
      <c r="AE446" s="2"/>
      <c r="AF446" s="1" t="s">
        <v>1024</v>
      </c>
    </row>
    <row r="447">
      <c r="A447" s="5">
        <v>75588.0</v>
      </c>
      <c r="B447" s="3">
        <v>46207.0</v>
      </c>
      <c r="C447" s="1"/>
      <c r="D447" s="5" t="s">
        <v>187</v>
      </c>
      <c r="E447" s="2"/>
      <c r="F447" s="5">
        <v>48849.0</v>
      </c>
      <c r="G447" s="3">
        <v>46207.0</v>
      </c>
      <c r="H447" s="1" t="s">
        <v>1934</v>
      </c>
      <c r="I447" s="3">
        <v>46207.0</v>
      </c>
      <c r="J447" s="1" t="s">
        <v>1000</v>
      </c>
      <c r="K447" s="5">
        <v>1.0</v>
      </c>
      <c r="L447" s="5">
        <v>1.61000001E8</v>
      </c>
      <c r="M447" s="1" t="s">
        <v>1010</v>
      </c>
      <c r="N447" s="1" t="s">
        <v>1083</v>
      </c>
      <c r="O447" s="2"/>
      <c r="P447" s="1" t="s">
        <v>986</v>
      </c>
      <c r="Q447" s="1" t="s">
        <v>520</v>
      </c>
      <c r="R447" s="2"/>
      <c r="S447" s="1" t="s">
        <v>39</v>
      </c>
      <c r="T447" s="1" t="s">
        <v>1003</v>
      </c>
      <c r="U447" s="6" t="s">
        <v>1084</v>
      </c>
      <c r="V447" s="5" t="s">
        <v>1005</v>
      </c>
      <c r="W447" s="5" t="s">
        <v>36</v>
      </c>
      <c r="X447" s="6" t="s">
        <v>1085</v>
      </c>
      <c r="Y447" s="6" t="s">
        <v>1085</v>
      </c>
      <c r="Z447" s="6">
        <v>0.0</v>
      </c>
      <c r="AA447" s="1" t="s">
        <v>38</v>
      </c>
      <c r="AB447" s="1" t="s">
        <v>38</v>
      </c>
      <c r="AC447" s="1" t="s">
        <v>1931</v>
      </c>
      <c r="AD447" s="2"/>
      <c r="AE447" s="2"/>
      <c r="AF447" s="1" t="s">
        <v>1024</v>
      </c>
    </row>
    <row r="448">
      <c r="A448" s="5">
        <v>75587.0</v>
      </c>
      <c r="B448" s="3">
        <v>46207.0</v>
      </c>
      <c r="C448" s="1"/>
      <c r="D448" s="5" t="s">
        <v>187</v>
      </c>
      <c r="E448" s="2"/>
      <c r="F448" s="5">
        <v>48849.0</v>
      </c>
      <c r="G448" s="3">
        <v>46207.0</v>
      </c>
      <c r="H448" s="1" t="s">
        <v>1934</v>
      </c>
      <c r="I448" s="3">
        <v>46207.0</v>
      </c>
      <c r="J448" s="1" t="s">
        <v>1000</v>
      </c>
      <c r="K448" s="5">
        <v>1.0</v>
      </c>
      <c r="L448" s="5">
        <v>1.61000001E8</v>
      </c>
      <c r="M448" s="1" t="s">
        <v>1010</v>
      </c>
      <c r="N448" s="1" t="s">
        <v>1080</v>
      </c>
      <c r="O448" s="2"/>
      <c r="P448" s="1" t="s">
        <v>986</v>
      </c>
      <c r="Q448" s="1" t="s">
        <v>520</v>
      </c>
      <c r="R448" s="2"/>
      <c r="S448" s="1" t="s">
        <v>39</v>
      </c>
      <c r="T448" s="1" t="s">
        <v>1003</v>
      </c>
      <c r="U448" s="6" t="s">
        <v>1081</v>
      </c>
      <c r="V448" s="5" t="s">
        <v>1082</v>
      </c>
      <c r="W448" s="5" t="s">
        <v>36</v>
      </c>
      <c r="X448" s="6" t="s">
        <v>505</v>
      </c>
      <c r="Y448" s="6" t="s">
        <v>505</v>
      </c>
      <c r="Z448" s="6">
        <v>7068500.0</v>
      </c>
      <c r="AA448" s="1" t="s">
        <v>38</v>
      </c>
      <c r="AB448" s="1" t="s">
        <v>38</v>
      </c>
      <c r="AC448" s="1" t="s">
        <v>1931</v>
      </c>
      <c r="AD448" s="2"/>
      <c r="AE448" s="2"/>
      <c r="AF448" s="1" t="s">
        <v>1024</v>
      </c>
    </row>
    <row r="449">
      <c r="A449" s="5">
        <v>75586.0</v>
      </c>
      <c r="B449" s="3">
        <v>46207.0</v>
      </c>
      <c r="C449" s="1"/>
      <c r="D449" s="5" t="s">
        <v>187</v>
      </c>
      <c r="E449" s="2"/>
      <c r="F449" s="5">
        <v>48849.0</v>
      </c>
      <c r="G449" s="3">
        <v>46207.0</v>
      </c>
      <c r="H449" s="1" t="s">
        <v>1934</v>
      </c>
      <c r="I449" s="3">
        <v>46207.0</v>
      </c>
      <c r="J449" s="1" t="s">
        <v>1000</v>
      </c>
      <c r="K449" s="5">
        <v>1.0</v>
      </c>
      <c r="L449" s="5">
        <v>1.61000001E8</v>
      </c>
      <c r="M449" s="1" t="s">
        <v>1010</v>
      </c>
      <c r="N449" s="1" t="s">
        <v>1076</v>
      </c>
      <c r="O449" s="2"/>
      <c r="P449" s="1" t="s">
        <v>986</v>
      </c>
      <c r="Q449" s="1" t="s">
        <v>520</v>
      </c>
      <c r="R449" s="2"/>
      <c r="S449" s="1" t="s">
        <v>39</v>
      </c>
      <c r="T449" s="1" t="s">
        <v>1003</v>
      </c>
      <c r="U449" s="6">
        <v>7000000.0</v>
      </c>
      <c r="V449" s="5" t="s">
        <v>1077</v>
      </c>
      <c r="W449" s="5" t="s">
        <v>36</v>
      </c>
      <c r="X449" s="6" t="s">
        <v>1078</v>
      </c>
      <c r="Y449" s="6" t="s">
        <v>1078</v>
      </c>
      <c r="Z449" s="6">
        <v>1617400.0</v>
      </c>
      <c r="AA449" s="1" t="s">
        <v>38</v>
      </c>
      <c r="AB449" s="1" t="s">
        <v>38</v>
      </c>
      <c r="AC449" s="1" t="s">
        <v>1931</v>
      </c>
      <c r="AD449" s="2"/>
      <c r="AE449" s="2"/>
      <c r="AF449" s="1" t="s">
        <v>1024</v>
      </c>
    </row>
    <row r="450">
      <c r="A450" s="5">
        <v>75585.0</v>
      </c>
      <c r="B450" s="3">
        <v>46207.0</v>
      </c>
      <c r="C450" s="1"/>
      <c r="D450" s="5" t="s">
        <v>1935</v>
      </c>
      <c r="E450" s="2"/>
      <c r="F450" s="5">
        <v>48846.0</v>
      </c>
      <c r="G450" s="3">
        <v>46207.0</v>
      </c>
      <c r="H450" s="1" t="s">
        <v>1936</v>
      </c>
      <c r="I450" s="3">
        <v>46207.0</v>
      </c>
      <c r="J450" s="1" t="s">
        <v>1000</v>
      </c>
      <c r="K450" s="5">
        <v>1.0</v>
      </c>
      <c r="L450" s="5">
        <v>1.61000001E8</v>
      </c>
      <c r="M450" s="1" t="s">
        <v>1010</v>
      </c>
      <c r="N450" s="1" t="s">
        <v>1097</v>
      </c>
      <c r="O450" s="2"/>
      <c r="P450" s="1" t="s">
        <v>986</v>
      </c>
      <c r="Q450" s="1" t="s">
        <v>495</v>
      </c>
      <c r="R450" s="2"/>
      <c r="S450" s="1" t="s">
        <v>39</v>
      </c>
      <c r="T450" s="1" t="s">
        <v>1003</v>
      </c>
      <c r="U450" s="6">
        <v>2400000.0</v>
      </c>
      <c r="V450" s="5" t="s">
        <v>1005</v>
      </c>
      <c r="W450" s="5" t="s">
        <v>36</v>
      </c>
      <c r="X450" s="6" t="s">
        <v>1098</v>
      </c>
      <c r="Y450" s="6" t="s">
        <v>1098</v>
      </c>
      <c r="Z450" s="6">
        <v>1117600.0</v>
      </c>
      <c r="AA450" s="1" t="s">
        <v>38</v>
      </c>
      <c r="AB450" s="1" t="s">
        <v>38</v>
      </c>
      <c r="AC450" s="1" t="s">
        <v>1931</v>
      </c>
      <c r="AD450" s="2"/>
      <c r="AE450" s="2"/>
      <c r="AF450" s="1" t="s">
        <v>1024</v>
      </c>
    </row>
    <row r="451">
      <c r="A451" s="5">
        <v>75584.0</v>
      </c>
      <c r="B451" s="3">
        <v>46207.0</v>
      </c>
      <c r="C451" s="1"/>
      <c r="D451" s="5" t="s">
        <v>1935</v>
      </c>
      <c r="E451" s="2"/>
      <c r="F451" s="5">
        <v>48846.0</v>
      </c>
      <c r="G451" s="3">
        <v>46207.0</v>
      </c>
      <c r="H451" s="1" t="s">
        <v>1936</v>
      </c>
      <c r="I451" s="3">
        <v>46207.0</v>
      </c>
      <c r="J451" s="1" t="s">
        <v>1000</v>
      </c>
      <c r="K451" s="5">
        <v>1.0</v>
      </c>
      <c r="L451" s="5">
        <v>1.61000001E8</v>
      </c>
      <c r="M451" s="1" t="s">
        <v>1010</v>
      </c>
      <c r="N451" s="1" t="s">
        <v>1080</v>
      </c>
      <c r="O451" s="2"/>
      <c r="P451" s="1" t="s">
        <v>986</v>
      </c>
      <c r="Q451" s="1" t="s">
        <v>495</v>
      </c>
      <c r="R451" s="2"/>
      <c r="S451" s="1" t="s">
        <v>39</v>
      </c>
      <c r="T451" s="1" t="s">
        <v>1003</v>
      </c>
      <c r="U451" s="6" t="s">
        <v>1081</v>
      </c>
      <c r="V451" s="5" t="s">
        <v>1077</v>
      </c>
      <c r="W451" s="5" t="s">
        <v>36</v>
      </c>
      <c r="X451" s="6" t="s">
        <v>56</v>
      </c>
      <c r="Y451" s="6" t="s">
        <v>56</v>
      </c>
      <c r="Z451" s="6">
        <v>7068500.0</v>
      </c>
      <c r="AA451" s="1" t="s">
        <v>38</v>
      </c>
      <c r="AB451" s="1" t="s">
        <v>38</v>
      </c>
      <c r="AC451" s="1" t="s">
        <v>1931</v>
      </c>
      <c r="AD451" s="2"/>
      <c r="AE451" s="2"/>
      <c r="AF451" s="1" t="s">
        <v>1024</v>
      </c>
    </row>
    <row r="452">
      <c r="A452" s="5">
        <v>75583.0</v>
      </c>
      <c r="B452" s="3">
        <v>46207.0</v>
      </c>
      <c r="C452" s="2"/>
      <c r="D452" s="5" t="s">
        <v>1935</v>
      </c>
      <c r="E452" s="2"/>
      <c r="F452" s="5">
        <v>48843.0</v>
      </c>
      <c r="G452" s="3">
        <v>46207.0</v>
      </c>
      <c r="H452" s="1" t="s">
        <v>1937</v>
      </c>
      <c r="I452" s="3">
        <v>46207.0</v>
      </c>
      <c r="J452" s="1" t="s">
        <v>1000</v>
      </c>
      <c r="K452" s="5">
        <v>20.0</v>
      </c>
      <c r="L452" s="5">
        <v>1.2400002E8</v>
      </c>
      <c r="M452" s="1" t="s">
        <v>1559</v>
      </c>
      <c r="N452" s="1" t="s">
        <v>1559</v>
      </c>
      <c r="O452" s="2"/>
      <c r="P452" s="1" t="s">
        <v>986</v>
      </c>
      <c r="Q452" s="1" t="s">
        <v>540</v>
      </c>
      <c r="R452" s="2"/>
      <c r="S452" s="1" t="s">
        <v>39</v>
      </c>
      <c r="T452" s="1" t="s">
        <v>1003</v>
      </c>
      <c r="U452" s="6" t="s">
        <v>1177</v>
      </c>
      <c r="V452" s="5" t="s">
        <v>1005</v>
      </c>
      <c r="W452" s="5" t="s">
        <v>1938</v>
      </c>
      <c r="X452" s="6" t="s">
        <v>1347</v>
      </c>
      <c r="Y452" s="6" t="s">
        <v>1939</v>
      </c>
      <c r="Z452" s="6" t="s">
        <v>1180</v>
      </c>
      <c r="AA452" s="1" t="s">
        <v>381</v>
      </c>
      <c r="AB452" s="1" t="s">
        <v>381</v>
      </c>
      <c r="AC452" s="1" t="s">
        <v>804</v>
      </c>
      <c r="AD452" s="2"/>
      <c r="AE452" s="1"/>
      <c r="AF452" s="1" t="s">
        <v>1015</v>
      </c>
    </row>
    <row r="453">
      <c r="A453" s="5">
        <v>75582.0</v>
      </c>
      <c r="B453" s="3">
        <v>46207.0</v>
      </c>
      <c r="C453" s="1" t="s">
        <v>1904</v>
      </c>
      <c r="D453" s="5" t="s">
        <v>429</v>
      </c>
      <c r="E453" s="2"/>
      <c r="F453" s="5">
        <v>48847.0</v>
      </c>
      <c r="G453" s="3">
        <v>46207.0</v>
      </c>
      <c r="H453" s="1" t="s">
        <v>1940</v>
      </c>
      <c r="I453" s="3">
        <v>46207.0</v>
      </c>
      <c r="J453" s="1" t="s">
        <v>1000</v>
      </c>
      <c r="K453" s="5">
        <v>149.0</v>
      </c>
      <c r="L453" s="5">
        <v>2.30400149E8</v>
      </c>
      <c r="M453" s="1" t="s">
        <v>1370</v>
      </c>
      <c r="N453" s="1" t="s">
        <v>1370</v>
      </c>
      <c r="O453" s="2"/>
      <c r="P453" s="1" t="s">
        <v>1941</v>
      </c>
      <c r="Q453" s="1" t="s">
        <v>495</v>
      </c>
      <c r="R453" s="2"/>
      <c r="S453" s="1" t="s">
        <v>39</v>
      </c>
      <c r="T453" s="1" t="s">
        <v>1003</v>
      </c>
      <c r="U453" s="6" t="s">
        <v>1306</v>
      </c>
      <c r="V453" s="5" t="s">
        <v>1005</v>
      </c>
      <c r="W453" s="5" t="s">
        <v>36</v>
      </c>
      <c r="X453" s="6" t="s">
        <v>1307</v>
      </c>
      <c r="Y453" s="6" t="s">
        <v>56</v>
      </c>
      <c r="Z453" s="6">
        <v>9960000.0</v>
      </c>
      <c r="AA453" s="1" t="s">
        <v>78</v>
      </c>
      <c r="AB453" s="1" t="s">
        <v>38</v>
      </c>
      <c r="AC453" s="1" t="s">
        <v>1295</v>
      </c>
      <c r="AD453" s="2"/>
      <c r="AE453" s="2"/>
      <c r="AF453" s="1" t="s">
        <v>1024</v>
      </c>
    </row>
    <row r="454">
      <c r="A454" s="5">
        <v>75581.0</v>
      </c>
      <c r="B454" s="3">
        <v>46207.0</v>
      </c>
      <c r="C454" s="1"/>
      <c r="D454" s="5" t="s">
        <v>67</v>
      </c>
      <c r="E454" s="2"/>
      <c r="F454" s="5">
        <v>48841.0</v>
      </c>
      <c r="G454" s="3">
        <v>46207.0</v>
      </c>
      <c r="H454" s="1" t="s">
        <v>1942</v>
      </c>
      <c r="I454" s="3">
        <v>46207.0</v>
      </c>
      <c r="J454" s="1" t="s">
        <v>1000</v>
      </c>
      <c r="K454" s="5">
        <v>79.0</v>
      </c>
      <c r="L454" s="5">
        <v>1.01000079E8</v>
      </c>
      <c r="M454" s="1" t="s">
        <v>1030</v>
      </c>
      <c r="N454" s="1" t="s">
        <v>1030</v>
      </c>
      <c r="O454" s="2"/>
      <c r="P454" s="1" t="s">
        <v>986</v>
      </c>
      <c r="Q454" s="1" t="s">
        <v>535</v>
      </c>
      <c r="R454" s="2"/>
      <c r="S454" s="1" t="s">
        <v>39</v>
      </c>
      <c r="T454" s="1" t="s">
        <v>1003</v>
      </c>
      <c r="U454" s="6" t="s">
        <v>1031</v>
      </c>
      <c r="V454" s="5" t="s">
        <v>1005</v>
      </c>
      <c r="W454" s="5" t="s">
        <v>36</v>
      </c>
      <c r="X454" s="6" t="s">
        <v>1032</v>
      </c>
      <c r="Y454" s="6" t="s">
        <v>1033</v>
      </c>
      <c r="Z454" s="6" t="s">
        <v>1034</v>
      </c>
      <c r="AA454" s="1" t="s">
        <v>37</v>
      </c>
      <c r="AB454" s="1" t="s">
        <v>37</v>
      </c>
      <c r="AC454" s="1" t="s">
        <v>85</v>
      </c>
      <c r="AD454" s="2"/>
      <c r="AE454" s="2"/>
      <c r="AF454" s="1" t="s">
        <v>1024</v>
      </c>
    </row>
    <row r="455">
      <c r="A455" s="5">
        <v>75580.0</v>
      </c>
      <c r="B455" s="3">
        <v>46207.0</v>
      </c>
      <c r="C455" s="1"/>
      <c r="D455" s="5" t="s">
        <v>1565</v>
      </c>
      <c r="E455" s="2"/>
      <c r="F455" s="5">
        <v>48842.0</v>
      </c>
      <c r="G455" s="3">
        <v>46207.0</v>
      </c>
      <c r="H455" s="1" t="s">
        <v>1943</v>
      </c>
      <c r="I455" s="3">
        <v>46207.0</v>
      </c>
      <c r="J455" s="1" t="s">
        <v>1000</v>
      </c>
      <c r="K455" s="5">
        <v>75.0</v>
      </c>
      <c r="L455" s="5">
        <v>1.01000075E8</v>
      </c>
      <c r="M455" s="1" t="s">
        <v>1052</v>
      </c>
      <c r="N455" s="1" t="s">
        <v>1052</v>
      </c>
      <c r="O455" s="2"/>
      <c r="P455" s="1" t="s">
        <v>986</v>
      </c>
      <c r="Q455" s="1" t="s">
        <v>918</v>
      </c>
      <c r="R455" s="2"/>
      <c r="S455" s="1" t="s">
        <v>820</v>
      </c>
      <c r="T455" s="1" t="s">
        <v>1003</v>
      </c>
      <c r="U455" s="6" t="s">
        <v>1053</v>
      </c>
      <c r="V455" s="5" t="s">
        <v>1005</v>
      </c>
      <c r="W455" s="5" t="s">
        <v>1523</v>
      </c>
      <c r="X455" s="6" t="s">
        <v>1490</v>
      </c>
      <c r="Y455" s="6" t="s">
        <v>1185</v>
      </c>
      <c r="Z455" s="6" t="s">
        <v>1055</v>
      </c>
      <c r="AA455" s="1" t="s">
        <v>819</v>
      </c>
      <c r="AB455" s="1" t="s">
        <v>819</v>
      </c>
      <c r="AC455" s="1" t="s">
        <v>832</v>
      </c>
      <c r="AD455" s="2"/>
      <c r="AE455" s="2"/>
      <c r="AF455" s="1" t="s">
        <v>1008</v>
      </c>
    </row>
    <row r="456">
      <c r="A456" s="5">
        <v>75579.0</v>
      </c>
      <c r="B456" s="3">
        <v>46207.0</v>
      </c>
      <c r="C456" s="1"/>
      <c r="D456" s="5" t="s">
        <v>1565</v>
      </c>
      <c r="E456" s="2"/>
      <c r="F456" s="5">
        <v>48844.0</v>
      </c>
      <c r="G456" s="3">
        <v>46207.0</v>
      </c>
      <c r="H456" s="1" t="s">
        <v>1944</v>
      </c>
      <c r="I456" s="3">
        <v>46207.0</v>
      </c>
      <c r="J456" s="1" t="s">
        <v>1000</v>
      </c>
      <c r="K456" s="5">
        <v>156.0</v>
      </c>
      <c r="L456" s="5">
        <v>1.11100156E8</v>
      </c>
      <c r="M456" s="1" t="s">
        <v>1945</v>
      </c>
      <c r="N456" s="1" t="s">
        <v>1945</v>
      </c>
      <c r="O456" s="2"/>
      <c r="P456" s="1" t="s">
        <v>986</v>
      </c>
      <c r="Q456" s="1" t="s">
        <v>922</v>
      </c>
      <c r="R456" s="2"/>
      <c r="S456" s="1" t="s">
        <v>820</v>
      </c>
      <c r="T456" s="1" t="s">
        <v>1003</v>
      </c>
      <c r="U456" s="6" t="s">
        <v>1063</v>
      </c>
      <c r="V456" s="5" t="s">
        <v>1005</v>
      </c>
      <c r="W456" s="5" t="s">
        <v>36</v>
      </c>
      <c r="X456" s="6" t="s">
        <v>1064</v>
      </c>
      <c r="Y456" s="6" t="s">
        <v>548</v>
      </c>
      <c r="Z456" s="6" t="s">
        <v>1065</v>
      </c>
      <c r="AA456" s="1" t="s">
        <v>819</v>
      </c>
      <c r="AB456" s="1" t="s">
        <v>819</v>
      </c>
      <c r="AC456" s="1" t="s">
        <v>832</v>
      </c>
      <c r="AD456" s="2"/>
      <c r="AE456" s="2"/>
      <c r="AF456" s="1" t="s">
        <v>1008</v>
      </c>
    </row>
    <row r="457">
      <c r="A457" s="5">
        <v>75578.0</v>
      </c>
      <c r="B457" s="3">
        <v>46207.0</v>
      </c>
      <c r="C457" s="1" t="s">
        <v>1904</v>
      </c>
      <c r="D457" s="5" t="s">
        <v>1571</v>
      </c>
      <c r="E457" s="2"/>
      <c r="F457" s="5">
        <v>48914.0</v>
      </c>
      <c r="G457" s="3">
        <v>46209.0</v>
      </c>
      <c r="H457" s="1" t="s">
        <v>1946</v>
      </c>
      <c r="I457" s="3">
        <v>46209.0</v>
      </c>
      <c r="J457" s="1" t="s">
        <v>1000</v>
      </c>
      <c r="K457" s="5">
        <v>301.0</v>
      </c>
      <c r="L457" s="5">
        <v>2.30400301E8</v>
      </c>
      <c r="M457" s="1" t="s">
        <v>1713</v>
      </c>
      <c r="N457" s="1" t="s">
        <v>1713</v>
      </c>
      <c r="O457" s="2"/>
      <c r="P457" s="1" t="s">
        <v>1947</v>
      </c>
      <c r="Q457" s="1" t="s">
        <v>324</v>
      </c>
      <c r="R457" s="2"/>
      <c r="S457" s="1" t="s">
        <v>39</v>
      </c>
      <c r="T457" s="1" t="s">
        <v>1003</v>
      </c>
      <c r="U457" s="6">
        <v>0.0</v>
      </c>
      <c r="V457" s="5" t="s">
        <v>1005</v>
      </c>
      <c r="W457" s="5" t="s">
        <v>36</v>
      </c>
      <c r="X457" s="6" t="s">
        <v>36</v>
      </c>
      <c r="Y457" s="6" t="s">
        <v>36</v>
      </c>
      <c r="Z457" s="6">
        <v>0.0</v>
      </c>
      <c r="AA457" s="1" t="s">
        <v>78</v>
      </c>
      <c r="AB457" s="1" t="s">
        <v>71</v>
      </c>
      <c r="AC457" s="1" t="s">
        <v>1399</v>
      </c>
      <c r="AD457" s="2"/>
      <c r="AE457" s="2"/>
      <c r="AF457" s="1" t="s">
        <v>1024</v>
      </c>
    </row>
    <row r="458">
      <c r="A458" s="5">
        <v>75577.0</v>
      </c>
      <c r="B458" s="3">
        <v>46207.0</v>
      </c>
      <c r="C458" s="1" t="s">
        <v>1904</v>
      </c>
      <c r="D458" s="5" t="s">
        <v>1571</v>
      </c>
      <c r="E458" s="2"/>
      <c r="F458" s="5">
        <v>48914.0</v>
      </c>
      <c r="G458" s="3">
        <v>46209.0</v>
      </c>
      <c r="H458" s="1" t="s">
        <v>1946</v>
      </c>
      <c r="I458" s="3">
        <v>46209.0</v>
      </c>
      <c r="J458" s="1" t="s">
        <v>1000</v>
      </c>
      <c r="K458" s="5">
        <v>128.0</v>
      </c>
      <c r="L458" s="5">
        <v>2.30400128E8</v>
      </c>
      <c r="M458" s="1" t="s">
        <v>1716</v>
      </c>
      <c r="N458" s="1" t="s">
        <v>1716</v>
      </c>
      <c r="O458" s="2"/>
      <c r="P458" s="1" t="s">
        <v>1947</v>
      </c>
      <c r="Q458" s="1" t="s">
        <v>324</v>
      </c>
      <c r="R458" s="2"/>
      <c r="S458" s="1" t="s">
        <v>39</v>
      </c>
      <c r="T458" s="1" t="s">
        <v>1003</v>
      </c>
      <c r="U458" s="6">
        <v>3189655.0</v>
      </c>
      <c r="V458" s="5" t="s">
        <v>1005</v>
      </c>
      <c r="W458" s="5" t="s">
        <v>1054</v>
      </c>
      <c r="X458" s="6" t="s">
        <v>36</v>
      </c>
      <c r="Y458" s="6" t="s">
        <v>36</v>
      </c>
      <c r="Z458" s="6">
        <v>1320000.0</v>
      </c>
      <c r="AA458" s="1" t="s">
        <v>78</v>
      </c>
      <c r="AB458" s="1" t="s">
        <v>71</v>
      </c>
      <c r="AC458" s="1" t="s">
        <v>1399</v>
      </c>
      <c r="AD458" s="2"/>
      <c r="AE458" s="2"/>
      <c r="AF458" s="1" t="s">
        <v>1024</v>
      </c>
    </row>
    <row r="459">
      <c r="A459" s="5">
        <v>75576.0</v>
      </c>
      <c r="B459" s="3">
        <v>46207.0</v>
      </c>
      <c r="C459" s="1" t="s">
        <v>1904</v>
      </c>
      <c r="D459" s="5" t="s">
        <v>1571</v>
      </c>
      <c r="E459" s="2"/>
      <c r="F459" s="5">
        <v>48914.0</v>
      </c>
      <c r="G459" s="3">
        <v>46209.0</v>
      </c>
      <c r="H459" s="1" t="s">
        <v>1946</v>
      </c>
      <c r="I459" s="3">
        <v>46209.0</v>
      </c>
      <c r="J459" s="1" t="s">
        <v>1000</v>
      </c>
      <c r="K459" s="5">
        <v>156.0</v>
      </c>
      <c r="L459" s="5">
        <v>2.30400156E8</v>
      </c>
      <c r="M459" s="1" t="s">
        <v>1717</v>
      </c>
      <c r="N459" s="1" t="s">
        <v>1717</v>
      </c>
      <c r="O459" s="2"/>
      <c r="P459" s="1" t="s">
        <v>1947</v>
      </c>
      <c r="Q459" s="1" t="s">
        <v>324</v>
      </c>
      <c r="R459" s="2"/>
      <c r="S459" s="1" t="s">
        <v>39</v>
      </c>
      <c r="T459" s="1" t="s">
        <v>1003</v>
      </c>
      <c r="U459" s="6">
        <v>9051724.0</v>
      </c>
      <c r="V459" s="5" t="s">
        <v>1005</v>
      </c>
      <c r="W459" s="5" t="s">
        <v>1054</v>
      </c>
      <c r="X459" s="6" t="s">
        <v>36</v>
      </c>
      <c r="Y459" s="6" t="s">
        <v>36</v>
      </c>
      <c r="Z459" s="6">
        <v>4860000.0</v>
      </c>
      <c r="AA459" s="1" t="s">
        <v>78</v>
      </c>
      <c r="AB459" s="1" t="s">
        <v>71</v>
      </c>
      <c r="AC459" s="1" t="s">
        <v>1399</v>
      </c>
      <c r="AD459" s="2"/>
      <c r="AE459" s="2"/>
      <c r="AF459" s="1" t="s">
        <v>1024</v>
      </c>
    </row>
    <row r="460">
      <c r="A460" s="5">
        <v>75575.0</v>
      </c>
      <c r="B460" s="3">
        <v>46207.0</v>
      </c>
      <c r="C460" s="1" t="s">
        <v>1904</v>
      </c>
      <c r="D460" s="5" t="s">
        <v>1571</v>
      </c>
      <c r="E460" s="2"/>
      <c r="F460" s="5">
        <v>48914.0</v>
      </c>
      <c r="G460" s="3">
        <v>46209.0</v>
      </c>
      <c r="H460" s="1" t="s">
        <v>1946</v>
      </c>
      <c r="I460" s="3">
        <v>46209.0</v>
      </c>
      <c r="J460" s="1" t="s">
        <v>1000</v>
      </c>
      <c r="K460" s="5">
        <v>227.0</v>
      </c>
      <c r="L460" s="5">
        <v>2.30400227E8</v>
      </c>
      <c r="M460" s="1" t="s">
        <v>1145</v>
      </c>
      <c r="N460" s="1" t="s">
        <v>1145</v>
      </c>
      <c r="O460" s="2"/>
      <c r="P460" s="1" t="s">
        <v>1947</v>
      </c>
      <c r="Q460" s="1" t="s">
        <v>324</v>
      </c>
      <c r="R460" s="2"/>
      <c r="S460" s="1" t="s">
        <v>39</v>
      </c>
      <c r="T460" s="1" t="s">
        <v>1003</v>
      </c>
      <c r="U460" s="6">
        <v>0.0</v>
      </c>
      <c r="V460" s="5" t="s">
        <v>1005</v>
      </c>
      <c r="W460" s="5" t="s">
        <v>36</v>
      </c>
      <c r="X460" s="6" t="s">
        <v>36</v>
      </c>
      <c r="Y460" s="6" t="s">
        <v>36</v>
      </c>
      <c r="Z460" s="6">
        <v>0.0</v>
      </c>
      <c r="AA460" s="1" t="s">
        <v>78</v>
      </c>
      <c r="AB460" s="1" t="s">
        <v>71</v>
      </c>
      <c r="AC460" s="1" t="s">
        <v>1399</v>
      </c>
      <c r="AD460" s="2"/>
      <c r="AE460" s="2"/>
      <c r="AF460" s="1" t="s">
        <v>1024</v>
      </c>
    </row>
    <row r="461">
      <c r="A461" s="5">
        <v>75574.0</v>
      </c>
      <c r="B461" s="3">
        <v>46207.0</v>
      </c>
      <c r="C461" s="1" t="s">
        <v>1904</v>
      </c>
      <c r="D461" s="5" t="s">
        <v>101</v>
      </c>
      <c r="E461" s="2"/>
      <c r="F461" s="5">
        <v>48913.0</v>
      </c>
      <c r="G461" s="3">
        <v>46209.0</v>
      </c>
      <c r="H461" s="1" t="s">
        <v>1948</v>
      </c>
      <c r="I461" s="3">
        <v>46209.0</v>
      </c>
      <c r="J461" s="1" t="s">
        <v>1000</v>
      </c>
      <c r="K461" s="5">
        <v>149.0</v>
      </c>
      <c r="L461" s="5">
        <v>2.30400149E8</v>
      </c>
      <c r="M461" s="1" t="s">
        <v>1370</v>
      </c>
      <c r="N461" s="1" t="s">
        <v>1370</v>
      </c>
      <c r="O461" s="2"/>
      <c r="P461" s="1" t="s">
        <v>1949</v>
      </c>
      <c r="Q461" s="1" t="s">
        <v>120</v>
      </c>
      <c r="R461" s="2"/>
      <c r="S461" s="1" t="s">
        <v>39</v>
      </c>
      <c r="T461" s="1" t="s">
        <v>1003</v>
      </c>
      <c r="U461" s="6" t="s">
        <v>1306</v>
      </c>
      <c r="V461" s="5" t="s">
        <v>1005</v>
      </c>
      <c r="W461" s="5" t="s">
        <v>1054</v>
      </c>
      <c r="X461" s="6" t="s">
        <v>36</v>
      </c>
      <c r="Y461" s="6" t="s">
        <v>36</v>
      </c>
      <c r="Z461" s="6">
        <v>9960000.0</v>
      </c>
      <c r="AA461" s="1" t="s">
        <v>78</v>
      </c>
      <c r="AB461" s="1" t="s">
        <v>71</v>
      </c>
      <c r="AC461" s="1" t="s">
        <v>1295</v>
      </c>
      <c r="AD461" s="2"/>
      <c r="AE461" s="2"/>
      <c r="AF461" s="1" t="s">
        <v>1024</v>
      </c>
    </row>
    <row r="462">
      <c r="A462" s="5">
        <v>75573.0</v>
      </c>
      <c r="B462" s="3">
        <v>46207.0</v>
      </c>
      <c r="C462" s="1"/>
      <c r="D462" s="5" t="s">
        <v>1950</v>
      </c>
      <c r="E462" s="2"/>
      <c r="F462" s="5">
        <v>48840.0</v>
      </c>
      <c r="G462" s="3">
        <v>46207.0</v>
      </c>
      <c r="H462" s="1" t="s">
        <v>1951</v>
      </c>
      <c r="I462" s="3">
        <v>46207.0</v>
      </c>
      <c r="J462" s="1" t="s">
        <v>1000</v>
      </c>
      <c r="K462" s="5">
        <v>1.0</v>
      </c>
      <c r="L462" s="5">
        <v>1.61000001E8</v>
      </c>
      <c r="M462" s="1" t="s">
        <v>1010</v>
      </c>
      <c r="N462" s="1" t="s">
        <v>1123</v>
      </c>
      <c r="O462" s="2"/>
      <c r="P462" s="1" t="s">
        <v>986</v>
      </c>
      <c r="Q462" s="1" t="s">
        <v>120</v>
      </c>
      <c r="R462" s="2"/>
      <c r="S462" s="1" t="s">
        <v>39</v>
      </c>
      <c r="T462" s="1" t="s">
        <v>1003</v>
      </c>
      <c r="U462" s="6" t="s">
        <v>1124</v>
      </c>
      <c r="V462" s="5" t="s">
        <v>1005</v>
      </c>
      <c r="W462" s="5" t="s">
        <v>36</v>
      </c>
      <c r="X462" s="6" t="s">
        <v>1130</v>
      </c>
      <c r="Y462" s="6" t="s">
        <v>1130</v>
      </c>
      <c r="Z462" s="6" t="s">
        <v>1127</v>
      </c>
      <c r="AA462" s="1" t="s">
        <v>71</v>
      </c>
      <c r="AB462" s="1" t="s">
        <v>71</v>
      </c>
      <c r="AC462" s="1" t="s">
        <v>1931</v>
      </c>
      <c r="AD462" s="2"/>
      <c r="AE462" s="2"/>
      <c r="AF462" s="1" t="s">
        <v>1024</v>
      </c>
    </row>
    <row r="463">
      <c r="A463" s="5">
        <v>75572.0</v>
      </c>
      <c r="B463" s="3">
        <v>46207.0</v>
      </c>
      <c r="C463" s="1"/>
      <c r="D463" s="5" t="s">
        <v>1950</v>
      </c>
      <c r="E463" s="2"/>
      <c r="F463" s="5">
        <v>48840.0</v>
      </c>
      <c r="G463" s="3">
        <v>46207.0</v>
      </c>
      <c r="H463" s="1" t="s">
        <v>1951</v>
      </c>
      <c r="I463" s="3">
        <v>46207.0</v>
      </c>
      <c r="J463" s="1" t="s">
        <v>1000</v>
      </c>
      <c r="K463" s="5">
        <v>1.0</v>
      </c>
      <c r="L463" s="5">
        <v>1.61000001E8</v>
      </c>
      <c r="M463" s="1" t="s">
        <v>1010</v>
      </c>
      <c r="N463" s="1" t="s">
        <v>1011</v>
      </c>
      <c r="O463" s="2"/>
      <c r="P463" s="1" t="s">
        <v>986</v>
      </c>
      <c r="Q463" s="1" t="s">
        <v>120</v>
      </c>
      <c r="R463" s="2"/>
      <c r="S463" s="1" t="s">
        <v>39</v>
      </c>
      <c r="T463" s="1" t="s">
        <v>1003</v>
      </c>
      <c r="U463" s="6">
        <v>8900000.0</v>
      </c>
      <c r="V463" s="5" t="s">
        <v>1012</v>
      </c>
      <c r="W463" s="5" t="s">
        <v>36</v>
      </c>
      <c r="X463" s="6" t="s">
        <v>1013</v>
      </c>
      <c r="Y463" s="6" t="s">
        <v>1013</v>
      </c>
      <c r="Z463" s="6" t="s">
        <v>1014</v>
      </c>
      <c r="AA463" s="1" t="s">
        <v>71</v>
      </c>
      <c r="AB463" s="1" t="s">
        <v>71</v>
      </c>
      <c r="AC463" s="1" t="s">
        <v>1931</v>
      </c>
      <c r="AD463" s="2"/>
      <c r="AE463" s="2"/>
      <c r="AF463" s="1" t="s">
        <v>1024</v>
      </c>
    </row>
    <row r="464">
      <c r="A464" s="5">
        <v>75571.0</v>
      </c>
      <c r="B464" s="3">
        <v>46207.0</v>
      </c>
      <c r="C464" s="1"/>
      <c r="D464" s="5" t="s">
        <v>1952</v>
      </c>
      <c r="E464" s="2"/>
      <c r="F464" s="5">
        <v>48837.0</v>
      </c>
      <c r="G464" s="3">
        <v>46207.0</v>
      </c>
      <c r="H464" s="1" t="s">
        <v>1953</v>
      </c>
      <c r="I464" s="3">
        <v>46207.0</v>
      </c>
      <c r="J464" s="1" t="s">
        <v>1000</v>
      </c>
      <c r="K464" s="5">
        <v>75.0</v>
      </c>
      <c r="L464" s="5">
        <v>1.01000075E8</v>
      </c>
      <c r="M464" s="1" t="s">
        <v>1052</v>
      </c>
      <c r="N464" s="1" t="s">
        <v>1052</v>
      </c>
      <c r="O464" s="2"/>
      <c r="P464" s="1" t="s">
        <v>986</v>
      </c>
      <c r="Q464" s="1" t="s">
        <v>566</v>
      </c>
      <c r="R464" s="2"/>
      <c r="S464" s="1" t="s">
        <v>39</v>
      </c>
      <c r="T464" s="1" t="s">
        <v>1003</v>
      </c>
      <c r="U464" s="6" t="s">
        <v>1053</v>
      </c>
      <c r="V464" s="5" t="s">
        <v>1005</v>
      </c>
      <c r="W464" s="5" t="s">
        <v>36</v>
      </c>
      <c r="X464" s="6" t="s">
        <v>1073</v>
      </c>
      <c r="Y464" s="6" t="s">
        <v>161</v>
      </c>
      <c r="Z464" s="6" t="s">
        <v>1055</v>
      </c>
      <c r="AA464" s="1" t="s">
        <v>38</v>
      </c>
      <c r="AB464" s="1" t="s">
        <v>38</v>
      </c>
      <c r="AC464" s="1" t="s">
        <v>50</v>
      </c>
      <c r="AD464" s="2"/>
      <c r="AE464" s="2"/>
      <c r="AF464" s="1" t="s">
        <v>1024</v>
      </c>
    </row>
    <row r="465">
      <c r="A465" s="5">
        <v>75570.0</v>
      </c>
      <c r="B465" s="3">
        <v>46207.0</v>
      </c>
      <c r="C465" s="1" t="s">
        <v>1904</v>
      </c>
      <c r="D465" s="5" t="s">
        <v>1181</v>
      </c>
      <c r="E465" s="2"/>
      <c r="F465" s="5">
        <v>48845.0</v>
      </c>
      <c r="G465" s="3">
        <v>46207.0</v>
      </c>
      <c r="H465" s="1" t="s">
        <v>1954</v>
      </c>
      <c r="I465" s="3">
        <v>46207.0</v>
      </c>
      <c r="J465" s="1" t="s">
        <v>1000</v>
      </c>
      <c r="K465" s="5">
        <v>222.0</v>
      </c>
      <c r="L465" s="5">
        <v>2.30400222E8</v>
      </c>
      <c r="M465" s="1" t="s">
        <v>1141</v>
      </c>
      <c r="N465" s="1" t="s">
        <v>1141</v>
      </c>
      <c r="O465" s="2"/>
      <c r="P465" s="1" t="s">
        <v>1955</v>
      </c>
      <c r="Q465" s="1" t="s">
        <v>198</v>
      </c>
      <c r="R465" s="2"/>
      <c r="S465" s="1" t="s">
        <v>39</v>
      </c>
      <c r="T465" s="1" t="s">
        <v>1003</v>
      </c>
      <c r="U465" s="6">
        <v>4780000.0</v>
      </c>
      <c r="V465" s="5" t="s">
        <v>1005</v>
      </c>
      <c r="W465" s="5" t="s">
        <v>1054</v>
      </c>
      <c r="X465" s="6" t="s">
        <v>36</v>
      </c>
      <c r="Y465" s="6" t="s">
        <v>36</v>
      </c>
      <c r="Z465" s="6">
        <v>0.0</v>
      </c>
      <c r="AA465" s="1" t="s">
        <v>78</v>
      </c>
      <c r="AB465" s="1" t="s">
        <v>38</v>
      </c>
      <c r="AC465" s="1" t="s">
        <v>1477</v>
      </c>
      <c r="AD465" s="2"/>
      <c r="AE465" s="2"/>
      <c r="AF465" s="1" t="s">
        <v>1024</v>
      </c>
    </row>
    <row r="466">
      <c r="A466" s="5">
        <v>75569.0</v>
      </c>
      <c r="B466" s="3">
        <v>46207.0</v>
      </c>
      <c r="C466" s="1"/>
      <c r="D466" s="5" t="s">
        <v>1956</v>
      </c>
      <c r="E466" s="2"/>
      <c r="F466" s="5">
        <v>48838.0</v>
      </c>
      <c r="G466" s="3">
        <v>46207.0</v>
      </c>
      <c r="H466" s="1" t="s">
        <v>1957</v>
      </c>
      <c r="I466" s="3">
        <v>46207.0</v>
      </c>
      <c r="J466" s="1" t="s">
        <v>1000</v>
      </c>
      <c r="K466" s="5">
        <v>1.0</v>
      </c>
      <c r="L466" s="5">
        <v>1.61000001E8</v>
      </c>
      <c r="M466" s="1" t="s">
        <v>1010</v>
      </c>
      <c r="N466" s="1" t="s">
        <v>1958</v>
      </c>
      <c r="O466" s="2"/>
      <c r="P466" s="1" t="s">
        <v>986</v>
      </c>
      <c r="Q466" s="1" t="s">
        <v>324</v>
      </c>
      <c r="R466" s="2"/>
      <c r="S466" s="1" t="s">
        <v>39</v>
      </c>
      <c r="T466" s="1" t="s">
        <v>1003</v>
      </c>
      <c r="U466" s="6" t="s">
        <v>1959</v>
      </c>
      <c r="V466" s="5" t="s">
        <v>1005</v>
      </c>
      <c r="W466" s="5" t="s">
        <v>36</v>
      </c>
      <c r="X466" s="6" t="s">
        <v>1960</v>
      </c>
      <c r="Y466" s="6" t="s">
        <v>1960</v>
      </c>
      <c r="Z466" s="6" t="s">
        <v>1961</v>
      </c>
      <c r="AA466" s="1" t="s">
        <v>71</v>
      </c>
      <c r="AB466" s="1" t="s">
        <v>71</v>
      </c>
      <c r="AC466" s="1" t="s">
        <v>1931</v>
      </c>
      <c r="AD466" s="2"/>
      <c r="AE466" s="2"/>
      <c r="AF466" s="1" t="s">
        <v>1024</v>
      </c>
    </row>
    <row r="467">
      <c r="A467" s="5">
        <v>75568.0</v>
      </c>
      <c r="B467" s="3">
        <v>46207.0</v>
      </c>
      <c r="C467" s="1"/>
      <c r="D467" s="5" t="s">
        <v>1956</v>
      </c>
      <c r="E467" s="2"/>
      <c r="F467" s="5">
        <v>48838.0</v>
      </c>
      <c r="G467" s="3">
        <v>46207.0</v>
      </c>
      <c r="H467" s="1" t="s">
        <v>1957</v>
      </c>
      <c r="I467" s="3">
        <v>46207.0</v>
      </c>
      <c r="J467" s="1" t="s">
        <v>1000</v>
      </c>
      <c r="K467" s="5">
        <v>1.0</v>
      </c>
      <c r="L467" s="5">
        <v>1.61000001E8</v>
      </c>
      <c r="M467" s="1" t="s">
        <v>1010</v>
      </c>
      <c r="N467" s="1" t="s">
        <v>1011</v>
      </c>
      <c r="O467" s="2"/>
      <c r="P467" s="1" t="s">
        <v>986</v>
      </c>
      <c r="Q467" s="1" t="s">
        <v>324</v>
      </c>
      <c r="R467" s="2"/>
      <c r="S467" s="1" t="s">
        <v>39</v>
      </c>
      <c r="T467" s="1" t="s">
        <v>1003</v>
      </c>
      <c r="U467" s="6">
        <v>8900000.0</v>
      </c>
      <c r="V467" s="5" t="s">
        <v>1379</v>
      </c>
      <c r="W467" s="5" t="s">
        <v>36</v>
      </c>
      <c r="X467" s="6" t="s">
        <v>1380</v>
      </c>
      <c r="Y467" s="6" t="s">
        <v>1380</v>
      </c>
      <c r="Z467" s="6" t="s">
        <v>1014</v>
      </c>
      <c r="AA467" s="1" t="s">
        <v>71</v>
      </c>
      <c r="AB467" s="1" t="s">
        <v>71</v>
      </c>
      <c r="AC467" s="1" t="s">
        <v>1931</v>
      </c>
      <c r="AD467" s="2"/>
      <c r="AE467" s="2"/>
      <c r="AF467" s="1" t="s">
        <v>1024</v>
      </c>
    </row>
    <row r="468">
      <c r="A468" s="5">
        <v>75567.0</v>
      </c>
      <c r="B468" s="3">
        <v>46207.0</v>
      </c>
      <c r="C468" s="1"/>
      <c r="D468" s="5" t="s">
        <v>217</v>
      </c>
      <c r="E468" s="2"/>
      <c r="F468" s="5">
        <v>48836.0</v>
      </c>
      <c r="G468" s="3">
        <v>46207.0</v>
      </c>
      <c r="H468" s="1" t="s">
        <v>1962</v>
      </c>
      <c r="I468" s="3">
        <v>46207.0</v>
      </c>
      <c r="J468" s="1" t="s">
        <v>1000</v>
      </c>
      <c r="K468" s="5">
        <v>1.0</v>
      </c>
      <c r="L468" s="5">
        <v>1.61000001E8</v>
      </c>
      <c r="M468" s="1" t="s">
        <v>1010</v>
      </c>
      <c r="N468" s="1" t="s">
        <v>1011</v>
      </c>
      <c r="O468" s="2"/>
      <c r="P468" s="1" t="s">
        <v>986</v>
      </c>
      <c r="Q468" s="1" t="s">
        <v>198</v>
      </c>
      <c r="R468" s="2"/>
      <c r="S468" s="1" t="s">
        <v>39</v>
      </c>
      <c r="T468" s="1" t="s">
        <v>1003</v>
      </c>
      <c r="U468" s="6">
        <v>8900000.0</v>
      </c>
      <c r="V468" s="5" t="s">
        <v>1012</v>
      </c>
      <c r="W468" s="5" t="s">
        <v>36</v>
      </c>
      <c r="X468" s="6" t="s">
        <v>1013</v>
      </c>
      <c r="Y468" s="6" t="s">
        <v>1013</v>
      </c>
      <c r="Z468" s="6" t="s">
        <v>1014</v>
      </c>
      <c r="AA468" s="1" t="s">
        <v>38</v>
      </c>
      <c r="AB468" s="1" t="s">
        <v>38</v>
      </c>
      <c r="AC468" s="1" t="s">
        <v>1931</v>
      </c>
      <c r="AD468" s="2"/>
      <c r="AE468" s="2"/>
      <c r="AF468" s="1" t="s">
        <v>1024</v>
      </c>
    </row>
    <row r="469">
      <c r="A469" s="5">
        <v>75566.0</v>
      </c>
      <c r="B469" s="3">
        <v>46207.0</v>
      </c>
      <c r="C469" s="1"/>
      <c r="D469" s="5" t="s">
        <v>217</v>
      </c>
      <c r="E469" s="2"/>
      <c r="F469" s="5">
        <v>48836.0</v>
      </c>
      <c r="G469" s="3">
        <v>46207.0</v>
      </c>
      <c r="H469" s="1" t="s">
        <v>1962</v>
      </c>
      <c r="I469" s="3">
        <v>46207.0</v>
      </c>
      <c r="J469" s="1" t="s">
        <v>1000</v>
      </c>
      <c r="K469" s="5">
        <v>1.0</v>
      </c>
      <c r="L469" s="5">
        <v>1.61000001E8</v>
      </c>
      <c r="M469" s="1" t="s">
        <v>1010</v>
      </c>
      <c r="N469" s="1" t="s">
        <v>1164</v>
      </c>
      <c r="O469" s="2"/>
      <c r="P469" s="1" t="s">
        <v>986</v>
      </c>
      <c r="Q469" s="1" t="s">
        <v>198</v>
      </c>
      <c r="R469" s="2"/>
      <c r="S469" s="1" t="s">
        <v>39</v>
      </c>
      <c r="T469" s="1" t="s">
        <v>1003</v>
      </c>
      <c r="U469" s="6" t="s">
        <v>1165</v>
      </c>
      <c r="V469" s="5" t="s">
        <v>1077</v>
      </c>
      <c r="W469" s="5" t="s">
        <v>36</v>
      </c>
      <c r="X469" s="6" t="s">
        <v>1226</v>
      </c>
      <c r="Y469" s="6" t="s">
        <v>1226</v>
      </c>
      <c r="Z469" s="6">
        <v>8188400.0</v>
      </c>
      <c r="AA469" s="1" t="s">
        <v>38</v>
      </c>
      <c r="AB469" s="1" t="s">
        <v>38</v>
      </c>
      <c r="AC469" s="1" t="s">
        <v>1931</v>
      </c>
      <c r="AD469" s="2"/>
      <c r="AE469" s="2"/>
      <c r="AF469" s="1" t="s">
        <v>1024</v>
      </c>
    </row>
    <row r="470">
      <c r="A470" s="5">
        <v>75565.0</v>
      </c>
      <c r="B470" s="3">
        <v>46207.0</v>
      </c>
      <c r="C470" s="1"/>
      <c r="D470" s="5" t="s">
        <v>217</v>
      </c>
      <c r="E470" s="2"/>
      <c r="F470" s="5">
        <v>48836.0</v>
      </c>
      <c r="G470" s="3">
        <v>46207.0</v>
      </c>
      <c r="H470" s="1" t="s">
        <v>1962</v>
      </c>
      <c r="I470" s="3">
        <v>46207.0</v>
      </c>
      <c r="J470" s="1" t="s">
        <v>1000</v>
      </c>
      <c r="K470" s="5">
        <v>1.0</v>
      </c>
      <c r="L470" s="5">
        <v>1.61000001E8</v>
      </c>
      <c r="M470" s="1" t="s">
        <v>1010</v>
      </c>
      <c r="N470" s="1" t="s">
        <v>1123</v>
      </c>
      <c r="O470" s="2"/>
      <c r="P470" s="1" t="s">
        <v>986</v>
      </c>
      <c r="Q470" s="1" t="s">
        <v>198</v>
      </c>
      <c r="R470" s="2"/>
      <c r="S470" s="1" t="s">
        <v>39</v>
      </c>
      <c r="T470" s="1" t="s">
        <v>1003</v>
      </c>
      <c r="U470" s="6" t="s">
        <v>1124</v>
      </c>
      <c r="V470" s="5" t="s">
        <v>1005</v>
      </c>
      <c r="W470" s="5" t="s">
        <v>36</v>
      </c>
      <c r="X470" s="6" t="s">
        <v>1130</v>
      </c>
      <c r="Y470" s="6" t="s">
        <v>1130</v>
      </c>
      <c r="Z470" s="6" t="s">
        <v>1127</v>
      </c>
      <c r="AA470" s="1" t="s">
        <v>38</v>
      </c>
      <c r="AB470" s="1" t="s">
        <v>38</v>
      </c>
      <c r="AC470" s="1" t="s">
        <v>1931</v>
      </c>
      <c r="AD470" s="2"/>
      <c r="AE470" s="2"/>
      <c r="AF470" s="1" t="s">
        <v>1024</v>
      </c>
    </row>
    <row r="471">
      <c r="A471" s="5">
        <v>75564.0</v>
      </c>
      <c r="B471" s="3">
        <v>46207.0</v>
      </c>
      <c r="C471" s="1"/>
      <c r="D471" s="5" t="s">
        <v>1963</v>
      </c>
      <c r="E471" s="2"/>
      <c r="F471" s="5">
        <v>48832.0</v>
      </c>
      <c r="G471" s="3">
        <v>46207.0</v>
      </c>
      <c r="H471" s="1" t="s">
        <v>1964</v>
      </c>
      <c r="I471" s="3">
        <v>46207.0</v>
      </c>
      <c r="J471" s="1" t="s">
        <v>1000</v>
      </c>
      <c r="K471" s="5">
        <v>75.0</v>
      </c>
      <c r="L471" s="5">
        <v>1.01000075E8</v>
      </c>
      <c r="M471" s="1" t="s">
        <v>1052</v>
      </c>
      <c r="N471" s="1" t="s">
        <v>1052</v>
      </c>
      <c r="O471" s="2"/>
      <c r="P471" s="1" t="s">
        <v>986</v>
      </c>
      <c r="Q471" s="1" t="s">
        <v>1965</v>
      </c>
      <c r="R471" s="2"/>
      <c r="S471" s="1" t="s">
        <v>39</v>
      </c>
      <c r="T471" s="1" t="s">
        <v>1003</v>
      </c>
      <c r="U471" s="6" t="s">
        <v>1053</v>
      </c>
      <c r="V471" s="5" t="s">
        <v>1005</v>
      </c>
      <c r="W471" s="5" t="s">
        <v>36</v>
      </c>
      <c r="X471" s="6" t="s">
        <v>1073</v>
      </c>
      <c r="Y471" s="6" t="s">
        <v>161</v>
      </c>
      <c r="Z471" s="6" t="s">
        <v>1055</v>
      </c>
      <c r="AA471" s="1" t="s">
        <v>37</v>
      </c>
      <c r="AB471" s="1" t="s">
        <v>37</v>
      </c>
      <c r="AC471" s="1" t="s">
        <v>85</v>
      </c>
      <c r="AD471" s="2"/>
      <c r="AE471" s="2"/>
      <c r="AF471" s="1" t="s">
        <v>1024</v>
      </c>
    </row>
    <row r="472">
      <c r="A472" s="5">
        <v>75563.0</v>
      </c>
      <c r="B472" s="3">
        <v>46207.0</v>
      </c>
      <c r="C472" s="1" t="s">
        <v>1904</v>
      </c>
      <c r="D472" s="5" t="s">
        <v>1966</v>
      </c>
      <c r="E472" s="2"/>
      <c r="F472" s="5">
        <v>48835.0</v>
      </c>
      <c r="G472" s="3">
        <v>46207.0</v>
      </c>
      <c r="H472" s="1" t="s">
        <v>1967</v>
      </c>
      <c r="I472" s="3">
        <v>46207.0</v>
      </c>
      <c r="J472" s="1" t="s">
        <v>1000</v>
      </c>
      <c r="K472" s="5">
        <v>20.0</v>
      </c>
      <c r="L472" s="5">
        <v>2.3060002E8</v>
      </c>
      <c r="M472" s="1" t="s">
        <v>1219</v>
      </c>
      <c r="N472" s="1" t="s">
        <v>1219</v>
      </c>
      <c r="O472" s="2"/>
      <c r="P472" s="1" t="s">
        <v>1968</v>
      </c>
      <c r="Q472" s="1" t="s">
        <v>816</v>
      </c>
      <c r="R472" s="2"/>
      <c r="S472" s="1" t="s">
        <v>820</v>
      </c>
      <c r="T472" s="1" t="s">
        <v>1003</v>
      </c>
      <c r="U472" s="6" t="s">
        <v>1220</v>
      </c>
      <c r="V472" s="5" t="s">
        <v>1005</v>
      </c>
      <c r="W472" s="5" t="s">
        <v>36</v>
      </c>
      <c r="X472" s="6" t="s">
        <v>1221</v>
      </c>
      <c r="Y472" s="6" t="s">
        <v>1222</v>
      </c>
      <c r="Z472" s="6" t="s">
        <v>1168</v>
      </c>
      <c r="AA472" s="1" t="s">
        <v>819</v>
      </c>
      <c r="AB472" s="1" t="s">
        <v>819</v>
      </c>
      <c r="AC472" s="1" t="s">
        <v>821</v>
      </c>
      <c r="AD472" s="2"/>
      <c r="AE472" s="2"/>
      <c r="AF472" s="1" t="s">
        <v>1008</v>
      </c>
    </row>
    <row r="473">
      <c r="A473" s="5">
        <v>75562.0</v>
      </c>
      <c r="B473" s="3">
        <v>46207.0</v>
      </c>
      <c r="C473" s="1"/>
      <c r="D473" s="5" t="s">
        <v>1966</v>
      </c>
      <c r="E473" s="2"/>
      <c r="F473" s="5">
        <v>48829.0</v>
      </c>
      <c r="G473" s="3">
        <v>46207.0</v>
      </c>
      <c r="H473" s="1" t="s">
        <v>1969</v>
      </c>
      <c r="I473" s="3">
        <v>46207.0</v>
      </c>
      <c r="J473" s="1" t="s">
        <v>1000</v>
      </c>
      <c r="K473" s="5">
        <v>77.0</v>
      </c>
      <c r="L473" s="5">
        <v>1.11100077E8</v>
      </c>
      <c r="M473" s="1" t="s">
        <v>1265</v>
      </c>
      <c r="N473" s="1" t="s">
        <v>1265</v>
      </c>
      <c r="O473" s="2"/>
      <c r="P473" s="1" t="s">
        <v>986</v>
      </c>
      <c r="Q473" s="1" t="s">
        <v>515</v>
      </c>
      <c r="R473" s="2"/>
      <c r="S473" s="1" t="s">
        <v>39</v>
      </c>
      <c r="T473" s="1" t="s">
        <v>1003</v>
      </c>
      <c r="U473" s="6" t="s">
        <v>1266</v>
      </c>
      <c r="V473" s="5" t="s">
        <v>1005</v>
      </c>
      <c r="W473" s="5" t="s">
        <v>671</v>
      </c>
      <c r="X473" s="6" t="s">
        <v>1970</v>
      </c>
      <c r="Y473" s="6" t="s">
        <v>1971</v>
      </c>
      <c r="Z473" s="6">
        <v>0.0</v>
      </c>
      <c r="AA473" s="1" t="s">
        <v>38</v>
      </c>
      <c r="AB473" s="1" t="s">
        <v>38</v>
      </c>
      <c r="AC473" s="1" t="s">
        <v>50</v>
      </c>
      <c r="AD473" s="2"/>
      <c r="AE473" s="1" t="s">
        <v>1972</v>
      </c>
      <c r="AF473" s="1" t="s">
        <v>1024</v>
      </c>
    </row>
    <row r="474">
      <c r="A474" s="5">
        <v>75561.0</v>
      </c>
      <c r="B474" s="3">
        <v>46207.0</v>
      </c>
      <c r="C474" s="1" t="s">
        <v>1904</v>
      </c>
      <c r="D474" s="5" t="s">
        <v>722</v>
      </c>
      <c r="E474" s="2"/>
      <c r="F474" s="5">
        <v>48848.0</v>
      </c>
      <c r="G474" s="3">
        <v>46207.0</v>
      </c>
      <c r="H474" s="1" t="s">
        <v>1973</v>
      </c>
      <c r="I474" s="3">
        <v>46207.0</v>
      </c>
      <c r="J474" s="1" t="s">
        <v>1000</v>
      </c>
      <c r="K474" s="5">
        <v>225.0</v>
      </c>
      <c r="L474" s="5">
        <v>2.30400225E8</v>
      </c>
      <c r="M474" s="1" t="s">
        <v>1407</v>
      </c>
      <c r="N474" s="1" t="s">
        <v>1407</v>
      </c>
      <c r="O474" s="2"/>
      <c r="P474" s="1" t="s">
        <v>1974</v>
      </c>
      <c r="Q474" s="1" t="s">
        <v>493</v>
      </c>
      <c r="R474" s="2"/>
      <c r="S474" s="1" t="s">
        <v>39</v>
      </c>
      <c r="T474" s="1" t="s">
        <v>1003</v>
      </c>
      <c r="U474" s="6">
        <v>4780000.0</v>
      </c>
      <c r="V474" s="5" t="s">
        <v>1005</v>
      </c>
      <c r="W474" s="5" t="s">
        <v>1054</v>
      </c>
      <c r="X474" s="6" t="s">
        <v>36</v>
      </c>
      <c r="Y474" s="6" t="s">
        <v>36</v>
      </c>
      <c r="Z474" s="6">
        <v>0.0</v>
      </c>
      <c r="AA474" s="1" t="s">
        <v>78</v>
      </c>
      <c r="AB474" s="1" t="s">
        <v>37</v>
      </c>
      <c r="AC474" s="1" t="s">
        <v>1477</v>
      </c>
      <c r="AD474" s="2"/>
      <c r="AE474" s="2"/>
      <c r="AF474" s="1" t="s">
        <v>1024</v>
      </c>
    </row>
    <row r="475">
      <c r="A475" s="5">
        <v>75560.0</v>
      </c>
      <c r="B475" s="3">
        <v>46207.0</v>
      </c>
      <c r="C475" s="1" t="s">
        <v>1904</v>
      </c>
      <c r="D475" s="5" t="s">
        <v>1975</v>
      </c>
      <c r="E475" s="2"/>
      <c r="F475" s="5">
        <v>48854.0</v>
      </c>
      <c r="G475" s="3">
        <v>46207.0</v>
      </c>
      <c r="H475" s="1" t="s">
        <v>1976</v>
      </c>
      <c r="I475" s="3">
        <v>46207.0</v>
      </c>
      <c r="J475" s="1" t="s">
        <v>1000</v>
      </c>
      <c r="K475" s="5">
        <v>225.0</v>
      </c>
      <c r="L475" s="5">
        <v>2.30400225E8</v>
      </c>
      <c r="M475" s="1" t="s">
        <v>1407</v>
      </c>
      <c r="N475" s="1" t="s">
        <v>1407</v>
      </c>
      <c r="O475" s="2"/>
      <c r="P475" s="1" t="s">
        <v>1977</v>
      </c>
      <c r="Q475" s="1" t="s">
        <v>488</v>
      </c>
      <c r="R475" s="2"/>
      <c r="S475" s="1" t="s">
        <v>39</v>
      </c>
      <c r="T475" s="1" t="s">
        <v>1003</v>
      </c>
      <c r="U475" s="6">
        <v>4780000.0</v>
      </c>
      <c r="V475" s="5" t="s">
        <v>1005</v>
      </c>
      <c r="W475" s="5" t="s">
        <v>1054</v>
      </c>
      <c r="X475" s="6" t="s">
        <v>36</v>
      </c>
      <c r="Y475" s="6" t="s">
        <v>36</v>
      </c>
      <c r="Z475" s="6">
        <v>0.0</v>
      </c>
      <c r="AA475" s="1" t="s">
        <v>78</v>
      </c>
      <c r="AB475" s="1" t="s">
        <v>65</v>
      </c>
      <c r="AC475" s="1" t="s">
        <v>1477</v>
      </c>
      <c r="AD475" s="2"/>
      <c r="AE475" s="2"/>
      <c r="AF475" s="1" t="s">
        <v>1024</v>
      </c>
    </row>
    <row r="476">
      <c r="A476" s="5">
        <v>75559.0</v>
      </c>
      <c r="B476" s="3">
        <v>46207.0</v>
      </c>
      <c r="C476" s="1" t="s">
        <v>1904</v>
      </c>
      <c r="D476" s="5" t="s">
        <v>1978</v>
      </c>
      <c r="E476" s="2"/>
      <c r="F476" s="5">
        <v>48831.0</v>
      </c>
      <c r="G476" s="3">
        <v>46207.0</v>
      </c>
      <c r="H476" s="1" t="s">
        <v>1979</v>
      </c>
      <c r="I476" s="3">
        <v>46207.0</v>
      </c>
      <c r="J476" s="1" t="s">
        <v>1000</v>
      </c>
      <c r="K476" s="5">
        <v>16.0</v>
      </c>
      <c r="L476" s="5">
        <v>2.30600016E8</v>
      </c>
      <c r="M476" s="1" t="s">
        <v>1001</v>
      </c>
      <c r="N476" s="1" t="s">
        <v>1001</v>
      </c>
      <c r="O476" s="2"/>
      <c r="P476" s="1" t="s">
        <v>1980</v>
      </c>
      <c r="Q476" s="1" t="s">
        <v>902</v>
      </c>
      <c r="R476" s="2"/>
      <c r="S476" s="1" t="s">
        <v>820</v>
      </c>
      <c r="T476" s="1" t="s">
        <v>1003</v>
      </c>
      <c r="U476" s="6" t="s">
        <v>1004</v>
      </c>
      <c r="V476" s="5" t="s">
        <v>1005</v>
      </c>
      <c r="W476" s="5" t="s">
        <v>36</v>
      </c>
      <c r="X476" s="6" t="s">
        <v>1006</v>
      </c>
      <c r="Y476" s="6" t="s">
        <v>411</v>
      </c>
      <c r="Z476" s="6" t="s">
        <v>1007</v>
      </c>
      <c r="AA476" s="1" t="s">
        <v>855</v>
      </c>
      <c r="AB476" s="1" t="s">
        <v>855</v>
      </c>
      <c r="AC476" s="1" t="s">
        <v>821</v>
      </c>
      <c r="AD476" s="2"/>
      <c r="AE476" s="2"/>
      <c r="AF476" s="1" t="s">
        <v>1008</v>
      </c>
    </row>
    <row r="477">
      <c r="A477" s="5">
        <v>75558.0</v>
      </c>
      <c r="B477" s="3">
        <v>46207.0</v>
      </c>
      <c r="C477" s="1"/>
      <c r="D477" s="5" t="s">
        <v>603</v>
      </c>
      <c r="E477" s="2"/>
      <c r="F477" s="5"/>
      <c r="G477" s="3"/>
      <c r="H477" s="1"/>
      <c r="I477" s="3"/>
      <c r="J477" s="1" t="s">
        <v>1000</v>
      </c>
      <c r="K477" s="5">
        <v>91.0</v>
      </c>
      <c r="L477" s="5">
        <v>1.11100091E8</v>
      </c>
      <c r="M477" s="1" t="s">
        <v>1390</v>
      </c>
      <c r="N477" s="1" t="s">
        <v>1390</v>
      </c>
      <c r="O477" s="2"/>
      <c r="P477" s="1" t="s">
        <v>986</v>
      </c>
      <c r="Q477" s="1" t="s">
        <v>513</v>
      </c>
      <c r="R477" s="2"/>
      <c r="S477" s="1" t="s">
        <v>39</v>
      </c>
      <c r="T477" s="1" t="s">
        <v>1003</v>
      </c>
      <c r="U477" s="6" t="s">
        <v>1391</v>
      </c>
      <c r="V477" s="5" t="s">
        <v>1005</v>
      </c>
      <c r="W477" s="5" t="s">
        <v>36</v>
      </c>
      <c r="X477" s="6" t="s">
        <v>1511</v>
      </c>
      <c r="Y477" s="6" t="s">
        <v>1512</v>
      </c>
      <c r="Z477" s="6">
        <v>0.0</v>
      </c>
      <c r="AA477" s="1" t="s">
        <v>145</v>
      </c>
      <c r="AB477" s="1" t="s">
        <v>145</v>
      </c>
      <c r="AC477" s="1" t="s">
        <v>100</v>
      </c>
      <c r="AD477" s="2"/>
      <c r="AE477" s="2"/>
      <c r="AF477" s="1" t="s">
        <v>1024</v>
      </c>
    </row>
    <row r="478">
      <c r="A478" s="5">
        <v>75557.0</v>
      </c>
      <c r="B478" s="3">
        <v>46207.0</v>
      </c>
      <c r="C478" s="1"/>
      <c r="D478" s="5" t="s">
        <v>1981</v>
      </c>
      <c r="E478" s="2"/>
      <c r="F478" s="5">
        <v>48828.0</v>
      </c>
      <c r="G478" s="3">
        <v>46207.0</v>
      </c>
      <c r="H478" s="1" t="s">
        <v>1982</v>
      </c>
      <c r="I478" s="3">
        <v>46207.0</v>
      </c>
      <c r="J478" s="1" t="s">
        <v>1000</v>
      </c>
      <c r="K478" s="5">
        <v>87.0</v>
      </c>
      <c r="L478" s="5">
        <v>1.11100087E8</v>
      </c>
      <c r="M478" s="1" t="s">
        <v>1630</v>
      </c>
      <c r="N478" s="1" t="s">
        <v>1630</v>
      </c>
      <c r="O478" s="2"/>
      <c r="P478" s="1" t="s">
        <v>986</v>
      </c>
      <c r="Q478" s="1" t="s">
        <v>513</v>
      </c>
      <c r="R478" s="2"/>
      <c r="S478" s="1" t="s">
        <v>39</v>
      </c>
      <c r="T478" s="1" t="s">
        <v>1003</v>
      </c>
      <c r="U478" s="6" t="s">
        <v>1023</v>
      </c>
      <c r="V478" s="5" t="s">
        <v>1005</v>
      </c>
      <c r="W478" s="5" t="s">
        <v>36</v>
      </c>
      <c r="X478" s="6" t="s">
        <v>1313</v>
      </c>
      <c r="Y478" s="6" t="s">
        <v>1631</v>
      </c>
      <c r="Z478" s="6">
        <v>0.0</v>
      </c>
      <c r="AA478" s="1" t="s">
        <v>145</v>
      </c>
      <c r="AB478" s="1" t="s">
        <v>145</v>
      </c>
      <c r="AC478" s="1" t="s">
        <v>100</v>
      </c>
      <c r="AD478" s="2"/>
      <c r="AE478" s="1"/>
      <c r="AF478" s="1" t="s">
        <v>1024</v>
      </c>
    </row>
    <row r="479">
      <c r="A479" s="5">
        <v>75556.0</v>
      </c>
      <c r="B479" s="3">
        <v>46207.0</v>
      </c>
      <c r="C479" s="1" t="s">
        <v>1904</v>
      </c>
      <c r="D479" s="5" t="s">
        <v>289</v>
      </c>
      <c r="E479" s="2"/>
      <c r="F479" s="5">
        <v>48886.0</v>
      </c>
      <c r="G479" s="3">
        <v>46209.0</v>
      </c>
      <c r="H479" s="1" t="s">
        <v>1807</v>
      </c>
      <c r="I479" s="3">
        <v>46209.0</v>
      </c>
      <c r="J479" s="1" t="s">
        <v>1000</v>
      </c>
      <c r="K479" s="5">
        <v>136.0</v>
      </c>
      <c r="L479" s="5">
        <v>2.30400136E8</v>
      </c>
      <c r="M479" s="1" t="s">
        <v>1234</v>
      </c>
      <c r="N479" s="1" t="s">
        <v>1234</v>
      </c>
      <c r="O479" s="2"/>
      <c r="P479" s="1" t="s">
        <v>1983</v>
      </c>
      <c r="Q479" s="1" t="s">
        <v>327</v>
      </c>
      <c r="R479" s="2"/>
      <c r="S479" s="1" t="s">
        <v>39</v>
      </c>
      <c r="T479" s="1" t="s">
        <v>1003</v>
      </c>
      <c r="U479" s="6">
        <v>5215517.0</v>
      </c>
      <c r="V479" s="5" t="s">
        <v>1005</v>
      </c>
      <c r="W479" s="5" t="s">
        <v>36</v>
      </c>
      <c r="X479" s="6" t="s">
        <v>1236</v>
      </c>
      <c r="Y479" s="6" t="s">
        <v>1237</v>
      </c>
      <c r="Z479" s="6">
        <v>1900000.0</v>
      </c>
      <c r="AA479" s="1" t="s">
        <v>78</v>
      </c>
      <c r="AB479" s="1" t="s">
        <v>99</v>
      </c>
      <c r="AC479" s="1" t="s">
        <v>1477</v>
      </c>
      <c r="AD479" s="2"/>
      <c r="AE479" s="2"/>
      <c r="AF479" s="1" t="s">
        <v>1024</v>
      </c>
    </row>
    <row r="480">
      <c r="A480" s="5">
        <v>75555.0</v>
      </c>
      <c r="B480" s="3">
        <v>46207.0</v>
      </c>
      <c r="C480" s="1" t="s">
        <v>1904</v>
      </c>
      <c r="D480" s="5" t="s">
        <v>289</v>
      </c>
      <c r="E480" s="2"/>
      <c r="F480" s="5">
        <v>48886.0</v>
      </c>
      <c r="G480" s="3">
        <v>46209.0</v>
      </c>
      <c r="H480" s="1" t="s">
        <v>1807</v>
      </c>
      <c r="I480" s="3">
        <v>46209.0</v>
      </c>
      <c r="J480" s="1" t="s">
        <v>1000</v>
      </c>
      <c r="K480" s="5">
        <v>135.0</v>
      </c>
      <c r="L480" s="5">
        <v>2.30400135E8</v>
      </c>
      <c r="M480" s="1" t="s">
        <v>1545</v>
      </c>
      <c r="N480" s="1" t="s">
        <v>1545</v>
      </c>
      <c r="O480" s="2"/>
      <c r="P480" s="1" t="s">
        <v>1983</v>
      </c>
      <c r="Q480" s="1" t="s">
        <v>327</v>
      </c>
      <c r="R480" s="2"/>
      <c r="S480" s="1" t="s">
        <v>39</v>
      </c>
      <c r="T480" s="1" t="s">
        <v>1003</v>
      </c>
      <c r="U480" s="6">
        <v>3879310.0</v>
      </c>
      <c r="V480" s="5" t="s">
        <v>1005</v>
      </c>
      <c r="W480" s="5" t="s">
        <v>36</v>
      </c>
      <c r="X480" s="6" t="s">
        <v>1209</v>
      </c>
      <c r="Y480" s="6" t="s">
        <v>1210</v>
      </c>
      <c r="Z480" s="6">
        <v>1640000.0</v>
      </c>
      <c r="AA480" s="1" t="s">
        <v>78</v>
      </c>
      <c r="AB480" s="1" t="s">
        <v>99</v>
      </c>
      <c r="AC480" s="1" t="s">
        <v>1477</v>
      </c>
      <c r="AD480" s="2"/>
      <c r="AE480" s="2"/>
      <c r="AF480" s="1" t="s">
        <v>1024</v>
      </c>
    </row>
    <row r="481">
      <c r="A481" s="5">
        <v>75554.0</v>
      </c>
      <c r="B481" s="3">
        <v>46207.0</v>
      </c>
      <c r="C481" s="1" t="s">
        <v>1904</v>
      </c>
      <c r="D481" s="5" t="s">
        <v>1263</v>
      </c>
      <c r="E481" s="2"/>
      <c r="F481" s="5">
        <v>48886.0</v>
      </c>
      <c r="G481" s="3">
        <v>46209.0</v>
      </c>
      <c r="H481" s="1" t="s">
        <v>1807</v>
      </c>
      <c r="I481" s="3">
        <v>46209.0</v>
      </c>
      <c r="J481" s="1" t="s">
        <v>1000</v>
      </c>
      <c r="K481" s="5">
        <v>126.0</v>
      </c>
      <c r="L481" s="5">
        <v>2.30400126E8</v>
      </c>
      <c r="M481" s="1" t="s">
        <v>1542</v>
      </c>
      <c r="N481" s="1" t="s">
        <v>1542</v>
      </c>
      <c r="O481" s="2"/>
      <c r="P481" s="1" t="s">
        <v>1983</v>
      </c>
      <c r="Q481" s="1" t="s">
        <v>327</v>
      </c>
      <c r="R481" s="2"/>
      <c r="S481" s="1" t="s">
        <v>39</v>
      </c>
      <c r="T481" s="1" t="s">
        <v>1003</v>
      </c>
      <c r="U481" s="6">
        <v>5215517.0</v>
      </c>
      <c r="V481" s="5" t="s">
        <v>1005</v>
      </c>
      <c r="W481" s="5" t="s">
        <v>36</v>
      </c>
      <c r="X481" s="6" t="s">
        <v>1236</v>
      </c>
      <c r="Y481" s="6" t="s">
        <v>1237</v>
      </c>
      <c r="Z481" s="6">
        <v>1640000.0</v>
      </c>
      <c r="AA481" s="1" t="s">
        <v>78</v>
      </c>
      <c r="AB481" s="1" t="s">
        <v>99</v>
      </c>
      <c r="AC481" s="1" t="s">
        <v>1477</v>
      </c>
      <c r="AD481" s="2"/>
      <c r="AE481" s="2"/>
      <c r="AF481" s="1" t="s">
        <v>1024</v>
      </c>
    </row>
    <row r="482">
      <c r="A482" s="5">
        <v>75553.0</v>
      </c>
      <c r="B482" s="3">
        <v>46207.0</v>
      </c>
      <c r="C482" s="1" t="s">
        <v>1904</v>
      </c>
      <c r="D482" s="5" t="s">
        <v>1618</v>
      </c>
      <c r="E482" s="2"/>
      <c r="F482" s="5">
        <v>48830.0</v>
      </c>
      <c r="G482" s="3">
        <v>46207.0</v>
      </c>
      <c r="H482" s="1" t="s">
        <v>1984</v>
      </c>
      <c r="I482" s="3">
        <v>46207.0</v>
      </c>
      <c r="J482" s="1" t="s">
        <v>1000</v>
      </c>
      <c r="K482" s="5">
        <v>149.0</v>
      </c>
      <c r="L482" s="5">
        <v>2.30400149E8</v>
      </c>
      <c r="M482" s="1" t="s">
        <v>1370</v>
      </c>
      <c r="N482" s="1" t="s">
        <v>1370</v>
      </c>
      <c r="O482" s="2"/>
      <c r="P482" s="1" t="s">
        <v>1985</v>
      </c>
      <c r="Q482" s="1" t="s">
        <v>916</v>
      </c>
      <c r="R482" s="2"/>
      <c r="S482" s="1" t="s">
        <v>820</v>
      </c>
      <c r="T482" s="1" t="s">
        <v>1003</v>
      </c>
      <c r="U482" s="6" t="s">
        <v>1306</v>
      </c>
      <c r="V482" s="5" t="s">
        <v>1005</v>
      </c>
      <c r="W482" s="5" t="s">
        <v>36</v>
      </c>
      <c r="X482" s="6" t="s">
        <v>1307</v>
      </c>
      <c r="Y482" s="6" t="s">
        <v>56</v>
      </c>
      <c r="Z482" s="6">
        <v>9960000.0</v>
      </c>
      <c r="AA482" s="1" t="s">
        <v>855</v>
      </c>
      <c r="AB482" s="1" t="s">
        <v>855</v>
      </c>
      <c r="AC482" s="1" t="s">
        <v>821</v>
      </c>
      <c r="AD482" s="2"/>
      <c r="AE482" s="2"/>
      <c r="AF482" s="1" t="s">
        <v>1008</v>
      </c>
    </row>
    <row r="483">
      <c r="A483" s="5">
        <v>75552.0</v>
      </c>
      <c r="B483" s="3">
        <v>46207.0</v>
      </c>
      <c r="C483" s="1" t="s">
        <v>1904</v>
      </c>
      <c r="D483" s="5" t="s">
        <v>1618</v>
      </c>
      <c r="E483" s="2"/>
      <c r="F483" s="5">
        <v>48831.0</v>
      </c>
      <c r="G483" s="3">
        <v>46207.0</v>
      </c>
      <c r="H483" s="1" t="s">
        <v>1979</v>
      </c>
      <c r="I483" s="3">
        <v>46207.0</v>
      </c>
      <c r="J483" s="1" t="s">
        <v>1000</v>
      </c>
      <c r="K483" s="5">
        <v>159.0</v>
      </c>
      <c r="L483" s="5">
        <v>2.30400159E8</v>
      </c>
      <c r="M483" s="1" t="s">
        <v>1986</v>
      </c>
      <c r="N483" s="1" t="s">
        <v>1986</v>
      </c>
      <c r="O483" s="2"/>
      <c r="P483" s="1" t="s">
        <v>1987</v>
      </c>
      <c r="Q483" s="1" t="s">
        <v>902</v>
      </c>
      <c r="R483" s="2"/>
      <c r="S483" s="1" t="s">
        <v>820</v>
      </c>
      <c r="T483" s="1" t="s">
        <v>1003</v>
      </c>
      <c r="U483" s="6" t="s">
        <v>1988</v>
      </c>
      <c r="V483" s="5" t="s">
        <v>1005</v>
      </c>
      <c r="W483" s="5" t="s">
        <v>36</v>
      </c>
      <c r="X483" s="6" t="s">
        <v>1989</v>
      </c>
      <c r="Y483" s="6" t="s">
        <v>1990</v>
      </c>
      <c r="Z483" s="6" t="s">
        <v>1991</v>
      </c>
      <c r="AA483" s="1" t="s">
        <v>855</v>
      </c>
      <c r="AB483" s="1" t="s">
        <v>855</v>
      </c>
      <c r="AC483" s="1" t="s">
        <v>821</v>
      </c>
      <c r="AD483" s="2"/>
      <c r="AE483" s="2"/>
      <c r="AF483" s="1" t="s">
        <v>1008</v>
      </c>
    </row>
    <row r="484">
      <c r="A484" s="5">
        <v>75551.0</v>
      </c>
      <c r="B484" s="3">
        <v>46207.0</v>
      </c>
      <c r="C484" s="1" t="s">
        <v>1904</v>
      </c>
      <c r="D484" s="5" t="s">
        <v>1618</v>
      </c>
      <c r="E484" s="2"/>
      <c r="F484" s="5">
        <v>48831.0</v>
      </c>
      <c r="G484" s="3">
        <v>46207.0</v>
      </c>
      <c r="H484" s="1" t="s">
        <v>1979</v>
      </c>
      <c r="I484" s="3">
        <v>46207.0</v>
      </c>
      <c r="J484" s="1" t="s">
        <v>1000</v>
      </c>
      <c r="K484" s="5">
        <v>116.0</v>
      </c>
      <c r="L484" s="5">
        <v>2.30400116E8</v>
      </c>
      <c r="M484" s="1" t="s">
        <v>1291</v>
      </c>
      <c r="N484" s="1" t="s">
        <v>1291</v>
      </c>
      <c r="O484" s="2"/>
      <c r="P484" s="1" t="s">
        <v>1987</v>
      </c>
      <c r="Q484" s="1" t="s">
        <v>902</v>
      </c>
      <c r="R484" s="2"/>
      <c r="S484" s="1" t="s">
        <v>820</v>
      </c>
      <c r="T484" s="1" t="s">
        <v>1003</v>
      </c>
      <c r="U484" s="6">
        <v>2758621.0</v>
      </c>
      <c r="V484" s="5" t="s">
        <v>1005</v>
      </c>
      <c r="W484" s="5" t="s">
        <v>36</v>
      </c>
      <c r="X484" s="6" t="s">
        <v>1293</v>
      </c>
      <c r="Y484" s="6" t="s">
        <v>1294</v>
      </c>
      <c r="Z484" s="6">
        <v>2050000.0</v>
      </c>
      <c r="AA484" s="1" t="s">
        <v>855</v>
      </c>
      <c r="AB484" s="1" t="s">
        <v>855</v>
      </c>
      <c r="AC484" s="1" t="s">
        <v>821</v>
      </c>
      <c r="AD484" s="2"/>
      <c r="AE484" s="2"/>
      <c r="AF484" s="1" t="s">
        <v>1008</v>
      </c>
    </row>
    <row r="485">
      <c r="A485" s="5">
        <v>75550.0</v>
      </c>
      <c r="B485" s="3">
        <v>46207.0</v>
      </c>
      <c r="C485" s="1" t="s">
        <v>1904</v>
      </c>
      <c r="D485" s="5" t="s">
        <v>1618</v>
      </c>
      <c r="E485" s="2"/>
      <c r="F485" s="5">
        <v>48831.0</v>
      </c>
      <c r="G485" s="3">
        <v>46207.0</v>
      </c>
      <c r="H485" s="1" t="s">
        <v>1979</v>
      </c>
      <c r="I485" s="3">
        <v>46207.0</v>
      </c>
      <c r="J485" s="1" t="s">
        <v>1000</v>
      </c>
      <c r="K485" s="5">
        <v>146.0</v>
      </c>
      <c r="L485" s="5">
        <v>2.30400146E8</v>
      </c>
      <c r="M485" s="1" t="s">
        <v>1868</v>
      </c>
      <c r="N485" s="1" t="s">
        <v>1868</v>
      </c>
      <c r="O485" s="2"/>
      <c r="P485" s="1" t="s">
        <v>1987</v>
      </c>
      <c r="Q485" s="1" t="s">
        <v>902</v>
      </c>
      <c r="R485" s="2"/>
      <c r="S485" s="1" t="s">
        <v>820</v>
      </c>
      <c r="T485" s="1" t="s">
        <v>1003</v>
      </c>
      <c r="U485" s="6">
        <v>3879310.0</v>
      </c>
      <c r="V485" s="5" t="s">
        <v>1005</v>
      </c>
      <c r="W485" s="5" t="s">
        <v>36</v>
      </c>
      <c r="X485" s="6" t="s">
        <v>1209</v>
      </c>
      <c r="Y485" s="6" t="s">
        <v>1210</v>
      </c>
      <c r="Z485" s="6">
        <v>1640000.0</v>
      </c>
      <c r="AA485" s="1" t="s">
        <v>855</v>
      </c>
      <c r="AB485" s="1" t="s">
        <v>855</v>
      </c>
      <c r="AC485" s="1" t="s">
        <v>821</v>
      </c>
      <c r="AD485" s="2"/>
      <c r="AE485" s="2"/>
      <c r="AF485" s="1" t="s">
        <v>1008</v>
      </c>
    </row>
    <row r="486">
      <c r="A486" s="5">
        <v>75549.0</v>
      </c>
      <c r="B486" s="3">
        <v>46207.0</v>
      </c>
      <c r="C486" s="1" t="s">
        <v>1904</v>
      </c>
      <c r="D486" s="5" t="s">
        <v>178</v>
      </c>
      <c r="E486" s="2"/>
      <c r="F486" s="5">
        <v>48831.0</v>
      </c>
      <c r="G486" s="3">
        <v>46207.0</v>
      </c>
      <c r="H486" s="1" t="s">
        <v>1979</v>
      </c>
      <c r="I486" s="3">
        <v>46207.0</v>
      </c>
      <c r="J486" s="1" t="s">
        <v>1000</v>
      </c>
      <c r="K486" s="5">
        <v>154.0</v>
      </c>
      <c r="L486" s="5">
        <v>2.30400154E8</v>
      </c>
      <c r="M486" s="1" t="s">
        <v>1211</v>
      </c>
      <c r="N486" s="1" t="s">
        <v>1211</v>
      </c>
      <c r="O486" s="2"/>
      <c r="P486" s="1" t="s">
        <v>1987</v>
      </c>
      <c r="Q486" s="1" t="s">
        <v>902</v>
      </c>
      <c r="R486" s="2"/>
      <c r="S486" s="1" t="s">
        <v>820</v>
      </c>
      <c r="T486" s="1" t="s">
        <v>1003</v>
      </c>
      <c r="U486" s="6">
        <v>4741379.0</v>
      </c>
      <c r="V486" s="5" t="s">
        <v>1005</v>
      </c>
      <c r="W486" s="5" t="s">
        <v>36</v>
      </c>
      <c r="X486" s="6" t="s">
        <v>1212</v>
      </c>
      <c r="Y486" s="6" t="s">
        <v>1213</v>
      </c>
      <c r="Z486" s="6">
        <v>2670000.0</v>
      </c>
      <c r="AA486" s="1" t="s">
        <v>855</v>
      </c>
      <c r="AB486" s="1" t="s">
        <v>855</v>
      </c>
      <c r="AC486" s="1" t="s">
        <v>821</v>
      </c>
      <c r="AD486" s="2"/>
      <c r="AE486" s="2"/>
      <c r="AF486" s="1" t="s">
        <v>1008</v>
      </c>
    </row>
    <row r="487">
      <c r="A487" s="5">
        <v>75548.0</v>
      </c>
      <c r="B487" s="3">
        <v>46207.0</v>
      </c>
      <c r="C487" s="1" t="s">
        <v>1904</v>
      </c>
      <c r="D487" s="5" t="s">
        <v>178</v>
      </c>
      <c r="E487" s="2"/>
      <c r="F487" s="5">
        <v>48831.0</v>
      </c>
      <c r="G487" s="3">
        <v>46207.0</v>
      </c>
      <c r="H487" s="1" t="s">
        <v>1979</v>
      </c>
      <c r="I487" s="3">
        <v>46207.0</v>
      </c>
      <c r="J487" s="1" t="s">
        <v>1000</v>
      </c>
      <c r="K487" s="5">
        <v>218.0</v>
      </c>
      <c r="L487" s="5">
        <v>2.30400218E8</v>
      </c>
      <c r="M487" s="1" t="s">
        <v>1157</v>
      </c>
      <c r="N487" s="1" t="s">
        <v>1157</v>
      </c>
      <c r="O487" s="2"/>
      <c r="P487" s="1" t="s">
        <v>1987</v>
      </c>
      <c r="Q487" s="1" t="s">
        <v>902</v>
      </c>
      <c r="R487" s="2"/>
      <c r="S487" s="1" t="s">
        <v>820</v>
      </c>
      <c r="T487" s="1" t="s">
        <v>1003</v>
      </c>
      <c r="U487" s="6" t="s">
        <v>1159</v>
      </c>
      <c r="V487" s="5" t="s">
        <v>1005</v>
      </c>
      <c r="W487" s="5" t="s">
        <v>36</v>
      </c>
      <c r="X487" s="6" t="s">
        <v>1160</v>
      </c>
      <c r="Y487" s="6" t="s">
        <v>1161</v>
      </c>
      <c r="Z487" s="6" t="s">
        <v>1162</v>
      </c>
      <c r="AA487" s="1" t="s">
        <v>855</v>
      </c>
      <c r="AB487" s="1" t="s">
        <v>855</v>
      </c>
      <c r="AC487" s="1" t="s">
        <v>821</v>
      </c>
      <c r="AD487" s="2"/>
      <c r="AE487" s="2"/>
      <c r="AF487" s="1" t="s">
        <v>1008</v>
      </c>
    </row>
    <row r="488">
      <c r="A488" s="5">
        <v>75546.0</v>
      </c>
      <c r="B488" s="3">
        <v>46207.0</v>
      </c>
      <c r="C488" s="1" t="s">
        <v>1904</v>
      </c>
      <c r="D488" s="5" t="s">
        <v>445</v>
      </c>
      <c r="E488" s="2"/>
      <c r="F488" s="5">
        <v>48855.0</v>
      </c>
      <c r="G488" s="3">
        <v>46207.0</v>
      </c>
      <c r="H488" s="1" t="s">
        <v>1992</v>
      </c>
      <c r="I488" s="3">
        <v>46207.0</v>
      </c>
      <c r="J488" s="1" t="s">
        <v>1000</v>
      </c>
      <c r="K488" s="5">
        <v>225.0</v>
      </c>
      <c r="L488" s="5">
        <v>2.30400225E8</v>
      </c>
      <c r="M488" s="1" t="s">
        <v>1407</v>
      </c>
      <c r="N488" s="1" t="s">
        <v>1407</v>
      </c>
      <c r="O488" s="2"/>
      <c r="P488" s="1" t="s">
        <v>1993</v>
      </c>
      <c r="Q488" s="1" t="s">
        <v>192</v>
      </c>
      <c r="R488" s="2"/>
      <c r="S488" s="1" t="s">
        <v>39</v>
      </c>
      <c r="T488" s="1" t="s">
        <v>1003</v>
      </c>
      <c r="U488" s="6">
        <v>4780000.0</v>
      </c>
      <c r="V488" s="5" t="s">
        <v>1005</v>
      </c>
      <c r="W488" s="5" t="s">
        <v>1054</v>
      </c>
      <c r="X488" s="6" t="s">
        <v>36</v>
      </c>
      <c r="Y488" s="6" t="s">
        <v>36</v>
      </c>
      <c r="Z488" s="6">
        <v>0.0</v>
      </c>
      <c r="AA488" s="1" t="s">
        <v>78</v>
      </c>
      <c r="AB488" s="1" t="s">
        <v>84</v>
      </c>
      <c r="AC488" s="1" t="s">
        <v>626</v>
      </c>
      <c r="AD488" s="2"/>
      <c r="AE488" s="2"/>
      <c r="AF488" s="1" t="s">
        <v>1024</v>
      </c>
    </row>
    <row r="489">
      <c r="A489" s="5">
        <v>75545.0</v>
      </c>
      <c r="B489" s="3">
        <v>46207.0</v>
      </c>
      <c r="C489" s="1" t="s">
        <v>1904</v>
      </c>
      <c r="D489" s="5" t="s">
        <v>358</v>
      </c>
      <c r="E489" s="2"/>
      <c r="F489" s="5">
        <v>48830.0</v>
      </c>
      <c r="G489" s="3">
        <v>46207.0</v>
      </c>
      <c r="H489" s="1" t="s">
        <v>1984</v>
      </c>
      <c r="I489" s="3">
        <v>46207.0</v>
      </c>
      <c r="J489" s="1" t="s">
        <v>1000</v>
      </c>
      <c r="K489" s="5">
        <v>159.0</v>
      </c>
      <c r="L489" s="5">
        <v>2.30400159E8</v>
      </c>
      <c r="M489" s="1" t="s">
        <v>1986</v>
      </c>
      <c r="N489" s="1" t="s">
        <v>1986</v>
      </c>
      <c r="O489" s="2"/>
      <c r="P489" s="1" t="s">
        <v>1985</v>
      </c>
      <c r="Q489" s="1" t="s">
        <v>916</v>
      </c>
      <c r="R489" s="2"/>
      <c r="S489" s="1" t="s">
        <v>820</v>
      </c>
      <c r="T489" s="1" t="s">
        <v>1003</v>
      </c>
      <c r="U489" s="6" t="s">
        <v>1988</v>
      </c>
      <c r="V489" s="5" t="s">
        <v>1005</v>
      </c>
      <c r="W489" s="5" t="s">
        <v>36</v>
      </c>
      <c r="X489" s="6" t="s">
        <v>1989</v>
      </c>
      <c r="Y489" s="6" t="s">
        <v>1990</v>
      </c>
      <c r="Z489" s="6" t="s">
        <v>1991</v>
      </c>
      <c r="AA489" s="1" t="s">
        <v>855</v>
      </c>
      <c r="AB489" s="1" t="s">
        <v>855</v>
      </c>
      <c r="AC489" s="1" t="s">
        <v>821</v>
      </c>
      <c r="AD489" s="2"/>
      <c r="AE489" s="2"/>
      <c r="AF489" s="1" t="s">
        <v>1008</v>
      </c>
    </row>
    <row r="490">
      <c r="A490" s="5">
        <v>75544.0</v>
      </c>
      <c r="B490" s="3">
        <v>46207.0</v>
      </c>
      <c r="C490" s="1" t="s">
        <v>1904</v>
      </c>
      <c r="D490" s="5" t="s">
        <v>358</v>
      </c>
      <c r="E490" s="2"/>
      <c r="F490" s="5">
        <v>48830.0</v>
      </c>
      <c r="G490" s="3">
        <v>46207.0</v>
      </c>
      <c r="H490" s="1" t="s">
        <v>1984</v>
      </c>
      <c r="I490" s="3">
        <v>46207.0</v>
      </c>
      <c r="J490" s="1" t="s">
        <v>1000</v>
      </c>
      <c r="K490" s="5">
        <v>116.0</v>
      </c>
      <c r="L490" s="5">
        <v>2.30400116E8</v>
      </c>
      <c r="M490" s="1" t="s">
        <v>1291</v>
      </c>
      <c r="N490" s="1" t="s">
        <v>1291</v>
      </c>
      <c r="O490" s="2"/>
      <c r="P490" s="1" t="s">
        <v>1985</v>
      </c>
      <c r="Q490" s="1" t="s">
        <v>916</v>
      </c>
      <c r="R490" s="2"/>
      <c r="S490" s="1" t="s">
        <v>820</v>
      </c>
      <c r="T490" s="1" t="s">
        <v>1003</v>
      </c>
      <c r="U490" s="6">
        <v>2758621.0</v>
      </c>
      <c r="V490" s="5" t="s">
        <v>1005</v>
      </c>
      <c r="W490" s="5" t="s">
        <v>36</v>
      </c>
      <c r="X490" s="6" t="s">
        <v>1293</v>
      </c>
      <c r="Y490" s="6" t="s">
        <v>1294</v>
      </c>
      <c r="Z490" s="6">
        <v>2050000.0</v>
      </c>
      <c r="AA490" s="1" t="s">
        <v>855</v>
      </c>
      <c r="AB490" s="1" t="s">
        <v>855</v>
      </c>
      <c r="AC490" s="1" t="s">
        <v>821</v>
      </c>
      <c r="AD490" s="2"/>
      <c r="AE490" s="2"/>
      <c r="AF490" s="1" t="s">
        <v>1008</v>
      </c>
    </row>
    <row r="491">
      <c r="A491" s="5">
        <v>75543.0</v>
      </c>
      <c r="B491" s="3">
        <v>46207.0</v>
      </c>
      <c r="C491" s="1" t="s">
        <v>1904</v>
      </c>
      <c r="D491" s="5" t="s">
        <v>358</v>
      </c>
      <c r="E491" s="2"/>
      <c r="F491" s="5">
        <v>48830.0</v>
      </c>
      <c r="G491" s="3">
        <v>46207.0</v>
      </c>
      <c r="H491" s="1" t="s">
        <v>1984</v>
      </c>
      <c r="I491" s="3">
        <v>46207.0</v>
      </c>
      <c r="J491" s="1" t="s">
        <v>1000</v>
      </c>
      <c r="K491" s="5">
        <v>154.0</v>
      </c>
      <c r="L491" s="5">
        <v>2.30400154E8</v>
      </c>
      <c r="M491" s="1" t="s">
        <v>1211</v>
      </c>
      <c r="N491" s="1" t="s">
        <v>1211</v>
      </c>
      <c r="O491" s="2"/>
      <c r="P491" s="1" t="s">
        <v>1985</v>
      </c>
      <c r="Q491" s="1" t="s">
        <v>916</v>
      </c>
      <c r="R491" s="2"/>
      <c r="S491" s="1" t="s">
        <v>820</v>
      </c>
      <c r="T491" s="1" t="s">
        <v>1003</v>
      </c>
      <c r="U491" s="6">
        <v>4741379.0</v>
      </c>
      <c r="V491" s="5" t="s">
        <v>1005</v>
      </c>
      <c r="W491" s="5" t="s">
        <v>36</v>
      </c>
      <c r="X491" s="6" t="s">
        <v>1212</v>
      </c>
      <c r="Y491" s="6" t="s">
        <v>1213</v>
      </c>
      <c r="Z491" s="6">
        <v>2670000.0</v>
      </c>
      <c r="AA491" s="1" t="s">
        <v>855</v>
      </c>
      <c r="AB491" s="1" t="s">
        <v>855</v>
      </c>
      <c r="AC491" s="1" t="s">
        <v>821</v>
      </c>
      <c r="AD491" s="2"/>
      <c r="AE491" s="2"/>
      <c r="AF491" s="1" t="s">
        <v>1008</v>
      </c>
    </row>
    <row r="492">
      <c r="A492" s="5">
        <v>75542.0</v>
      </c>
      <c r="B492" s="3">
        <v>46207.0</v>
      </c>
      <c r="C492" s="1" t="s">
        <v>1904</v>
      </c>
      <c r="D492" s="5" t="s">
        <v>358</v>
      </c>
      <c r="E492" s="2"/>
      <c r="F492" s="5">
        <v>48830.0</v>
      </c>
      <c r="G492" s="3">
        <v>46207.0</v>
      </c>
      <c r="H492" s="1" t="s">
        <v>1984</v>
      </c>
      <c r="I492" s="3">
        <v>46207.0</v>
      </c>
      <c r="J492" s="1" t="s">
        <v>1000</v>
      </c>
      <c r="K492" s="5">
        <v>218.0</v>
      </c>
      <c r="L492" s="5">
        <v>2.30400218E8</v>
      </c>
      <c r="M492" s="1" t="s">
        <v>1157</v>
      </c>
      <c r="N492" s="1" t="s">
        <v>1157</v>
      </c>
      <c r="O492" s="2"/>
      <c r="P492" s="1" t="s">
        <v>1985</v>
      </c>
      <c r="Q492" s="1" t="s">
        <v>916</v>
      </c>
      <c r="R492" s="2"/>
      <c r="S492" s="1" t="s">
        <v>820</v>
      </c>
      <c r="T492" s="1" t="s">
        <v>1003</v>
      </c>
      <c r="U492" s="6" t="s">
        <v>1159</v>
      </c>
      <c r="V492" s="5" t="s">
        <v>1005</v>
      </c>
      <c r="W492" s="5" t="s">
        <v>36</v>
      </c>
      <c r="X492" s="6" t="s">
        <v>1160</v>
      </c>
      <c r="Y492" s="6" t="s">
        <v>1161</v>
      </c>
      <c r="Z492" s="6" t="s">
        <v>1162</v>
      </c>
      <c r="AA492" s="1" t="s">
        <v>855</v>
      </c>
      <c r="AB492" s="1" t="s">
        <v>855</v>
      </c>
      <c r="AC492" s="1" t="s">
        <v>821</v>
      </c>
      <c r="AD492" s="2"/>
      <c r="AE492" s="2"/>
      <c r="AF492" s="1" t="s">
        <v>1008</v>
      </c>
    </row>
    <row r="493">
      <c r="A493" s="5">
        <v>75541.0</v>
      </c>
      <c r="B493" s="3">
        <v>46207.0</v>
      </c>
      <c r="C493" s="2"/>
      <c r="D493" s="5" t="s">
        <v>1994</v>
      </c>
      <c r="E493" s="2"/>
      <c r="F493" s="5">
        <v>48826.0</v>
      </c>
      <c r="G493" s="3">
        <v>46207.0</v>
      </c>
      <c r="H493" s="1" t="s">
        <v>1995</v>
      </c>
      <c r="I493" s="3">
        <v>46207.0</v>
      </c>
      <c r="J493" s="1" t="s">
        <v>1000</v>
      </c>
      <c r="K493" s="5">
        <v>5.0</v>
      </c>
      <c r="L493" s="5">
        <v>1.21000005E8</v>
      </c>
      <c r="M493" s="1" t="s">
        <v>143</v>
      </c>
      <c r="N493" s="1" t="s">
        <v>143</v>
      </c>
      <c r="O493" s="2"/>
      <c r="P493" s="1" t="s">
        <v>986</v>
      </c>
      <c r="Q493" s="1" t="s">
        <v>911</v>
      </c>
      <c r="R493" s="2"/>
      <c r="S493" s="1" t="s">
        <v>820</v>
      </c>
      <c r="T493" s="1" t="s">
        <v>1003</v>
      </c>
      <c r="U493" s="6" t="s">
        <v>1053</v>
      </c>
      <c r="V493" s="5" t="s">
        <v>1005</v>
      </c>
      <c r="W493" s="5" t="s">
        <v>36</v>
      </c>
      <c r="X493" s="6" t="s">
        <v>1073</v>
      </c>
      <c r="Y493" s="6" t="s">
        <v>161</v>
      </c>
      <c r="Z493" s="6">
        <v>0.0</v>
      </c>
      <c r="AA493" s="1" t="s">
        <v>912</v>
      </c>
      <c r="AB493" s="1" t="s">
        <v>912</v>
      </c>
      <c r="AC493" s="1" t="s">
        <v>832</v>
      </c>
      <c r="AD493" s="2"/>
      <c r="AE493" s="2"/>
      <c r="AF493" s="1" t="s">
        <v>1008</v>
      </c>
    </row>
    <row r="494">
      <c r="A494" s="5">
        <v>75540.0</v>
      </c>
      <c r="B494" s="3">
        <v>46207.0</v>
      </c>
      <c r="C494" s="2"/>
      <c r="D494" s="5" t="s">
        <v>1996</v>
      </c>
      <c r="E494" s="2"/>
      <c r="F494" s="5">
        <v>48834.0</v>
      </c>
      <c r="G494" s="3">
        <v>46207.0</v>
      </c>
      <c r="H494" s="1" t="s">
        <v>1997</v>
      </c>
      <c r="I494" s="3">
        <v>46207.0</v>
      </c>
      <c r="J494" s="1" t="s">
        <v>1000</v>
      </c>
      <c r="K494" s="5">
        <v>1.0</v>
      </c>
      <c r="L494" s="5">
        <v>1.61000001E8</v>
      </c>
      <c r="M494" s="1" t="s">
        <v>1010</v>
      </c>
      <c r="N494" s="1" t="s">
        <v>1097</v>
      </c>
      <c r="O494" s="2"/>
      <c r="P494" s="1" t="s">
        <v>986</v>
      </c>
      <c r="Q494" s="1" t="s">
        <v>500</v>
      </c>
      <c r="R494" s="2"/>
      <c r="S494" s="1" t="s">
        <v>39</v>
      </c>
      <c r="T494" s="1" t="s">
        <v>1003</v>
      </c>
      <c r="U494" s="6">
        <v>2400000.0</v>
      </c>
      <c r="V494" s="5" t="s">
        <v>1005</v>
      </c>
      <c r="W494" s="5" t="s">
        <v>36</v>
      </c>
      <c r="X494" s="6" t="s">
        <v>1098</v>
      </c>
      <c r="Y494" s="6" t="s">
        <v>1098</v>
      </c>
      <c r="Z494" s="6">
        <v>1117600.0</v>
      </c>
      <c r="AA494" s="1" t="s">
        <v>38</v>
      </c>
      <c r="AB494" s="1" t="s">
        <v>38</v>
      </c>
      <c r="AC494" s="1" t="s">
        <v>1931</v>
      </c>
      <c r="AD494" s="2"/>
      <c r="AE494" s="2"/>
      <c r="AF494" s="1" t="s">
        <v>1024</v>
      </c>
    </row>
    <row r="495">
      <c r="A495" s="5">
        <v>75539.0</v>
      </c>
      <c r="B495" s="3">
        <v>46207.0</v>
      </c>
      <c r="C495" s="1"/>
      <c r="D495" s="5" t="s">
        <v>1996</v>
      </c>
      <c r="E495" s="2"/>
      <c r="F495" s="1">
        <v>48834.0</v>
      </c>
      <c r="G495" s="18">
        <v>46207.0</v>
      </c>
      <c r="H495" s="1" t="s">
        <v>1997</v>
      </c>
      <c r="I495" s="18">
        <v>46207.0</v>
      </c>
      <c r="J495" s="1" t="s">
        <v>1000</v>
      </c>
      <c r="K495" s="5">
        <v>1.0</v>
      </c>
      <c r="L495" s="5">
        <v>1.61000001E8</v>
      </c>
      <c r="M495" s="1" t="s">
        <v>1010</v>
      </c>
      <c r="N495" s="1" t="s">
        <v>1076</v>
      </c>
      <c r="O495" s="2"/>
      <c r="P495" s="1" t="s">
        <v>986</v>
      </c>
      <c r="Q495" s="1" t="s">
        <v>500</v>
      </c>
      <c r="R495" s="2"/>
      <c r="S495" s="1" t="s">
        <v>39</v>
      </c>
      <c r="T495" s="1" t="s">
        <v>1003</v>
      </c>
      <c r="U495" s="6">
        <v>7000000.0</v>
      </c>
      <c r="V495" s="5" t="s">
        <v>1551</v>
      </c>
      <c r="W495" s="5" t="s">
        <v>36</v>
      </c>
      <c r="X495" s="6" t="s">
        <v>206</v>
      </c>
      <c r="Y495" s="6" t="s">
        <v>206</v>
      </c>
      <c r="Z495" s="6">
        <v>1617400.0</v>
      </c>
      <c r="AA495" s="1" t="s">
        <v>38</v>
      </c>
      <c r="AB495" s="1" t="s">
        <v>38</v>
      </c>
      <c r="AC495" s="1" t="s">
        <v>1931</v>
      </c>
      <c r="AD495" s="2"/>
      <c r="AE495" s="2"/>
      <c r="AF495" s="1" t="s">
        <v>1024</v>
      </c>
    </row>
    <row r="496">
      <c r="A496" s="5">
        <v>75538.0</v>
      </c>
      <c r="B496" s="3">
        <v>46207.0</v>
      </c>
      <c r="C496" s="2"/>
      <c r="D496" s="5" t="s">
        <v>1996</v>
      </c>
      <c r="E496" s="2"/>
      <c r="F496" s="5">
        <v>48834.0</v>
      </c>
      <c r="G496" s="3">
        <v>46207.0</v>
      </c>
      <c r="H496" s="1" t="s">
        <v>1997</v>
      </c>
      <c r="I496" s="3">
        <v>46207.0</v>
      </c>
      <c r="J496" s="1" t="s">
        <v>1000</v>
      </c>
      <c r="K496" s="5">
        <v>1.0</v>
      </c>
      <c r="L496" s="5">
        <v>1.61000001E8</v>
      </c>
      <c r="M496" s="1" t="s">
        <v>1010</v>
      </c>
      <c r="N496" s="1" t="s">
        <v>1080</v>
      </c>
      <c r="O496" s="2"/>
      <c r="P496" s="1" t="s">
        <v>986</v>
      </c>
      <c r="Q496" s="1" t="s">
        <v>500</v>
      </c>
      <c r="R496" s="2"/>
      <c r="S496" s="1" t="s">
        <v>39</v>
      </c>
      <c r="T496" s="1" t="s">
        <v>1003</v>
      </c>
      <c r="U496" s="6" t="s">
        <v>1081</v>
      </c>
      <c r="V496" s="5" t="s">
        <v>1077</v>
      </c>
      <c r="W496" s="5" t="s">
        <v>36</v>
      </c>
      <c r="X496" s="6" t="s">
        <v>56</v>
      </c>
      <c r="Y496" s="6" t="s">
        <v>56</v>
      </c>
      <c r="Z496" s="6">
        <v>7068500.0</v>
      </c>
      <c r="AA496" s="1" t="s">
        <v>38</v>
      </c>
      <c r="AB496" s="1" t="s">
        <v>38</v>
      </c>
      <c r="AC496" s="1" t="s">
        <v>1931</v>
      </c>
      <c r="AD496" s="2"/>
      <c r="AE496" s="2"/>
      <c r="AF496" s="1" t="s">
        <v>1024</v>
      </c>
    </row>
    <row r="497">
      <c r="A497" s="5">
        <v>75537.0</v>
      </c>
      <c r="B497" s="3">
        <v>46207.0</v>
      </c>
      <c r="C497" s="1"/>
      <c r="D497" s="5" t="s">
        <v>646</v>
      </c>
      <c r="E497" s="2"/>
      <c r="F497" s="5">
        <v>48827.0</v>
      </c>
      <c r="G497" s="3">
        <v>46207.0</v>
      </c>
      <c r="H497" s="1" t="s">
        <v>1998</v>
      </c>
      <c r="I497" s="3">
        <v>46207.0</v>
      </c>
      <c r="J497" s="1" t="s">
        <v>1000</v>
      </c>
      <c r="K497" s="5">
        <v>1.0</v>
      </c>
      <c r="L497" s="5">
        <v>1.61000001E8</v>
      </c>
      <c r="M497" s="1" t="s">
        <v>1010</v>
      </c>
      <c r="N497" s="1" t="s">
        <v>1958</v>
      </c>
      <c r="O497" s="2"/>
      <c r="P497" s="1" t="s">
        <v>986</v>
      </c>
      <c r="Q497" s="1" t="s">
        <v>327</v>
      </c>
      <c r="R497" s="2"/>
      <c r="S497" s="1" t="s">
        <v>39</v>
      </c>
      <c r="T497" s="1" t="s">
        <v>1003</v>
      </c>
      <c r="U497" s="6" t="s">
        <v>1959</v>
      </c>
      <c r="V497" s="5" t="s">
        <v>1005</v>
      </c>
      <c r="W497" s="5" t="s">
        <v>36</v>
      </c>
      <c r="X497" s="6" t="s">
        <v>1960</v>
      </c>
      <c r="Y497" s="6" t="s">
        <v>1960</v>
      </c>
      <c r="Z497" s="6" t="s">
        <v>1961</v>
      </c>
      <c r="AA497" s="1" t="s">
        <v>99</v>
      </c>
      <c r="AB497" s="1" t="s">
        <v>99</v>
      </c>
      <c r="AC497" s="1" t="s">
        <v>1931</v>
      </c>
      <c r="AD497" s="2"/>
      <c r="AE497" s="2"/>
      <c r="AF497" s="1" t="s">
        <v>1024</v>
      </c>
    </row>
    <row r="498">
      <c r="A498" s="5">
        <v>75536.0</v>
      </c>
      <c r="B498" s="3">
        <v>46207.0</v>
      </c>
      <c r="C498" s="2"/>
      <c r="D498" s="5" t="s">
        <v>646</v>
      </c>
      <c r="E498" s="2"/>
      <c r="F498" s="5">
        <v>48827.0</v>
      </c>
      <c r="G498" s="3">
        <v>46207.0</v>
      </c>
      <c r="H498" s="1" t="s">
        <v>1998</v>
      </c>
      <c r="I498" s="3">
        <v>46207.0</v>
      </c>
      <c r="J498" s="1" t="s">
        <v>1000</v>
      </c>
      <c r="K498" s="5">
        <v>1.0</v>
      </c>
      <c r="L498" s="5">
        <v>1.61000001E8</v>
      </c>
      <c r="M498" s="1" t="s">
        <v>1010</v>
      </c>
      <c r="N498" s="1" t="s">
        <v>1011</v>
      </c>
      <c r="O498" s="2"/>
      <c r="P498" s="1" t="s">
        <v>986</v>
      </c>
      <c r="Q498" s="1" t="s">
        <v>327</v>
      </c>
      <c r="R498" s="2"/>
      <c r="S498" s="1" t="s">
        <v>39</v>
      </c>
      <c r="T498" s="1" t="s">
        <v>1003</v>
      </c>
      <c r="U498" s="6">
        <v>8900000.0</v>
      </c>
      <c r="V498" s="5" t="s">
        <v>1379</v>
      </c>
      <c r="W498" s="5" t="s">
        <v>36</v>
      </c>
      <c r="X498" s="6" t="s">
        <v>1380</v>
      </c>
      <c r="Y498" s="6" t="s">
        <v>1380</v>
      </c>
      <c r="Z498" s="6" t="s">
        <v>1014</v>
      </c>
      <c r="AA498" s="1" t="s">
        <v>99</v>
      </c>
      <c r="AB498" s="1" t="s">
        <v>99</v>
      </c>
      <c r="AC498" s="1" t="s">
        <v>1931</v>
      </c>
      <c r="AD498" s="2"/>
      <c r="AE498" s="2"/>
      <c r="AF498" s="1" t="s">
        <v>1024</v>
      </c>
    </row>
    <row r="499">
      <c r="A499" s="5">
        <v>75535.0</v>
      </c>
      <c r="B499" s="3">
        <v>46207.0</v>
      </c>
      <c r="C499" s="1" t="s">
        <v>1904</v>
      </c>
      <c r="D499" s="5" t="s">
        <v>1898</v>
      </c>
      <c r="E499" s="2"/>
      <c r="F499" s="5">
        <v>48833.0</v>
      </c>
      <c r="G499" s="3">
        <v>46207.0</v>
      </c>
      <c r="H499" s="1" t="s">
        <v>1999</v>
      </c>
      <c r="I499" s="3">
        <v>46207.0</v>
      </c>
      <c r="J499" s="1" t="s">
        <v>1000</v>
      </c>
      <c r="K499" s="5">
        <v>145.0</v>
      </c>
      <c r="L499" s="5">
        <v>2.30400145E8</v>
      </c>
      <c r="M499" s="1" t="s">
        <v>1133</v>
      </c>
      <c r="N499" s="1" t="s">
        <v>1133</v>
      </c>
      <c r="O499" s="2"/>
      <c r="P499" s="1" t="s">
        <v>2000</v>
      </c>
      <c r="Q499" s="1" t="s">
        <v>500</v>
      </c>
      <c r="R499" s="2"/>
      <c r="S499" s="1" t="s">
        <v>39</v>
      </c>
      <c r="T499" s="1" t="s">
        <v>1003</v>
      </c>
      <c r="U499" s="6">
        <v>4741379.0</v>
      </c>
      <c r="V499" s="5" t="s">
        <v>1005</v>
      </c>
      <c r="W499" s="5" t="s">
        <v>1054</v>
      </c>
      <c r="X499" s="6" t="s">
        <v>36</v>
      </c>
      <c r="Y499" s="6" t="s">
        <v>36</v>
      </c>
      <c r="Z499" s="6">
        <v>1640000.0</v>
      </c>
      <c r="AA499" s="1" t="s">
        <v>78</v>
      </c>
      <c r="AB499" s="1" t="s">
        <v>38</v>
      </c>
      <c r="AC499" s="1" t="s">
        <v>1399</v>
      </c>
      <c r="AD499" s="2"/>
      <c r="AE499" s="2"/>
      <c r="AF499" s="1" t="s">
        <v>1024</v>
      </c>
    </row>
    <row r="500">
      <c r="A500" s="5">
        <v>75534.0</v>
      </c>
      <c r="B500" s="3">
        <v>46207.0</v>
      </c>
      <c r="C500" s="1" t="s">
        <v>1904</v>
      </c>
      <c r="D500" s="5" t="s">
        <v>904</v>
      </c>
      <c r="E500" s="2"/>
      <c r="F500" s="5">
        <v>48856.0</v>
      </c>
      <c r="G500" s="3">
        <v>46207.0</v>
      </c>
      <c r="H500" s="1" t="s">
        <v>2001</v>
      </c>
      <c r="I500" s="3">
        <v>46207.0</v>
      </c>
      <c r="J500" s="1" t="s">
        <v>1000</v>
      </c>
      <c r="K500" s="5">
        <v>113.0</v>
      </c>
      <c r="L500" s="5">
        <v>2.30400113E8</v>
      </c>
      <c r="M500" s="1" t="s">
        <v>1088</v>
      </c>
      <c r="N500" s="1" t="s">
        <v>1088</v>
      </c>
      <c r="O500" s="2"/>
      <c r="P500" s="1" t="s">
        <v>2002</v>
      </c>
      <c r="Q500" s="1" t="s">
        <v>531</v>
      </c>
      <c r="R500" s="2"/>
      <c r="S500" s="1" t="s">
        <v>39</v>
      </c>
      <c r="T500" s="1" t="s">
        <v>1003</v>
      </c>
      <c r="U500" s="6" t="s">
        <v>1027</v>
      </c>
      <c r="V500" s="5" t="s">
        <v>1005</v>
      </c>
      <c r="W500" s="5" t="s">
        <v>1054</v>
      </c>
      <c r="X500" s="6" t="s">
        <v>36</v>
      </c>
      <c r="Y500" s="6" t="s">
        <v>36</v>
      </c>
      <c r="Z500" s="6" t="s">
        <v>1029</v>
      </c>
      <c r="AA500" s="1" t="s">
        <v>78</v>
      </c>
      <c r="AB500" s="1" t="s">
        <v>65</v>
      </c>
      <c r="AC500" s="1" t="s">
        <v>1399</v>
      </c>
      <c r="AD500" s="2"/>
      <c r="AE500" s="2"/>
      <c r="AF500" s="1" t="s">
        <v>1024</v>
      </c>
    </row>
    <row r="501">
      <c r="A501" s="5">
        <v>75533.0</v>
      </c>
      <c r="B501" s="3">
        <v>46207.0</v>
      </c>
      <c r="C501" s="1" t="s">
        <v>1904</v>
      </c>
      <c r="D501" s="5" t="s">
        <v>2003</v>
      </c>
      <c r="E501" s="2"/>
      <c r="F501" s="5">
        <v>48825.0</v>
      </c>
      <c r="G501" s="3">
        <v>46207.0</v>
      </c>
      <c r="H501" s="1" t="s">
        <v>2004</v>
      </c>
      <c r="I501" s="3">
        <v>46207.0</v>
      </c>
      <c r="J501" s="1" t="s">
        <v>1000</v>
      </c>
      <c r="K501" s="5">
        <v>232.0</v>
      </c>
      <c r="L501" s="5">
        <v>2.30400232E8</v>
      </c>
      <c r="M501" s="1" t="s">
        <v>2005</v>
      </c>
      <c r="N501" s="1" t="s">
        <v>2005</v>
      </c>
      <c r="O501" s="2"/>
      <c r="P501" s="1" t="s">
        <v>2006</v>
      </c>
      <c r="Q501" s="1" t="s">
        <v>526</v>
      </c>
      <c r="R501" s="2"/>
      <c r="S501" s="1" t="s">
        <v>39</v>
      </c>
      <c r="T501" s="1" t="s">
        <v>1003</v>
      </c>
      <c r="U501" s="6">
        <v>8534483.0</v>
      </c>
      <c r="V501" s="5" t="s">
        <v>1005</v>
      </c>
      <c r="W501" s="5" t="s">
        <v>1054</v>
      </c>
      <c r="X501" s="6" t="s">
        <v>36</v>
      </c>
      <c r="Y501" s="6" t="s">
        <v>36</v>
      </c>
      <c r="Z501" s="6">
        <v>7472600.0</v>
      </c>
      <c r="AA501" s="1" t="s">
        <v>71</v>
      </c>
      <c r="AB501" s="1" t="s">
        <v>71</v>
      </c>
      <c r="AC501" s="1" t="s">
        <v>1399</v>
      </c>
      <c r="AD501" s="2"/>
      <c r="AE501" s="1" t="s">
        <v>2007</v>
      </c>
      <c r="AF501" s="1" t="s">
        <v>1024</v>
      </c>
    </row>
    <row r="502">
      <c r="A502" s="5">
        <v>75532.0</v>
      </c>
      <c r="B502" s="3">
        <v>46207.0</v>
      </c>
      <c r="C502" s="1" t="s">
        <v>1904</v>
      </c>
      <c r="D502" s="5" t="s">
        <v>2003</v>
      </c>
      <c r="E502" s="2"/>
      <c r="F502" s="5">
        <v>48825.0</v>
      </c>
      <c r="G502" s="3">
        <v>46207.0</v>
      </c>
      <c r="H502" s="1" t="s">
        <v>2004</v>
      </c>
      <c r="I502" s="3">
        <v>46207.0</v>
      </c>
      <c r="J502" s="1" t="s">
        <v>1000</v>
      </c>
      <c r="K502" s="5">
        <v>116.0</v>
      </c>
      <c r="L502" s="5">
        <v>2.30400116E8</v>
      </c>
      <c r="M502" s="1" t="s">
        <v>1291</v>
      </c>
      <c r="N502" s="1" t="s">
        <v>1291</v>
      </c>
      <c r="O502" s="2"/>
      <c r="P502" s="1" t="s">
        <v>2006</v>
      </c>
      <c r="Q502" s="1" t="s">
        <v>526</v>
      </c>
      <c r="R502" s="2"/>
      <c r="S502" s="1" t="s">
        <v>39</v>
      </c>
      <c r="T502" s="1" t="s">
        <v>1003</v>
      </c>
      <c r="U502" s="6">
        <v>2758621.0</v>
      </c>
      <c r="V502" s="5" t="s">
        <v>1005</v>
      </c>
      <c r="W502" s="5" t="s">
        <v>36</v>
      </c>
      <c r="X502" s="6" t="s">
        <v>1293</v>
      </c>
      <c r="Y502" s="6" t="s">
        <v>1294</v>
      </c>
      <c r="Z502" s="6">
        <v>2050000.0</v>
      </c>
      <c r="AA502" s="1" t="s">
        <v>71</v>
      </c>
      <c r="AB502" s="1" t="s">
        <v>71</v>
      </c>
      <c r="AC502" s="1" t="s">
        <v>1399</v>
      </c>
      <c r="AD502" s="2"/>
      <c r="AE502" s="2"/>
      <c r="AF502" s="1" t="s">
        <v>1024</v>
      </c>
    </row>
    <row r="503">
      <c r="A503" s="5">
        <v>75531.0</v>
      </c>
      <c r="B503" s="3">
        <v>46207.0</v>
      </c>
      <c r="C503" s="1" t="s">
        <v>1904</v>
      </c>
      <c r="D503" s="5" t="s">
        <v>2003</v>
      </c>
      <c r="E503" s="2"/>
      <c r="F503" s="5">
        <v>48825.0</v>
      </c>
      <c r="G503" s="3">
        <v>46207.0</v>
      </c>
      <c r="H503" s="1" t="s">
        <v>2004</v>
      </c>
      <c r="I503" s="3">
        <v>46207.0</v>
      </c>
      <c r="J503" s="1" t="s">
        <v>1000</v>
      </c>
      <c r="K503" s="5">
        <v>174.0</v>
      </c>
      <c r="L503" s="5">
        <v>2.30400174E8</v>
      </c>
      <c r="M503" s="1" t="s">
        <v>2008</v>
      </c>
      <c r="N503" s="1" t="s">
        <v>2008</v>
      </c>
      <c r="O503" s="2"/>
      <c r="P503" s="1" t="s">
        <v>2006</v>
      </c>
      <c r="Q503" s="1" t="s">
        <v>526</v>
      </c>
      <c r="R503" s="2"/>
      <c r="S503" s="1" t="s">
        <v>39</v>
      </c>
      <c r="T503" s="1" t="s">
        <v>1003</v>
      </c>
      <c r="U503" s="6">
        <v>4741380.0</v>
      </c>
      <c r="V503" s="5" t="s">
        <v>1005</v>
      </c>
      <c r="W503" s="5" t="s">
        <v>36</v>
      </c>
      <c r="X503" s="6" t="s">
        <v>1212</v>
      </c>
      <c r="Y503" s="6" t="s">
        <v>1213</v>
      </c>
      <c r="Z503" s="6">
        <v>2827586.0</v>
      </c>
      <c r="AA503" s="1" t="s">
        <v>71</v>
      </c>
      <c r="AB503" s="1" t="s">
        <v>71</v>
      </c>
      <c r="AC503" s="1" t="s">
        <v>1399</v>
      </c>
      <c r="AD503" s="2"/>
      <c r="AE503" s="2"/>
      <c r="AF503" s="1" t="s">
        <v>1024</v>
      </c>
    </row>
    <row r="504">
      <c r="A504" s="5">
        <v>75530.0</v>
      </c>
      <c r="B504" s="3">
        <v>46207.0</v>
      </c>
      <c r="C504" s="1" t="s">
        <v>1904</v>
      </c>
      <c r="D504" s="5" t="s">
        <v>2003</v>
      </c>
      <c r="E504" s="2"/>
      <c r="F504" s="5">
        <v>48825.0</v>
      </c>
      <c r="G504" s="3">
        <v>46207.0</v>
      </c>
      <c r="H504" s="1" t="s">
        <v>2004</v>
      </c>
      <c r="I504" s="3">
        <v>46207.0</v>
      </c>
      <c r="J504" s="1" t="s">
        <v>1000</v>
      </c>
      <c r="K504" s="5">
        <v>251.0</v>
      </c>
      <c r="L504" s="5">
        <v>2.30400251E8</v>
      </c>
      <c r="M504" s="1" t="s">
        <v>2009</v>
      </c>
      <c r="N504" s="1" t="s">
        <v>2009</v>
      </c>
      <c r="O504" s="2"/>
      <c r="P504" s="1" t="s">
        <v>2006</v>
      </c>
      <c r="Q504" s="1" t="s">
        <v>526</v>
      </c>
      <c r="R504" s="2"/>
      <c r="S504" s="1" t="s">
        <v>39</v>
      </c>
      <c r="T504" s="1" t="s">
        <v>1003</v>
      </c>
      <c r="U504" s="6">
        <v>2931035.0</v>
      </c>
      <c r="V504" s="5" t="s">
        <v>1005</v>
      </c>
      <c r="W504" s="5" t="s">
        <v>1054</v>
      </c>
      <c r="X504" s="6" t="s">
        <v>36</v>
      </c>
      <c r="Y504" s="6" t="s">
        <v>36</v>
      </c>
      <c r="Z504" s="6">
        <v>2420000.0</v>
      </c>
      <c r="AA504" s="1" t="s">
        <v>71</v>
      </c>
      <c r="AB504" s="1" t="s">
        <v>71</v>
      </c>
      <c r="AC504" s="1" t="s">
        <v>1399</v>
      </c>
      <c r="AD504" s="2"/>
      <c r="AE504" s="1" t="s">
        <v>2010</v>
      </c>
      <c r="AF504" s="1" t="s">
        <v>1024</v>
      </c>
    </row>
    <row r="505">
      <c r="A505" s="5">
        <v>75529.0</v>
      </c>
      <c r="B505" s="3">
        <v>46207.0</v>
      </c>
      <c r="C505" s="1" t="s">
        <v>1904</v>
      </c>
      <c r="D505" s="5" t="s">
        <v>2011</v>
      </c>
      <c r="E505" s="2"/>
      <c r="F505" s="5">
        <v>48825.0</v>
      </c>
      <c r="G505" s="3">
        <v>46207.0</v>
      </c>
      <c r="H505" s="1" t="s">
        <v>2004</v>
      </c>
      <c r="I505" s="3">
        <v>46207.0</v>
      </c>
      <c r="J505" s="1" t="s">
        <v>1000</v>
      </c>
      <c r="K505" s="5">
        <v>144.0</v>
      </c>
      <c r="L505" s="5">
        <v>2.30400144E8</v>
      </c>
      <c r="M505" s="1" t="s">
        <v>1208</v>
      </c>
      <c r="N505" s="1" t="s">
        <v>1208</v>
      </c>
      <c r="O505" s="2"/>
      <c r="P505" s="1" t="s">
        <v>2006</v>
      </c>
      <c r="Q505" s="1" t="s">
        <v>526</v>
      </c>
      <c r="R505" s="2"/>
      <c r="S505" s="1" t="s">
        <v>39</v>
      </c>
      <c r="T505" s="1" t="s">
        <v>1003</v>
      </c>
      <c r="U505" s="6">
        <v>3879310.0</v>
      </c>
      <c r="V505" s="5" t="s">
        <v>1005</v>
      </c>
      <c r="W505" s="5" t="s">
        <v>36</v>
      </c>
      <c r="X505" s="6" t="s">
        <v>1209</v>
      </c>
      <c r="Y505" s="6" t="s">
        <v>1210</v>
      </c>
      <c r="Z505" s="6">
        <v>1640000.0</v>
      </c>
      <c r="AA505" s="1" t="s">
        <v>71</v>
      </c>
      <c r="AB505" s="1" t="s">
        <v>71</v>
      </c>
      <c r="AC505" s="1" t="s">
        <v>1399</v>
      </c>
      <c r="AD505" s="2"/>
      <c r="AE505" s="2"/>
      <c r="AF505" s="1" t="s">
        <v>1024</v>
      </c>
    </row>
    <row r="506">
      <c r="A506" s="5">
        <v>75528.0</v>
      </c>
      <c r="B506" s="3">
        <v>46207.0</v>
      </c>
      <c r="C506" s="1" t="s">
        <v>1904</v>
      </c>
      <c r="D506" s="5" t="s">
        <v>2011</v>
      </c>
      <c r="E506" s="2"/>
      <c r="F506" s="5">
        <v>48825.0</v>
      </c>
      <c r="G506" s="3">
        <v>46207.0</v>
      </c>
      <c r="H506" s="1" t="s">
        <v>2004</v>
      </c>
      <c r="I506" s="3">
        <v>46207.0</v>
      </c>
      <c r="J506" s="1" t="s">
        <v>1000</v>
      </c>
      <c r="K506" s="5">
        <v>152.0</v>
      </c>
      <c r="L506" s="5">
        <v>2.30400152E8</v>
      </c>
      <c r="M506" s="1" t="s">
        <v>1217</v>
      </c>
      <c r="N506" s="1" t="s">
        <v>1217</v>
      </c>
      <c r="O506" s="2"/>
      <c r="P506" s="1" t="s">
        <v>2006</v>
      </c>
      <c r="Q506" s="1" t="s">
        <v>526</v>
      </c>
      <c r="R506" s="2"/>
      <c r="S506" s="1" t="s">
        <v>39</v>
      </c>
      <c r="T506" s="1" t="s">
        <v>1003</v>
      </c>
      <c r="U506" s="6">
        <v>4741379.0</v>
      </c>
      <c r="V506" s="5" t="s">
        <v>1005</v>
      </c>
      <c r="W506" s="5" t="s">
        <v>36</v>
      </c>
      <c r="X506" s="6" t="s">
        <v>1212</v>
      </c>
      <c r="Y506" s="6" t="s">
        <v>1213</v>
      </c>
      <c r="Z506" s="6">
        <v>2720000.0</v>
      </c>
      <c r="AA506" s="1" t="s">
        <v>71</v>
      </c>
      <c r="AB506" s="1" t="s">
        <v>71</v>
      </c>
      <c r="AC506" s="1" t="s">
        <v>1399</v>
      </c>
      <c r="AD506" s="2"/>
      <c r="AE506" s="2"/>
      <c r="AF506" s="1" t="s">
        <v>1024</v>
      </c>
    </row>
    <row r="507">
      <c r="A507" s="5">
        <v>75527.0</v>
      </c>
      <c r="B507" s="3">
        <v>46207.0</v>
      </c>
      <c r="C507" s="1" t="s">
        <v>1904</v>
      </c>
      <c r="D507" s="5" t="s">
        <v>2011</v>
      </c>
      <c r="E507" s="2"/>
      <c r="F507" s="5">
        <v>48825.0</v>
      </c>
      <c r="G507" s="3">
        <v>46207.0</v>
      </c>
      <c r="H507" s="1" t="s">
        <v>2004</v>
      </c>
      <c r="I507" s="3">
        <v>46207.0</v>
      </c>
      <c r="J507" s="1" t="s">
        <v>1000</v>
      </c>
      <c r="K507" s="5">
        <v>146.0</v>
      </c>
      <c r="L507" s="5">
        <v>2.30400146E8</v>
      </c>
      <c r="M507" s="1" t="s">
        <v>1868</v>
      </c>
      <c r="N507" s="1" t="s">
        <v>1868</v>
      </c>
      <c r="O507" s="2"/>
      <c r="P507" s="1" t="s">
        <v>2006</v>
      </c>
      <c r="Q507" s="1" t="s">
        <v>526</v>
      </c>
      <c r="R507" s="2"/>
      <c r="S507" s="1" t="s">
        <v>39</v>
      </c>
      <c r="T507" s="1" t="s">
        <v>1003</v>
      </c>
      <c r="U507" s="6">
        <v>3879310.0</v>
      </c>
      <c r="V507" s="5" t="s">
        <v>1005</v>
      </c>
      <c r="W507" s="5" t="s">
        <v>36</v>
      </c>
      <c r="X507" s="6" t="s">
        <v>1209</v>
      </c>
      <c r="Y507" s="6" t="s">
        <v>1210</v>
      </c>
      <c r="Z507" s="6">
        <v>1640000.0</v>
      </c>
      <c r="AA507" s="1" t="s">
        <v>71</v>
      </c>
      <c r="AB507" s="1" t="s">
        <v>71</v>
      </c>
      <c r="AC507" s="1" t="s">
        <v>1399</v>
      </c>
      <c r="AD507" s="2"/>
      <c r="AE507" s="2"/>
      <c r="AF507" s="1" t="s">
        <v>1024</v>
      </c>
    </row>
    <row r="508">
      <c r="A508" s="5">
        <v>75526.0</v>
      </c>
      <c r="B508" s="3">
        <v>46207.0</v>
      </c>
      <c r="C508" s="1" t="s">
        <v>1904</v>
      </c>
      <c r="D508" s="5" t="s">
        <v>2011</v>
      </c>
      <c r="E508" s="2"/>
      <c r="F508" s="5">
        <v>48839.0</v>
      </c>
      <c r="G508" s="3">
        <v>46207.0</v>
      </c>
      <c r="H508" s="1" t="s">
        <v>2012</v>
      </c>
      <c r="I508" s="3">
        <v>46207.0</v>
      </c>
      <c r="J508" s="1" t="s">
        <v>1000</v>
      </c>
      <c r="K508" s="5">
        <v>145.0</v>
      </c>
      <c r="L508" s="5">
        <v>2.30400145E8</v>
      </c>
      <c r="M508" s="1" t="s">
        <v>1133</v>
      </c>
      <c r="N508" s="1" t="s">
        <v>1133</v>
      </c>
      <c r="O508" s="2"/>
      <c r="P508" s="1" t="s">
        <v>2013</v>
      </c>
      <c r="Q508" s="1" t="s">
        <v>483</v>
      </c>
      <c r="R508" s="2"/>
      <c r="S508" s="1" t="s">
        <v>39</v>
      </c>
      <c r="T508" s="1" t="s">
        <v>1003</v>
      </c>
      <c r="U508" s="6">
        <v>4741379.0</v>
      </c>
      <c r="V508" s="5" t="s">
        <v>1005</v>
      </c>
      <c r="W508" s="5" t="s">
        <v>1054</v>
      </c>
      <c r="X508" s="6" t="s">
        <v>36</v>
      </c>
      <c r="Y508" s="6" t="s">
        <v>36</v>
      </c>
      <c r="Z508" s="6">
        <v>1640000.0</v>
      </c>
      <c r="AA508" s="1" t="s">
        <v>78</v>
      </c>
      <c r="AB508" s="1" t="s">
        <v>38</v>
      </c>
      <c r="AC508" s="1" t="s">
        <v>1399</v>
      </c>
      <c r="AD508" s="2"/>
      <c r="AE508" s="1"/>
      <c r="AF508" s="1" t="s">
        <v>1024</v>
      </c>
    </row>
    <row r="509">
      <c r="A509" s="5">
        <v>75525.0</v>
      </c>
      <c r="B509" s="3">
        <v>46207.0</v>
      </c>
      <c r="C509" s="1" t="s">
        <v>1904</v>
      </c>
      <c r="D509" s="5" t="s">
        <v>502</v>
      </c>
      <c r="E509" s="2"/>
      <c r="F509" s="5">
        <v>48825.0</v>
      </c>
      <c r="G509" s="3">
        <v>46207.0</v>
      </c>
      <c r="H509" s="1" t="s">
        <v>2004</v>
      </c>
      <c r="I509" s="3">
        <v>46207.0</v>
      </c>
      <c r="J509" s="1" t="s">
        <v>1000</v>
      </c>
      <c r="K509" s="5">
        <v>232.0</v>
      </c>
      <c r="L509" s="5">
        <v>2.30400232E8</v>
      </c>
      <c r="M509" s="1" t="s">
        <v>2005</v>
      </c>
      <c r="N509" s="1" t="s">
        <v>2005</v>
      </c>
      <c r="O509" s="2"/>
      <c r="P509" s="1" t="s">
        <v>2014</v>
      </c>
      <c r="Q509" s="1" t="s">
        <v>526</v>
      </c>
      <c r="R509" s="2"/>
      <c r="S509" s="1" t="s">
        <v>39</v>
      </c>
      <c r="T509" s="1" t="s">
        <v>1003</v>
      </c>
      <c r="U509" s="6">
        <v>8534483.0</v>
      </c>
      <c r="V509" s="5" t="s">
        <v>1005</v>
      </c>
      <c r="W509" s="5" t="s">
        <v>36</v>
      </c>
      <c r="X509" s="6" t="s">
        <v>2015</v>
      </c>
      <c r="Y509" s="6" t="s">
        <v>2016</v>
      </c>
      <c r="Z509" s="6">
        <v>7472600.0</v>
      </c>
      <c r="AA509" s="1" t="s">
        <v>78</v>
      </c>
      <c r="AB509" s="1" t="s">
        <v>71</v>
      </c>
      <c r="AC509" s="1" t="s">
        <v>1399</v>
      </c>
      <c r="AD509" s="2"/>
      <c r="AE509" s="2"/>
      <c r="AF509" s="1" t="s">
        <v>1024</v>
      </c>
    </row>
    <row r="510">
      <c r="A510" s="5">
        <v>75524.0</v>
      </c>
      <c r="B510" s="3">
        <v>46207.0</v>
      </c>
      <c r="C510" s="1" t="s">
        <v>1904</v>
      </c>
      <c r="D510" s="5" t="s">
        <v>502</v>
      </c>
      <c r="E510" s="2"/>
      <c r="F510" s="5">
        <v>48825.0</v>
      </c>
      <c r="G510" s="3">
        <v>46207.0</v>
      </c>
      <c r="H510" s="1" t="s">
        <v>2004</v>
      </c>
      <c r="I510" s="3">
        <v>46207.0</v>
      </c>
      <c r="J510" s="1" t="s">
        <v>1000</v>
      </c>
      <c r="K510" s="5">
        <v>251.0</v>
      </c>
      <c r="L510" s="5">
        <v>2.30400251E8</v>
      </c>
      <c r="M510" s="1" t="s">
        <v>2009</v>
      </c>
      <c r="N510" s="1" t="s">
        <v>2009</v>
      </c>
      <c r="O510" s="2"/>
      <c r="P510" s="1" t="s">
        <v>2014</v>
      </c>
      <c r="Q510" s="1" t="s">
        <v>526</v>
      </c>
      <c r="R510" s="2"/>
      <c r="S510" s="1" t="s">
        <v>39</v>
      </c>
      <c r="T510" s="1" t="s">
        <v>1003</v>
      </c>
      <c r="U510" s="6">
        <v>2931035.0</v>
      </c>
      <c r="V510" s="5" t="s">
        <v>1005</v>
      </c>
      <c r="W510" s="5" t="s">
        <v>36</v>
      </c>
      <c r="X510" s="6" t="s">
        <v>2017</v>
      </c>
      <c r="Y510" s="6" t="s">
        <v>2018</v>
      </c>
      <c r="Z510" s="6">
        <v>2420000.0</v>
      </c>
      <c r="AA510" s="1" t="s">
        <v>78</v>
      </c>
      <c r="AB510" s="1" t="s">
        <v>71</v>
      </c>
      <c r="AC510" s="1" t="s">
        <v>1399</v>
      </c>
      <c r="AD510" s="2"/>
      <c r="AE510" s="2"/>
      <c r="AF510" s="1" t="s">
        <v>1024</v>
      </c>
    </row>
    <row r="511">
      <c r="A511" s="5">
        <v>75523.0</v>
      </c>
      <c r="B511" s="3">
        <v>46207.0</v>
      </c>
      <c r="C511" s="1" t="s">
        <v>1904</v>
      </c>
      <c r="D511" s="5" t="s">
        <v>502</v>
      </c>
      <c r="E511" s="2"/>
      <c r="F511" s="1">
        <v>48825.0</v>
      </c>
      <c r="G511" s="18">
        <v>46207.0</v>
      </c>
      <c r="H511" s="1" t="s">
        <v>2004</v>
      </c>
      <c r="I511" s="18">
        <v>46207.0</v>
      </c>
      <c r="J511" s="1" t="s">
        <v>1000</v>
      </c>
      <c r="K511" s="5">
        <v>127.0</v>
      </c>
      <c r="L511" s="5">
        <v>2.30400127E8</v>
      </c>
      <c r="M511" s="1" t="s">
        <v>1214</v>
      </c>
      <c r="N511" s="1" t="s">
        <v>1214</v>
      </c>
      <c r="O511" s="2"/>
      <c r="P511" s="1" t="s">
        <v>2014</v>
      </c>
      <c r="Q511" s="1" t="s">
        <v>526</v>
      </c>
      <c r="R511" s="2"/>
      <c r="S511" s="1" t="s">
        <v>39</v>
      </c>
      <c r="T511" s="1" t="s">
        <v>1003</v>
      </c>
      <c r="U511" s="6">
        <v>1896552.0</v>
      </c>
      <c r="V511" s="5" t="s">
        <v>1005</v>
      </c>
      <c r="W511" s="5" t="s">
        <v>36</v>
      </c>
      <c r="X511" s="6" t="s">
        <v>1215</v>
      </c>
      <c r="Y511" s="6" t="s">
        <v>1216</v>
      </c>
      <c r="Z511" s="6">
        <v>1070000.0</v>
      </c>
      <c r="AA511" s="1" t="s">
        <v>78</v>
      </c>
      <c r="AB511" s="1" t="s">
        <v>71</v>
      </c>
      <c r="AC511" s="1" t="s">
        <v>1399</v>
      </c>
      <c r="AD511" s="2"/>
      <c r="AE511" s="2"/>
      <c r="AF511" s="1" t="s">
        <v>1024</v>
      </c>
    </row>
    <row r="512">
      <c r="A512" s="5">
        <v>75522.0</v>
      </c>
      <c r="B512" s="3">
        <v>46207.0</v>
      </c>
      <c r="C512" s="1" t="s">
        <v>1904</v>
      </c>
      <c r="D512" s="5" t="s">
        <v>502</v>
      </c>
      <c r="E512" s="2"/>
      <c r="F512" s="5">
        <v>48825.0</v>
      </c>
      <c r="G512" s="3">
        <v>46207.0</v>
      </c>
      <c r="H512" s="1" t="s">
        <v>2004</v>
      </c>
      <c r="I512" s="3">
        <v>46207.0</v>
      </c>
      <c r="J512" s="1" t="s">
        <v>1000</v>
      </c>
      <c r="K512" s="5">
        <v>154.0</v>
      </c>
      <c r="L512" s="5">
        <v>2.30400154E8</v>
      </c>
      <c r="M512" s="1" t="s">
        <v>1211</v>
      </c>
      <c r="N512" s="1" t="s">
        <v>1211</v>
      </c>
      <c r="O512" s="2"/>
      <c r="P512" s="1" t="s">
        <v>2014</v>
      </c>
      <c r="Q512" s="1" t="s">
        <v>526</v>
      </c>
      <c r="R512" s="2"/>
      <c r="S512" s="1" t="s">
        <v>39</v>
      </c>
      <c r="T512" s="1" t="s">
        <v>1003</v>
      </c>
      <c r="U512" s="6">
        <v>4741379.0</v>
      </c>
      <c r="V512" s="5" t="s">
        <v>1005</v>
      </c>
      <c r="W512" s="5" t="s">
        <v>36</v>
      </c>
      <c r="X512" s="6" t="s">
        <v>1212</v>
      </c>
      <c r="Y512" s="6" t="s">
        <v>1213</v>
      </c>
      <c r="Z512" s="6">
        <v>2670000.0</v>
      </c>
      <c r="AA512" s="1" t="s">
        <v>78</v>
      </c>
      <c r="AB512" s="1" t="s">
        <v>71</v>
      </c>
      <c r="AC512" s="1" t="s">
        <v>1399</v>
      </c>
      <c r="AD512" s="2"/>
      <c r="AE512" s="2"/>
      <c r="AF512" s="1" t="s">
        <v>1024</v>
      </c>
    </row>
    <row r="513">
      <c r="A513" s="5">
        <v>75521.0</v>
      </c>
      <c r="B513" s="3">
        <v>46207.0</v>
      </c>
      <c r="C513" s="1"/>
      <c r="D513" s="5" t="s">
        <v>2019</v>
      </c>
      <c r="E513" s="2"/>
      <c r="F513" s="5">
        <v>48824.0</v>
      </c>
      <c r="G513" s="3">
        <v>46207.0</v>
      </c>
      <c r="H513" s="1" t="s">
        <v>2020</v>
      </c>
      <c r="I513" s="3">
        <v>46207.0</v>
      </c>
      <c r="J513" s="1" t="s">
        <v>1000</v>
      </c>
      <c r="K513" s="5">
        <v>181.0</v>
      </c>
      <c r="L513" s="5">
        <v>1.11100181E8</v>
      </c>
      <c r="M513" s="1" t="s">
        <v>1447</v>
      </c>
      <c r="N513" s="1" t="s">
        <v>1447</v>
      </c>
      <c r="O513" s="2"/>
      <c r="P513" s="1" t="s">
        <v>986</v>
      </c>
      <c r="Q513" s="1" t="s">
        <v>905</v>
      </c>
      <c r="R513" s="2"/>
      <c r="S513" s="1" t="s">
        <v>820</v>
      </c>
      <c r="T513" s="1" t="s">
        <v>1003</v>
      </c>
      <c r="U513" s="6" t="s">
        <v>1019</v>
      </c>
      <c r="V513" s="5" t="s">
        <v>1005</v>
      </c>
      <c r="W513" s="5" t="s">
        <v>1448</v>
      </c>
      <c r="X513" s="6" t="s">
        <v>1384</v>
      </c>
      <c r="Y513" s="6" t="s">
        <v>1385</v>
      </c>
      <c r="Z513" s="6" t="s">
        <v>1023</v>
      </c>
      <c r="AA513" s="1" t="s">
        <v>831</v>
      </c>
      <c r="AB513" s="1" t="s">
        <v>831</v>
      </c>
      <c r="AC513" s="1" t="s">
        <v>832</v>
      </c>
      <c r="AD513" s="2"/>
      <c r="AE513" s="2"/>
      <c r="AF513" s="1" t="s">
        <v>1008</v>
      </c>
    </row>
    <row r="514">
      <c r="A514" s="5">
        <v>75520.0</v>
      </c>
      <c r="B514" s="3">
        <v>46207.0</v>
      </c>
      <c r="C514" s="1"/>
      <c r="D514" s="5" t="s">
        <v>2021</v>
      </c>
      <c r="E514" s="2"/>
      <c r="F514" s="5">
        <v>48823.0</v>
      </c>
      <c r="G514" s="3">
        <v>46207.0</v>
      </c>
      <c r="H514" s="1" t="s">
        <v>2022</v>
      </c>
      <c r="I514" s="3">
        <v>46207.0</v>
      </c>
      <c r="J514" s="1" t="s">
        <v>1000</v>
      </c>
      <c r="K514" s="5">
        <v>92.0</v>
      </c>
      <c r="L514" s="5">
        <v>2.30300092E8</v>
      </c>
      <c r="M514" s="1" t="s">
        <v>1269</v>
      </c>
      <c r="N514" s="1" t="s">
        <v>1269</v>
      </c>
      <c r="O514" s="2"/>
      <c r="P514" s="1" t="s">
        <v>986</v>
      </c>
      <c r="Q514" s="1" t="s">
        <v>2023</v>
      </c>
      <c r="R514" s="2"/>
      <c r="S514" s="1" t="s">
        <v>820</v>
      </c>
      <c r="T514" s="1" t="s">
        <v>1003</v>
      </c>
      <c r="U514" s="6" t="s">
        <v>1270</v>
      </c>
      <c r="V514" s="5" t="s">
        <v>1455</v>
      </c>
      <c r="W514" s="5" t="s">
        <v>1523</v>
      </c>
      <c r="X514" s="6" t="s">
        <v>2024</v>
      </c>
      <c r="Y514" s="6" t="s">
        <v>2025</v>
      </c>
      <c r="Z514" s="5" t="s">
        <v>1273</v>
      </c>
      <c r="AA514" s="1" t="s">
        <v>831</v>
      </c>
      <c r="AB514" s="1" t="s">
        <v>831</v>
      </c>
      <c r="AC514" s="1" t="s">
        <v>832</v>
      </c>
      <c r="AD514" s="2"/>
      <c r="AE514" s="2"/>
      <c r="AF514" s="1" t="s">
        <v>1008</v>
      </c>
    </row>
    <row r="515">
      <c r="A515" s="5">
        <v>75519.0</v>
      </c>
      <c r="B515" s="3">
        <v>46206.0</v>
      </c>
      <c r="C515" s="1"/>
      <c r="D515" s="5" t="s">
        <v>2026</v>
      </c>
      <c r="E515" s="2"/>
      <c r="F515" s="5">
        <v>48821.0</v>
      </c>
      <c r="G515" s="3">
        <v>46206.0</v>
      </c>
      <c r="H515" s="1" t="s">
        <v>2027</v>
      </c>
      <c r="I515" s="3">
        <v>46206.0</v>
      </c>
      <c r="J515" s="1" t="s">
        <v>1000</v>
      </c>
      <c r="K515" s="5">
        <v>75.0</v>
      </c>
      <c r="L515" s="5">
        <v>1.01000075E8</v>
      </c>
      <c r="M515" s="1" t="s">
        <v>1052</v>
      </c>
      <c r="N515" s="1" t="s">
        <v>1052</v>
      </c>
      <c r="O515" s="2"/>
      <c r="P515" s="1" t="s">
        <v>986</v>
      </c>
      <c r="Q515" s="1" t="s">
        <v>614</v>
      </c>
      <c r="R515" s="2"/>
      <c r="S515" s="1" t="s">
        <v>39</v>
      </c>
      <c r="T515" s="1" t="s">
        <v>1003</v>
      </c>
      <c r="U515" s="6" t="s">
        <v>1053</v>
      </c>
      <c r="V515" s="5" t="s">
        <v>1005</v>
      </c>
      <c r="W515" s="5" t="s">
        <v>1523</v>
      </c>
      <c r="X515" s="6" t="s">
        <v>1490</v>
      </c>
      <c r="Y515" s="6" t="s">
        <v>1185</v>
      </c>
      <c r="Z515" s="6" t="s">
        <v>1055</v>
      </c>
      <c r="AA515" s="1" t="s">
        <v>37</v>
      </c>
      <c r="AB515" s="1" t="s">
        <v>37</v>
      </c>
      <c r="AC515" s="1" t="s">
        <v>85</v>
      </c>
      <c r="AD515" s="2"/>
      <c r="AE515" s="2"/>
      <c r="AF515" s="1" t="s">
        <v>1024</v>
      </c>
    </row>
    <row r="516">
      <c r="A516" s="5">
        <v>75518.0</v>
      </c>
      <c r="B516" s="3">
        <v>46206.0</v>
      </c>
      <c r="C516" s="1" t="s">
        <v>1669</v>
      </c>
      <c r="D516" s="5" t="s">
        <v>2028</v>
      </c>
      <c r="E516" s="2"/>
      <c r="F516" s="5">
        <v>48818.0</v>
      </c>
      <c r="G516" s="3">
        <v>46206.0</v>
      </c>
      <c r="H516" s="1" t="s">
        <v>2029</v>
      </c>
      <c r="I516" s="3">
        <v>46206.0</v>
      </c>
      <c r="J516" s="1" t="s">
        <v>1000</v>
      </c>
      <c r="K516" s="5">
        <v>113.0</v>
      </c>
      <c r="L516" s="5">
        <v>2.30400113E8</v>
      </c>
      <c r="M516" s="1" t="s">
        <v>1088</v>
      </c>
      <c r="N516" s="1" t="s">
        <v>1088</v>
      </c>
      <c r="O516" s="2"/>
      <c r="P516" s="1" t="s">
        <v>2030</v>
      </c>
      <c r="Q516" s="1" t="s">
        <v>619</v>
      </c>
      <c r="R516" s="2"/>
      <c r="S516" s="1" t="s">
        <v>39</v>
      </c>
      <c r="T516" s="1" t="s">
        <v>1003</v>
      </c>
      <c r="U516" s="6" t="s">
        <v>1027</v>
      </c>
      <c r="V516" s="5" t="s">
        <v>1005</v>
      </c>
      <c r="W516" s="5" t="s">
        <v>1054</v>
      </c>
      <c r="X516" s="6" t="s">
        <v>36</v>
      </c>
      <c r="Y516" s="6" t="s">
        <v>36</v>
      </c>
      <c r="Z516" s="5" t="s">
        <v>1029</v>
      </c>
      <c r="AA516" s="1" t="s">
        <v>78</v>
      </c>
      <c r="AB516" s="1" t="s">
        <v>71</v>
      </c>
      <c r="AC516" s="1" t="s">
        <v>1295</v>
      </c>
      <c r="AD516" s="2"/>
      <c r="AE516" s="2"/>
      <c r="AF516" s="1" t="s">
        <v>1024</v>
      </c>
    </row>
    <row r="517">
      <c r="A517" s="5">
        <v>75517.0</v>
      </c>
      <c r="B517" s="3">
        <v>46206.0</v>
      </c>
      <c r="C517" s="1" t="s">
        <v>2031</v>
      </c>
      <c r="D517" s="5" t="s">
        <v>2032</v>
      </c>
      <c r="E517" s="2"/>
      <c r="F517" s="5">
        <v>48812.0</v>
      </c>
      <c r="G517" s="3">
        <v>46206.0</v>
      </c>
      <c r="H517" s="1" t="s">
        <v>2033</v>
      </c>
      <c r="I517" s="3">
        <v>46206.0</v>
      </c>
      <c r="J517" s="1" t="s">
        <v>1000</v>
      </c>
      <c r="K517" s="5">
        <v>113.0</v>
      </c>
      <c r="L517" s="5">
        <v>2.30400113E8</v>
      </c>
      <c r="M517" s="1" t="s">
        <v>1088</v>
      </c>
      <c r="N517" s="1" t="s">
        <v>1088</v>
      </c>
      <c r="O517" s="2"/>
      <c r="P517" s="1" t="s">
        <v>2034</v>
      </c>
      <c r="Q517" s="1" t="s">
        <v>430</v>
      </c>
      <c r="R517" s="2"/>
      <c r="S517" s="1" t="s">
        <v>39</v>
      </c>
      <c r="T517" s="1" t="s">
        <v>1003</v>
      </c>
      <c r="U517" s="6" t="s">
        <v>1027</v>
      </c>
      <c r="V517" s="5" t="s">
        <v>1005</v>
      </c>
      <c r="W517" s="5" t="s">
        <v>1054</v>
      </c>
      <c r="X517" s="6" t="s">
        <v>36</v>
      </c>
      <c r="Y517" s="6" t="s">
        <v>36</v>
      </c>
      <c r="Z517" s="6" t="s">
        <v>1029</v>
      </c>
      <c r="AA517" s="1" t="s">
        <v>78</v>
      </c>
      <c r="AB517" s="1" t="s">
        <v>71</v>
      </c>
      <c r="AC517" s="1" t="s">
        <v>1295</v>
      </c>
      <c r="AD517" s="2"/>
      <c r="AE517" s="2"/>
      <c r="AF517" s="1" t="s">
        <v>1024</v>
      </c>
    </row>
    <row r="518">
      <c r="A518" s="5">
        <v>75516.0</v>
      </c>
      <c r="B518" s="3">
        <v>46206.0</v>
      </c>
      <c r="C518" s="2"/>
      <c r="D518" s="5" t="s">
        <v>2035</v>
      </c>
      <c r="E518" s="2"/>
      <c r="F518" s="5">
        <v>48810.0</v>
      </c>
      <c r="G518" s="3">
        <v>46206.0</v>
      </c>
      <c r="H518" s="1" t="s">
        <v>2036</v>
      </c>
      <c r="I518" s="3">
        <v>46206.0</v>
      </c>
      <c r="J518" s="1" t="s">
        <v>1000</v>
      </c>
      <c r="K518" s="5">
        <v>79.0</v>
      </c>
      <c r="L518" s="5">
        <v>1.01000079E8</v>
      </c>
      <c r="M518" s="1" t="s">
        <v>1030</v>
      </c>
      <c r="N518" s="1" t="s">
        <v>1030</v>
      </c>
      <c r="O518" s="2"/>
      <c r="P518" s="1" t="s">
        <v>986</v>
      </c>
      <c r="Q518" s="1" t="s">
        <v>365</v>
      </c>
      <c r="R518" s="2"/>
      <c r="S518" s="1" t="s">
        <v>39</v>
      </c>
      <c r="T518" s="1" t="s">
        <v>1003</v>
      </c>
      <c r="U518" s="6" t="s">
        <v>1031</v>
      </c>
      <c r="V518" s="5" t="s">
        <v>1005</v>
      </c>
      <c r="W518" s="5" t="s">
        <v>36</v>
      </c>
      <c r="X518" s="6" t="s">
        <v>1032</v>
      </c>
      <c r="Y518" s="6" t="s">
        <v>1033</v>
      </c>
      <c r="Z518" s="6" t="s">
        <v>1034</v>
      </c>
      <c r="AA518" s="1" t="s">
        <v>71</v>
      </c>
      <c r="AB518" s="1" t="s">
        <v>71</v>
      </c>
      <c r="AC518" s="1" t="s">
        <v>79</v>
      </c>
      <c r="AD518" s="2"/>
      <c r="AE518" s="2"/>
      <c r="AF518" s="1" t="s">
        <v>1024</v>
      </c>
    </row>
    <row r="519">
      <c r="A519" s="5">
        <v>75515.0</v>
      </c>
      <c r="B519" s="3">
        <v>46206.0</v>
      </c>
      <c r="C519" s="1" t="s">
        <v>1904</v>
      </c>
      <c r="D519" s="5" t="s">
        <v>2037</v>
      </c>
      <c r="E519" s="2"/>
      <c r="F519" s="5">
        <v>48809.0</v>
      </c>
      <c r="G519" s="3">
        <v>46206.0</v>
      </c>
      <c r="H519" s="1" t="s">
        <v>2038</v>
      </c>
      <c r="I519" s="3">
        <v>46206.0</v>
      </c>
      <c r="J519" s="1" t="s">
        <v>1000</v>
      </c>
      <c r="K519" s="5">
        <v>113.0</v>
      </c>
      <c r="L519" s="5">
        <v>2.30400113E8</v>
      </c>
      <c r="M519" s="1" t="s">
        <v>1088</v>
      </c>
      <c r="N519" s="1" t="s">
        <v>1088</v>
      </c>
      <c r="O519" s="2"/>
      <c r="P519" s="1" t="s">
        <v>2039</v>
      </c>
      <c r="Q519" s="1" t="s">
        <v>365</v>
      </c>
      <c r="R519" s="2"/>
      <c r="S519" s="1" t="s">
        <v>39</v>
      </c>
      <c r="T519" s="1" t="s">
        <v>1003</v>
      </c>
      <c r="U519" s="6" t="s">
        <v>1027</v>
      </c>
      <c r="V519" s="5" t="s">
        <v>1005</v>
      </c>
      <c r="W519" s="5" t="s">
        <v>1054</v>
      </c>
      <c r="X519" s="6" t="s">
        <v>36</v>
      </c>
      <c r="Y519" s="6" t="s">
        <v>36</v>
      </c>
      <c r="Z519" s="6" t="s">
        <v>1029</v>
      </c>
      <c r="AA519" s="1" t="s">
        <v>78</v>
      </c>
      <c r="AB519" s="1" t="s">
        <v>71</v>
      </c>
      <c r="AC519" s="1" t="s">
        <v>1477</v>
      </c>
      <c r="AD519" s="2"/>
      <c r="AE519" s="2"/>
      <c r="AF519" s="1" t="s">
        <v>1024</v>
      </c>
    </row>
    <row r="520">
      <c r="A520" s="5">
        <v>75514.0</v>
      </c>
      <c r="B520" s="3">
        <v>46206.0</v>
      </c>
      <c r="C520" s="1"/>
      <c r="D520" s="5" t="s">
        <v>2040</v>
      </c>
      <c r="E520" s="2"/>
      <c r="F520" s="5">
        <v>48808.0</v>
      </c>
      <c r="G520" s="3">
        <v>46206.0</v>
      </c>
      <c r="H520" s="1" t="s">
        <v>2041</v>
      </c>
      <c r="I520" s="3">
        <v>46206.0</v>
      </c>
      <c r="J520" s="1" t="s">
        <v>1000</v>
      </c>
      <c r="K520" s="5">
        <v>7.0</v>
      </c>
      <c r="L520" s="5">
        <v>1.53000007E8</v>
      </c>
      <c r="M520" s="1" t="s">
        <v>1484</v>
      </c>
      <c r="N520" s="1" t="s">
        <v>1484</v>
      </c>
      <c r="O520" s="2"/>
      <c r="P520" s="1" t="s">
        <v>986</v>
      </c>
      <c r="Q520" s="1" t="s">
        <v>255</v>
      </c>
      <c r="R520" s="2"/>
      <c r="S520" s="1" t="s">
        <v>39</v>
      </c>
      <c r="T520" s="1" t="s">
        <v>1003</v>
      </c>
      <c r="U520" s="6" t="s">
        <v>1063</v>
      </c>
      <c r="V520" s="5" t="s">
        <v>1005</v>
      </c>
      <c r="W520" s="5" t="s">
        <v>36</v>
      </c>
      <c r="X520" s="6" t="s">
        <v>1064</v>
      </c>
      <c r="Y520" s="6" t="s">
        <v>548</v>
      </c>
      <c r="Z520" s="6">
        <v>7840000.0</v>
      </c>
      <c r="AA520" s="1" t="s">
        <v>257</v>
      </c>
      <c r="AB520" s="1" t="s">
        <v>257</v>
      </c>
      <c r="AC520" s="1" t="s">
        <v>79</v>
      </c>
      <c r="AD520" s="2"/>
      <c r="AE520" s="2"/>
      <c r="AF520" s="1" t="s">
        <v>1024</v>
      </c>
    </row>
    <row r="521">
      <c r="A521" s="5">
        <v>75513.0</v>
      </c>
      <c r="B521" s="3">
        <v>46206.0</v>
      </c>
      <c r="C521" s="1"/>
      <c r="D521" s="5" t="s">
        <v>2042</v>
      </c>
      <c r="E521" s="2"/>
      <c r="F521" s="5">
        <v>48807.0</v>
      </c>
      <c r="G521" s="3">
        <v>46206.0</v>
      </c>
      <c r="H521" s="1" t="s">
        <v>2043</v>
      </c>
      <c r="I521" s="3">
        <v>46206.0</v>
      </c>
      <c r="J521" s="1" t="s">
        <v>1000</v>
      </c>
      <c r="K521" s="5">
        <v>5.0</v>
      </c>
      <c r="L521" s="5">
        <v>2.21000005E8</v>
      </c>
      <c r="M521" s="1" t="s">
        <v>1175</v>
      </c>
      <c r="N521" s="1" t="s">
        <v>1175</v>
      </c>
      <c r="O521" s="2"/>
      <c r="P521" s="1" t="s">
        <v>986</v>
      </c>
      <c r="Q521" s="1" t="s">
        <v>255</v>
      </c>
      <c r="R521" s="2"/>
      <c r="S521" s="1" t="s">
        <v>39</v>
      </c>
      <c r="T521" s="1" t="s">
        <v>1003</v>
      </c>
      <c r="U521" s="6" t="s">
        <v>1346</v>
      </c>
      <c r="V521" s="5" t="s">
        <v>1005</v>
      </c>
      <c r="W521" s="5" t="s">
        <v>36</v>
      </c>
      <c r="X521" s="6" t="s">
        <v>1347</v>
      </c>
      <c r="Y521" s="6" t="s">
        <v>1348</v>
      </c>
      <c r="Z521" s="6" t="s">
        <v>1180</v>
      </c>
      <c r="AA521" s="1" t="s">
        <v>257</v>
      </c>
      <c r="AB521" s="1" t="s">
        <v>257</v>
      </c>
      <c r="AC521" s="1" t="s">
        <v>79</v>
      </c>
      <c r="AD521" s="2"/>
      <c r="AE521" s="2"/>
      <c r="AF521" s="1" t="s">
        <v>1024</v>
      </c>
    </row>
    <row r="522">
      <c r="A522" s="5">
        <v>75512.0</v>
      </c>
      <c r="B522" s="3">
        <v>46206.0</v>
      </c>
      <c r="C522" s="2"/>
      <c r="D522" s="5" t="s">
        <v>2044</v>
      </c>
      <c r="E522" s="2"/>
      <c r="F522" s="5">
        <v>48806.0</v>
      </c>
      <c r="G522" s="3">
        <v>46206.0</v>
      </c>
      <c r="H522" s="1" t="s">
        <v>2045</v>
      </c>
      <c r="I522" s="3">
        <v>46206.0</v>
      </c>
      <c r="J522" s="1" t="s">
        <v>1000</v>
      </c>
      <c r="K522" s="5">
        <v>77.0</v>
      </c>
      <c r="L522" s="5">
        <v>1.11100077E8</v>
      </c>
      <c r="M522" s="1" t="s">
        <v>1265</v>
      </c>
      <c r="N522" s="1" t="s">
        <v>1265</v>
      </c>
      <c r="O522" s="2"/>
      <c r="P522" s="1" t="s">
        <v>986</v>
      </c>
      <c r="Q522" s="1" t="s">
        <v>255</v>
      </c>
      <c r="R522" s="2"/>
      <c r="S522" s="1" t="s">
        <v>39</v>
      </c>
      <c r="T522" s="1" t="s">
        <v>1003</v>
      </c>
      <c r="U522" s="6" t="s">
        <v>1266</v>
      </c>
      <c r="V522" s="5" t="s">
        <v>1005</v>
      </c>
      <c r="W522" s="5" t="s">
        <v>1448</v>
      </c>
      <c r="X522" s="6" t="s">
        <v>2046</v>
      </c>
      <c r="Y522" s="6" t="s">
        <v>2047</v>
      </c>
      <c r="Z522" s="6">
        <v>0.0</v>
      </c>
      <c r="AA522" s="1" t="s">
        <v>257</v>
      </c>
      <c r="AB522" s="1" t="s">
        <v>257</v>
      </c>
      <c r="AC522" s="1" t="s">
        <v>79</v>
      </c>
      <c r="AD522" s="2"/>
      <c r="AE522" s="2"/>
      <c r="AF522" s="1" t="s">
        <v>1024</v>
      </c>
    </row>
    <row r="523">
      <c r="A523" s="5">
        <v>75511.0</v>
      </c>
      <c r="B523" s="3">
        <v>46206.0</v>
      </c>
      <c r="C523" s="2"/>
      <c r="D523" s="5" t="s">
        <v>2048</v>
      </c>
      <c r="E523" s="2"/>
      <c r="F523" s="5">
        <v>48803.0</v>
      </c>
      <c r="G523" s="3">
        <v>46206.0</v>
      </c>
      <c r="H523" s="1" t="s">
        <v>2049</v>
      </c>
      <c r="I523" s="3">
        <v>46206.0</v>
      </c>
      <c r="J523" s="1" t="s">
        <v>1000</v>
      </c>
      <c r="K523" s="5">
        <v>79.0</v>
      </c>
      <c r="L523" s="5">
        <v>1.01000079E8</v>
      </c>
      <c r="M523" s="1" t="s">
        <v>1030</v>
      </c>
      <c r="N523" s="1" t="s">
        <v>1030</v>
      </c>
      <c r="O523" s="2"/>
      <c r="P523" s="1" t="s">
        <v>986</v>
      </c>
      <c r="Q523" s="1" t="s">
        <v>553</v>
      </c>
      <c r="R523" s="2"/>
      <c r="S523" s="1" t="s">
        <v>39</v>
      </c>
      <c r="T523" s="1" t="s">
        <v>1003</v>
      </c>
      <c r="U523" s="6" t="s">
        <v>1031</v>
      </c>
      <c r="V523" s="5" t="s">
        <v>1005</v>
      </c>
      <c r="W523" s="5" t="s">
        <v>36</v>
      </c>
      <c r="X523" s="6" t="s">
        <v>1032</v>
      </c>
      <c r="Y523" s="6" t="s">
        <v>1033</v>
      </c>
      <c r="Z523" s="6" t="s">
        <v>1034</v>
      </c>
      <c r="AA523" s="1" t="s">
        <v>57</v>
      </c>
      <c r="AB523" s="1" t="s">
        <v>57</v>
      </c>
      <c r="AC523" s="1" t="s">
        <v>118</v>
      </c>
      <c r="AD523" s="2"/>
      <c r="AE523" s="1"/>
      <c r="AF523" s="1" t="s">
        <v>1024</v>
      </c>
    </row>
    <row r="524">
      <c r="A524" s="5">
        <v>75510.0</v>
      </c>
      <c r="B524" s="3">
        <v>46206.0</v>
      </c>
      <c r="C524" s="1" t="s">
        <v>1904</v>
      </c>
      <c r="D524" s="5" t="s">
        <v>2050</v>
      </c>
      <c r="E524" s="2"/>
      <c r="F524" s="5">
        <v>48802.0</v>
      </c>
      <c r="G524" s="3">
        <v>46206.0</v>
      </c>
      <c r="H524" s="1" t="s">
        <v>2051</v>
      </c>
      <c r="I524" s="3">
        <v>46206.0</v>
      </c>
      <c r="J524" s="1" t="s">
        <v>1000</v>
      </c>
      <c r="K524" s="5">
        <v>113.0</v>
      </c>
      <c r="L524" s="5">
        <v>2.30400113E8</v>
      </c>
      <c r="M524" s="1" t="s">
        <v>1088</v>
      </c>
      <c r="N524" s="1" t="s">
        <v>1088</v>
      </c>
      <c r="O524" s="2"/>
      <c r="P524" s="1" t="s">
        <v>2052</v>
      </c>
      <c r="Q524" s="1" t="s">
        <v>553</v>
      </c>
      <c r="R524" s="2"/>
      <c r="S524" s="1" t="s">
        <v>39</v>
      </c>
      <c r="T524" s="1" t="s">
        <v>1003</v>
      </c>
      <c r="U524" s="6" t="s">
        <v>1027</v>
      </c>
      <c r="V524" s="5" t="s">
        <v>1005</v>
      </c>
      <c r="W524" s="5" t="s">
        <v>1054</v>
      </c>
      <c r="X524" s="6" t="s">
        <v>36</v>
      </c>
      <c r="Y524" s="6" t="s">
        <v>36</v>
      </c>
      <c r="Z524" s="6" t="s">
        <v>1029</v>
      </c>
      <c r="AA524" s="1" t="s">
        <v>78</v>
      </c>
      <c r="AB524" s="1" t="s">
        <v>57</v>
      </c>
      <c r="AC524" s="1" t="s">
        <v>1477</v>
      </c>
      <c r="AD524" s="2"/>
      <c r="AE524" s="2"/>
      <c r="AF524" s="1" t="s">
        <v>1024</v>
      </c>
    </row>
    <row r="525">
      <c r="A525" s="5">
        <v>75509.0</v>
      </c>
      <c r="B525" s="3">
        <v>46206.0</v>
      </c>
      <c r="C525" s="1"/>
      <c r="D525" s="5" t="s">
        <v>2053</v>
      </c>
      <c r="E525" s="2"/>
      <c r="F525" s="5">
        <v>48801.0</v>
      </c>
      <c r="G525" s="3">
        <v>46206.0</v>
      </c>
      <c r="H525" s="1" t="s">
        <v>2054</v>
      </c>
      <c r="I525" s="3">
        <v>46206.0</v>
      </c>
      <c r="J525" s="1" t="s">
        <v>1000</v>
      </c>
      <c r="K525" s="5">
        <v>62.0</v>
      </c>
      <c r="L525" s="5">
        <v>1.01000062E8</v>
      </c>
      <c r="M525" s="1" t="s">
        <v>1925</v>
      </c>
      <c r="N525" s="1" t="s">
        <v>1925</v>
      </c>
      <c r="O525" s="2"/>
      <c r="P525" s="1" t="s">
        <v>986</v>
      </c>
      <c r="Q525" s="1" t="s">
        <v>787</v>
      </c>
      <c r="R525" s="2"/>
      <c r="S525" s="1" t="s">
        <v>39</v>
      </c>
      <c r="T525" s="1" t="s">
        <v>1003</v>
      </c>
      <c r="U525" s="6" t="s">
        <v>1926</v>
      </c>
      <c r="V525" s="5" t="s">
        <v>1005</v>
      </c>
      <c r="W525" s="5" t="s">
        <v>36</v>
      </c>
      <c r="X525" s="6" t="s">
        <v>1927</v>
      </c>
      <c r="Y525" s="6" t="s">
        <v>206</v>
      </c>
      <c r="Z525" s="6" t="s">
        <v>1928</v>
      </c>
      <c r="AA525" s="1" t="s">
        <v>78</v>
      </c>
      <c r="AB525" s="1" t="s">
        <v>78</v>
      </c>
      <c r="AC525" s="1" t="s">
        <v>804</v>
      </c>
      <c r="AD525" s="2"/>
      <c r="AE525" s="2"/>
      <c r="AF525" s="1" t="s">
        <v>1015</v>
      </c>
    </row>
    <row r="526">
      <c r="A526" s="5">
        <v>75508.0</v>
      </c>
      <c r="B526" s="3">
        <v>46206.0</v>
      </c>
      <c r="C526" s="1"/>
      <c r="D526" s="5" t="s">
        <v>814</v>
      </c>
      <c r="E526" s="2"/>
      <c r="F526" s="5">
        <v>48800.0</v>
      </c>
      <c r="G526" s="3">
        <v>46206.0</v>
      </c>
      <c r="H526" s="1" t="s">
        <v>2055</v>
      </c>
      <c r="I526" s="3">
        <v>46206.0</v>
      </c>
      <c r="J526" s="1" t="s">
        <v>1000</v>
      </c>
      <c r="K526" s="5">
        <v>63.0</v>
      </c>
      <c r="L526" s="5">
        <v>1.01000063E8</v>
      </c>
      <c r="M526" s="1" t="s">
        <v>1026</v>
      </c>
      <c r="N526" s="1" t="s">
        <v>1026</v>
      </c>
      <c r="O526" s="2"/>
      <c r="P526" s="1" t="s">
        <v>986</v>
      </c>
      <c r="Q526" s="1" t="s">
        <v>784</v>
      </c>
      <c r="R526" s="2"/>
      <c r="S526" s="1" t="s">
        <v>39</v>
      </c>
      <c r="T526" s="1" t="s">
        <v>1003</v>
      </c>
      <c r="U526" s="6" t="s">
        <v>1027</v>
      </c>
      <c r="V526" s="5" t="s">
        <v>1005</v>
      </c>
      <c r="W526" s="5" t="s">
        <v>671</v>
      </c>
      <c r="X526" s="6" t="s">
        <v>1073</v>
      </c>
      <c r="Y526" s="6" t="s">
        <v>161</v>
      </c>
      <c r="Z526" s="6" t="s">
        <v>1029</v>
      </c>
      <c r="AA526" s="1" t="s">
        <v>381</v>
      </c>
      <c r="AB526" s="1" t="s">
        <v>381</v>
      </c>
      <c r="AC526" s="1" t="s">
        <v>804</v>
      </c>
      <c r="AD526" s="2"/>
      <c r="AE526" s="2"/>
      <c r="AF526" s="1" t="s">
        <v>1015</v>
      </c>
    </row>
    <row r="527">
      <c r="A527" s="5">
        <v>75507.0</v>
      </c>
      <c r="B527" s="3">
        <v>46206.0</v>
      </c>
      <c r="C527" s="1"/>
      <c r="D527" s="5" t="s">
        <v>2056</v>
      </c>
      <c r="E527" s="2"/>
      <c r="F527" s="1">
        <v>48799.0</v>
      </c>
      <c r="G527" s="18">
        <v>46206.0</v>
      </c>
      <c r="H527" s="1" t="s">
        <v>2057</v>
      </c>
      <c r="I527" s="18">
        <v>46206.0</v>
      </c>
      <c r="J527" s="1" t="s">
        <v>1000</v>
      </c>
      <c r="K527" s="5">
        <v>79.0</v>
      </c>
      <c r="L527" s="5">
        <v>1.01000079E8</v>
      </c>
      <c r="M527" s="1" t="s">
        <v>1030</v>
      </c>
      <c r="N527" s="1" t="s">
        <v>1030</v>
      </c>
      <c r="O527" s="2"/>
      <c r="P527" s="1" t="s">
        <v>986</v>
      </c>
      <c r="Q527" s="1" t="s">
        <v>408</v>
      </c>
      <c r="R527" s="2"/>
      <c r="S527" s="1" t="s">
        <v>39</v>
      </c>
      <c r="T527" s="1" t="s">
        <v>1003</v>
      </c>
      <c r="U527" s="6" t="s">
        <v>1031</v>
      </c>
      <c r="V527" s="5" t="s">
        <v>1005</v>
      </c>
      <c r="W527" s="5" t="s">
        <v>36</v>
      </c>
      <c r="X527" s="6" t="s">
        <v>1032</v>
      </c>
      <c r="Y527" s="6" t="s">
        <v>1033</v>
      </c>
      <c r="Z527" s="6" t="s">
        <v>1034</v>
      </c>
      <c r="AA527" s="1" t="s">
        <v>57</v>
      </c>
      <c r="AB527" s="1" t="s">
        <v>57</v>
      </c>
      <c r="AC527" s="1" t="s">
        <v>118</v>
      </c>
      <c r="AD527" s="2"/>
      <c r="AE527" s="2"/>
      <c r="AF527" s="1" t="s">
        <v>1024</v>
      </c>
    </row>
    <row r="528">
      <c r="A528" s="5">
        <v>75505.0</v>
      </c>
      <c r="B528" s="3">
        <v>46206.0</v>
      </c>
      <c r="C528" s="1" t="s">
        <v>1669</v>
      </c>
      <c r="D528" s="5" t="s">
        <v>426</v>
      </c>
      <c r="E528" s="2"/>
      <c r="F528" s="5">
        <v>48800.0</v>
      </c>
      <c r="G528" s="3">
        <v>46206.0</v>
      </c>
      <c r="H528" s="1" t="s">
        <v>2055</v>
      </c>
      <c r="I528" s="3">
        <v>46206.0</v>
      </c>
      <c r="J528" s="1" t="s">
        <v>1000</v>
      </c>
      <c r="K528" s="5">
        <v>145.0</v>
      </c>
      <c r="L528" s="5">
        <v>2.30400145E8</v>
      </c>
      <c r="M528" s="1" t="s">
        <v>1133</v>
      </c>
      <c r="N528" s="1" t="s">
        <v>1133</v>
      </c>
      <c r="O528" s="2"/>
      <c r="P528" s="1" t="s">
        <v>2058</v>
      </c>
      <c r="Q528" s="1" t="s">
        <v>784</v>
      </c>
      <c r="R528" s="2"/>
      <c r="S528" s="1" t="s">
        <v>39</v>
      </c>
      <c r="T528" s="1" t="s">
        <v>1003</v>
      </c>
      <c r="U528" s="6">
        <v>4741379.0</v>
      </c>
      <c r="V528" s="5" t="s">
        <v>1005</v>
      </c>
      <c r="W528" s="5" t="s">
        <v>36</v>
      </c>
      <c r="X528" s="6" t="s">
        <v>1212</v>
      </c>
      <c r="Y528" s="6" t="s">
        <v>1213</v>
      </c>
      <c r="Z528" s="6">
        <v>1640000.0</v>
      </c>
      <c r="AA528" s="1" t="s">
        <v>78</v>
      </c>
      <c r="AB528" s="1" t="s">
        <v>381</v>
      </c>
      <c r="AC528" s="1" t="s">
        <v>1050</v>
      </c>
      <c r="AD528" s="2"/>
      <c r="AE528" s="2"/>
      <c r="AF528" s="1" t="s">
        <v>1015</v>
      </c>
    </row>
    <row r="529">
      <c r="A529" s="5">
        <v>75504.0</v>
      </c>
      <c r="B529" s="3">
        <v>46206.0</v>
      </c>
      <c r="C529" s="1" t="s">
        <v>1904</v>
      </c>
      <c r="D529" s="5" t="s">
        <v>1339</v>
      </c>
      <c r="E529" s="2"/>
      <c r="F529" s="5">
        <v>48798.0</v>
      </c>
      <c r="G529" s="3">
        <v>46206.0</v>
      </c>
      <c r="H529" s="1" t="s">
        <v>2059</v>
      </c>
      <c r="I529" s="3">
        <v>46206.0</v>
      </c>
      <c r="J529" s="1" t="s">
        <v>1000</v>
      </c>
      <c r="K529" s="5">
        <v>113.0</v>
      </c>
      <c r="L529" s="5">
        <v>2.30400113E8</v>
      </c>
      <c r="M529" s="1" t="s">
        <v>1088</v>
      </c>
      <c r="N529" s="1" t="s">
        <v>1088</v>
      </c>
      <c r="O529" s="2"/>
      <c r="P529" s="1" t="s">
        <v>2060</v>
      </c>
      <c r="Q529" s="1" t="s">
        <v>408</v>
      </c>
      <c r="R529" s="2"/>
      <c r="S529" s="1" t="s">
        <v>39</v>
      </c>
      <c r="T529" s="1" t="s">
        <v>1003</v>
      </c>
      <c r="U529" s="6" t="s">
        <v>1027</v>
      </c>
      <c r="V529" s="5" t="s">
        <v>1005</v>
      </c>
      <c r="W529" s="5" t="s">
        <v>1054</v>
      </c>
      <c r="X529" s="6" t="s">
        <v>36</v>
      </c>
      <c r="Y529" s="6" t="s">
        <v>36</v>
      </c>
      <c r="Z529" s="6" t="s">
        <v>1029</v>
      </c>
      <c r="AA529" s="1" t="s">
        <v>78</v>
      </c>
      <c r="AB529" s="1" t="s">
        <v>57</v>
      </c>
      <c r="AC529" s="1" t="s">
        <v>1477</v>
      </c>
      <c r="AD529" s="2"/>
      <c r="AE529" s="2"/>
      <c r="AF529" s="1" t="s">
        <v>1024</v>
      </c>
    </row>
    <row r="530">
      <c r="A530" s="5">
        <v>75503.0</v>
      </c>
      <c r="B530" s="3">
        <v>46206.0</v>
      </c>
      <c r="C530" s="1"/>
      <c r="D530" s="5" t="s">
        <v>2061</v>
      </c>
      <c r="E530" s="2"/>
      <c r="F530" s="5">
        <v>48822.0</v>
      </c>
      <c r="G530" s="3">
        <v>46207.0</v>
      </c>
      <c r="H530" s="1" t="s">
        <v>2062</v>
      </c>
      <c r="I530" s="3">
        <v>46207.0</v>
      </c>
      <c r="J530" s="1" t="s">
        <v>1000</v>
      </c>
      <c r="K530" s="5">
        <v>92.0</v>
      </c>
      <c r="L530" s="5">
        <v>2.30300092E8</v>
      </c>
      <c r="M530" s="1" t="s">
        <v>1269</v>
      </c>
      <c r="N530" s="1" t="s">
        <v>1269</v>
      </c>
      <c r="O530" s="2"/>
      <c r="P530" s="1" t="s">
        <v>986</v>
      </c>
      <c r="Q530" s="1" t="s">
        <v>905</v>
      </c>
      <c r="R530" s="2"/>
      <c r="S530" s="1" t="s">
        <v>820</v>
      </c>
      <c r="T530" s="1" t="s">
        <v>1003</v>
      </c>
      <c r="U530" s="6" t="s">
        <v>1270</v>
      </c>
      <c r="V530" s="5" t="s">
        <v>1082</v>
      </c>
      <c r="W530" s="5" t="s">
        <v>1882</v>
      </c>
      <c r="X530" s="6" t="s">
        <v>2063</v>
      </c>
      <c r="Y530" s="6" t="s">
        <v>2064</v>
      </c>
      <c r="Z530" s="6" t="s">
        <v>1273</v>
      </c>
      <c r="AA530" s="1" t="s">
        <v>831</v>
      </c>
      <c r="AB530" s="1" t="s">
        <v>831</v>
      </c>
      <c r="AC530" s="1" t="s">
        <v>832</v>
      </c>
      <c r="AD530" s="2"/>
      <c r="AE530" s="2"/>
      <c r="AF530" s="1" t="s">
        <v>1008</v>
      </c>
    </row>
    <row r="531">
      <c r="A531" s="5">
        <v>75502.0</v>
      </c>
      <c r="B531" s="3">
        <v>46206.0</v>
      </c>
      <c r="C531" s="1"/>
      <c r="D531" s="5" t="s">
        <v>861</v>
      </c>
      <c r="E531" s="2"/>
      <c r="F531" s="5">
        <v>48797.0</v>
      </c>
      <c r="G531" s="3">
        <v>46206.0</v>
      </c>
      <c r="H531" s="1" t="s">
        <v>2065</v>
      </c>
      <c r="I531" s="3">
        <v>46206.0</v>
      </c>
      <c r="J531" s="1" t="s">
        <v>1000</v>
      </c>
      <c r="K531" s="5">
        <v>1.0</v>
      </c>
      <c r="L531" s="5">
        <v>1.61000001E8</v>
      </c>
      <c r="M531" s="1" t="s">
        <v>1010</v>
      </c>
      <c r="N531" s="1" t="s">
        <v>2066</v>
      </c>
      <c r="O531" s="2"/>
      <c r="P531" s="1" t="s">
        <v>986</v>
      </c>
      <c r="Q531" s="1" t="s">
        <v>597</v>
      </c>
      <c r="R531" s="2"/>
      <c r="S531" s="1" t="s">
        <v>39</v>
      </c>
      <c r="T531" s="1" t="s">
        <v>1003</v>
      </c>
      <c r="U531" s="6">
        <v>8000000.0</v>
      </c>
      <c r="V531" s="5" t="s">
        <v>1005</v>
      </c>
      <c r="W531" s="5" t="s">
        <v>36</v>
      </c>
      <c r="X531" s="6" t="s">
        <v>70</v>
      </c>
      <c r="Y531" s="6" t="s">
        <v>70</v>
      </c>
      <c r="Z531" s="7">
        <v>0.0</v>
      </c>
      <c r="AA531" s="1" t="s">
        <v>58</v>
      </c>
      <c r="AB531" s="1" t="s">
        <v>58</v>
      </c>
      <c r="AC531" s="1" t="s">
        <v>1931</v>
      </c>
      <c r="AD531" s="2"/>
      <c r="AE531" s="2"/>
      <c r="AF531" s="1" t="s">
        <v>1024</v>
      </c>
    </row>
    <row r="532">
      <c r="A532" s="5">
        <v>75501.0</v>
      </c>
      <c r="B532" s="3">
        <v>46206.0</v>
      </c>
      <c r="C532" s="1"/>
      <c r="D532" s="5" t="s">
        <v>2067</v>
      </c>
      <c r="E532" s="2"/>
      <c r="F532" s="5">
        <v>48850.0</v>
      </c>
      <c r="G532" s="3">
        <v>46207.0</v>
      </c>
      <c r="H532" s="1" t="s">
        <v>2068</v>
      </c>
      <c r="I532" s="3">
        <v>46207.0</v>
      </c>
      <c r="J532" s="1" t="s">
        <v>1000</v>
      </c>
      <c r="K532" s="5">
        <v>1.0</v>
      </c>
      <c r="L532" s="5">
        <v>1.61000001E8</v>
      </c>
      <c r="M532" s="1" t="s">
        <v>1010</v>
      </c>
      <c r="N532" s="1" t="s">
        <v>1097</v>
      </c>
      <c r="O532" s="2"/>
      <c r="P532" s="1" t="s">
        <v>986</v>
      </c>
      <c r="Q532" s="1" t="s">
        <v>580</v>
      </c>
      <c r="R532" s="2"/>
      <c r="S532" s="1" t="s">
        <v>39</v>
      </c>
      <c r="T532" s="1" t="s">
        <v>1003</v>
      </c>
      <c r="U532" s="6">
        <v>2400000.0</v>
      </c>
      <c r="V532" s="5" t="s">
        <v>1005</v>
      </c>
      <c r="W532" s="5" t="s">
        <v>36</v>
      </c>
      <c r="X532" s="6" t="s">
        <v>1098</v>
      </c>
      <c r="Y532" s="6" t="s">
        <v>1098</v>
      </c>
      <c r="Z532" s="6">
        <v>1117600.0</v>
      </c>
      <c r="AA532" s="1" t="s">
        <v>37</v>
      </c>
      <c r="AB532" s="1" t="s">
        <v>37</v>
      </c>
      <c r="AC532" s="1" t="s">
        <v>1931</v>
      </c>
      <c r="AD532" s="2"/>
      <c r="AE532" s="2"/>
      <c r="AF532" s="1" t="s">
        <v>1024</v>
      </c>
    </row>
    <row r="533">
      <c r="A533" s="5">
        <v>75500.0</v>
      </c>
      <c r="B533" s="3">
        <v>46206.0</v>
      </c>
      <c r="C533" s="1"/>
      <c r="D533" s="5" t="s">
        <v>2067</v>
      </c>
      <c r="E533" s="2"/>
      <c r="F533" s="5">
        <v>48850.0</v>
      </c>
      <c r="G533" s="3">
        <v>46207.0</v>
      </c>
      <c r="H533" s="1" t="s">
        <v>2068</v>
      </c>
      <c r="I533" s="3">
        <v>46207.0</v>
      </c>
      <c r="J533" s="1" t="s">
        <v>1000</v>
      </c>
      <c r="K533" s="5">
        <v>1.0</v>
      </c>
      <c r="L533" s="5">
        <v>1.61000001E8</v>
      </c>
      <c r="M533" s="1" t="s">
        <v>1010</v>
      </c>
      <c r="N533" s="1" t="s">
        <v>1083</v>
      </c>
      <c r="O533" s="2"/>
      <c r="P533" s="1" t="s">
        <v>986</v>
      </c>
      <c r="Q533" s="1" t="s">
        <v>580</v>
      </c>
      <c r="R533" s="2"/>
      <c r="S533" s="1" t="s">
        <v>39</v>
      </c>
      <c r="T533" s="1" t="s">
        <v>1003</v>
      </c>
      <c r="U533" s="6" t="s">
        <v>1084</v>
      </c>
      <c r="V533" s="5" t="s">
        <v>1005</v>
      </c>
      <c r="W533" s="5" t="s">
        <v>36</v>
      </c>
      <c r="X533" s="6" t="s">
        <v>1085</v>
      </c>
      <c r="Y533" s="6" t="s">
        <v>1085</v>
      </c>
      <c r="Z533" s="6">
        <v>0.0</v>
      </c>
      <c r="AA533" s="1" t="s">
        <v>37</v>
      </c>
      <c r="AB533" s="1" t="s">
        <v>37</v>
      </c>
      <c r="AC533" s="1" t="s">
        <v>1931</v>
      </c>
      <c r="AD533" s="2"/>
      <c r="AE533" s="2"/>
      <c r="AF533" s="1" t="s">
        <v>1024</v>
      </c>
    </row>
    <row r="534">
      <c r="A534" s="5">
        <v>75499.0</v>
      </c>
      <c r="B534" s="3">
        <v>46206.0</v>
      </c>
      <c r="C534" s="2"/>
      <c r="D534" s="5" t="s">
        <v>2067</v>
      </c>
      <c r="E534" s="2"/>
      <c r="F534" s="5">
        <v>48850.0</v>
      </c>
      <c r="G534" s="3">
        <v>46207.0</v>
      </c>
      <c r="H534" s="1" t="s">
        <v>2068</v>
      </c>
      <c r="I534" s="3">
        <v>46207.0</v>
      </c>
      <c r="J534" s="1" t="s">
        <v>1000</v>
      </c>
      <c r="K534" s="5">
        <v>1.0</v>
      </c>
      <c r="L534" s="5">
        <v>1.61000001E8</v>
      </c>
      <c r="M534" s="1" t="s">
        <v>1010</v>
      </c>
      <c r="N534" s="1" t="s">
        <v>1076</v>
      </c>
      <c r="O534" s="2"/>
      <c r="P534" s="1" t="s">
        <v>986</v>
      </c>
      <c r="Q534" s="1" t="s">
        <v>580</v>
      </c>
      <c r="R534" s="2"/>
      <c r="S534" s="1" t="s">
        <v>39</v>
      </c>
      <c r="T534" s="1" t="s">
        <v>1003</v>
      </c>
      <c r="U534" s="6">
        <v>7000000.0</v>
      </c>
      <c r="V534" s="5" t="s">
        <v>1077</v>
      </c>
      <c r="W534" s="5" t="s">
        <v>36</v>
      </c>
      <c r="X534" s="6" t="s">
        <v>1078</v>
      </c>
      <c r="Y534" s="6" t="s">
        <v>1078</v>
      </c>
      <c r="Z534" s="6">
        <v>1617400.0</v>
      </c>
      <c r="AA534" s="1" t="s">
        <v>37</v>
      </c>
      <c r="AB534" s="1" t="s">
        <v>37</v>
      </c>
      <c r="AC534" s="1" t="s">
        <v>1931</v>
      </c>
      <c r="AD534" s="2"/>
      <c r="AE534" s="2"/>
      <c r="AF534" s="1" t="s">
        <v>1024</v>
      </c>
    </row>
    <row r="535">
      <c r="A535" s="5">
        <v>75498.0</v>
      </c>
      <c r="B535" s="3">
        <v>46206.0</v>
      </c>
      <c r="C535" s="2"/>
      <c r="D535" s="5" t="s">
        <v>2067</v>
      </c>
      <c r="E535" s="2"/>
      <c r="F535" s="5">
        <v>48850.0</v>
      </c>
      <c r="G535" s="3">
        <v>46207.0</v>
      </c>
      <c r="H535" s="1" t="s">
        <v>2068</v>
      </c>
      <c r="I535" s="3">
        <v>46207.0</v>
      </c>
      <c r="J535" s="1" t="s">
        <v>1000</v>
      </c>
      <c r="K535" s="5">
        <v>1.0</v>
      </c>
      <c r="L535" s="5">
        <v>1.61000001E8</v>
      </c>
      <c r="M535" s="1" t="s">
        <v>1010</v>
      </c>
      <c r="N535" s="1" t="s">
        <v>1080</v>
      </c>
      <c r="O535" s="2"/>
      <c r="P535" s="1" t="s">
        <v>986</v>
      </c>
      <c r="Q535" s="1" t="s">
        <v>580</v>
      </c>
      <c r="R535" s="2"/>
      <c r="S535" s="1" t="s">
        <v>39</v>
      </c>
      <c r="T535" s="1" t="s">
        <v>1003</v>
      </c>
      <c r="U535" s="6" t="s">
        <v>1081</v>
      </c>
      <c r="V535" s="5" t="s">
        <v>1082</v>
      </c>
      <c r="W535" s="5" t="s">
        <v>36</v>
      </c>
      <c r="X535" s="6" t="s">
        <v>505</v>
      </c>
      <c r="Y535" s="6" t="s">
        <v>505</v>
      </c>
      <c r="Z535" s="6">
        <v>7068500.0</v>
      </c>
      <c r="AA535" s="1" t="s">
        <v>37</v>
      </c>
      <c r="AB535" s="1" t="s">
        <v>37</v>
      </c>
      <c r="AC535" s="1" t="s">
        <v>1931</v>
      </c>
      <c r="AD535" s="2"/>
      <c r="AE535" s="2"/>
      <c r="AF535" s="1" t="s">
        <v>1024</v>
      </c>
    </row>
    <row r="536">
      <c r="A536" s="5">
        <v>75497.0</v>
      </c>
      <c r="B536" s="3">
        <v>46206.0</v>
      </c>
      <c r="C536" s="1" t="s">
        <v>1669</v>
      </c>
      <c r="D536" s="5" t="s">
        <v>2069</v>
      </c>
      <c r="E536" s="2"/>
      <c r="F536" s="5">
        <v>48797.0</v>
      </c>
      <c r="G536" s="3">
        <v>46206.0</v>
      </c>
      <c r="H536" s="1" t="s">
        <v>2065</v>
      </c>
      <c r="I536" s="3">
        <v>46206.0</v>
      </c>
      <c r="J536" s="1" t="s">
        <v>1000</v>
      </c>
      <c r="K536" s="5">
        <v>146.0</v>
      </c>
      <c r="L536" s="5">
        <v>2.30400146E8</v>
      </c>
      <c r="M536" s="1" t="s">
        <v>1868</v>
      </c>
      <c r="N536" s="1" t="s">
        <v>1868</v>
      </c>
      <c r="O536" s="2"/>
      <c r="P536" s="1" t="s">
        <v>2070</v>
      </c>
      <c r="Q536" s="1" t="s">
        <v>597</v>
      </c>
      <c r="R536" s="2"/>
      <c r="S536" s="1" t="s">
        <v>39</v>
      </c>
      <c r="T536" s="1" t="s">
        <v>1003</v>
      </c>
      <c r="U536" s="6">
        <v>3879310.0</v>
      </c>
      <c r="V536" s="5" t="s">
        <v>1005</v>
      </c>
      <c r="W536" s="5" t="s">
        <v>36</v>
      </c>
      <c r="X536" s="6" t="s">
        <v>1209</v>
      </c>
      <c r="Y536" s="6" t="s">
        <v>1210</v>
      </c>
      <c r="Z536" s="6">
        <v>1640000.0</v>
      </c>
      <c r="AA536" s="1" t="s">
        <v>78</v>
      </c>
      <c r="AB536" s="1" t="s">
        <v>58</v>
      </c>
      <c r="AC536" s="1" t="s">
        <v>1295</v>
      </c>
      <c r="AD536" s="2"/>
      <c r="AE536" s="2"/>
      <c r="AF536" s="1" t="s">
        <v>1024</v>
      </c>
    </row>
    <row r="537">
      <c r="A537" s="5">
        <v>75496.0</v>
      </c>
      <c r="B537" s="3">
        <v>46206.0</v>
      </c>
      <c r="C537" s="1" t="s">
        <v>1669</v>
      </c>
      <c r="D537" s="5" t="s">
        <v>2071</v>
      </c>
      <c r="E537" s="2"/>
      <c r="F537" s="5">
        <v>48878.0</v>
      </c>
      <c r="G537" s="3">
        <v>46209.0</v>
      </c>
      <c r="H537" s="1" t="s">
        <v>1834</v>
      </c>
      <c r="I537" s="3">
        <v>46209.0</v>
      </c>
      <c r="J537" s="1" t="s">
        <v>1000</v>
      </c>
      <c r="K537" s="5">
        <v>150.0</v>
      </c>
      <c r="L537" s="5">
        <v>2.3040015E8</v>
      </c>
      <c r="M537" s="1" t="s">
        <v>1044</v>
      </c>
      <c r="N537" s="1" t="s">
        <v>1044</v>
      </c>
      <c r="O537" s="2"/>
      <c r="P537" s="1" t="s">
        <v>2072</v>
      </c>
      <c r="Q537" s="1" t="s">
        <v>925</v>
      </c>
      <c r="R537" s="2"/>
      <c r="S537" s="1" t="s">
        <v>820</v>
      </c>
      <c r="T537" s="1" t="s">
        <v>1003</v>
      </c>
      <c r="U537" s="6" t="s">
        <v>1046</v>
      </c>
      <c r="V537" s="5" t="s">
        <v>1005</v>
      </c>
      <c r="W537" s="5" t="s">
        <v>36</v>
      </c>
      <c r="X537" s="6" t="s">
        <v>1047</v>
      </c>
      <c r="Y537" s="6" t="s">
        <v>1048</v>
      </c>
      <c r="Z537" s="6" t="s">
        <v>1049</v>
      </c>
      <c r="AA537" s="1" t="s">
        <v>819</v>
      </c>
      <c r="AB537" s="1" t="s">
        <v>819</v>
      </c>
      <c r="AC537" s="1" t="s">
        <v>907</v>
      </c>
      <c r="AD537" s="2"/>
      <c r="AE537" s="1"/>
      <c r="AF537" s="1" t="s">
        <v>1008</v>
      </c>
    </row>
    <row r="538">
      <c r="A538" s="5">
        <v>75495.0</v>
      </c>
      <c r="B538" s="3">
        <v>46206.0</v>
      </c>
      <c r="C538" s="1" t="s">
        <v>1669</v>
      </c>
      <c r="D538" s="5" t="s">
        <v>2073</v>
      </c>
      <c r="E538" s="2"/>
      <c r="F538" s="5">
        <v>48878.0</v>
      </c>
      <c r="G538" s="3">
        <v>46209.0</v>
      </c>
      <c r="H538" s="1" t="s">
        <v>1834</v>
      </c>
      <c r="I538" s="3">
        <v>46209.0</v>
      </c>
      <c r="J538" s="1" t="s">
        <v>1000</v>
      </c>
      <c r="K538" s="5">
        <v>20.0</v>
      </c>
      <c r="L538" s="5">
        <v>2.3060002E8</v>
      </c>
      <c r="M538" s="1" t="s">
        <v>1219</v>
      </c>
      <c r="N538" s="1" t="s">
        <v>1219</v>
      </c>
      <c r="O538" s="2"/>
      <c r="P538" s="1" t="s">
        <v>2072</v>
      </c>
      <c r="Q538" s="1" t="s">
        <v>925</v>
      </c>
      <c r="R538" s="2"/>
      <c r="S538" s="1" t="s">
        <v>820</v>
      </c>
      <c r="T538" s="1" t="s">
        <v>1003</v>
      </c>
      <c r="U538" s="6" t="s">
        <v>1220</v>
      </c>
      <c r="V538" s="5" t="s">
        <v>1005</v>
      </c>
      <c r="W538" s="5" t="s">
        <v>36</v>
      </c>
      <c r="X538" s="6" t="s">
        <v>1221</v>
      </c>
      <c r="Y538" s="6" t="s">
        <v>1222</v>
      </c>
      <c r="Z538" s="6" t="s">
        <v>1168</v>
      </c>
      <c r="AA538" s="1" t="s">
        <v>819</v>
      </c>
      <c r="AB538" s="1" t="s">
        <v>819</v>
      </c>
      <c r="AC538" s="1" t="s">
        <v>907</v>
      </c>
      <c r="AD538" s="2"/>
      <c r="AE538" s="2"/>
      <c r="AF538" s="1" t="s">
        <v>1008</v>
      </c>
    </row>
    <row r="539">
      <c r="A539" s="5">
        <v>75494.0</v>
      </c>
      <c r="B539" s="3">
        <v>46206.0</v>
      </c>
      <c r="C539" s="1"/>
      <c r="D539" s="5" t="s">
        <v>765</v>
      </c>
      <c r="E539" s="2"/>
      <c r="F539" s="5">
        <v>48794.0</v>
      </c>
      <c r="G539" s="3">
        <v>46206.0</v>
      </c>
      <c r="H539" s="1" t="s">
        <v>2074</v>
      </c>
      <c r="I539" s="3">
        <v>46206.0</v>
      </c>
      <c r="J539" s="1" t="s">
        <v>1000</v>
      </c>
      <c r="K539" s="5">
        <v>43.0</v>
      </c>
      <c r="L539" s="5">
        <v>1.01000043E8</v>
      </c>
      <c r="M539" s="1" t="s">
        <v>111</v>
      </c>
      <c r="N539" s="1" t="s">
        <v>111</v>
      </c>
      <c r="O539" s="2"/>
      <c r="P539" s="1" t="s">
        <v>986</v>
      </c>
      <c r="Q539" s="1" t="s">
        <v>695</v>
      </c>
      <c r="R539" s="2"/>
      <c r="S539" s="1" t="s">
        <v>39</v>
      </c>
      <c r="T539" s="1" t="s">
        <v>1003</v>
      </c>
      <c r="U539" s="6" t="s">
        <v>1472</v>
      </c>
      <c r="V539" s="5" t="s">
        <v>1005</v>
      </c>
      <c r="W539" s="5" t="s">
        <v>36</v>
      </c>
      <c r="X539" s="6" t="s">
        <v>1473</v>
      </c>
      <c r="Y539" s="6" t="s">
        <v>1474</v>
      </c>
      <c r="Z539" s="6">
        <v>990000.0</v>
      </c>
      <c r="AA539" s="1" t="s">
        <v>38</v>
      </c>
      <c r="AB539" s="1" t="s">
        <v>38</v>
      </c>
      <c r="AC539" s="1" t="s">
        <v>109</v>
      </c>
      <c r="AD539" s="2"/>
      <c r="AE539" s="2"/>
      <c r="AF539" s="1" t="s">
        <v>1024</v>
      </c>
    </row>
    <row r="540">
      <c r="A540" s="5">
        <v>75493.0</v>
      </c>
      <c r="B540" s="3">
        <v>46206.0</v>
      </c>
      <c r="C540" s="1" t="s">
        <v>1669</v>
      </c>
      <c r="D540" s="5" t="s">
        <v>214</v>
      </c>
      <c r="E540" s="2"/>
      <c r="F540" s="5">
        <v>48851.0</v>
      </c>
      <c r="G540" s="3">
        <v>46207.0</v>
      </c>
      <c r="H540" s="1" t="s">
        <v>2075</v>
      </c>
      <c r="I540" s="3">
        <v>46207.0</v>
      </c>
      <c r="J540" s="1" t="s">
        <v>1000</v>
      </c>
      <c r="K540" s="5">
        <v>227.0</v>
      </c>
      <c r="L540" s="5">
        <v>2.30400227E8</v>
      </c>
      <c r="M540" s="1" t="s">
        <v>1145</v>
      </c>
      <c r="N540" s="1" t="s">
        <v>1145</v>
      </c>
      <c r="O540" s="2"/>
      <c r="P540" s="1" t="s">
        <v>2076</v>
      </c>
      <c r="Q540" s="1" t="s">
        <v>561</v>
      </c>
      <c r="R540" s="2"/>
      <c r="S540" s="1" t="s">
        <v>39</v>
      </c>
      <c r="T540" s="1" t="s">
        <v>1003</v>
      </c>
      <c r="U540" s="6">
        <v>0.0</v>
      </c>
      <c r="V540" s="5" t="s">
        <v>1005</v>
      </c>
      <c r="W540" s="5" t="s">
        <v>36</v>
      </c>
      <c r="X540" s="6" t="s">
        <v>36</v>
      </c>
      <c r="Y540" s="6" t="s">
        <v>36</v>
      </c>
      <c r="Z540" s="6">
        <v>0.0</v>
      </c>
      <c r="AA540" s="1" t="s">
        <v>78</v>
      </c>
      <c r="AB540" s="1" t="s">
        <v>37</v>
      </c>
      <c r="AC540" s="1" t="s">
        <v>1477</v>
      </c>
      <c r="AD540" s="2"/>
      <c r="AE540" s="2"/>
      <c r="AF540" s="1" t="s">
        <v>1024</v>
      </c>
    </row>
    <row r="541">
      <c r="A541" s="5">
        <v>75492.0</v>
      </c>
      <c r="B541" s="3">
        <v>46206.0</v>
      </c>
      <c r="C541" s="1"/>
      <c r="D541" s="5" t="s">
        <v>1105</v>
      </c>
      <c r="E541" s="2"/>
      <c r="F541" s="5">
        <v>48792.0</v>
      </c>
      <c r="G541" s="3">
        <v>46206.0</v>
      </c>
      <c r="H541" s="1" t="s">
        <v>2077</v>
      </c>
      <c r="I541" s="3">
        <v>46206.0</v>
      </c>
      <c r="J541" s="1" t="s">
        <v>1000</v>
      </c>
      <c r="K541" s="5">
        <v>41.0</v>
      </c>
      <c r="L541" s="5">
        <v>1.11000041E8</v>
      </c>
      <c r="M541" s="1" t="s">
        <v>1284</v>
      </c>
      <c r="N541" s="1" t="s">
        <v>1284</v>
      </c>
      <c r="O541" s="2"/>
      <c r="P541" s="1" t="s">
        <v>986</v>
      </c>
      <c r="Q541" s="1" t="s">
        <v>133</v>
      </c>
      <c r="R541" s="2"/>
      <c r="S541" s="1" t="s">
        <v>39</v>
      </c>
      <c r="T541" s="1" t="s">
        <v>1003</v>
      </c>
      <c r="U541" s="6" t="s">
        <v>1285</v>
      </c>
      <c r="V541" s="5" t="s">
        <v>1005</v>
      </c>
      <c r="W541" s="5" t="s">
        <v>36</v>
      </c>
      <c r="X541" s="6" t="s">
        <v>1286</v>
      </c>
      <c r="Y541" s="6" t="s">
        <v>1287</v>
      </c>
      <c r="Z541" s="6" t="s">
        <v>1288</v>
      </c>
      <c r="AA541" s="1" t="s">
        <v>57</v>
      </c>
      <c r="AB541" s="1" t="s">
        <v>57</v>
      </c>
      <c r="AC541" s="1" t="s">
        <v>118</v>
      </c>
      <c r="AD541" s="2"/>
      <c r="AE541" s="1"/>
      <c r="AF541" s="1" t="s">
        <v>1024</v>
      </c>
    </row>
    <row r="542">
      <c r="A542" s="5">
        <v>75491.0</v>
      </c>
      <c r="B542" s="3">
        <v>46206.0</v>
      </c>
      <c r="C542" s="2"/>
      <c r="D542" s="5" t="s">
        <v>412</v>
      </c>
      <c r="E542" s="2"/>
      <c r="F542" s="5">
        <v>48791.0</v>
      </c>
      <c r="G542" s="3">
        <v>46206.0</v>
      </c>
      <c r="H542" s="1" t="s">
        <v>2078</v>
      </c>
      <c r="I542" s="3">
        <v>46206.0</v>
      </c>
      <c r="J542" s="1" t="s">
        <v>1000</v>
      </c>
      <c r="K542" s="5">
        <v>36.0</v>
      </c>
      <c r="L542" s="5">
        <v>1.11100036E8</v>
      </c>
      <c r="M542" s="1" t="s">
        <v>1018</v>
      </c>
      <c r="N542" s="1" t="s">
        <v>1018</v>
      </c>
      <c r="O542" s="2"/>
      <c r="P542" s="1" t="s">
        <v>986</v>
      </c>
      <c r="Q542" s="1" t="s">
        <v>133</v>
      </c>
      <c r="R542" s="2"/>
      <c r="S542" s="1" t="s">
        <v>39</v>
      </c>
      <c r="T542" s="1" t="s">
        <v>1003</v>
      </c>
      <c r="U542" s="6" t="s">
        <v>1019</v>
      </c>
      <c r="V542" s="5" t="s">
        <v>1005</v>
      </c>
      <c r="W542" s="5" t="s">
        <v>1020</v>
      </c>
      <c r="X542" s="6" t="s">
        <v>1021</v>
      </c>
      <c r="Y542" s="6" t="s">
        <v>1022</v>
      </c>
      <c r="Z542" s="6" t="s">
        <v>1023</v>
      </c>
      <c r="AA542" s="1" t="s">
        <v>57</v>
      </c>
      <c r="AB542" s="1" t="s">
        <v>57</v>
      </c>
      <c r="AC542" s="1" t="s">
        <v>118</v>
      </c>
      <c r="AD542" s="2"/>
      <c r="AE542" s="2"/>
      <c r="AF542" s="1" t="s">
        <v>1024</v>
      </c>
    </row>
    <row r="543">
      <c r="A543" s="5">
        <v>75490.0</v>
      </c>
      <c r="B543" s="3">
        <v>46206.0</v>
      </c>
      <c r="C543" s="2"/>
      <c r="D543" s="5" t="s">
        <v>683</v>
      </c>
      <c r="E543" s="2"/>
      <c r="F543" s="5">
        <v>48790.0</v>
      </c>
      <c r="G543" s="3">
        <v>46206.0</v>
      </c>
      <c r="H543" s="1" t="s">
        <v>2079</v>
      </c>
      <c r="I543" s="3">
        <v>46206.0</v>
      </c>
      <c r="J543" s="1" t="s">
        <v>1000</v>
      </c>
      <c r="K543" s="5">
        <v>46.0</v>
      </c>
      <c r="L543" s="5">
        <v>1.01000046E8</v>
      </c>
      <c r="M543" s="1" t="s">
        <v>69</v>
      </c>
      <c r="N543" s="1" t="s">
        <v>69</v>
      </c>
      <c r="O543" s="2"/>
      <c r="P543" s="1" t="s">
        <v>986</v>
      </c>
      <c r="Q543" s="1" t="s">
        <v>68</v>
      </c>
      <c r="R543" s="2"/>
      <c r="S543" s="1" t="s">
        <v>39</v>
      </c>
      <c r="T543" s="1" t="s">
        <v>1003</v>
      </c>
      <c r="U543" s="6" t="s">
        <v>1053</v>
      </c>
      <c r="V543" s="5" t="s">
        <v>1005</v>
      </c>
      <c r="W543" s="5" t="s">
        <v>36</v>
      </c>
      <c r="X543" s="6" t="s">
        <v>1073</v>
      </c>
      <c r="Y543" s="6" t="s">
        <v>161</v>
      </c>
      <c r="Z543" s="6">
        <v>0.0</v>
      </c>
      <c r="AA543" s="1" t="s">
        <v>72</v>
      </c>
      <c r="AB543" s="1" t="s">
        <v>72</v>
      </c>
      <c r="AC543" s="1" t="s">
        <v>73</v>
      </c>
      <c r="AD543" s="2"/>
      <c r="AE543" s="2"/>
      <c r="AF543" s="1" t="s">
        <v>1024</v>
      </c>
    </row>
    <row r="544">
      <c r="A544" s="5">
        <v>75489.0</v>
      </c>
      <c r="B544" s="3">
        <v>46206.0</v>
      </c>
      <c r="C544" s="2"/>
      <c r="D544" s="5" t="s">
        <v>311</v>
      </c>
      <c r="E544" s="2"/>
      <c r="F544" s="5">
        <v>48944.0</v>
      </c>
      <c r="G544" s="3">
        <v>46210.0</v>
      </c>
      <c r="H544" s="1" t="s">
        <v>2080</v>
      </c>
      <c r="I544" s="3">
        <v>46210.0</v>
      </c>
      <c r="J544" s="1" t="s">
        <v>1000</v>
      </c>
      <c r="K544" s="5">
        <v>75.0</v>
      </c>
      <c r="L544" s="5">
        <v>1.01000075E8</v>
      </c>
      <c r="M544" s="1" t="s">
        <v>1052</v>
      </c>
      <c r="N544" s="1" t="s">
        <v>1052</v>
      </c>
      <c r="O544" s="2"/>
      <c r="P544" s="1" t="s">
        <v>986</v>
      </c>
      <c r="Q544" s="1" t="s">
        <v>726</v>
      </c>
      <c r="R544" s="2"/>
      <c r="S544" s="1" t="s">
        <v>39</v>
      </c>
      <c r="T544" s="1" t="s">
        <v>1003</v>
      </c>
      <c r="U544" s="6">
        <v>8620689.0</v>
      </c>
      <c r="V544" s="5" t="s">
        <v>1005</v>
      </c>
      <c r="W544" s="5" t="s">
        <v>36</v>
      </c>
      <c r="X544" s="6" t="s">
        <v>1490</v>
      </c>
      <c r="Y544" s="6" t="s">
        <v>1185</v>
      </c>
      <c r="Z544" s="6" t="s">
        <v>1055</v>
      </c>
      <c r="AA544" s="1" t="s">
        <v>58</v>
      </c>
      <c r="AB544" s="1" t="s">
        <v>58</v>
      </c>
      <c r="AC544" s="1" t="s">
        <v>59</v>
      </c>
      <c r="AD544" s="2"/>
      <c r="AE544" s="2"/>
      <c r="AF544" s="1" t="s">
        <v>1024</v>
      </c>
    </row>
    <row r="545">
      <c r="A545" s="5">
        <v>75488.0</v>
      </c>
      <c r="B545" s="3">
        <v>46206.0</v>
      </c>
      <c r="C545" s="1" t="s">
        <v>1669</v>
      </c>
      <c r="D545" s="5" t="s">
        <v>681</v>
      </c>
      <c r="E545" s="2"/>
      <c r="F545" s="5">
        <v>48804.0</v>
      </c>
      <c r="G545" s="3">
        <v>46206.0</v>
      </c>
      <c r="H545" s="1" t="s">
        <v>2081</v>
      </c>
      <c r="I545" s="3">
        <v>46206.0</v>
      </c>
      <c r="J545" s="1" t="s">
        <v>1000</v>
      </c>
      <c r="K545" s="5">
        <v>232.0</v>
      </c>
      <c r="L545" s="5">
        <v>2.30400232E8</v>
      </c>
      <c r="M545" s="1" t="s">
        <v>2005</v>
      </c>
      <c r="N545" s="1" t="s">
        <v>2005</v>
      </c>
      <c r="O545" s="2"/>
      <c r="P545" s="1" t="s">
        <v>2082</v>
      </c>
      <c r="Q545" s="1" t="s">
        <v>928</v>
      </c>
      <c r="R545" s="2"/>
      <c r="S545" s="1" t="s">
        <v>820</v>
      </c>
      <c r="T545" s="1" t="s">
        <v>1003</v>
      </c>
      <c r="U545" s="6">
        <v>8534483.0</v>
      </c>
      <c r="V545" s="5" t="s">
        <v>1005</v>
      </c>
      <c r="W545" s="5" t="s">
        <v>36</v>
      </c>
      <c r="X545" s="6" t="s">
        <v>2015</v>
      </c>
      <c r="Y545" s="6" t="s">
        <v>2016</v>
      </c>
      <c r="Z545" s="6">
        <v>7472600.0</v>
      </c>
      <c r="AA545" s="1" t="s">
        <v>819</v>
      </c>
      <c r="AB545" s="1" t="s">
        <v>819</v>
      </c>
      <c r="AC545" s="1" t="s">
        <v>907</v>
      </c>
      <c r="AD545" s="2"/>
      <c r="AE545" s="2"/>
      <c r="AF545" s="1" t="s">
        <v>1008</v>
      </c>
    </row>
    <row r="546">
      <c r="A546" s="5">
        <v>75487.0</v>
      </c>
      <c r="B546" s="3">
        <v>46206.0</v>
      </c>
      <c r="C546" s="1" t="s">
        <v>1669</v>
      </c>
      <c r="D546" s="5" t="s">
        <v>1553</v>
      </c>
      <c r="E546" s="2"/>
      <c r="F546" s="5">
        <v>48804.0</v>
      </c>
      <c r="G546" s="3">
        <v>46206.0</v>
      </c>
      <c r="H546" s="1" t="s">
        <v>2081</v>
      </c>
      <c r="I546" s="3">
        <v>46206.0</v>
      </c>
      <c r="J546" s="1" t="s">
        <v>1000</v>
      </c>
      <c r="K546" s="5">
        <v>144.0</v>
      </c>
      <c r="L546" s="5">
        <v>2.30400144E8</v>
      </c>
      <c r="M546" s="1" t="s">
        <v>1208</v>
      </c>
      <c r="N546" s="1" t="s">
        <v>1208</v>
      </c>
      <c r="O546" s="2"/>
      <c r="P546" s="1" t="s">
        <v>2082</v>
      </c>
      <c r="Q546" s="1" t="s">
        <v>928</v>
      </c>
      <c r="R546" s="2"/>
      <c r="S546" s="1" t="s">
        <v>820</v>
      </c>
      <c r="T546" s="1" t="s">
        <v>1003</v>
      </c>
      <c r="U546" s="6">
        <v>3879310.0</v>
      </c>
      <c r="V546" s="5" t="s">
        <v>1005</v>
      </c>
      <c r="W546" s="5" t="s">
        <v>36</v>
      </c>
      <c r="X546" s="6" t="s">
        <v>1209</v>
      </c>
      <c r="Y546" s="6" t="s">
        <v>1210</v>
      </c>
      <c r="Z546" s="6">
        <v>1640000.0</v>
      </c>
      <c r="AA546" s="1" t="s">
        <v>819</v>
      </c>
      <c r="AB546" s="1" t="s">
        <v>819</v>
      </c>
      <c r="AC546" s="1" t="s">
        <v>907</v>
      </c>
      <c r="AD546" s="2"/>
      <c r="AE546" s="2"/>
      <c r="AF546" s="1" t="s">
        <v>1008</v>
      </c>
    </row>
    <row r="547">
      <c r="A547" s="5">
        <v>75486.0</v>
      </c>
      <c r="B547" s="3">
        <v>46206.0</v>
      </c>
      <c r="C547" s="1" t="s">
        <v>1669</v>
      </c>
      <c r="D547" s="5" t="s">
        <v>1553</v>
      </c>
      <c r="E547" s="2"/>
      <c r="F547" s="5">
        <v>48804.0</v>
      </c>
      <c r="G547" s="3">
        <v>46206.0</v>
      </c>
      <c r="H547" s="1" t="s">
        <v>2081</v>
      </c>
      <c r="I547" s="3">
        <v>46206.0</v>
      </c>
      <c r="J547" s="1" t="s">
        <v>1000</v>
      </c>
      <c r="K547" s="5">
        <v>116.0</v>
      </c>
      <c r="L547" s="5">
        <v>2.30400116E8</v>
      </c>
      <c r="M547" s="1" t="s">
        <v>1291</v>
      </c>
      <c r="N547" s="1" t="s">
        <v>1291</v>
      </c>
      <c r="O547" s="2"/>
      <c r="P547" s="1" t="s">
        <v>2082</v>
      </c>
      <c r="Q547" s="1" t="s">
        <v>928</v>
      </c>
      <c r="R547" s="2"/>
      <c r="S547" s="1" t="s">
        <v>820</v>
      </c>
      <c r="T547" s="1" t="s">
        <v>1003</v>
      </c>
      <c r="U547" s="6">
        <v>2758621.0</v>
      </c>
      <c r="V547" s="5" t="s">
        <v>1005</v>
      </c>
      <c r="W547" s="5" t="s">
        <v>36</v>
      </c>
      <c r="X547" s="6" t="s">
        <v>1293</v>
      </c>
      <c r="Y547" s="6" t="s">
        <v>1294</v>
      </c>
      <c r="Z547" s="6">
        <v>2050000.0</v>
      </c>
      <c r="AA547" s="1" t="s">
        <v>819</v>
      </c>
      <c r="AB547" s="1" t="s">
        <v>819</v>
      </c>
      <c r="AC547" s="1" t="s">
        <v>907</v>
      </c>
      <c r="AD547" s="2"/>
      <c r="AE547" s="2"/>
      <c r="AF547" s="1" t="s">
        <v>1008</v>
      </c>
    </row>
    <row r="548">
      <c r="A548" s="5">
        <v>75485.0</v>
      </c>
      <c r="B548" s="3">
        <v>46206.0</v>
      </c>
      <c r="C548" s="1" t="s">
        <v>1669</v>
      </c>
      <c r="D548" s="5" t="s">
        <v>1553</v>
      </c>
      <c r="E548" s="2"/>
      <c r="F548" s="5">
        <v>48804.0</v>
      </c>
      <c r="G548" s="3">
        <v>46206.0</v>
      </c>
      <c r="H548" s="1" t="s">
        <v>2081</v>
      </c>
      <c r="I548" s="3">
        <v>46206.0</v>
      </c>
      <c r="J548" s="1" t="s">
        <v>1000</v>
      </c>
      <c r="K548" s="5">
        <v>146.0</v>
      </c>
      <c r="L548" s="5">
        <v>2.30400146E8</v>
      </c>
      <c r="M548" s="1" t="s">
        <v>1868</v>
      </c>
      <c r="N548" s="1" t="s">
        <v>1868</v>
      </c>
      <c r="O548" s="2"/>
      <c r="P548" s="1" t="s">
        <v>2082</v>
      </c>
      <c r="Q548" s="1" t="s">
        <v>928</v>
      </c>
      <c r="R548" s="2"/>
      <c r="S548" s="1" t="s">
        <v>820</v>
      </c>
      <c r="T548" s="1" t="s">
        <v>1003</v>
      </c>
      <c r="U548" s="6">
        <v>3879310.0</v>
      </c>
      <c r="V548" s="5" t="s">
        <v>1005</v>
      </c>
      <c r="W548" s="5" t="s">
        <v>36</v>
      </c>
      <c r="X548" s="6" t="s">
        <v>1209</v>
      </c>
      <c r="Y548" s="6" t="s">
        <v>1210</v>
      </c>
      <c r="Z548" s="6">
        <v>1640000.0</v>
      </c>
      <c r="AA548" s="1" t="s">
        <v>819</v>
      </c>
      <c r="AB548" s="1" t="s">
        <v>819</v>
      </c>
      <c r="AC548" s="1" t="s">
        <v>907</v>
      </c>
      <c r="AD548" s="2"/>
      <c r="AE548" s="2"/>
      <c r="AF548" s="1" t="s">
        <v>1008</v>
      </c>
    </row>
    <row r="549">
      <c r="A549" s="5">
        <v>75484.0</v>
      </c>
      <c r="B549" s="3">
        <v>46206.0</v>
      </c>
      <c r="C549" s="1" t="s">
        <v>1669</v>
      </c>
      <c r="D549" s="5" t="s">
        <v>1553</v>
      </c>
      <c r="E549" s="2"/>
      <c r="F549" s="5">
        <v>48804.0</v>
      </c>
      <c r="G549" s="3">
        <v>46206.0</v>
      </c>
      <c r="H549" s="1" t="s">
        <v>2081</v>
      </c>
      <c r="I549" s="3">
        <v>46206.0</v>
      </c>
      <c r="J549" s="1" t="s">
        <v>1000</v>
      </c>
      <c r="K549" s="5">
        <v>159.0</v>
      </c>
      <c r="L549" s="5">
        <v>2.30400159E8</v>
      </c>
      <c r="M549" s="1" t="s">
        <v>1986</v>
      </c>
      <c r="N549" s="1" t="s">
        <v>1986</v>
      </c>
      <c r="O549" s="2"/>
      <c r="P549" s="1" t="s">
        <v>2082</v>
      </c>
      <c r="Q549" s="1" t="s">
        <v>928</v>
      </c>
      <c r="R549" s="2"/>
      <c r="S549" s="1" t="s">
        <v>820</v>
      </c>
      <c r="T549" s="1" t="s">
        <v>1003</v>
      </c>
      <c r="U549" s="6" t="s">
        <v>1988</v>
      </c>
      <c r="V549" s="5" t="s">
        <v>1005</v>
      </c>
      <c r="W549" s="5" t="s">
        <v>36</v>
      </c>
      <c r="X549" s="6" t="s">
        <v>1989</v>
      </c>
      <c r="Y549" s="6" t="s">
        <v>1990</v>
      </c>
      <c r="Z549" s="6" t="s">
        <v>1991</v>
      </c>
      <c r="AA549" s="1" t="s">
        <v>819</v>
      </c>
      <c r="AB549" s="1" t="s">
        <v>819</v>
      </c>
      <c r="AC549" s="1" t="s">
        <v>907</v>
      </c>
      <c r="AD549" s="2"/>
      <c r="AE549" s="2"/>
      <c r="AF549" s="1" t="s">
        <v>1008</v>
      </c>
    </row>
    <row r="550">
      <c r="A550" s="5">
        <v>75483.0</v>
      </c>
      <c r="B550" s="3">
        <v>46206.0</v>
      </c>
      <c r="C550" s="2"/>
      <c r="D550" s="5" t="s">
        <v>1553</v>
      </c>
      <c r="E550" s="2"/>
      <c r="F550" s="5">
        <v>48789.0</v>
      </c>
      <c r="G550" s="3">
        <v>46206.0</v>
      </c>
      <c r="H550" s="1" t="s">
        <v>2083</v>
      </c>
      <c r="I550" s="3">
        <v>46206.0</v>
      </c>
      <c r="J550" s="1" t="s">
        <v>1000</v>
      </c>
      <c r="K550" s="5">
        <v>50.0</v>
      </c>
      <c r="L550" s="5">
        <v>2.0800005E8</v>
      </c>
      <c r="M550" s="1" t="s">
        <v>2084</v>
      </c>
      <c r="N550" s="1" t="s">
        <v>2084</v>
      </c>
      <c r="O550" s="2"/>
      <c r="P550" s="1" t="s">
        <v>986</v>
      </c>
      <c r="Q550" s="1" t="s">
        <v>608</v>
      </c>
      <c r="R550" s="2"/>
      <c r="S550" s="1" t="s">
        <v>39</v>
      </c>
      <c r="T550" s="1" t="s">
        <v>1003</v>
      </c>
      <c r="U550" s="6" t="s">
        <v>2085</v>
      </c>
      <c r="V550" s="5" t="s">
        <v>1005</v>
      </c>
      <c r="W550" s="5" t="s">
        <v>36</v>
      </c>
      <c r="X550" s="6" t="s">
        <v>2086</v>
      </c>
      <c r="Y550" s="6" t="s">
        <v>2087</v>
      </c>
      <c r="Z550" s="6">
        <v>0.0</v>
      </c>
      <c r="AA550" s="1" t="s">
        <v>609</v>
      </c>
      <c r="AB550" s="1" t="s">
        <v>609</v>
      </c>
      <c r="AC550" s="1" t="s">
        <v>73</v>
      </c>
      <c r="AD550" s="2"/>
      <c r="AE550" s="2"/>
      <c r="AF550" s="1" t="s">
        <v>1024</v>
      </c>
    </row>
    <row r="551">
      <c r="A551" s="5">
        <v>75482.0</v>
      </c>
      <c r="B551" s="3">
        <v>46206.0</v>
      </c>
      <c r="C551" s="1" t="s">
        <v>1669</v>
      </c>
      <c r="D551" s="5" t="s">
        <v>1553</v>
      </c>
      <c r="E551" s="2"/>
      <c r="F551" s="5">
        <v>48804.0</v>
      </c>
      <c r="G551" s="3">
        <v>46206.0</v>
      </c>
      <c r="H551" s="1" t="s">
        <v>2081</v>
      </c>
      <c r="I551" s="3">
        <v>46206.0</v>
      </c>
      <c r="J551" s="1" t="s">
        <v>1000</v>
      </c>
      <c r="K551" s="5">
        <v>154.0</v>
      </c>
      <c r="L551" s="5">
        <v>2.30400154E8</v>
      </c>
      <c r="M551" s="1" t="s">
        <v>1211</v>
      </c>
      <c r="N551" s="1" t="s">
        <v>1211</v>
      </c>
      <c r="O551" s="2"/>
      <c r="P551" s="1" t="s">
        <v>2082</v>
      </c>
      <c r="Q551" s="1" t="s">
        <v>928</v>
      </c>
      <c r="R551" s="2"/>
      <c r="S551" s="1" t="s">
        <v>820</v>
      </c>
      <c r="T551" s="1" t="s">
        <v>1003</v>
      </c>
      <c r="U551" s="6">
        <v>4741379.0</v>
      </c>
      <c r="V551" s="5" t="s">
        <v>1005</v>
      </c>
      <c r="W551" s="5" t="s">
        <v>36</v>
      </c>
      <c r="X551" s="6" t="s">
        <v>1212</v>
      </c>
      <c r="Y551" s="6" t="s">
        <v>1213</v>
      </c>
      <c r="Z551" s="6">
        <v>2670000.0</v>
      </c>
      <c r="AA551" s="1" t="s">
        <v>819</v>
      </c>
      <c r="AB551" s="1" t="s">
        <v>819</v>
      </c>
      <c r="AC551" s="1" t="s">
        <v>907</v>
      </c>
      <c r="AD551" s="2"/>
      <c r="AE551" s="2"/>
      <c r="AF551" s="1" t="s">
        <v>1008</v>
      </c>
    </row>
    <row r="552">
      <c r="A552" s="5">
        <v>75481.0</v>
      </c>
      <c r="B552" s="3">
        <v>46206.0</v>
      </c>
      <c r="C552" s="1" t="s">
        <v>1669</v>
      </c>
      <c r="D552" s="5" t="s">
        <v>1553</v>
      </c>
      <c r="E552" s="2"/>
      <c r="F552" s="5">
        <v>48804.0</v>
      </c>
      <c r="G552" s="3">
        <v>46206.0</v>
      </c>
      <c r="H552" s="1" t="s">
        <v>2081</v>
      </c>
      <c r="I552" s="3">
        <v>46206.0</v>
      </c>
      <c r="J552" s="1" t="s">
        <v>1000</v>
      </c>
      <c r="K552" s="5">
        <v>127.0</v>
      </c>
      <c r="L552" s="5">
        <v>2.30400127E8</v>
      </c>
      <c r="M552" s="1" t="s">
        <v>1214</v>
      </c>
      <c r="N552" s="1" t="s">
        <v>1214</v>
      </c>
      <c r="O552" s="2"/>
      <c r="P552" s="1" t="s">
        <v>2082</v>
      </c>
      <c r="Q552" s="1" t="s">
        <v>928</v>
      </c>
      <c r="R552" s="2"/>
      <c r="S552" s="1" t="s">
        <v>820</v>
      </c>
      <c r="T552" s="1" t="s">
        <v>1003</v>
      </c>
      <c r="U552" s="6">
        <v>1896552.0</v>
      </c>
      <c r="V552" s="5" t="s">
        <v>1005</v>
      </c>
      <c r="W552" s="5" t="s">
        <v>36</v>
      </c>
      <c r="X552" s="6" t="s">
        <v>1215</v>
      </c>
      <c r="Y552" s="6" t="s">
        <v>1216</v>
      </c>
      <c r="Z552" s="6">
        <v>1070000.0</v>
      </c>
      <c r="AA552" s="1" t="s">
        <v>819</v>
      </c>
      <c r="AB552" s="1" t="s">
        <v>819</v>
      </c>
      <c r="AC552" s="1" t="s">
        <v>907</v>
      </c>
      <c r="AD552" s="2"/>
      <c r="AE552" s="2"/>
      <c r="AF552" s="1" t="s">
        <v>1008</v>
      </c>
    </row>
    <row r="553">
      <c r="A553" s="5">
        <v>75480.0</v>
      </c>
      <c r="B553" s="3">
        <v>46206.0</v>
      </c>
      <c r="C553" s="1" t="s">
        <v>1669</v>
      </c>
      <c r="D553" s="5" t="s">
        <v>1377</v>
      </c>
      <c r="E553" s="2"/>
      <c r="F553" s="5">
        <v>48804.0</v>
      </c>
      <c r="G553" s="3">
        <v>46206.0</v>
      </c>
      <c r="H553" s="1" t="s">
        <v>2081</v>
      </c>
      <c r="I553" s="3">
        <v>46206.0</v>
      </c>
      <c r="J553" s="1" t="s">
        <v>1000</v>
      </c>
      <c r="K553" s="5">
        <v>20.0</v>
      </c>
      <c r="L553" s="5">
        <v>2.3060002E8</v>
      </c>
      <c r="M553" s="1" t="s">
        <v>1219</v>
      </c>
      <c r="N553" s="1" t="s">
        <v>1219</v>
      </c>
      <c r="O553" s="2"/>
      <c r="P553" s="1" t="s">
        <v>2082</v>
      </c>
      <c r="Q553" s="1" t="s">
        <v>928</v>
      </c>
      <c r="R553" s="2"/>
      <c r="S553" s="1" t="s">
        <v>820</v>
      </c>
      <c r="T553" s="1" t="s">
        <v>1003</v>
      </c>
      <c r="U553" s="6" t="s">
        <v>1220</v>
      </c>
      <c r="V553" s="5" t="s">
        <v>1005</v>
      </c>
      <c r="W553" s="5" t="s">
        <v>36</v>
      </c>
      <c r="X553" s="6" t="s">
        <v>1221</v>
      </c>
      <c r="Y553" s="6" t="s">
        <v>1222</v>
      </c>
      <c r="Z553" s="6" t="s">
        <v>1168</v>
      </c>
      <c r="AA553" s="1" t="s">
        <v>819</v>
      </c>
      <c r="AB553" s="1" t="s">
        <v>819</v>
      </c>
      <c r="AC553" s="1" t="s">
        <v>907</v>
      </c>
      <c r="AD553" s="2"/>
      <c r="AE553" s="2"/>
      <c r="AF553" s="1" t="s">
        <v>1008</v>
      </c>
    </row>
    <row r="554">
      <c r="A554" s="5">
        <v>75479.0</v>
      </c>
      <c r="B554" s="3">
        <v>46206.0</v>
      </c>
      <c r="C554" s="1" t="s">
        <v>1669</v>
      </c>
      <c r="D554" s="5" t="s">
        <v>141</v>
      </c>
      <c r="E554" s="2"/>
      <c r="F554" s="5">
        <v>48940.0</v>
      </c>
      <c r="G554" s="3">
        <v>46210.0</v>
      </c>
      <c r="H554" s="1" t="s">
        <v>2088</v>
      </c>
      <c r="I554" s="3">
        <v>46210.0</v>
      </c>
      <c r="J554" s="1" t="s">
        <v>1000</v>
      </c>
      <c r="K554" s="5">
        <v>227.0</v>
      </c>
      <c r="L554" s="5">
        <v>2.30400227E8</v>
      </c>
      <c r="M554" s="1" t="s">
        <v>1145</v>
      </c>
      <c r="N554" s="1" t="s">
        <v>1145</v>
      </c>
      <c r="O554" s="2"/>
      <c r="P554" s="1" t="s">
        <v>2089</v>
      </c>
      <c r="Q554" s="1" t="s">
        <v>341</v>
      </c>
      <c r="R554" s="2"/>
      <c r="S554" s="1" t="s">
        <v>39</v>
      </c>
      <c r="T554" s="1" t="s">
        <v>1003</v>
      </c>
      <c r="U554" s="6">
        <v>0.0</v>
      </c>
      <c r="V554" s="5" t="s">
        <v>1005</v>
      </c>
      <c r="W554" s="5" t="s">
        <v>1054</v>
      </c>
      <c r="X554" s="6" t="s">
        <v>36</v>
      </c>
      <c r="Y554" s="6" t="s">
        <v>36</v>
      </c>
      <c r="Z554" s="6">
        <v>0.0</v>
      </c>
      <c r="AA554" s="1" t="s">
        <v>78</v>
      </c>
      <c r="AB554" s="1" t="s">
        <v>58</v>
      </c>
      <c r="AC554" s="1" t="s">
        <v>1399</v>
      </c>
      <c r="AD554" s="2"/>
      <c r="AE554" s="2"/>
      <c r="AF554" s="1" t="s">
        <v>1024</v>
      </c>
    </row>
    <row r="555">
      <c r="A555" s="5">
        <v>75478.0</v>
      </c>
      <c r="B555" s="3">
        <v>46206.0</v>
      </c>
      <c r="C555" s="1" t="s">
        <v>1669</v>
      </c>
      <c r="D555" s="5" t="s">
        <v>1381</v>
      </c>
      <c r="E555" s="2"/>
      <c r="F555" s="5">
        <v>48793.0</v>
      </c>
      <c r="G555" s="3">
        <v>46206.0</v>
      </c>
      <c r="H555" s="1" t="s">
        <v>2090</v>
      </c>
      <c r="I555" s="3">
        <v>46206.0</v>
      </c>
      <c r="J555" s="1" t="s">
        <v>1000</v>
      </c>
      <c r="K555" s="5">
        <v>227.0</v>
      </c>
      <c r="L555" s="5">
        <v>2.30400227E8</v>
      </c>
      <c r="M555" s="1" t="s">
        <v>1145</v>
      </c>
      <c r="N555" s="1" t="s">
        <v>1145</v>
      </c>
      <c r="O555" s="2"/>
      <c r="P555" s="1" t="s">
        <v>2091</v>
      </c>
      <c r="Q555" s="1" t="s">
        <v>133</v>
      </c>
      <c r="R555" s="2"/>
      <c r="S555" s="1" t="s">
        <v>39</v>
      </c>
      <c r="T555" s="1" t="s">
        <v>1003</v>
      </c>
      <c r="U555" s="6">
        <v>0.0</v>
      </c>
      <c r="V555" s="5" t="s">
        <v>1005</v>
      </c>
      <c r="W555" s="5" t="s">
        <v>36</v>
      </c>
      <c r="X555" s="6" t="s">
        <v>36</v>
      </c>
      <c r="Y555" s="6" t="s">
        <v>36</v>
      </c>
      <c r="Z555" s="6">
        <v>0.0</v>
      </c>
      <c r="AA555" s="1" t="s">
        <v>78</v>
      </c>
      <c r="AB555" s="1" t="s">
        <v>57</v>
      </c>
      <c r="AC555" s="1" t="s">
        <v>626</v>
      </c>
      <c r="AD555" s="2"/>
      <c r="AE555" s="2"/>
      <c r="AF555" s="1" t="s">
        <v>1024</v>
      </c>
    </row>
    <row r="556">
      <c r="A556" s="5">
        <v>75477.0</v>
      </c>
      <c r="B556" s="3">
        <v>46206.0</v>
      </c>
      <c r="C556" s="1" t="s">
        <v>1669</v>
      </c>
      <c r="D556" s="5" t="s">
        <v>1381</v>
      </c>
      <c r="E556" s="2"/>
      <c r="F556" s="5">
        <v>48793.0</v>
      </c>
      <c r="G556" s="3">
        <v>46206.0</v>
      </c>
      <c r="H556" s="1" t="s">
        <v>2090</v>
      </c>
      <c r="I556" s="3">
        <v>46206.0</v>
      </c>
      <c r="J556" s="1" t="s">
        <v>1000</v>
      </c>
      <c r="K556" s="5">
        <v>307.0</v>
      </c>
      <c r="L556" s="5">
        <v>2.30400307E8</v>
      </c>
      <c r="M556" s="1" t="s">
        <v>1173</v>
      </c>
      <c r="N556" s="1" t="s">
        <v>1173</v>
      </c>
      <c r="O556" s="2"/>
      <c r="P556" s="1" t="s">
        <v>2091</v>
      </c>
      <c r="Q556" s="1" t="s">
        <v>133</v>
      </c>
      <c r="R556" s="2"/>
      <c r="S556" s="1" t="s">
        <v>39</v>
      </c>
      <c r="T556" s="1" t="s">
        <v>1003</v>
      </c>
      <c r="U556" s="6">
        <v>4310345.0</v>
      </c>
      <c r="V556" s="5" t="s">
        <v>1005</v>
      </c>
      <c r="W556" s="5" t="s">
        <v>1054</v>
      </c>
      <c r="X556" s="6" t="s">
        <v>36</v>
      </c>
      <c r="Y556" s="6" t="s">
        <v>36</v>
      </c>
      <c r="Z556" s="6">
        <v>0.0</v>
      </c>
      <c r="AA556" s="1" t="s">
        <v>78</v>
      </c>
      <c r="AB556" s="1" t="s">
        <v>57</v>
      </c>
      <c r="AC556" s="1" t="s">
        <v>626</v>
      </c>
      <c r="AD556" s="2"/>
      <c r="AE556" s="2"/>
      <c r="AF556" s="1" t="s">
        <v>1024</v>
      </c>
    </row>
    <row r="557">
      <c r="A557" s="5">
        <v>75476.0</v>
      </c>
      <c r="B557" s="3">
        <v>46206.0</v>
      </c>
      <c r="C557" s="1"/>
      <c r="D557" s="5" t="s">
        <v>1381</v>
      </c>
      <c r="E557" s="2"/>
      <c r="F557" s="5">
        <v>48953.0</v>
      </c>
      <c r="G557" s="3">
        <v>46210.0</v>
      </c>
      <c r="H557" s="1" t="s">
        <v>2092</v>
      </c>
      <c r="I557" s="3">
        <v>46210.0</v>
      </c>
      <c r="J557" s="1" t="s">
        <v>1000</v>
      </c>
      <c r="K557" s="5">
        <v>5.0</v>
      </c>
      <c r="L557" s="5">
        <v>1.21000005E8</v>
      </c>
      <c r="M557" s="1" t="s">
        <v>143</v>
      </c>
      <c r="N557" s="1" t="s">
        <v>143</v>
      </c>
      <c r="O557" s="2"/>
      <c r="P557" s="1" t="s">
        <v>986</v>
      </c>
      <c r="Q557" s="1" t="s">
        <v>564</v>
      </c>
      <c r="R557" s="2"/>
      <c r="S557" s="1" t="s">
        <v>39</v>
      </c>
      <c r="T557" s="1" t="s">
        <v>1003</v>
      </c>
      <c r="U557" s="6" t="s">
        <v>1053</v>
      </c>
      <c r="V557" s="5" t="s">
        <v>1005</v>
      </c>
      <c r="W557" s="5" t="s">
        <v>36</v>
      </c>
      <c r="X557" s="6" t="s">
        <v>1073</v>
      </c>
      <c r="Y557" s="6" t="s">
        <v>161</v>
      </c>
      <c r="Z557" s="6">
        <v>0.0</v>
      </c>
      <c r="AA557" s="1" t="s">
        <v>58</v>
      </c>
      <c r="AB557" s="1" t="s">
        <v>58</v>
      </c>
      <c r="AC557" s="1" t="s">
        <v>73</v>
      </c>
      <c r="AD557" s="2"/>
      <c r="AE557" s="2"/>
      <c r="AF557" s="1" t="s">
        <v>1024</v>
      </c>
    </row>
    <row r="558">
      <c r="A558" s="5">
        <v>75475.0</v>
      </c>
      <c r="B558" s="3">
        <v>46206.0</v>
      </c>
      <c r="C558" s="1"/>
      <c r="D558" s="5" t="s">
        <v>453</v>
      </c>
      <c r="E558" s="2"/>
      <c r="F558" s="5">
        <v>48787.0</v>
      </c>
      <c r="G558" s="3">
        <v>46206.0</v>
      </c>
      <c r="H558" s="1" t="s">
        <v>2093</v>
      </c>
      <c r="I558" s="3">
        <v>46206.0</v>
      </c>
      <c r="J558" s="1" t="s">
        <v>1000</v>
      </c>
      <c r="K558" s="5">
        <v>63.0</v>
      </c>
      <c r="L558" s="5">
        <v>1.01000063E8</v>
      </c>
      <c r="M558" s="1" t="s">
        <v>1026</v>
      </c>
      <c r="N558" s="1" t="s">
        <v>1026</v>
      </c>
      <c r="O558" s="2"/>
      <c r="P558" s="1" t="s">
        <v>986</v>
      </c>
      <c r="Q558" s="1" t="s">
        <v>882</v>
      </c>
      <c r="R558" s="2"/>
      <c r="S558" s="1" t="s">
        <v>820</v>
      </c>
      <c r="T558" s="1" t="s">
        <v>1003</v>
      </c>
      <c r="U558" s="6" t="s">
        <v>1027</v>
      </c>
      <c r="V558" s="5" t="s">
        <v>1005</v>
      </c>
      <c r="W558" s="5" t="s">
        <v>671</v>
      </c>
      <c r="X558" s="6" t="s">
        <v>1073</v>
      </c>
      <c r="Y558" s="6" t="s">
        <v>161</v>
      </c>
      <c r="Z558" s="6" t="s">
        <v>1029</v>
      </c>
      <c r="AA558" s="1" t="s">
        <v>831</v>
      </c>
      <c r="AB558" s="1" t="s">
        <v>831</v>
      </c>
      <c r="AC558" s="1" t="s">
        <v>832</v>
      </c>
      <c r="AD558" s="2"/>
      <c r="AE558" s="2"/>
      <c r="AF558" s="1" t="s">
        <v>1008</v>
      </c>
    </row>
    <row r="559">
      <c r="A559" s="5">
        <v>75474.0</v>
      </c>
      <c r="B559" s="3">
        <v>46206.0</v>
      </c>
      <c r="C559" s="1"/>
      <c r="D559" s="5" t="s">
        <v>1565</v>
      </c>
      <c r="E559" s="2"/>
      <c r="F559" s="5">
        <v>48782.0</v>
      </c>
      <c r="G559" s="3">
        <v>46206.0</v>
      </c>
      <c r="H559" s="1" t="s">
        <v>2094</v>
      </c>
      <c r="I559" s="3">
        <v>46206.0</v>
      </c>
      <c r="J559" s="1" t="s">
        <v>1000</v>
      </c>
      <c r="K559" s="5">
        <v>181.0</v>
      </c>
      <c r="L559" s="5">
        <v>1.11100181E8</v>
      </c>
      <c r="M559" s="1" t="s">
        <v>1447</v>
      </c>
      <c r="N559" s="1" t="s">
        <v>1447</v>
      </c>
      <c r="O559" s="2"/>
      <c r="P559" s="1" t="s">
        <v>986</v>
      </c>
      <c r="Q559" s="1" t="s">
        <v>392</v>
      </c>
      <c r="R559" s="2"/>
      <c r="S559" s="1" t="s">
        <v>39</v>
      </c>
      <c r="T559" s="1" t="s">
        <v>1003</v>
      </c>
      <c r="U559" s="6" t="s">
        <v>1019</v>
      </c>
      <c r="V559" s="5" t="s">
        <v>1005</v>
      </c>
      <c r="W559" s="5" t="s">
        <v>36</v>
      </c>
      <c r="X559" s="6" t="s">
        <v>1312</v>
      </c>
      <c r="Y559" s="6" t="s">
        <v>1313</v>
      </c>
      <c r="Z559" s="6" t="s">
        <v>1023</v>
      </c>
      <c r="AA559" s="1" t="s">
        <v>38</v>
      </c>
      <c r="AB559" s="1" t="s">
        <v>38</v>
      </c>
      <c r="AC559" s="1" t="s">
        <v>109</v>
      </c>
      <c r="AD559" s="2"/>
      <c r="AE559" s="2"/>
      <c r="AF559" s="1" t="s">
        <v>1024</v>
      </c>
    </row>
    <row r="560">
      <c r="A560" s="5">
        <v>75473.0</v>
      </c>
      <c r="B560" s="3">
        <v>46206.0</v>
      </c>
      <c r="C560" s="1"/>
      <c r="D560" s="5" t="s">
        <v>1571</v>
      </c>
      <c r="E560" s="2"/>
      <c r="F560" s="5">
        <v>48785.0</v>
      </c>
      <c r="G560" s="3">
        <v>46206.0</v>
      </c>
      <c r="H560" s="1" t="s">
        <v>2095</v>
      </c>
      <c r="I560" s="3">
        <v>46206.0</v>
      </c>
      <c r="J560" s="1" t="s">
        <v>1000</v>
      </c>
      <c r="K560" s="5">
        <v>1.0</v>
      </c>
      <c r="L560" s="5">
        <v>1.61000001E8</v>
      </c>
      <c r="M560" s="1" t="s">
        <v>1010</v>
      </c>
      <c r="N560" s="1" t="s">
        <v>1076</v>
      </c>
      <c r="O560" s="2"/>
      <c r="P560" s="1" t="s">
        <v>986</v>
      </c>
      <c r="Q560" s="1" t="s">
        <v>31</v>
      </c>
      <c r="R560" s="2"/>
      <c r="S560" s="1" t="s">
        <v>39</v>
      </c>
      <c r="T560" s="1" t="s">
        <v>1003</v>
      </c>
      <c r="U560" s="6">
        <v>7000000.0</v>
      </c>
      <c r="V560" s="5" t="s">
        <v>1082</v>
      </c>
      <c r="W560" s="5" t="s">
        <v>36</v>
      </c>
      <c r="X560" s="6" t="s">
        <v>1252</v>
      </c>
      <c r="Y560" s="6" t="s">
        <v>1252</v>
      </c>
      <c r="Z560" s="6">
        <v>1617400.0</v>
      </c>
      <c r="AA560" s="1" t="s">
        <v>38</v>
      </c>
      <c r="AB560" s="1" t="s">
        <v>38</v>
      </c>
      <c r="AC560" s="1" t="s">
        <v>1931</v>
      </c>
      <c r="AD560" s="2"/>
      <c r="AE560" s="2"/>
      <c r="AF560" s="1" t="s">
        <v>1024</v>
      </c>
    </row>
    <row r="561">
      <c r="A561" s="5">
        <v>75471.0</v>
      </c>
      <c r="B561" s="3">
        <v>46206.0</v>
      </c>
      <c r="C561" s="1" t="s">
        <v>1669</v>
      </c>
      <c r="D561" s="5" t="s">
        <v>2096</v>
      </c>
      <c r="E561" s="2"/>
      <c r="F561" s="5">
        <v>48783.0</v>
      </c>
      <c r="G561" s="3">
        <v>46206.0</v>
      </c>
      <c r="H561" s="1" t="s">
        <v>2097</v>
      </c>
      <c r="I561" s="3">
        <v>46206.0</v>
      </c>
      <c r="J561" s="1" t="s">
        <v>1000</v>
      </c>
      <c r="K561" s="5">
        <v>223.0</v>
      </c>
      <c r="L561" s="5">
        <v>2.30400223E8</v>
      </c>
      <c r="M561" s="1" t="s">
        <v>1240</v>
      </c>
      <c r="N561" s="1" t="s">
        <v>1240</v>
      </c>
      <c r="O561" s="2"/>
      <c r="P561" s="1" t="s">
        <v>2098</v>
      </c>
      <c r="Q561" s="1" t="s">
        <v>31</v>
      </c>
      <c r="R561" s="2"/>
      <c r="S561" s="1" t="s">
        <v>39</v>
      </c>
      <c r="T561" s="1" t="s">
        <v>1003</v>
      </c>
      <c r="U561" s="6">
        <v>4780000.0</v>
      </c>
      <c r="V561" s="5" t="s">
        <v>1005</v>
      </c>
      <c r="W561" s="5" t="s">
        <v>1054</v>
      </c>
      <c r="X561" s="6" t="s">
        <v>36</v>
      </c>
      <c r="Y561" s="6" t="s">
        <v>36</v>
      </c>
      <c r="Z561" s="6">
        <v>0.0</v>
      </c>
      <c r="AA561" s="1" t="s">
        <v>1066</v>
      </c>
      <c r="AB561" s="1" t="s">
        <v>38</v>
      </c>
      <c r="AC561" s="1" t="s">
        <v>1401</v>
      </c>
      <c r="AD561" s="2"/>
      <c r="AE561" s="2"/>
      <c r="AF561" s="1" t="s">
        <v>1024</v>
      </c>
    </row>
    <row r="562">
      <c r="A562" s="5">
        <v>75470.0</v>
      </c>
      <c r="B562" s="3">
        <v>46206.0</v>
      </c>
      <c r="C562" s="1"/>
      <c r="D562" s="5" t="s">
        <v>1183</v>
      </c>
      <c r="E562" s="2"/>
      <c r="F562" s="5">
        <v>48781.0</v>
      </c>
      <c r="G562" s="3">
        <v>46206.0</v>
      </c>
      <c r="H562" s="1" t="s">
        <v>2099</v>
      </c>
      <c r="I562" s="3">
        <v>46206.0</v>
      </c>
      <c r="J562" s="1" t="s">
        <v>1000</v>
      </c>
      <c r="K562" s="5">
        <v>1.0</v>
      </c>
      <c r="L562" s="5">
        <v>1.61000001E8</v>
      </c>
      <c r="M562" s="1" t="s">
        <v>1010</v>
      </c>
      <c r="N562" s="1" t="s">
        <v>1123</v>
      </c>
      <c r="O562" s="2"/>
      <c r="P562" s="1" t="s">
        <v>986</v>
      </c>
      <c r="Q562" s="1" t="s">
        <v>123</v>
      </c>
      <c r="R562" s="2"/>
      <c r="S562" s="1" t="s">
        <v>39</v>
      </c>
      <c r="T562" s="1" t="s">
        <v>1003</v>
      </c>
      <c r="U562" s="6" t="s">
        <v>1124</v>
      </c>
      <c r="V562" s="5" t="s">
        <v>1082</v>
      </c>
      <c r="W562" s="5" t="s">
        <v>36</v>
      </c>
      <c r="X562" s="6" t="s">
        <v>2100</v>
      </c>
      <c r="Y562" s="6" t="s">
        <v>2100</v>
      </c>
      <c r="Z562" s="6" t="s">
        <v>1127</v>
      </c>
      <c r="AA562" s="1" t="s">
        <v>58</v>
      </c>
      <c r="AB562" s="1" t="s">
        <v>58</v>
      </c>
      <c r="AC562" s="1" t="s">
        <v>1931</v>
      </c>
      <c r="AD562" s="2"/>
      <c r="AE562" s="2"/>
      <c r="AF562" s="1" t="s">
        <v>1024</v>
      </c>
    </row>
    <row r="563">
      <c r="A563" s="5">
        <v>75469.0</v>
      </c>
      <c r="B563" s="3">
        <v>46206.0</v>
      </c>
      <c r="C563" s="1"/>
      <c r="D563" s="5" t="s">
        <v>1183</v>
      </c>
      <c r="E563" s="2"/>
      <c r="F563" s="5">
        <v>48781.0</v>
      </c>
      <c r="G563" s="3">
        <v>46206.0</v>
      </c>
      <c r="H563" s="1" t="s">
        <v>2099</v>
      </c>
      <c r="I563" s="3">
        <v>46206.0</v>
      </c>
      <c r="J563" s="1" t="s">
        <v>1000</v>
      </c>
      <c r="K563" s="5">
        <v>1.0</v>
      </c>
      <c r="L563" s="5">
        <v>1.61000001E8</v>
      </c>
      <c r="M563" s="1" t="s">
        <v>1010</v>
      </c>
      <c r="N563" s="1" t="s">
        <v>1011</v>
      </c>
      <c r="O563" s="2"/>
      <c r="P563" s="1" t="s">
        <v>986</v>
      </c>
      <c r="Q563" s="1" t="s">
        <v>123</v>
      </c>
      <c r="R563" s="2"/>
      <c r="S563" s="1" t="s">
        <v>39</v>
      </c>
      <c r="T563" s="1" t="s">
        <v>1003</v>
      </c>
      <c r="U563" s="6">
        <v>8900000.0</v>
      </c>
      <c r="V563" s="5" t="s">
        <v>2101</v>
      </c>
      <c r="W563" s="5" t="s">
        <v>36</v>
      </c>
      <c r="X563" s="6" t="s">
        <v>2102</v>
      </c>
      <c r="Y563" s="6" t="s">
        <v>2102</v>
      </c>
      <c r="Z563" s="6" t="s">
        <v>1014</v>
      </c>
      <c r="AA563" s="1" t="s">
        <v>58</v>
      </c>
      <c r="AB563" s="1" t="s">
        <v>58</v>
      </c>
      <c r="AC563" s="1" t="s">
        <v>1931</v>
      </c>
      <c r="AD563" s="2"/>
      <c r="AE563" s="2"/>
      <c r="AF563" s="1" t="s">
        <v>1024</v>
      </c>
    </row>
    <row r="564">
      <c r="A564" s="5">
        <v>75467.0</v>
      </c>
      <c r="B564" s="3">
        <v>46206.0</v>
      </c>
      <c r="C564" s="1" t="s">
        <v>1669</v>
      </c>
      <c r="D564" s="5" t="s">
        <v>81</v>
      </c>
      <c r="E564" s="2"/>
      <c r="F564" s="5">
        <v>48780.0</v>
      </c>
      <c r="G564" s="3">
        <v>46206.0</v>
      </c>
      <c r="H564" s="1" t="s">
        <v>2103</v>
      </c>
      <c r="I564" s="3">
        <v>46206.0</v>
      </c>
      <c r="J564" s="1" t="s">
        <v>1000</v>
      </c>
      <c r="K564" s="5">
        <v>227.0</v>
      </c>
      <c r="L564" s="5">
        <v>2.30400227E8</v>
      </c>
      <c r="M564" s="1" t="s">
        <v>1145</v>
      </c>
      <c r="N564" s="1" t="s">
        <v>1145</v>
      </c>
      <c r="O564" s="2"/>
      <c r="P564" s="1" t="s">
        <v>2104</v>
      </c>
      <c r="Q564" s="1" t="s">
        <v>123</v>
      </c>
      <c r="R564" s="2"/>
      <c r="S564" s="1" t="s">
        <v>39</v>
      </c>
      <c r="T564" s="1" t="s">
        <v>1003</v>
      </c>
      <c r="U564" s="6">
        <v>0.0</v>
      </c>
      <c r="V564" s="5" t="s">
        <v>1005</v>
      </c>
      <c r="W564" s="5" t="s">
        <v>36</v>
      </c>
      <c r="X564" s="6" t="s">
        <v>36</v>
      </c>
      <c r="Y564" s="6" t="s">
        <v>36</v>
      </c>
      <c r="Z564" s="7">
        <v>0.0</v>
      </c>
      <c r="AA564" s="1" t="s">
        <v>78</v>
      </c>
      <c r="AB564" s="1" t="s">
        <v>58</v>
      </c>
      <c r="AC564" s="1" t="s">
        <v>516</v>
      </c>
      <c r="AD564" s="2"/>
      <c r="AE564" s="2"/>
      <c r="AF564" s="1" t="s">
        <v>1024</v>
      </c>
    </row>
    <row r="565">
      <c r="A565" s="5">
        <v>75466.0</v>
      </c>
      <c r="B565" s="3">
        <v>46206.0</v>
      </c>
      <c r="C565" s="1" t="s">
        <v>1669</v>
      </c>
      <c r="D565" s="5" t="s">
        <v>175</v>
      </c>
      <c r="E565" s="2"/>
      <c r="F565" s="5">
        <v>48790.0</v>
      </c>
      <c r="G565" s="3">
        <v>46206.0</v>
      </c>
      <c r="H565" s="1" t="s">
        <v>2079</v>
      </c>
      <c r="I565" s="3">
        <v>46206.0</v>
      </c>
      <c r="J565" s="1" t="s">
        <v>1000</v>
      </c>
      <c r="K565" s="5">
        <v>126.0</v>
      </c>
      <c r="L565" s="5">
        <v>2.30400126E8</v>
      </c>
      <c r="M565" s="1" t="s">
        <v>1542</v>
      </c>
      <c r="N565" s="1" t="s">
        <v>1542</v>
      </c>
      <c r="O565" s="2"/>
      <c r="P565" s="1" t="s">
        <v>2105</v>
      </c>
      <c r="Q565" s="1" t="s">
        <v>68</v>
      </c>
      <c r="R565" s="2"/>
      <c r="S565" s="1" t="s">
        <v>39</v>
      </c>
      <c r="T565" s="1" t="s">
        <v>1003</v>
      </c>
      <c r="U565" s="6">
        <v>5215517.0</v>
      </c>
      <c r="V565" s="5" t="s">
        <v>1005</v>
      </c>
      <c r="W565" s="5" t="s">
        <v>36</v>
      </c>
      <c r="X565" s="6" t="s">
        <v>1236</v>
      </c>
      <c r="Y565" s="6" t="s">
        <v>1237</v>
      </c>
      <c r="Z565" s="6">
        <v>1640000.0</v>
      </c>
      <c r="AA565" s="1" t="s">
        <v>72</v>
      </c>
      <c r="AB565" s="1" t="s">
        <v>72</v>
      </c>
      <c r="AC565" s="1" t="s">
        <v>626</v>
      </c>
      <c r="AD565" s="2"/>
      <c r="AE565" s="2"/>
      <c r="AF565" s="1" t="s">
        <v>1024</v>
      </c>
    </row>
    <row r="566">
      <c r="A566" s="5">
        <v>75465.0</v>
      </c>
      <c r="B566" s="3">
        <v>46206.0</v>
      </c>
      <c r="C566" s="1" t="s">
        <v>1669</v>
      </c>
      <c r="D566" s="5" t="s">
        <v>542</v>
      </c>
      <c r="E566" s="2"/>
      <c r="F566" s="5">
        <v>48778.0</v>
      </c>
      <c r="G566" s="3">
        <v>46206.0</v>
      </c>
      <c r="H566" s="1" t="s">
        <v>2106</v>
      </c>
      <c r="I566" s="3">
        <v>46206.0</v>
      </c>
      <c r="J566" s="1" t="s">
        <v>1000</v>
      </c>
      <c r="K566" s="5">
        <v>222.0</v>
      </c>
      <c r="L566" s="5">
        <v>2.30400222E8</v>
      </c>
      <c r="M566" s="1" t="s">
        <v>1141</v>
      </c>
      <c r="N566" s="1" t="s">
        <v>1141</v>
      </c>
      <c r="O566" s="2"/>
      <c r="P566" s="1" t="s">
        <v>2107</v>
      </c>
      <c r="Q566" s="1" t="s">
        <v>305</v>
      </c>
      <c r="R566" s="2"/>
      <c r="S566" s="1" t="s">
        <v>39</v>
      </c>
      <c r="T566" s="1" t="s">
        <v>1003</v>
      </c>
      <c r="U566" s="6">
        <v>4780000.0</v>
      </c>
      <c r="V566" s="5" t="s">
        <v>1005</v>
      </c>
      <c r="W566" s="5" t="s">
        <v>1054</v>
      </c>
      <c r="X566" s="6" t="s">
        <v>36</v>
      </c>
      <c r="Y566" s="6" t="s">
        <v>36</v>
      </c>
      <c r="Z566" s="6">
        <v>0.0</v>
      </c>
      <c r="AA566" s="1" t="s">
        <v>78</v>
      </c>
      <c r="AB566" s="1" t="s">
        <v>58</v>
      </c>
      <c r="AC566" s="1" t="s">
        <v>626</v>
      </c>
      <c r="AD566" s="2"/>
      <c r="AE566" s="2"/>
      <c r="AF566" s="1" t="s">
        <v>1024</v>
      </c>
    </row>
    <row r="567">
      <c r="A567" s="5">
        <v>75464.0</v>
      </c>
      <c r="B567" s="3">
        <v>46206.0</v>
      </c>
      <c r="C567" s="1" t="s">
        <v>1669</v>
      </c>
      <c r="D567" s="5" t="s">
        <v>2108</v>
      </c>
      <c r="E567" s="2"/>
      <c r="F567" s="5">
        <v>48788.0</v>
      </c>
      <c r="G567" s="3">
        <v>46206.0</v>
      </c>
      <c r="H567" s="1" t="s">
        <v>2109</v>
      </c>
      <c r="I567" s="3">
        <v>46206.0</v>
      </c>
      <c r="J567" s="1" t="s">
        <v>1000</v>
      </c>
      <c r="K567" s="5">
        <v>225.0</v>
      </c>
      <c r="L567" s="5">
        <v>2.30400225E8</v>
      </c>
      <c r="M567" s="1" t="s">
        <v>1407</v>
      </c>
      <c r="N567" s="1" t="s">
        <v>1407</v>
      </c>
      <c r="O567" s="2"/>
      <c r="P567" s="1" t="s">
        <v>2110</v>
      </c>
      <c r="Q567" s="1" t="s">
        <v>520</v>
      </c>
      <c r="R567" s="2"/>
      <c r="S567" s="1" t="s">
        <v>39</v>
      </c>
      <c r="T567" s="1" t="s">
        <v>1003</v>
      </c>
      <c r="U567" s="6">
        <v>4780000.0</v>
      </c>
      <c r="V567" s="5" t="s">
        <v>1005</v>
      </c>
      <c r="W567" s="5" t="s">
        <v>1054</v>
      </c>
      <c r="X567" s="6" t="s">
        <v>36</v>
      </c>
      <c r="Y567" s="6" t="s">
        <v>36</v>
      </c>
      <c r="Z567" s="6">
        <v>0.0</v>
      </c>
      <c r="AA567" s="1" t="s">
        <v>78</v>
      </c>
      <c r="AB567" s="1" t="s">
        <v>38</v>
      </c>
      <c r="AC567" s="1" t="s">
        <v>626</v>
      </c>
      <c r="AD567" s="2"/>
      <c r="AE567" s="2"/>
      <c r="AF567" s="1" t="s">
        <v>1024</v>
      </c>
    </row>
    <row r="568">
      <c r="A568" s="5">
        <v>75463.0</v>
      </c>
      <c r="B568" s="3">
        <v>46206.0</v>
      </c>
      <c r="C568" s="1"/>
      <c r="D568" s="5" t="s">
        <v>1192</v>
      </c>
      <c r="E568" s="2"/>
      <c r="F568" s="5">
        <v>48779.0</v>
      </c>
      <c r="G568" s="3">
        <v>46206.0</v>
      </c>
      <c r="H568" s="1" t="s">
        <v>2111</v>
      </c>
      <c r="I568" s="3">
        <v>46206.0</v>
      </c>
      <c r="J568" s="1" t="s">
        <v>1000</v>
      </c>
      <c r="K568" s="5">
        <v>1.0</v>
      </c>
      <c r="L568" s="5">
        <v>1.61000001E8</v>
      </c>
      <c r="M568" s="1" t="s">
        <v>1010</v>
      </c>
      <c r="N568" s="1" t="s">
        <v>1097</v>
      </c>
      <c r="O568" s="2"/>
      <c r="P568" s="1" t="s">
        <v>986</v>
      </c>
      <c r="Q568" s="1" t="s">
        <v>75</v>
      </c>
      <c r="R568" s="2"/>
      <c r="S568" s="1" t="s">
        <v>39</v>
      </c>
      <c r="T568" s="1" t="s">
        <v>1003</v>
      </c>
      <c r="U568" s="6">
        <v>2400000.0</v>
      </c>
      <c r="V568" s="5" t="s">
        <v>1005</v>
      </c>
      <c r="W568" s="5" t="s">
        <v>1012</v>
      </c>
      <c r="X568" s="6" t="s">
        <v>2112</v>
      </c>
      <c r="Y568" s="6" t="s">
        <v>2112</v>
      </c>
      <c r="Z568" s="6">
        <v>1117600.0</v>
      </c>
      <c r="AA568" s="1" t="s">
        <v>65</v>
      </c>
      <c r="AB568" s="1" t="s">
        <v>65</v>
      </c>
      <c r="AC568" s="1" t="s">
        <v>1931</v>
      </c>
      <c r="AD568" s="2"/>
      <c r="AE568" s="2"/>
      <c r="AF568" s="1" t="s">
        <v>1024</v>
      </c>
    </row>
    <row r="569">
      <c r="A569" s="5">
        <v>75462.0</v>
      </c>
      <c r="B569" s="3">
        <v>46206.0</v>
      </c>
      <c r="C569" s="1"/>
      <c r="D569" s="5" t="s">
        <v>1192</v>
      </c>
      <c r="E569" s="2"/>
      <c r="F569" s="5">
        <v>48779.0</v>
      </c>
      <c r="G569" s="3">
        <v>46206.0</v>
      </c>
      <c r="H569" s="1" t="s">
        <v>2111</v>
      </c>
      <c r="I569" s="3">
        <v>46206.0</v>
      </c>
      <c r="J569" s="1" t="s">
        <v>1000</v>
      </c>
      <c r="K569" s="5">
        <v>1.0</v>
      </c>
      <c r="L569" s="5">
        <v>1.61000001E8</v>
      </c>
      <c r="M569" s="1" t="s">
        <v>1010</v>
      </c>
      <c r="N569" s="1" t="s">
        <v>1011</v>
      </c>
      <c r="O569" s="2"/>
      <c r="P569" s="1" t="s">
        <v>986</v>
      </c>
      <c r="Q569" s="1" t="s">
        <v>75</v>
      </c>
      <c r="R569" s="2"/>
      <c r="S569" s="1" t="s">
        <v>39</v>
      </c>
      <c r="T569" s="1" t="s">
        <v>1003</v>
      </c>
      <c r="U569" s="6">
        <v>8900000.0</v>
      </c>
      <c r="V569" s="5" t="s">
        <v>1137</v>
      </c>
      <c r="W569" s="5" t="s">
        <v>1012</v>
      </c>
      <c r="X569" s="6" t="s">
        <v>1412</v>
      </c>
      <c r="Y569" s="6" t="s">
        <v>1412</v>
      </c>
      <c r="Z569" s="6" t="s">
        <v>1014</v>
      </c>
      <c r="AA569" s="1" t="s">
        <v>65</v>
      </c>
      <c r="AB569" s="1" t="s">
        <v>65</v>
      </c>
      <c r="AC569" s="1" t="s">
        <v>1931</v>
      </c>
      <c r="AD569" s="2"/>
      <c r="AE569" s="2"/>
      <c r="AF569" s="1" t="s">
        <v>1024</v>
      </c>
    </row>
    <row r="570">
      <c r="A570" s="5">
        <v>75461.0</v>
      </c>
      <c r="B570" s="3">
        <v>46206.0</v>
      </c>
      <c r="C570" s="1"/>
      <c r="D570" s="5" t="s">
        <v>1192</v>
      </c>
      <c r="E570" s="2"/>
      <c r="F570" s="5">
        <v>48779.0</v>
      </c>
      <c r="G570" s="3">
        <v>46206.0</v>
      </c>
      <c r="H570" s="1" t="s">
        <v>2111</v>
      </c>
      <c r="I570" s="3">
        <v>46206.0</v>
      </c>
      <c r="J570" s="1" t="s">
        <v>1000</v>
      </c>
      <c r="K570" s="5">
        <v>1.0</v>
      </c>
      <c r="L570" s="5">
        <v>1.61000001E8</v>
      </c>
      <c r="M570" s="1" t="s">
        <v>1010</v>
      </c>
      <c r="N570" s="1" t="s">
        <v>1123</v>
      </c>
      <c r="O570" s="2"/>
      <c r="P570" s="1" t="s">
        <v>986</v>
      </c>
      <c r="Q570" s="1" t="s">
        <v>75</v>
      </c>
      <c r="R570" s="2"/>
      <c r="S570" s="1" t="s">
        <v>39</v>
      </c>
      <c r="T570" s="1" t="s">
        <v>1003</v>
      </c>
      <c r="U570" s="6" t="s">
        <v>1124</v>
      </c>
      <c r="V570" s="5" t="s">
        <v>1005</v>
      </c>
      <c r="W570" s="5" t="s">
        <v>1012</v>
      </c>
      <c r="X570" s="6" t="s">
        <v>2113</v>
      </c>
      <c r="Y570" s="6" t="s">
        <v>2113</v>
      </c>
      <c r="Z570" s="6" t="s">
        <v>1127</v>
      </c>
      <c r="AA570" s="1" t="s">
        <v>65</v>
      </c>
      <c r="AB570" s="1" t="s">
        <v>65</v>
      </c>
      <c r="AC570" s="1" t="s">
        <v>1931</v>
      </c>
      <c r="AD570" s="2"/>
      <c r="AE570" s="2"/>
      <c r="AF570" s="1" t="s">
        <v>1024</v>
      </c>
    </row>
    <row r="571">
      <c r="A571" s="5">
        <v>75460.0</v>
      </c>
      <c r="B571" s="3">
        <v>46206.0</v>
      </c>
      <c r="C571" s="1" t="s">
        <v>1669</v>
      </c>
      <c r="D571" s="5" t="s">
        <v>1192</v>
      </c>
      <c r="E571" s="2"/>
      <c r="F571" s="5">
        <v>48817.0</v>
      </c>
      <c r="G571" s="3">
        <v>46206.0</v>
      </c>
      <c r="H571" s="1" t="s">
        <v>2114</v>
      </c>
      <c r="I571" s="3">
        <v>46206.0</v>
      </c>
      <c r="J571" s="1" t="s">
        <v>1000</v>
      </c>
      <c r="K571" s="5">
        <v>150.0</v>
      </c>
      <c r="L571" s="5">
        <v>2.3040015E8</v>
      </c>
      <c r="M571" s="1" t="s">
        <v>1044</v>
      </c>
      <c r="N571" s="1" t="s">
        <v>1044</v>
      </c>
      <c r="O571" s="2"/>
      <c r="P571" s="1" t="s">
        <v>2115</v>
      </c>
      <c r="Q571" s="1" t="s">
        <v>575</v>
      </c>
      <c r="R571" s="2"/>
      <c r="S571" s="1" t="s">
        <v>39</v>
      </c>
      <c r="T571" s="1" t="s">
        <v>1003</v>
      </c>
      <c r="U571" s="6" t="s">
        <v>1046</v>
      </c>
      <c r="V571" s="5" t="s">
        <v>1005</v>
      </c>
      <c r="W571" s="5" t="s">
        <v>36</v>
      </c>
      <c r="X571" s="6" t="s">
        <v>1047</v>
      </c>
      <c r="Y571" s="6" t="s">
        <v>1048</v>
      </c>
      <c r="Z571" s="6" t="s">
        <v>1049</v>
      </c>
      <c r="AA571" s="1" t="s">
        <v>78</v>
      </c>
      <c r="AB571" s="1" t="s">
        <v>65</v>
      </c>
      <c r="AC571" s="1" t="s">
        <v>626</v>
      </c>
      <c r="AD571" s="2"/>
      <c r="AE571" s="2"/>
      <c r="AF571" s="1" t="s">
        <v>1024</v>
      </c>
    </row>
    <row r="572">
      <c r="A572" s="5">
        <v>75459.0</v>
      </c>
      <c r="B572" s="3">
        <v>46206.0</v>
      </c>
      <c r="C572" s="1" t="s">
        <v>1669</v>
      </c>
      <c r="D572" s="5" t="s">
        <v>1192</v>
      </c>
      <c r="E572" s="2"/>
      <c r="F572" s="5">
        <v>48817.0</v>
      </c>
      <c r="G572" s="3">
        <v>46206.0</v>
      </c>
      <c r="H572" s="1" t="s">
        <v>2114</v>
      </c>
      <c r="I572" s="3">
        <v>46206.0</v>
      </c>
      <c r="J572" s="1" t="s">
        <v>1000</v>
      </c>
      <c r="K572" s="5">
        <v>154.0</v>
      </c>
      <c r="L572" s="5">
        <v>2.30400154E8</v>
      </c>
      <c r="M572" s="1" t="s">
        <v>1211</v>
      </c>
      <c r="N572" s="1" t="s">
        <v>1211</v>
      </c>
      <c r="O572" s="2"/>
      <c r="P572" s="1" t="s">
        <v>2115</v>
      </c>
      <c r="Q572" s="1" t="s">
        <v>575</v>
      </c>
      <c r="R572" s="2"/>
      <c r="S572" s="1" t="s">
        <v>39</v>
      </c>
      <c r="T572" s="1" t="s">
        <v>1003</v>
      </c>
      <c r="U572" s="6">
        <v>4741379.0</v>
      </c>
      <c r="V572" s="5" t="s">
        <v>1005</v>
      </c>
      <c r="W572" s="5" t="s">
        <v>36</v>
      </c>
      <c r="X572" s="6" t="s">
        <v>1212</v>
      </c>
      <c r="Y572" s="6" t="s">
        <v>1213</v>
      </c>
      <c r="Z572" s="6">
        <v>2670000.0</v>
      </c>
      <c r="AA572" s="1" t="s">
        <v>78</v>
      </c>
      <c r="AB572" s="1" t="s">
        <v>65</v>
      </c>
      <c r="AC572" s="1" t="s">
        <v>626</v>
      </c>
      <c r="AD572" s="2"/>
      <c r="AE572" s="2"/>
      <c r="AF572" s="1" t="s">
        <v>1024</v>
      </c>
    </row>
    <row r="573">
      <c r="A573" s="5">
        <v>75458.0</v>
      </c>
      <c r="B573" s="3">
        <v>46206.0</v>
      </c>
      <c r="C573" s="1" t="s">
        <v>1669</v>
      </c>
      <c r="D573" s="5" t="s">
        <v>1192</v>
      </c>
      <c r="E573" s="2"/>
      <c r="F573" s="5">
        <v>48817.0</v>
      </c>
      <c r="G573" s="3">
        <v>46206.0</v>
      </c>
      <c r="H573" s="1" t="s">
        <v>2114</v>
      </c>
      <c r="I573" s="3">
        <v>46206.0</v>
      </c>
      <c r="J573" s="1" t="s">
        <v>1000</v>
      </c>
      <c r="K573" s="5">
        <v>165.0</v>
      </c>
      <c r="L573" s="5">
        <v>2.30400165E8</v>
      </c>
      <c r="M573" s="1" t="s">
        <v>1198</v>
      </c>
      <c r="N573" s="1" t="s">
        <v>1198</v>
      </c>
      <c r="O573" s="2"/>
      <c r="P573" s="1" t="s">
        <v>2115</v>
      </c>
      <c r="Q573" s="1" t="s">
        <v>575</v>
      </c>
      <c r="R573" s="2"/>
      <c r="S573" s="1" t="s">
        <v>39</v>
      </c>
      <c r="T573" s="1" t="s">
        <v>1003</v>
      </c>
      <c r="U573" s="6" t="s">
        <v>1200</v>
      </c>
      <c r="V573" s="5" t="s">
        <v>1005</v>
      </c>
      <c r="W573" s="5" t="s">
        <v>36</v>
      </c>
      <c r="X573" s="6" t="s">
        <v>1201</v>
      </c>
      <c r="Y573" s="6" t="s">
        <v>1202</v>
      </c>
      <c r="Z573" s="6" t="s">
        <v>1203</v>
      </c>
      <c r="AA573" s="1" t="s">
        <v>78</v>
      </c>
      <c r="AB573" s="1" t="s">
        <v>65</v>
      </c>
      <c r="AC573" s="1" t="s">
        <v>626</v>
      </c>
      <c r="AD573" s="2"/>
      <c r="AE573" s="2"/>
      <c r="AF573" s="1" t="s">
        <v>1024</v>
      </c>
    </row>
    <row r="574">
      <c r="A574" s="5">
        <v>75457.0</v>
      </c>
      <c r="B574" s="3">
        <v>46206.0</v>
      </c>
      <c r="C574" s="1" t="s">
        <v>1669</v>
      </c>
      <c r="D574" s="5" t="s">
        <v>1197</v>
      </c>
      <c r="E574" s="2"/>
      <c r="F574" s="5">
        <v>48795.0</v>
      </c>
      <c r="G574" s="3">
        <v>46206.0</v>
      </c>
      <c r="H574" s="1" t="s">
        <v>2116</v>
      </c>
      <c r="I574" s="3">
        <v>46206.0</v>
      </c>
      <c r="J574" s="1" t="s">
        <v>1000</v>
      </c>
      <c r="K574" s="5">
        <v>224.0</v>
      </c>
      <c r="L574" s="5">
        <v>2.30400224E8</v>
      </c>
      <c r="M574" s="1" t="s">
        <v>1425</v>
      </c>
      <c r="N574" s="1" t="s">
        <v>1425</v>
      </c>
      <c r="O574" s="2"/>
      <c r="P574" s="1" t="s">
        <v>2117</v>
      </c>
      <c r="Q574" s="1" t="s">
        <v>433</v>
      </c>
      <c r="R574" s="2"/>
      <c r="S574" s="1" t="s">
        <v>39</v>
      </c>
      <c r="T574" s="1" t="s">
        <v>1003</v>
      </c>
      <c r="U574" s="6">
        <v>7170000.0</v>
      </c>
      <c r="V574" s="5" t="s">
        <v>1005</v>
      </c>
      <c r="W574" s="5" t="s">
        <v>1054</v>
      </c>
      <c r="X574" s="6" t="s">
        <v>36</v>
      </c>
      <c r="Y574" s="6" t="s">
        <v>36</v>
      </c>
      <c r="Z574" s="6">
        <v>0.0</v>
      </c>
      <c r="AA574" s="1" t="s">
        <v>1066</v>
      </c>
      <c r="AB574" s="1" t="s">
        <v>57</v>
      </c>
      <c r="AC574" s="1" t="s">
        <v>1401</v>
      </c>
      <c r="AD574" s="2"/>
      <c r="AE574" s="2"/>
      <c r="AF574" s="1" t="s">
        <v>1024</v>
      </c>
    </row>
    <row r="575">
      <c r="A575" s="5">
        <v>75455.0</v>
      </c>
      <c r="B575" s="3">
        <v>46206.0</v>
      </c>
      <c r="C575" s="1" t="s">
        <v>1669</v>
      </c>
      <c r="D575" s="5" t="s">
        <v>217</v>
      </c>
      <c r="E575" s="2"/>
      <c r="F575" s="5">
        <v>48805.0</v>
      </c>
      <c r="G575" s="3">
        <v>46206.0</v>
      </c>
      <c r="H575" s="1" t="s">
        <v>2118</v>
      </c>
      <c r="I575" s="3">
        <v>46206.0</v>
      </c>
      <c r="J575" s="1" t="s">
        <v>1000</v>
      </c>
      <c r="K575" s="5">
        <v>227.0</v>
      </c>
      <c r="L575" s="5">
        <v>2.30400227E8</v>
      </c>
      <c r="M575" s="1" t="s">
        <v>1145</v>
      </c>
      <c r="N575" s="1" t="s">
        <v>1145</v>
      </c>
      <c r="O575" s="2"/>
      <c r="P575" s="1" t="s">
        <v>2119</v>
      </c>
      <c r="Q575" s="1" t="s">
        <v>75</v>
      </c>
      <c r="R575" s="2"/>
      <c r="S575" s="1" t="s">
        <v>39</v>
      </c>
      <c r="T575" s="1" t="s">
        <v>1003</v>
      </c>
      <c r="U575" s="6">
        <v>0.0</v>
      </c>
      <c r="V575" s="5" t="s">
        <v>1005</v>
      </c>
      <c r="W575" s="5" t="s">
        <v>1054</v>
      </c>
      <c r="X575" s="6" t="s">
        <v>36</v>
      </c>
      <c r="Y575" s="6" t="s">
        <v>36</v>
      </c>
      <c r="Z575" s="6">
        <v>0.0</v>
      </c>
      <c r="AA575" s="1" t="s">
        <v>1153</v>
      </c>
      <c r="AB575" s="1" t="s">
        <v>65</v>
      </c>
      <c r="AC575" s="1" t="s">
        <v>1154</v>
      </c>
      <c r="AD575" s="2"/>
      <c r="AE575" s="2"/>
      <c r="AF575" s="1" t="s">
        <v>1024</v>
      </c>
    </row>
    <row r="576">
      <c r="A576" s="5">
        <v>75454.0</v>
      </c>
      <c r="B576" s="3">
        <v>46206.0</v>
      </c>
      <c r="C576" s="2"/>
      <c r="D576" s="5" t="s">
        <v>1594</v>
      </c>
      <c r="E576" s="2"/>
      <c r="F576" s="5">
        <v>48777.0</v>
      </c>
      <c r="G576" s="3">
        <v>46206.0</v>
      </c>
      <c r="H576" s="1" t="s">
        <v>2120</v>
      </c>
      <c r="I576" s="3">
        <v>46206.0</v>
      </c>
      <c r="J576" s="1" t="s">
        <v>1000</v>
      </c>
      <c r="K576" s="5">
        <v>1.0</v>
      </c>
      <c r="L576" s="5">
        <v>1.61000001E8</v>
      </c>
      <c r="M576" s="1" t="s">
        <v>1010</v>
      </c>
      <c r="N576" s="1" t="s">
        <v>1167</v>
      </c>
      <c r="O576" s="2"/>
      <c r="P576" s="1" t="s">
        <v>986</v>
      </c>
      <c r="Q576" s="1" t="s">
        <v>305</v>
      </c>
      <c r="R576" s="2"/>
      <c r="S576" s="1" t="s">
        <v>39</v>
      </c>
      <c r="T576" s="1" t="s">
        <v>1003</v>
      </c>
      <c r="U576" s="6" t="s">
        <v>1168</v>
      </c>
      <c r="V576" s="5" t="s">
        <v>1005</v>
      </c>
      <c r="W576" s="5" t="s">
        <v>36</v>
      </c>
      <c r="X576" s="6" t="s">
        <v>1222</v>
      </c>
      <c r="Y576" s="6" t="s">
        <v>1222</v>
      </c>
      <c r="Z576" s="6" t="s">
        <v>1170</v>
      </c>
      <c r="AA576" s="1" t="s">
        <v>58</v>
      </c>
      <c r="AB576" s="1" t="s">
        <v>58</v>
      </c>
      <c r="AC576" s="1" t="s">
        <v>1931</v>
      </c>
      <c r="AD576" s="2"/>
      <c r="AE576" s="2"/>
      <c r="AF576" s="1" t="s">
        <v>1024</v>
      </c>
    </row>
    <row r="577">
      <c r="A577" s="5">
        <v>75453.0</v>
      </c>
      <c r="B577" s="3">
        <v>46206.0</v>
      </c>
      <c r="C577" s="2"/>
      <c r="D577" s="5" t="s">
        <v>1594</v>
      </c>
      <c r="E577" s="2"/>
      <c r="F577" s="5">
        <v>48777.0</v>
      </c>
      <c r="G577" s="3">
        <v>46206.0</v>
      </c>
      <c r="H577" s="1" t="s">
        <v>2120</v>
      </c>
      <c r="I577" s="3">
        <v>46206.0</v>
      </c>
      <c r="J577" s="1" t="s">
        <v>1000</v>
      </c>
      <c r="K577" s="5">
        <v>1.0</v>
      </c>
      <c r="L577" s="5">
        <v>1.61000001E8</v>
      </c>
      <c r="M577" s="1" t="s">
        <v>1010</v>
      </c>
      <c r="N577" s="1" t="s">
        <v>1011</v>
      </c>
      <c r="O577" s="2"/>
      <c r="P577" s="1" t="s">
        <v>986</v>
      </c>
      <c r="Q577" s="1" t="s">
        <v>305</v>
      </c>
      <c r="R577" s="2"/>
      <c r="S577" s="1" t="s">
        <v>39</v>
      </c>
      <c r="T577" s="1" t="s">
        <v>1003</v>
      </c>
      <c r="U577" s="6">
        <v>8900000.0</v>
      </c>
      <c r="V577" s="5" t="s">
        <v>1012</v>
      </c>
      <c r="W577" s="5" t="s">
        <v>36</v>
      </c>
      <c r="X577" s="6" t="s">
        <v>1013</v>
      </c>
      <c r="Y577" s="6" t="s">
        <v>1013</v>
      </c>
      <c r="Z577" s="6" t="s">
        <v>1014</v>
      </c>
      <c r="AA577" s="1" t="s">
        <v>58</v>
      </c>
      <c r="AB577" s="1" t="s">
        <v>58</v>
      </c>
      <c r="AC577" s="1" t="s">
        <v>1931</v>
      </c>
      <c r="AD577" s="2"/>
      <c r="AE577" s="2"/>
      <c r="AF577" s="1" t="s">
        <v>1024</v>
      </c>
    </row>
    <row r="578">
      <c r="A578" s="5">
        <v>75452.0</v>
      </c>
      <c r="B578" s="3">
        <v>46206.0</v>
      </c>
      <c r="C578" s="2"/>
      <c r="D578" s="5" t="s">
        <v>1594</v>
      </c>
      <c r="E578" s="2"/>
      <c r="F578" s="5">
        <v>48777.0</v>
      </c>
      <c r="G578" s="3">
        <v>46206.0</v>
      </c>
      <c r="H578" s="1" t="s">
        <v>2120</v>
      </c>
      <c r="I578" s="3">
        <v>46206.0</v>
      </c>
      <c r="J578" s="1" t="s">
        <v>1000</v>
      </c>
      <c r="K578" s="5">
        <v>1.0</v>
      </c>
      <c r="L578" s="5">
        <v>1.61000001E8</v>
      </c>
      <c r="M578" s="1" t="s">
        <v>1010</v>
      </c>
      <c r="N578" s="1" t="s">
        <v>1164</v>
      </c>
      <c r="O578" s="2"/>
      <c r="P578" s="1" t="s">
        <v>986</v>
      </c>
      <c r="Q578" s="1" t="s">
        <v>305</v>
      </c>
      <c r="R578" s="2"/>
      <c r="S578" s="1" t="s">
        <v>39</v>
      </c>
      <c r="T578" s="1" t="s">
        <v>1003</v>
      </c>
      <c r="U578" s="6" t="s">
        <v>1165</v>
      </c>
      <c r="V578" s="5" t="s">
        <v>1077</v>
      </c>
      <c r="W578" s="5" t="s">
        <v>36</v>
      </c>
      <c r="X578" s="6" t="s">
        <v>1226</v>
      </c>
      <c r="Y578" s="6" t="s">
        <v>1226</v>
      </c>
      <c r="Z578" s="6">
        <v>8188400.0</v>
      </c>
      <c r="AA578" s="1" t="s">
        <v>58</v>
      </c>
      <c r="AB578" s="1" t="s">
        <v>58</v>
      </c>
      <c r="AC578" s="1" t="s">
        <v>1931</v>
      </c>
      <c r="AD578" s="2"/>
      <c r="AE578" s="2"/>
      <c r="AF578" s="1" t="s">
        <v>1024</v>
      </c>
    </row>
    <row r="579">
      <c r="A579" s="5">
        <v>75451.0</v>
      </c>
      <c r="B579" s="3">
        <v>46206.0</v>
      </c>
      <c r="C579" s="1"/>
      <c r="D579" s="5" t="s">
        <v>2121</v>
      </c>
      <c r="E579" s="2"/>
      <c r="F579" s="5">
        <v>48775.0</v>
      </c>
      <c r="G579" s="3">
        <v>46206.0</v>
      </c>
      <c r="H579" s="1" t="s">
        <v>2122</v>
      </c>
      <c r="I579" s="3">
        <v>46206.0</v>
      </c>
      <c r="J579" s="1" t="s">
        <v>1000</v>
      </c>
      <c r="K579" s="5">
        <v>46.0</v>
      </c>
      <c r="L579" s="5">
        <v>1.01000046E8</v>
      </c>
      <c r="M579" s="1" t="s">
        <v>69</v>
      </c>
      <c r="N579" s="1" t="s">
        <v>69</v>
      </c>
      <c r="O579" s="2"/>
      <c r="P579" s="1" t="s">
        <v>986</v>
      </c>
      <c r="Q579" s="1" t="s">
        <v>599</v>
      </c>
      <c r="R579" s="2"/>
      <c r="S579" s="1" t="s">
        <v>39</v>
      </c>
      <c r="T579" s="1" t="s">
        <v>1003</v>
      </c>
      <c r="U579" s="6" t="s">
        <v>1053</v>
      </c>
      <c r="V579" s="5" t="s">
        <v>1005</v>
      </c>
      <c r="W579" s="5" t="s">
        <v>36</v>
      </c>
      <c r="X579" s="6" t="s">
        <v>1073</v>
      </c>
      <c r="Y579" s="6" t="s">
        <v>161</v>
      </c>
      <c r="Z579" s="6">
        <v>0.0</v>
      </c>
      <c r="AA579" s="1" t="s">
        <v>58</v>
      </c>
      <c r="AB579" s="1" t="s">
        <v>58</v>
      </c>
      <c r="AC579" s="1" t="s">
        <v>59</v>
      </c>
      <c r="AD579" s="2"/>
      <c r="AE579" s="2"/>
      <c r="AF579" s="1" t="s">
        <v>1024</v>
      </c>
    </row>
    <row r="580">
      <c r="A580" s="5">
        <v>75450.0</v>
      </c>
      <c r="B580" s="3">
        <v>46206.0</v>
      </c>
      <c r="C580" s="2"/>
      <c r="D580" s="5" t="s">
        <v>1229</v>
      </c>
      <c r="E580" s="2"/>
      <c r="F580" s="5">
        <v>48774.0</v>
      </c>
      <c r="G580" s="3">
        <v>46206.0</v>
      </c>
      <c r="H580" s="1" t="s">
        <v>2123</v>
      </c>
      <c r="I580" s="3">
        <v>46206.0</v>
      </c>
      <c r="J580" s="1" t="s">
        <v>1000</v>
      </c>
      <c r="K580" s="5">
        <v>1.0</v>
      </c>
      <c r="L580" s="5">
        <v>1.61000001E8</v>
      </c>
      <c r="M580" s="1" t="s">
        <v>1010</v>
      </c>
      <c r="N580" s="1" t="s">
        <v>1164</v>
      </c>
      <c r="O580" s="2"/>
      <c r="P580" s="1" t="s">
        <v>986</v>
      </c>
      <c r="Q580" s="1" t="s">
        <v>433</v>
      </c>
      <c r="R580" s="2"/>
      <c r="S580" s="1" t="s">
        <v>39</v>
      </c>
      <c r="T580" s="1" t="s">
        <v>1003</v>
      </c>
      <c r="U580" s="6" t="s">
        <v>1165</v>
      </c>
      <c r="V580" s="5" t="s">
        <v>1082</v>
      </c>
      <c r="W580" s="5" t="s">
        <v>36</v>
      </c>
      <c r="X580" s="6" t="s">
        <v>1769</v>
      </c>
      <c r="Y580" s="6" t="s">
        <v>1769</v>
      </c>
      <c r="Z580" s="6">
        <v>8188400.0</v>
      </c>
      <c r="AA580" s="1" t="s">
        <v>57</v>
      </c>
      <c r="AB580" s="1" t="s">
        <v>57</v>
      </c>
      <c r="AC580" s="1" t="s">
        <v>1931</v>
      </c>
      <c r="AD580" s="2"/>
      <c r="AE580" s="2"/>
      <c r="AF580" s="1" t="s">
        <v>1024</v>
      </c>
    </row>
    <row r="581">
      <c r="A581" s="5">
        <v>75449.0</v>
      </c>
      <c r="B581" s="3">
        <v>46206.0</v>
      </c>
      <c r="C581" s="2"/>
      <c r="D581" s="5" t="s">
        <v>1229</v>
      </c>
      <c r="E581" s="2"/>
      <c r="F581" s="5">
        <v>48774.0</v>
      </c>
      <c r="G581" s="3">
        <v>46206.0</v>
      </c>
      <c r="H581" s="1" t="s">
        <v>2123</v>
      </c>
      <c r="I581" s="3">
        <v>46206.0</v>
      </c>
      <c r="J581" s="1" t="s">
        <v>1000</v>
      </c>
      <c r="K581" s="5">
        <v>1.0</v>
      </c>
      <c r="L581" s="5">
        <v>1.61000001E8</v>
      </c>
      <c r="M581" s="1" t="s">
        <v>1010</v>
      </c>
      <c r="N581" s="1" t="s">
        <v>1011</v>
      </c>
      <c r="O581" s="2"/>
      <c r="P581" s="1" t="s">
        <v>986</v>
      </c>
      <c r="Q581" s="1" t="s">
        <v>433</v>
      </c>
      <c r="R581" s="2"/>
      <c r="S581" s="1" t="s">
        <v>39</v>
      </c>
      <c r="T581" s="1" t="s">
        <v>1003</v>
      </c>
      <c r="U581" s="6">
        <v>8900000.0</v>
      </c>
      <c r="V581" s="5" t="s">
        <v>1379</v>
      </c>
      <c r="W581" s="5" t="s">
        <v>36</v>
      </c>
      <c r="X581" s="6" t="s">
        <v>1380</v>
      </c>
      <c r="Y581" s="6" t="s">
        <v>1380</v>
      </c>
      <c r="Z581" s="6" t="s">
        <v>1014</v>
      </c>
      <c r="AA581" s="1" t="s">
        <v>57</v>
      </c>
      <c r="AB581" s="1" t="s">
        <v>57</v>
      </c>
      <c r="AC581" s="1" t="s">
        <v>1931</v>
      </c>
      <c r="AD581" s="2"/>
      <c r="AE581" s="2"/>
      <c r="AF581" s="1" t="s">
        <v>1024</v>
      </c>
    </row>
    <row r="582">
      <c r="A582" s="5">
        <v>75448.0</v>
      </c>
      <c r="B582" s="3">
        <v>46206.0</v>
      </c>
      <c r="C582" s="1" t="s">
        <v>1669</v>
      </c>
      <c r="D582" s="5" t="s">
        <v>1433</v>
      </c>
      <c r="E582" s="2"/>
      <c r="F582" s="5">
        <v>48784.0</v>
      </c>
      <c r="G582" s="3">
        <v>46206.0</v>
      </c>
      <c r="H582" s="1" t="s">
        <v>2124</v>
      </c>
      <c r="I582" s="3">
        <v>46206.0</v>
      </c>
      <c r="J582" s="1" t="s">
        <v>1000</v>
      </c>
      <c r="K582" s="5">
        <v>128.0</v>
      </c>
      <c r="L582" s="5">
        <v>2.30400128E8</v>
      </c>
      <c r="M582" s="1" t="s">
        <v>1716</v>
      </c>
      <c r="N582" s="1" t="s">
        <v>1716</v>
      </c>
      <c r="O582" s="2"/>
      <c r="P582" s="1" t="s">
        <v>2125</v>
      </c>
      <c r="Q582" s="1" t="s">
        <v>221</v>
      </c>
      <c r="R582" s="2"/>
      <c r="S582" s="1" t="s">
        <v>39</v>
      </c>
      <c r="T582" s="1" t="s">
        <v>1003</v>
      </c>
      <c r="U582" s="6">
        <v>3189655.0</v>
      </c>
      <c r="V582" s="5" t="s">
        <v>1005</v>
      </c>
      <c r="W582" s="5" t="s">
        <v>1054</v>
      </c>
      <c r="X582" s="6" t="s">
        <v>36</v>
      </c>
      <c r="Y582" s="6" t="s">
        <v>36</v>
      </c>
      <c r="Z582" s="6">
        <v>1320000.0</v>
      </c>
      <c r="AA582" s="1" t="s">
        <v>78</v>
      </c>
      <c r="AB582" s="1" t="s">
        <v>38</v>
      </c>
      <c r="AC582" s="1" t="s">
        <v>1399</v>
      </c>
      <c r="AD582" s="2"/>
      <c r="AE582" s="2"/>
      <c r="AF582" s="1" t="s">
        <v>1024</v>
      </c>
    </row>
    <row r="583">
      <c r="A583" s="5">
        <v>75447.0</v>
      </c>
      <c r="B583" s="3">
        <v>46206.0</v>
      </c>
      <c r="C583" s="1" t="s">
        <v>1669</v>
      </c>
      <c r="D583" s="5" t="s">
        <v>1433</v>
      </c>
      <c r="E583" s="2"/>
      <c r="F583" s="5">
        <v>48784.0</v>
      </c>
      <c r="G583" s="3">
        <v>46206.0</v>
      </c>
      <c r="H583" s="1" t="s">
        <v>2124</v>
      </c>
      <c r="I583" s="3">
        <v>46206.0</v>
      </c>
      <c r="J583" s="1" t="s">
        <v>1000</v>
      </c>
      <c r="K583" s="5">
        <v>301.0</v>
      </c>
      <c r="L583" s="5">
        <v>2.30400301E8</v>
      </c>
      <c r="M583" s="1" t="s">
        <v>1713</v>
      </c>
      <c r="N583" s="1" t="s">
        <v>1713</v>
      </c>
      <c r="O583" s="2"/>
      <c r="P583" s="1" t="s">
        <v>2125</v>
      </c>
      <c r="Q583" s="1" t="s">
        <v>221</v>
      </c>
      <c r="R583" s="2"/>
      <c r="S583" s="1" t="s">
        <v>39</v>
      </c>
      <c r="T583" s="1" t="s">
        <v>1003</v>
      </c>
      <c r="U583" s="6">
        <v>0.0</v>
      </c>
      <c r="V583" s="5" t="s">
        <v>1005</v>
      </c>
      <c r="W583" s="5" t="s">
        <v>36</v>
      </c>
      <c r="X583" s="6" t="s">
        <v>36</v>
      </c>
      <c r="Y583" s="6" t="s">
        <v>36</v>
      </c>
      <c r="Z583" s="6">
        <v>0.0</v>
      </c>
      <c r="AA583" s="1" t="s">
        <v>78</v>
      </c>
      <c r="AB583" s="1" t="s">
        <v>38</v>
      </c>
      <c r="AC583" s="1" t="s">
        <v>1399</v>
      </c>
      <c r="AD583" s="2"/>
      <c r="AE583" s="2"/>
      <c r="AF583" s="1" t="s">
        <v>1024</v>
      </c>
    </row>
    <row r="584">
      <c r="A584" s="5">
        <v>75446.0</v>
      </c>
      <c r="B584" s="3">
        <v>46206.0</v>
      </c>
      <c r="C584" s="1" t="s">
        <v>1669</v>
      </c>
      <c r="D584" s="5" t="s">
        <v>1433</v>
      </c>
      <c r="E584" s="2"/>
      <c r="F584" s="5">
        <v>48784.0</v>
      </c>
      <c r="G584" s="3">
        <v>46206.0</v>
      </c>
      <c r="H584" s="1" t="s">
        <v>2124</v>
      </c>
      <c r="I584" s="3">
        <v>46206.0</v>
      </c>
      <c r="J584" s="1" t="s">
        <v>1000</v>
      </c>
      <c r="K584" s="5">
        <v>156.0</v>
      </c>
      <c r="L584" s="5">
        <v>2.30400156E8</v>
      </c>
      <c r="M584" s="1" t="s">
        <v>1717</v>
      </c>
      <c r="N584" s="1" t="s">
        <v>1717</v>
      </c>
      <c r="O584" s="2"/>
      <c r="P584" s="1" t="s">
        <v>2125</v>
      </c>
      <c r="Q584" s="1" t="s">
        <v>221</v>
      </c>
      <c r="R584" s="2"/>
      <c r="S584" s="1" t="s">
        <v>39</v>
      </c>
      <c r="T584" s="1" t="s">
        <v>1003</v>
      </c>
      <c r="U584" s="6">
        <v>9051724.0</v>
      </c>
      <c r="V584" s="5" t="s">
        <v>1005</v>
      </c>
      <c r="W584" s="5" t="s">
        <v>1054</v>
      </c>
      <c r="X584" s="6" t="s">
        <v>36</v>
      </c>
      <c r="Y584" s="6" t="s">
        <v>36</v>
      </c>
      <c r="Z584" s="6">
        <v>4860000.0</v>
      </c>
      <c r="AA584" s="1" t="s">
        <v>78</v>
      </c>
      <c r="AB584" s="1" t="s">
        <v>38</v>
      </c>
      <c r="AC584" s="1" t="s">
        <v>1399</v>
      </c>
      <c r="AD584" s="2"/>
      <c r="AE584" s="2"/>
      <c r="AF584" s="1" t="s">
        <v>1024</v>
      </c>
    </row>
    <row r="585">
      <c r="A585" s="5">
        <v>75445.0</v>
      </c>
      <c r="B585" s="3">
        <v>46206.0</v>
      </c>
      <c r="C585" s="1" t="s">
        <v>1669</v>
      </c>
      <c r="D585" s="5" t="s">
        <v>1601</v>
      </c>
      <c r="E585" s="2"/>
      <c r="F585" s="5">
        <v>48784.0</v>
      </c>
      <c r="G585" s="3">
        <v>46206.0</v>
      </c>
      <c r="H585" s="1" t="s">
        <v>2124</v>
      </c>
      <c r="I585" s="3">
        <v>46206.0</v>
      </c>
      <c r="J585" s="1" t="s">
        <v>1000</v>
      </c>
      <c r="K585" s="5">
        <v>227.0</v>
      </c>
      <c r="L585" s="5">
        <v>2.30400227E8</v>
      </c>
      <c r="M585" s="1" t="s">
        <v>1145</v>
      </c>
      <c r="N585" s="1" t="s">
        <v>1145</v>
      </c>
      <c r="O585" s="2"/>
      <c r="P585" s="1" t="s">
        <v>2125</v>
      </c>
      <c r="Q585" s="1" t="s">
        <v>221</v>
      </c>
      <c r="R585" s="2"/>
      <c r="S585" s="1" t="s">
        <v>39</v>
      </c>
      <c r="T585" s="1" t="s">
        <v>1003</v>
      </c>
      <c r="U585" s="6">
        <v>0.0</v>
      </c>
      <c r="V585" s="5" t="s">
        <v>1005</v>
      </c>
      <c r="W585" s="5" t="s">
        <v>36</v>
      </c>
      <c r="X585" s="6" t="s">
        <v>36</v>
      </c>
      <c r="Y585" s="6" t="s">
        <v>36</v>
      </c>
      <c r="Z585" s="6">
        <v>0.0</v>
      </c>
      <c r="AA585" s="1" t="s">
        <v>78</v>
      </c>
      <c r="AB585" s="1" t="s">
        <v>38</v>
      </c>
      <c r="AC585" s="1" t="s">
        <v>1399</v>
      </c>
      <c r="AD585" s="2"/>
      <c r="AE585" s="2"/>
      <c r="AF585" s="1" t="s">
        <v>1024</v>
      </c>
    </row>
    <row r="586">
      <c r="A586" s="5">
        <v>75444.0</v>
      </c>
      <c r="B586" s="3">
        <v>46206.0</v>
      </c>
      <c r="C586" s="1"/>
      <c r="D586" s="5" t="s">
        <v>1601</v>
      </c>
      <c r="E586" s="2"/>
      <c r="F586" s="5">
        <v>48773.0</v>
      </c>
      <c r="G586" s="3">
        <v>46206.0</v>
      </c>
      <c r="H586" s="1" t="s">
        <v>2126</v>
      </c>
      <c r="I586" s="3">
        <v>46206.0</v>
      </c>
      <c r="J586" s="1" t="s">
        <v>1000</v>
      </c>
      <c r="K586" s="5">
        <v>46.0</v>
      </c>
      <c r="L586" s="5">
        <v>1.01000046E8</v>
      </c>
      <c r="M586" s="1" t="s">
        <v>69</v>
      </c>
      <c r="N586" s="1" t="s">
        <v>69</v>
      </c>
      <c r="O586" s="2"/>
      <c r="P586" s="1" t="s">
        <v>986</v>
      </c>
      <c r="Q586" s="1" t="s">
        <v>579</v>
      </c>
      <c r="R586" s="2"/>
      <c r="S586" s="1" t="s">
        <v>39</v>
      </c>
      <c r="T586" s="1" t="s">
        <v>1003</v>
      </c>
      <c r="U586" s="6" t="s">
        <v>1053</v>
      </c>
      <c r="V586" s="5" t="s">
        <v>1005</v>
      </c>
      <c r="W586" s="5" t="s">
        <v>36</v>
      </c>
      <c r="X586" s="6" t="s">
        <v>1073</v>
      </c>
      <c r="Y586" s="6" t="s">
        <v>161</v>
      </c>
      <c r="Z586" s="7">
        <v>0.0</v>
      </c>
      <c r="AA586" s="1" t="s">
        <v>57</v>
      </c>
      <c r="AB586" s="1" t="s">
        <v>57</v>
      </c>
      <c r="AC586" s="1" t="s">
        <v>118</v>
      </c>
      <c r="AD586" s="2"/>
      <c r="AE586" s="2"/>
      <c r="AF586" s="1" t="s">
        <v>1024</v>
      </c>
    </row>
    <row r="587">
      <c r="A587" s="5">
        <v>75443.0</v>
      </c>
      <c r="B587" s="3">
        <v>46206.0</v>
      </c>
      <c r="C587" s="1" t="s">
        <v>1669</v>
      </c>
      <c r="D587" s="5" t="s">
        <v>2127</v>
      </c>
      <c r="E587" s="2"/>
      <c r="F587" s="5">
        <v>48819.0</v>
      </c>
      <c r="G587" s="3">
        <v>46206.0</v>
      </c>
      <c r="H587" s="1" t="s">
        <v>2128</v>
      </c>
      <c r="I587" s="3">
        <v>46206.0</v>
      </c>
      <c r="J587" s="1" t="s">
        <v>1000</v>
      </c>
      <c r="K587" s="5">
        <v>301.0</v>
      </c>
      <c r="L587" s="5">
        <v>2.30400301E8</v>
      </c>
      <c r="M587" s="1" t="s">
        <v>1713</v>
      </c>
      <c r="N587" s="1" t="s">
        <v>1713</v>
      </c>
      <c r="O587" s="2"/>
      <c r="P587" s="1" t="s">
        <v>2129</v>
      </c>
      <c r="Q587" s="1" t="s">
        <v>310</v>
      </c>
      <c r="R587" s="2"/>
      <c r="S587" s="1" t="s">
        <v>39</v>
      </c>
      <c r="T587" s="1" t="s">
        <v>1003</v>
      </c>
      <c r="U587" s="6">
        <v>0.0</v>
      </c>
      <c r="V587" s="5" t="s">
        <v>1005</v>
      </c>
      <c r="W587" s="5" t="s">
        <v>36</v>
      </c>
      <c r="X587" s="6" t="s">
        <v>36</v>
      </c>
      <c r="Y587" s="6" t="s">
        <v>36</v>
      </c>
      <c r="Z587" s="6">
        <v>0.0</v>
      </c>
      <c r="AA587" s="1" t="s">
        <v>78</v>
      </c>
      <c r="AB587" s="1" t="s">
        <v>57</v>
      </c>
      <c r="AC587" s="1" t="s">
        <v>1399</v>
      </c>
      <c r="AD587" s="2"/>
      <c r="AE587" s="2"/>
      <c r="AF587" s="1" t="s">
        <v>1024</v>
      </c>
    </row>
    <row r="588">
      <c r="A588" s="5">
        <v>75442.0</v>
      </c>
      <c r="B588" s="3">
        <v>46206.0</v>
      </c>
      <c r="C588" s="1" t="s">
        <v>1669</v>
      </c>
      <c r="D588" s="5" t="s">
        <v>155</v>
      </c>
      <c r="E588" s="2"/>
      <c r="F588" s="5">
        <v>48819.0</v>
      </c>
      <c r="G588" s="3">
        <v>46206.0</v>
      </c>
      <c r="H588" s="1" t="s">
        <v>2128</v>
      </c>
      <c r="I588" s="3">
        <v>46206.0</v>
      </c>
      <c r="J588" s="1" t="s">
        <v>1000</v>
      </c>
      <c r="K588" s="5">
        <v>128.0</v>
      </c>
      <c r="L588" s="5">
        <v>2.30400128E8</v>
      </c>
      <c r="M588" s="1" t="s">
        <v>1716</v>
      </c>
      <c r="N588" s="1" t="s">
        <v>1716</v>
      </c>
      <c r="O588" s="2"/>
      <c r="P588" s="1" t="s">
        <v>2129</v>
      </c>
      <c r="Q588" s="1" t="s">
        <v>310</v>
      </c>
      <c r="R588" s="2"/>
      <c r="S588" s="1" t="s">
        <v>39</v>
      </c>
      <c r="T588" s="1" t="s">
        <v>1003</v>
      </c>
      <c r="U588" s="6">
        <v>3189655.0</v>
      </c>
      <c r="V588" s="5" t="s">
        <v>1005</v>
      </c>
      <c r="W588" s="5" t="s">
        <v>1054</v>
      </c>
      <c r="X588" s="6" t="s">
        <v>36</v>
      </c>
      <c r="Y588" s="6" t="s">
        <v>36</v>
      </c>
      <c r="Z588" s="6">
        <v>1320000.0</v>
      </c>
      <c r="AA588" s="1" t="s">
        <v>78</v>
      </c>
      <c r="AB588" s="1" t="s">
        <v>57</v>
      </c>
      <c r="AC588" s="1" t="s">
        <v>1399</v>
      </c>
      <c r="AD588" s="2"/>
      <c r="AE588" s="2"/>
      <c r="AF588" s="1" t="s">
        <v>1024</v>
      </c>
    </row>
    <row r="589">
      <c r="A589" s="5">
        <v>75441.0</v>
      </c>
      <c r="B589" s="3">
        <v>46206.0</v>
      </c>
      <c r="C589" s="1" t="s">
        <v>1669</v>
      </c>
      <c r="D589" s="5" t="s">
        <v>155</v>
      </c>
      <c r="E589" s="2"/>
      <c r="F589" s="5">
        <v>48819.0</v>
      </c>
      <c r="G589" s="3">
        <v>46206.0</v>
      </c>
      <c r="H589" s="1" t="s">
        <v>2128</v>
      </c>
      <c r="I589" s="3">
        <v>46206.0</v>
      </c>
      <c r="J589" s="1" t="s">
        <v>1000</v>
      </c>
      <c r="K589" s="5">
        <v>156.0</v>
      </c>
      <c r="L589" s="5">
        <v>2.30400156E8</v>
      </c>
      <c r="M589" s="1" t="s">
        <v>1717</v>
      </c>
      <c r="N589" s="1" t="s">
        <v>1717</v>
      </c>
      <c r="O589" s="2"/>
      <c r="P589" s="1" t="s">
        <v>2129</v>
      </c>
      <c r="Q589" s="1" t="s">
        <v>310</v>
      </c>
      <c r="R589" s="2"/>
      <c r="S589" s="1" t="s">
        <v>39</v>
      </c>
      <c r="T589" s="1" t="s">
        <v>1003</v>
      </c>
      <c r="U589" s="6">
        <v>9051724.0</v>
      </c>
      <c r="V589" s="5" t="s">
        <v>1005</v>
      </c>
      <c r="W589" s="5" t="s">
        <v>1054</v>
      </c>
      <c r="X589" s="6" t="s">
        <v>36</v>
      </c>
      <c r="Y589" s="6" t="s">
        <v>36</v>
      </c>
      <c r="Z589" s="6">
        <v>4860000.0</v>
      </c>
      <c r="AA589" s="1" t="s">
        <v>78</v>
      </c>
      <c r="AB589" s="1" t="s">
        <v>57</v>
      </c>
      <c r="AC589" s="1" t="s">
        <v>1399</v>
      </c>
      <c r="AD589" s="2"/>
      <c r="AE589" s="2"/>
      <c r="AF589" s="1" t="s">
        <v>1024</v>
      </c>
    </row>
    <row r="590">
      <c r="A590" s="5">
        <v>75440.0</v>
      </c>
      <c r="B590" s="3">
        <v>46206.0</v>
      </c>
      <c r="C590" s="1" t="s">
        <v>1669</v>
      </c>
      <c r="D590" s="5" t="s">
        <v>155</v>
      </c>
      <c r="E590" s="2"/>
      <c r="F590" s="5">
        <v>48819.0</v>
      </c>
      <c r="G590" s="3">
        <v>46206.0</v>
      </c>
      <c r="H590" s="1" t="s">
        <v>2128</v>
      </c>
      <c r="I590" s="3">
        <v>46206.0</v>
      </c>
      <c r="J590" s="1" t="s">
        <v>1000</v>
      </c>
      <c r="K590" s="5">
        <v>222.0</v>
      </c>
      <c r="L590" s="5">
        <v>2.30400222E8</v>
      </c>
      <c r="M590" s="1" t="s">
        <v>1141</v>
      </c>
      <c r="N590" s="1" t="s">
        <v>1141</v>
      </c>
      <c r="O590" s="2"/>
      <c r="P590" s="1" t="s">
        <v>2129</v>
      </c>
      <c r="Q590" s="1" t="s">
        <v>310</v>
      </c>
      <c r="R590" s="2"/>
      <c r="S590" s="1" t="s">
        <v>39</v>
      </c>
      <c r="T590" s="1" t="s">
        <v>1003</v>
      </c>
      <c r="U590" s="6">
        <v>4780000.0</v>
      </c>
      <c r="V590" s="5" t="s">
        <v>1005</v>
      </c>
      <c r="W590" s="5" t="s">
        <v>1054</v>
      </c>
      <c r="X590" s="6" t="s">
        <v>36</v>
      </c>
      <c r="Y590" s="6" t="s">
        <v>36</v>
      </c>
      <c r="Z590" s="6">
        <v>0.0</v>
      </c>
      <c r="AA590" s="1" t="s">
        <v>78</v>
      </c>
      <c r="AB590" s="1" t="s">
        <v>57</v>
      </c>
      <c r="AC590" s="1" t="s">
        <v>1399</v>
      </c>
      <c r="AD590" s="2"/>
      <c r="AE590" s="2"/>
      <c r="AF590" s="1" t="s">
        <v>1024</v>
      </c>
    </row>
    <row r="591">
      <c r="A591" s="5">
        <v>75438.0</v>
      </c>
      <c r="B591" s="3">
        <v>46206.0</v>
      </c>
      <c r="C591" s="2"/>
      <c r="D591" s="5" t="s">
        <v>725</v>
      </c>
      <c r="E591" s="2"/>
      <c r="F591" s="5">
        <v>48770.0</v>
      </c>
      <c r="G591" s="3">
        <v>46206.0</v>
      </c>
      <c r="H591" s="1" t="s">
        <v>2130</v>
      </c>
      <c r="I591" s="3">
        <v>46206.0</v>
      </c>
      <c r="J591" s="1" t="s">
        <v>1000</v>
      </c>
      <c r="K591" s="5">
        <v>1.0</v>
      </c>
      <c r="L591" s="5">
        <v>1.61000001E8</v>
      </c>
      <c r="M591" s="1" t="s">
        <v>1010</v>
      </c>
      <c r="N591" s="1" t="s">
        <v>1076</v>
      </c>
      <c r="O591" s="2"/>
      <c r="P591" s="1" t="s">
        <v>986</v>
      </c>
      <c r="Q591" s="1" t="s">
        <v>601</v>
      </c>
      <c r="R591" s="2"/>
      <c r="S591" s="1" t="s">
        <v>39</v>
      </c>
      <c r="T591" s="1" t="s">
        <v>1003</v>
      </c>
      <c r="U591" s="6">
        <v>7000000.0</v>
      </c>
      <c r="V591" s="5" t="s">
        <v>1082</v>
      </c>
      <c r="W591" s="5" t="s">
        <v>36</v>
      </c>
      <c r="X591" s="6" t="s">
        <v>1252</v>
      </c>
      <c r="Y591" s="6" t="s">
        <v>1252</v>
      </c>
      <c r="Z591" s="6">
        <v>1617400.0</v>
      </c>
      <c r="AA591" s="1" t="s">
        <v>58</v>
      </c>
      <c r="AB591" s="1" t="s">
        <v>58</v>
      </c>
      <c r="AC591" s="1" t="s">
        <v>1931</v>
      </c>
      <c r="AD591" s="2"/>
      <c r="AE591" s="2"/>
      <c r="AF591" s="1" t="s">
        <v>1024</v>
      </c>
    </row>
    <row r="592">
      <c r="A592" s="5">
        <v>75437.0</v>
      </c>
      <c r="B592" s="3">
        <v>46206.0</v>
      </c>
      <c r="C592" s="2"/>
      <c r="D592" s="5" t="s">
        <v>725</v>
      </c>
      <c r="E592" s="2"/>
      <c r="F592" s="5">
        <v>48770.0</v>
      </c>
      <c r="G592" s="3">
        <v>46206.0</v>
      </c>
      <c r="H592" s="1" t="s">
        <v>2130</v>
      </c>
      <c r="I592" s="3">
        <v>46206.0</v>
      </c>
      <c r="J592" s="1" t="s">
        <v>1000</v>
      </c>
      <c r="K592" s="5">
        <v>1.0</v>
      </c>
      <c r="L592" s="5">
        <v>1.61000001E8</v>
      </c>
      <c r="M592" s="1" t="s">
        <v>1010</v>
      </c>
      <c r="N592" s="1" t="s">
        <v>1080</v>
      </c>
      <c r="O592" s="2"/>
      <c r="P592" s="1" t="s">
        <v>986</v>
      </c>
      <c r="Q592" s="1" t="s">
        <v>601</v>
      </c>
      <c r="R592" s="2"/>
      <c r="S592" s="1" t="s">
        <v>39</v>
      </c>
      <c r="T592" s="1" t="s">
        <v>1003</v>
      </c>
      <c r="U592" s="6" t="s">
        <v>1081</v>
      </c>
      <c r="V592" s="5" t="s">
        <v>1077</v>
      </c>
      <c r="W592" s="5" t="s">
        <v>36</v>
      </c>
      <c r="X592" s="6" t="s">
        <v>56</v>
      </c>
      <c r="Y592" s="6" t="s">
        <v>56</v>
      </c>
      <c r="Z592" s="6">
        <v>7068500.0</v>
      </c>
      <c r="AA592" s="1" t="s">
        <v>58</v>
      </c>
      <c r="AB592" s="1" t="s">
        <v>58</v>
      </c>
      <c r="AC592" s="1" t="s">
        <v>1931</v>
      </c>
      <c r="AD592" s="1"/>
      <c r="AE592" s="1"/>
      <c r="AF592" s="1" t="s">
        <v>1024</v>
      </c>
    </row>
    <row r="593">
      <c r="A593" s="5">
        <v>75436.0</v>
      </c>
      <c r="B593" s="3">
        <v>46206.0</v>
      </c>
      <c r="C593" s="1"/>
      <c r="D593" s="5" t="s">
        <v>371</v>
      </c>
      <c r="E593" s="2"/>
      <c r="F593" s="5">
        <v>48769.0</v>
      </c>
      <c r="G593" s="3">
        <v>46211.0</v>
      </c>
      <c r="H593" s="1" t="s">
        <v>2131</v>
      </c>
      <c r="I593" s="3">
        <v>46211.0</v>
      </c>
      <c r="J593" s="1" t="s">
        <v>1000</v>
      </c>
      <c r="K593" s="5">
        <v>92.0</v>
      </c>
      <c r="L593" s="5">
        <v>2.30300092E8</v>
      </c>
      <c r="M593" s="1" t="s">
        <v>1269</v>
      </c>
      <c r="N593" s="1" t="s">
        <v>1269</v>
      </c>
      <c r="O593" s="2"/>
      <c r="P593" s="1" t="s">
        <v>986</v>
      </c>
      <c r="Q593" s="1" t="s">
        <v>2132</v>
      </c>
      <c r="R593" s="2"/>
      <c r="S593" s="1" t="s">
        <v>820</v>
      </c>
      <c r="T593" s="1" t="s">
        <v>1003</v>
      </c>
      <c r="U593" s="6" t="s">
        <v>1270</v>
      </c>
      <c r="V593" s="5" t="s">
        <v>1455</v>
      </c>
      <c r="W593" s="5" t="s">
        <v>1523</v>
      </c>
      <c r="X593" s="6" t="s">
        <v>2024</v>
      </c>
      <c r="Y593" s="6" t="s">
        <v>2025</v>
      </c>
      <c r="Z593" s="6" t="s">
        <v>1273</v>
      </c>
      <c r="AA593" s="1" t="s">
        <v>944</v>
      </c>
      <c r="AB593" s="1" t="s">
        <v>944</v>
      </c>
      <c r="AC593" s="1" t="s">
        <v>827</v>
      </c>
      <c r="AD593" s="2"/>
      <c r="AE593" s="1" t="s">
        <v>1858</v>
      </c>
      <c r="AF593" s="1" t="s">
        <v>1008</v>
      </c>
    </row>
    <row r="594">
      <c r="A594" s="5">
        <v>75435.0</v>
      </c>
      <c r="B594" s="3">
        <v>46206.0</v>
      </c>
      <c r="C594" s="1"/>
      <c r="D594" s="5" t="s">
        <v>567</v>
      </c>
      <c r="E594" s="2"/>
      <c r="F594" s="5">
        <v>48820.0</v>
      </c>
      <c r="G594" s="3">
        <v>46206.0</v>
      </c>
      <c r="H594" s="1" t="s">
        <v>2133</v>
      </c>
      <c r="I594" s="3">
        <v>46206.0</v>
      </c>
      <c r="J594" s="1" t="s">
        <v>1000</v>
      </c>
      <c r="K594" s="5">
        <v>1.0</v>
      </c>
      <c r="L594" s="5">
        <v>1.61000001E8</v>
      </c>
      <c r="M594" s="1" t="s">
        <v>1010</v>
      </c>
      <c r="N594" s="1" t="s">
        <v>1164</v>
      </c>
      <c r="O594" s="2"/>
      <c r="P594" s="1" t="s">
        <v>986</v>
      </c>
      <c r="Q594" s="1" t="s">
        <v>310</v>
      </c>
      <c r="R594" s="2"/>
      <c r="S594" s="1" t="s">
        <v>39</v>
      </c>
      <c r="T594" s="1" t="s">
        <v>1003</v>
      </c>
      <c r="U594" s="6" t="s">
        <v>1165</v>
      </c>
      <c r="V594" s="5" t="s">
        <v>1137</v>
      </c>
      <c r="W594" s="5" t="s">
        <v>36</v>
      </c>
      <c r="X594" s="6" t="s">
        <v>1166</v>
      </c>
      <c r="Y594" s="6" t="s">
        <v>1166</v>
      </c>
      <c r="Z594" s="7">
        <v>8188400.0</v>
      </c>
      <c r="AA594" s="1" t="s">
        <v>57</v>
      </c>
      <c r="AB594" s="1" t="s">
        <v>57</v>
      </c>
      <c r="AC594" s="1" t="s">
        <v>1931</v>
      </c>
      <c r="AD594" s="2"/>
      <c r="AE594" s="2"/>
      <c r="AF594" s="1" t="s">
        <v>1024</v>
      </c>
    </row>
    <row r="595">
      <c r="A595" s="5">
        <v>75434.0</v>
      </c>
      <c r="B595" s="3">
        <v>46206.0</v>
      </c>
      <c r="C595" s="1"/>
      <c r="D595" s="5" t="s">
        <v>567</v>
      </c>
      <c r="E595" s="2"/>
      <c r="F595" s="5">
        <v>48820.0</v>
      </c>
      <c r="G595" s="3">
        <v>46206.0</v>
      </c>
      <c r="H595" s="1" t="s">
        <v>2133</v>
      </c>
      <c r="I595" s="3">
        <v>46206.0</v>
      </c>
      <c r="J595" s="1" t="s">
        <v>1000</v>
      </c>
      <c r="K595" s="5">
        <v>1.0</v>
      </c>
      <c r="L595" s="5">
        <v>1.61000001E8</v>
      </c>
      <c r="M595" s="1" t="s">
        <v>1010</v>
      </c>
      <c r="N595" s="1" t="s">
        <v>1116</v>
      </c>
      <c r="O595" s="2"/>
      <c r="P595" s="1" t="s">
        <v>986</v>
      </c>
      <c r="Q595" s="1" t="s">
        <v>310</v>
      </c>
      <c r="R595" s="2"/>
      <c r="S595" s="1" t="s">
        <v>39</v>
      </c>
      <c r="T595" s="1" t="s">
        <v>1003</v>
      </c>
      <c r="U595" s="6" t="s">
        <v>1117</v>
      </c>
      <c r="V595" s="5" t="s">
        <v>1005</v>
      </c>
      <c r="W595" s="5" t="s">
        <v>36</v>
      </c>
      <c r="X595" s="6" t="s">
        <v>1118</v>
      </c>
      <c r="Y595" s="6" t="s">
        <v>1118</v>
      </c>
      <c r="Z595" s="6" t="s">
        <v>1119</v>
      </c>
      <c r="AA595" s="1" t="s">
        <v>57</v>
      </c>
      <c r="AB595" s="1" t="s">
        <v>57</v>
      </c>
      <c r="AC595" s="1" t="s">
        <v>1931</v>
      </c>
      <c r="AD595" s="2"/>
      <c r="AE595" s="2"/>
      <c r="AF595" s="1" t="s">
        <v>1024</v>
      </c>
    </row>
    <row r="596">
      <c r="A596" s="5">
        <v>75432.0</v>
      </c>
      <c r="B596" s="3">
        <v>46206.0</v>
      </c>
      <c r="C596" s="2"/>
      <c r="D596" s="5" t="s">
        <v>800</v>
      </c>
      <c r="E596" s="2"/>
      <c r="F596" s="5">
        <v>48767.0</v>
      </c>
      <c r="G596" s="3">
        <v>46206.0</v>
      </c>
      <c r="H596" s="1" t="s">
        <v>2134</v>
      </c>
      <c r="I596" s="3">
        <v>46206.0</v>
      </c>
      <c r="J596" s="1" t="s">
        <v>1000</v>
      </c>
      <c r="K596" s="5">
        <v>1.0</v>
      </c>
      <c r="L596" s="5">
        <v>1.61000001E8</v>
      </c>
      <c r="M596" s="1" t="s">
        <v>1010</v>
      </c>
      <c r="N596" s="1" t="s">
        <v>1058</v>
      </c>
      <c r="O596" s="2"/>
      <c r="P596" s="1" t="s">
        <v>986</v>
      </c>
      <c r="Q596" s="1" t="s">
        <v>790</v>
      </c>
      <c r="R596" s="2"/>
      <c r="S596" s="1" t="s">
        <v>39</v>
      </c>
      <c r="T596" s="1" t="s">
        <v>1003</v>
      </c>
      <c r="U596" s="6" t="s">
        <v>1059</v>
      </c>
      <c r="V596" s="5" t="s">
        <v>1005</v>
      </c>
      <c r="W596" s="5" t="s">
        <v>36</v>
      </c>
      <c r="X596" s="6" t="s">
        <v>1060</v>
      </c>
      <c r="Y596" s="6" t="s">
        <v>1060</v>
      </c>
      <c r="Z596" s="6">
        <v>0.0</v>
      </c>
      <c r="AA596" s="1" t="s">
        <v>381</v>
      </c>
      <c r="AB596" s="1" t="s">
        <v>381</v>
      </c>
      <c r="AC596" s="1" t="s">
        <v>804</v>
      </c>
      <c r="AD596" s="2"/>
      <c r="AE596" s="2"/>
      <c r="AF596" s="1" t="s">
        <v>1015</v>
      </c>
    </row>
    <row r="597">
      <c r="A597" s="5">
        <v>75431.0</v>
      </c>
      <c r="B597" s="3">
        <v>46206.0</v>
      </c>
      <c r="C597" s="1"/>
      <c r="D597" s="5" t="s">
        <v>110</v>
      </c>
      <c r="E597" s="2"/>
      <c r="F597" s="5">
        <v>48766.0</v>
      </c>
      <c r="G597" s="3">
        <v>46206.0</v>
      </c>
      <c r="H597" s="1" t="s">
        <v>2135</v>
      </c>
      <c r="I597" s="3">
        <v>46206.0</v>
      </c>
      <c r="J597" s="1" t="s">
        <v>1000</v>
      </c>
      <c r="K597" s="5">
        <v>93.0</v>
      </c>
      <c r="L597" s="5">
        <v>2.08000093E8</v>
      </c>
      <c r="M597" s="1" t="s">
        <v>1914</v>
      </c>
      <c r="N597" s="1" t="s">
        <v>1914</v>
      </c>
      <c r="O597" s="2"/>
      <c r="P597" s="1" t="s">
        <v>986</v>
      </c>
      <c r="Q597" s="1" t="s">
        <v>930</v>
      </c>
      <c r="R597" s="2"/>
      <c r="S597" s="1" t="s">
        <v>820</v>
      </c>
      <c r="T597" s="1" t="s">
        <v>1003</v>
      </c>
      <c r="U597" s="6" t="s">
        <v>1915</v>
      </c>
      <c r="V597" s="5" t="s">
        <v>1005</v>
      </c>
      <c r="W597" s="5" t="s">
        <v>36</v>
      </c>
      <c r="X597" s="6" t="s">
        <v>1916</v>
      </c>
      <c r="Y597" s="6" t="s">
        <v>1917</v>
      </c>
      <c r="Z597" s="6">
        <v>0.0</v>
      </c>
      <c r="AA597" s="1" t="s">
        <v>890</v>
      </c>
      <c r="AB597" s="1" t="s">
        <v>890</v>
      </c>
      <c r="AC597" s="1" t="s">
        <v>827</v>
      </c>
      <c r="AD597" s="2"/>
      <c r="AE597" s="2"/>
      <c r="AF597" s="1" t="s">
        <v>1008</v>
      </c>
    </row>
    <row r="598">
      <c r="A598" s="5">
        <v>75430.0</v>
      </c>
      <c r="B598" s="3">
        <v>46206.0</v>
      </c>
      <c r="C598" s="1"/>
      <c r="D598" s="5" t="s">
        <v>134</v>
      </c>
      <c r="E598" s="2"/>
      <c r="F598" s="5">
        <v>48765.0</v>
      </c>
      <c r="G598" s="3">
        <v>46206.0</v>
      </c>
      <c r="H598" s="1" t="s">
        <v>2136</v>
      </c>
      <c r="I598" s="3">
        <v>46206.0</v>
      </c>
      <c r="J598" s="1" t="s">
        <v>1000</v>
      </c>
      <c r="K598" s="5">
        <v>93.0</v>
      </c>
      <c r="L598" s="5">
        <v>2.08000093E8</v>
      </c>
      <c r="M598" s="1" t="s">
        <v>1914</v>
      </c>
      <c r="N598" s="1" t="s">
        <v>1914</v>
      </c>
      <c r="O598" s="2"/>
      <c r="P598" s="1" t="s">
        <v>986</v>
      </c>
      <c r="Q598" s="1" t="s">
        <v>933</v>
      </c>
      <c r="R598" s="2"/>
      <c r="S598" s="1" t="s">
        <v>820</v>
      </c>
      <c r="T598" s="1" t="s">
        <v>1003</v>
      </c>
      <c r="U598" s="6" t="s">
        <v>1915</v>
      </c>
      <c r="V598" s="5" t="s">
        <v>1005</v>
      </c>
      <c r="W598" s="5" t="s">
        <v>36</v>
      </c>
      <c r="X598" s="6" t="s">
        <v>1916</v>
      </c>
      <c r="Y598" s="6" t="s">
        <v>1917</v>
      </c>
      <c r="Z598" s="6">
        <v>0.0</v>
      </c>
      <c r="AA598" s="1" t="s">
        <v>890</v>
      </c>
      <c r="AB598" s="1" t="s">
        <v>890</v>
      </c>
      <c r="AC598" s="1" t="s">
        <v>827</v>
      </c>
      <c r="AD598" s="2"/>
      <c r="AE598" s="2"/>
      <c r="AF598" s="1" t="s">
        <v>1008</v>
      </c>
    </row>
    <row r="599">
      <c r="A599" s="5">
        <v>75429.0</v>
      </c>
      <c r="B599" s="3">
        <v>46206.0</v>
      </c>
      <c r="C599" s="1" t="s">
        <v>1669</v>
      </c>
      <c r="D599" s="5" t="s">
        <v>677</v>
      </c>
      <c r="E599" s="2"/>
      <c r="F599" s="5">
        <v>48768.0</v>
      </c>
      <c r="G599" s="3">
        <v>46206.0</v>
      </c>
      <c r="H599" s="1" t="s">
        <v>2137</v>
      </c>
      <c r="I599" s="3">
        <v>46206.0</v>
      </c>
      <c r="J599" s="1" t="s">
        <v>1000</v>
      </c>
      <c r="K599" s="5">
        <v>224.0</v>
      </c>
      <c r="L599" s="5">
        <v>2.30400224E8</v>
      </c>
      <c r="M599" s="1" t="s">
        <v>1425</v>
      </c>
      <c r="N599" s="1" t="s">
        <v>1425</v>
      </c>
      <c r="O599" s="2"/>
      <c r="P599" s="1" t="s">
        <v>2138</v>
      </c>
      <c r="Q599" s="1" t="s">
        <v>490</v>
      </c>
      <c r="R599" s="2"/>
      <c r="S599" s="1" t="s">
        <v>39</v>
      </c>
      <c r="T599" s="1" t="s">
        <v>1003</v>
      </c>
      <c r="U599" s="6">
        <v>7170000.0</v>
      </c>
      <c r="V599" s="5" t="s">
        <v>1005</v>
      </c>
      <c r="W599" s="5" t="s">
        <v>1054</v>
      </c>
      <c r="X599" s="6" t="s">
        <v>36</v>
      </c>
      <c r="Y599" s="6" t="s">
        <v>36</v>
      </c>
      <c r="Z599" s="6">
        <v>0.0</v>
      </c>
      <c r="AA599" s="1" t="s">
        <v>1153</v>
      </c>
      <c r="AB599" s="1" t="s">
        <v>57</v>
      </c>
      <c r="AC599" s="1" t="s">
        <v>1154</v>
      </c>
      <c r="AD599" s="2"/>
      <c r="AE599" s="2"/>
      <c r="AF599" s="1" t="s">
        <v>1024</v>
      </c>
    </row>
    <row r="600">
      <c r="A600" s="5">
        <v>75428.0</v>
      </c>
      <c r="B600" s="3">
        <v>46206.0</v>
      </c>
      <c r="C600" s="1" t="s">
        <v>1669</v>
      </c>
      <c r="D600" s="5" t="s">
        <v>1864</v>
      </c>
      <c r="E600" s="2"/>
      <c r="F600" s="5">
        <v>48772.0</v>
      </c>
      <c r="G600" s="3">
        <v>46206.0</v>
      </c>
      <c r="H600" s="1" t="s">
        <v>2139</v>
      </c>
      <c r="I600" s="3">
        <v>46206.0</v>
      </c>
      <c r="J600" s="1" t="s">
        <v>1000</v>
      </c>
      <c r="K600" s="5">
        <v>136.0</v>
      </c>
      <c r="L600" s="5">
        <v>2.30400136E8</v>
      </c>
      <c r="M600" s="1" t="s">
        <v>1234</v>
      </c>
      <c r="N600" s="1" t="s">
        <v>1234</v>
      </c>
      <c r="O600" s="2"/>
      <c r="P600" s="1" t="s">
        <v>2140</v>
      </c>
      <c r="Q600" s="1" t="s">
        <v>601</v>
      </c>
      <c r="R600" s="2"/>
      <c r="S600" s="1" t="s">
        <v>39</v>
      </c>
      <c r="T600" s="1" t="s">
        <v>1003</v>
      </c>
      <c r="U600" s="6">
        <v>5215517.0</v>
      </c>
      <c r="V600" s="5" t="s">
        <v>1005</v>
      </c>
      <c r="W600" s="5" t="s">
        <v>1054</v>
      </c>
      <c r="X600" s="6" t="s">
        <v>36</v>
      </c>
      <c r="Y600" s="6" t="s">
        <v>36</v>
      </c>
      <c r="Z600" s="6">
        <v>1900000.0</v>
      </c>
      <c r="AA600" s="1" t="s">
        <v>78</v>
      </c>
      <c r="AB600" s="1" t="s">
        <v>58</v>
      </c>
      <c r="AC600" s="1" t="s">
        <v>516</v>
      </c>
      <c r="AD600" s="2"/>
      <c r="AE600" s="2"/>
      <c r="AF600" s="1" t="s">
        <v>1024</v>
      </c>
    </row>
    <row r="601">
      <c r="A601" s="5">
        <v>75427.0</v>
      </c>
      <c r="B601" s="3">
        <v>46206.0</v>
      </c>
      <c r="C601" s="1" t="s">
        <v>1669</v>
      </c>
      <c r="D601" s="5" t="s">
        <v>377</v>
      </c>
      <c r="E601" s="2"/>
      <c r="F601" s="5">
        <v>48772.0</v>
      </c>
      <c r="G601" s="3">
        <v>46206.0</v>
      </c>
      <c r="H601" s="1" t="s">
        <v>2139</v>
      </c>
      <c r="I601" s="3">
        <v>46206.0</v>
      </c>
      <c r="J601" s="1" t="s">
        <v>1000</v>
      </c>
      <c r="K601" s="5">
        <v>223.0</v>
      </c>
      <c r="L601" s="5">
        <v>2.30400223E8</v>
      </c>
      <c r="M601" s="1" t="s">
        <v>1240</v>
      </c>
      <c r="N601" s="1" t="s">
        <v>1240</v>
      </c>
      <c r="O601" s="2"/>
      <c r="P601" s="1" t="s">
        <v>2140</v>
      </c>
      <c r="Q601" s="1" t="s">
        <v>601</v>
      </c>
      <c r="R601" s="2"/>
      <c r="S601" s="1" t="s">
        <v>39</v>
      </c>
      <c r="T601" s="1" t="s">
        <v>1003</v>
      </c>
      <c r="U601" s="6">
        <v>4780000.0</v>
      </c>
      <c r="V601" s="5" t="s">
        <v>1005</v>
      </c>
      <c r="W601" s="5" t="s">
        <v>1054</v>
      </c>
      <c r="X601" s="6" t="s">
        <v>36</v>
      </c>
      <c r="Y601" s="6" t="s">
        <v>36</v>
      </c>
      <c r="Z601" s="6">
        <v>0.0</v>
      </c>
      <c r="AA601" s="1" t="s">
        <v>78</v>
      </c>
      <c r="AB601" s="1" t="s">
        <v>58</v>
      </c>
      <c r="AC601" s="1" t="s">
        <v>516</v>
      </c>
      <c r="AD601" s="2"/>
      <c r="AE601" s="2"/>
      <c r="AF601" s="1" t="s">
        <v>1024</v>
      </c>
    </row>
    <row r="602">
      <c r="A602" s="5">
        <v>75426.0</v>
      </c>
      <c r="B602" s="3">
        <v>46206.0</v>
      </c>
      <c r="C602" s="1" t="s">
        <v>1669</v>
      </c>
      <c r="D602" s="5" t="s">
        <v>603</v>
      </c>
      <c r="E602" s="2"/>
      <c r="F602" s="5">
        <v>48786.0</v>
      </c>
      <c r="G602" s="3">
        <v>46206.0</v>
      </c>
      <c r="H602" s="1" t="s">
        <v>2141</v>
      </c>
      <c r="I602" s="3">
        <v>46206.0</v>
      </c>
      <c r="J602" s="1" t="s">
        <v>1000</v>
      </c>
      <c r="K602" s="5">
        <v>16.0</v>
      </c>
      <c r="L602" s="5">
        <v>2.30600016E8</v>
      </c>
      <c r="M602" s="1" t="s">
        <v>1001</v>
      </c>
      <c r="N602" s="1" t="s">
        <v>1001</v>
      </c>
      <c r="O602" s="2"/>
      <c r="P602" s="1" t="s">
        <v>2142</v>
      </c>
      <c r="Q602" s="1" t="s">
        <v>882</v>
      </c>
      <c r="R602" s="2"/>
      <c r="S602" s="1" t="s">
        <v>820</v>
      </c>
      <c r="T602" s="1" t="s">
        <v>1003</v>
      </c>
      <c r="U602" s="6" t="s">
        <v>1004</v>
      </c>
      <c r="V602" s="5" t="s">
        <v>1005</v>
      </c>
      <c r="W602" s="5" t="s">
        <v>1054</v>
      </c>
      <c r="X602" s="6" t="s">
        <v>36</v>
      </c>
      <c r="Y602" s="6" t="s">
        <v>36</v>
      </c>
      <c r="Z602" s="6" t="s">
        <v>1007</v>
      </c>
      <c r="AA602" s="1" t="s">
        <v>831</v>
      </c>
      <c r="AB602" s="1" t="s">
        <v>831</v>
      </c>
      <c r="AC602" s="1" t="s">
        <v>907</v>
      </c>
      <c r="AD602" s="2"/>
      <c r="AE602" s="1" t="s">
        <v>2143</v>
      </c>
      <c r="AF602" s="1" t="s">
        <v>1008</v>
      </c>
    </row>
    <row r="603">
      <c r="A603" s="5">
        <v>75425.0</v>
      </c>
      <c r="B603" s="3">
        <v>46206.0</v>
      </c>
      <c r="C603" s="2"/>
      <c r="D603" s="5" t="s">
        <v>1981</v>
      </c>
      <c r="E603" s="2"/>
      <c r="F603" s="5">
        <v>48764.0</v>
      </c>
      <c r="G603" s="3">
        <v>46206.0</v>
      </c>
      <c r="H603" s="1" t="s">
        <v>2144</v>
      </c>
      <c r="I603" s="3">
        <v>46206.0</v>
      </c>
      <c r="J603" s="1" t="s">
        <v>1000</v>
      </c>
      <c r="K603" s="5">
        <v>1.0</v>
      </c>
      <c r="L603" s="5">
        <v>1.61000001E8</v>
      </c>
      <c r="M603" s="1" t="s">
        <v>1010</v>
      </c>
      <c r="N603" s="1" t="s">
        <v>1097</v>
      </c>
      <c r="O603" s="2"/>
      <c r="P603" s="1" t="s">
        <v>986</v>
      </c>
      <c r="Q603" s="1" t="s">
        <v>221</v>
      </c>
      <c r="R603" s="2"/>
      <c r="S603" s="1" t="s">
        <v>39</v>
      </c>
      <c r="T603" s="1" t="s">
        <v>1003</v>
      </c>
      <c r="U603" s="6">
        <v>2400000.0</v>
      </c>
      <c r="V603" s="5" t="s">
        <v>1005</v>
      </c>
      <c r="W603" s="5" t="s">
        <v>36</v>
      </c>
      <c r="X603" s="6" t="s">
        <v>1098</v>
      </c>
      <c r="Y603" s="6" t="s">
        <v>1098</v>
      </c>
      <c r="Z603" s="6">
        <v>1117600.0</v>
      </c>
      <c r="AA603" s="1" t="s">
        <v>38</v>
      </c>
      <c r="AB603" s="1" t="s">
        <v>38</v>
      </c>
      <c r="AC603" s="1" t="s">
        <v>1931</v>
      </c>
      <c r="AD603" s="2"/>
      <c r="AE603" s="2"/>
      <c r="AF603" s="1" t="s">
        <v>1024</v>
      </c>
    </row>
    <row r="604">
      <c r="A604" s="5">
        <v>75424.0</v>
      </c>
      <c r="B604" s="3">
        <v>46206.0</v>
      </c>
      <c r="C604" s="2"/>
      <c r="D604" s="5" t="s">
        <v>1981</v>
      </c>
      <c r="E604" s="2"/>
      <c r="F604" s="5">
        <v>48764.0</v>
      </c>
      <c r="G604" s="3">
        <v>46206.0</v>
      </c>
      <c r="H604" s="1" t="s">
        <v>2144</v>
      </c>
      <c r="I604" s="3">
        <v>46206.0</v>
      </c>
      <c r="J604" s="1" t="s">
        <v>1000</v>
      </c>
      <c r="K604" s="5">
        <v>1.0</v>
      </c>
      <c r="L604" s="5">
        <v>1.61000001E8</v>
      </c>
      <c r="M604" s="1" t="s">
        <v>1010</v>
      </c>
      <c r="N604" s="1" t="s">
        <v>1123</v>
      </c>
      <c r="O604" s="2"/>
      <c r="P604" s="1" t="s">
        <v>986</v>
      </c>
      <c r="Q604" s="1" t="s">
        <v>221</v>
      </c>
      <c r="R604" s="2"/>
      <c r="S604" s="1" t="s">
        <v>39</v>
      </c>
      <c r="T604" s="1" t="s">
        <v>1003</v>
      </c>
      <c r="U604" s="6" t="s">
        <v>1124</v>
      </c>
      <c r="V604" s="5" t="s">
        <v>1005</v>
      </c>
      <c r="W604" s="5" t="s">
        <v>36</v>
      </c>
      <c r="X604" s="6" t="s">
        <v>1130</v>
      </c>
      <c r="Y604" s="6" t="s">
        <v>1130</v>
      </c>
      <c r="Z604" s="6" t="s">
        <v>1127</v>
      </c>
      <c r="AA604" s="1" t="s">
        <v>38</v>
      </c>
      <c r="AB604" s="1" t="s">
        <v>38</v>
      </c>
      <c r="AC604" s="1" t="s">
        <v>1931</v>
      </c>
      <c r="AD604" s="2"/>
      <c r="AE604" s="2"/>
      <c r="AF604" s="1" t="s">
        <v>1024</v>
      </c>
    </row>
    <row r="605">
      <c r="A605" s="5">
        <v>75423.0</v>
      </c>
      <c r="B605" s="3">
        <v>46206.0</v>
      </c>
      <c r="C605" s="2"/>
      <c r="D605" s="5" t="s">
        <v>2145</v>
      </c>
      <c r="E605" s="2"/>
      <c r="F605" s="5">
        <v>48771.0</v>
      </c>
      <c r="G605" s="3">
        <v>46206.0</v>
      </c>
      <c r="H605" s="1" t="s">
        <v>2146</v>
      </c>
      <c r="I605" s="3">
        <v>46206.0</v>
      </c>
      <c r="J605" s="1" t="s">
        <v>1000</v>
      </c>
      <c r="K605" s="5">
        <v>1.0</v>
      </c>
      <c r="L605" s="5">
        <v>1.61000001E8</v>
      </c>
      <c r="M605" s="1" t="s">
        <v>1010</v>
      </c>
      <c r="N605" s="1" t="s">
        <v>1076</v>
      </c>
      <c r="O605" s="2"/>
      <c r="P605" s="1" t="s">
        <v>986</v>
      </c>
      <c r="Q605" s="1" t="s">
        <v>331</v>
      </c>
      <c r="R605" s="2"/>
      <c r="S605" s="1" t="s">
        <v>39</v>
      </c>
      <c r="T605" s="1" t="s">
        <v>1003</v>
      </c>
      <c r="U605" s="6">
        <v>7000000.0</v>
      </c>
      <c r="V605" s="5" t="s">
        <v>1082</v>
      </c>
      <c r="W605" s="5" t="s">
        <v>36</v>
      </c>
      <c r="X605" s="6" t="s">
        <v>1252</v>
      </c>
      <c r="Y605" s="6" t="s">
        <v>1252</v>
      </c>
      <c r="Z605" s="6">
        <v>1617400.0</v>
      </c>
      <c r="AA605" s="1" t="s">
        <v>38</v>
      </c>
      <c r="AB605" s="1" t="s">
        <v>38</v>
      </c>
      <c r="AC605" s="1" t="s">
        <v>1931</v>
      </c>
      <c r="AD605" s="2"/>
      <c r="AE605" s="2"/>
      <c r="AF605" s="1" t="s">
        <v>1024</v>
      </c>
    </row>
    <row r="606">
      <c r="A606" s="5">
        <v>75422.0</v>
      </c>
      <c r="B606" s="3">
        <v>46206.0</v>
      </c>
      <c r="C606" s="1"/>
      <c r="D606" s="5" t="s">
        <v>2145</v>
      </c>
      <c r="E606" s="2"/>
      <c r="F606" s="5">
        <v>48771.0</v>
      </c>
      <c r="G606" s="3">
        <v>46206.0</v>
      </c>
      <c r="H606" s="1" t="s">
        <v>2146</v>
      </c>
      <c r="I606" s="3">
        <v>46206.0</v>
      </c>
      <c r="J606" s="1" t="s">
        <v>1000</v>
      </c>
      <c r="K606" s="5">
        <v>1.0</v>
      </c>
      <c r="L606" s="5">
        <v>1.61000001E8</v>
      </c>
      <c r="M606" s="1" t="s">
        <v>1010</v>
      </c>
      <c r="N606" s="1" t="s">
        <v>1080</v>
      </c>
      <c r="O606" s="2"/>
      <c r="P606" s="1" t="s">
        <v>986</v>
      </c>
      <c r="Q606" s="1" t="s">
        <v>331</v>
      </c>
      <c r="R606" s="2"/>
      <c r="S606" s="1" t="s">
        <v>39</v>
      </c>
      <c r="T606" s="1" t="s">
        <v>1003</v>
      </c>
      <c r="U606" s="6" t="s">
        <v>1081</v>
      </c>
      <c r="V606" s="5" t="s">
        <v>1082</v>
      </c>
      <c r="W606" s="5" t="s">
        <v>36</v>
      </c>
      <c r="X606" s="6" t="s">
        <v>505</v>
      </c>
      <c r="Y606" s="6" t="s">
        <v>505</v>
      </c>
      <c r="Z606" s="6">
        <v>7068500.0</v>
      </c>
      <c r="AA606" s="1" t="s">
        <v>38</v>
      </c>
      <c r="AB606" s="1" t="s">
        <v>38</v>
      </c>
      <c r="AC606" s="1" t="s">
        <v>1931</v>
      </c>
      <c r="AD606" s="2"/>
      <c r="AE606" s="2"/>
      <c r="AF606" s="1" t="s">
        <v>1024</v>
      </c>
    </row>
    <row r="607">
      <c r="A607" s="5">
        <v>75421.0</v>
      </c>
      <c r="B607" s="3">
        <v>46206.0</v>
      </c>
      <c r="C607" s="1" t="s">
        <v>1669</v>
      </c>
      <c r="D607" s="5" t="s">
        <v>1614</v>
      </c>
      <c r="E607" s="2"/>
      <c r="F607" s="5">
        <v>48763.0</v>
      </c>
      <c r="G607" s="3">
        <v>46206.0</v>
      </c>
      <c r="H607" s="1" t="s">
        <v>2147</v>
      </c>
      <c r="I607" s="3">
        <v>46206.0</v>
      </c>
      <c r="J607" s="1" t="s">
        <v>1000</v>
      </c>
      <c r="K607" s="5">
        <v>223.0</v>
      </c>
      <c r="L607" s="5">
        <v>2.30400223E8</v>
      </c>
      <c r="M607" s="1" t="s">
        <v>1240</v>
      </c>
      <c r="N607" s="1" t="s">
        <v>1240</v>
      </c>
      <c r="O607" s="2"/>
      <c r="P607" s="1" t="s">
        <v>2148</v>
      </c>
      <c r="Q607" s="1" t="s">
        <v>331</v>
      </c>
      <c r="R607" s="2"/>
      <c r="S607" s="1" t="s">
        <v>39</v>
      </c>
      <c r="T607" s="1" t="s">
        <v>1003</v>
      </c>
      <c r="U607" s="6">
        <v>4780000.0</v>
      </c>
      <c r="V607" s="5" t="s">
        <v>1005</v>
      </c>
      <c r="W607" s="5" t="s">
        <v>1054</v>
      </c>
      <c r="X607" s="6" t="s">
        <v>36</v>
      </c>
      <c r="Y607" s="6" t="s">
        <v>36</v>
      </c>
      <c r="Z607" s="6">
        <v>0.0</v>
      </c>
      <c r="AA607" s="1" t="s">
        <v>1066</v>
      </c>
      <c r="AB607" s="1" t="s">
        <v>38</v>
      </c>
      <c r="AC607" s="1" t="s">
        <v>1401</v>
      </c>
      <c r="AD607" s="2"/>
      <c r="AE607" s="2"/>
      <c r="AF607" s="1" t="s">
        <v>1024</v>
      </c>
    </row>
    <row r="608">
      <c r="A608" s="5">
        <v>75420.0</v>
      </c>
      <c r="B608" s="3">
        <v>46206.0</v>
      </c>
      <c r="C608" s="1" t="s">
        <v>1669</v>
      </c>
      <c r="D608" s="5" t="s">
        <v>1275</v>
      </c>
      <c r="E608" s="2"/>
      <c r="F608" s="5">
        <v>48760.0</v>
      </c>
      <c r="G608" s="3">
        <v>46206.0</v>
      </c>
      <c r="H608" s="1" t="s">
        <v>2149</v>
      </c>
      <c r="I608" s="3">
        <v>46206.0</v>
      </c>
      <c r="J608" s="1" t="s">
        <v>1000</v>
      </c>
      <c r="K608" s="5">
        <v>227.0</v>
      </c>
      <c r="L608" s="5">
        <v>2.30400227E8</v>
      </c>
      <c r="M608" s="1" t="s">
        <v>1145</v>
      </c>
      <c r="N608" s="1" t="s">
        <v>1145</v>
      </c>
      <c r="O608" s="2"/>
      <c r="P608" s="1" t="s">
        <v>2150</v>
      </c>
      <c r="Q608" s="1" t="s">
        <v>596</v>
      </c>
      <c r="R608" s="2"/>
      <c r="S608" s="1" t="s">
        <v>39</v>
      </c>
      <c r="T608" s="1" t="s">
        <v>1003</v>
      </c>
      <c r="U608" s="6">
        <v>0.0</v>
      </c>
      <c r="V608" s="5" t="s">
        <v>1005</v>
      </c>
      <c r="W608" s="5" t="s">
        <v>1054</v>
      </c>
      <c r="X608" s="6" t="s">
        <v>36</v>
      </c>
      <c r="Y608" s="6" t="s">
        <v>36</v>
      </c>
      <c r="Z608" s="6">
        <v>0.0</v>
      </c>
      <c r="AA608" s="1" t="s">
        <v>1153</v>
      </c>
      <c r="AB608" s="1" t="s">
        <v>65</v>
      </c>
      <c r="AC608" s="1" t="s">
        <v>1154</v>
      </c>
      <c r="AD608" s="2"/>
      <c r="AE608" s="2"/>
      <c r="AF608" s="1" t="s">
        <v>1024</v>
      </c>
    </row>
    <row r="609">
      <c r="A609" s="5">
        <v>75419.0</v>
      </c>
      <c r="B609" s="3">
        <v>46206.0</v>
      </c>
      <c r="C609" s="1"/>
      <c r="D609" s="5" t="s">
        <v>2151</v>
      </c>
      <c r="E609" s="2"/>
      <c r="F609" s="5">
        <v>48759.0</v>
      </c>
      <c r="G609" s="3">
        <v>46206.0</v>
      </c>
      <c r="H609" s="1" t="s">
        <v>2152</v>
      </c>
      <c r="I609" s="3">
        <v>46206.0</v>
      </c>
      <c r="J609" s="1" t="s">
        <v>1000</v>
      </c>
      <c r="K609" s="5">
        <v>1.0</v>
      </c>
      <c r="L609" s="5">
        <v>1.61000001E8</v>
      </c>
      <c r="M609" s="1" t="s">
        <v>1010</v>
      </c>
      <c r="N609" s="1" t="s">
        <v>1080</v>
      </c>
      <c r="O609" s="2"/>
      <c r="P609" s="1" t="s">
        <v>986</v>
      </c>
      <c r="Q609" s="1" t="s">
        <v>596</v>
      </c>
      <c r="R609" s="2"/>
      <c r="S609" s="1" t="s">
        <v>39</v>
      </c>
      <c r="T609" s="1" t="s">
        <v>1003</v>
      </c>
      <c r="U609" s="6" t="s">
        <v>1081</v>
      </c>
      <c r="V609" s="5" t="s">
        <v>1082</v>
      </c>
      <c r="W609" s="5" t="s">
        <v>36</v>
      </c>
      <c r="X609" s="6" t="s">
        <v>505</v>
      </c>
      <c r="Y609" s="6" t="s">
        <v>505</v>
      </c>
      <c r="Z609" s="6">
        <v>7068500.0</v>
      </c>
      <c r="AA609" s="1" t="s">
        <v>65</v>
      </c>
      <c r="AB609" s="1" t="s">
        <v>65</v>
      </c>
      <c r="AC609" s="1" t="s">
        <v>1931</v>
      </c>
      <c r="AD609" s="2"/>
      <c r="AE609" s="2"/>
      <c r="AF609" s="1" t="s">
        <v>1024</v>
      </c>
    </row>
    <row r="610">
      <c r="A610" s="5">
        <v>75418.0</v>
      </c>
      <c r="B610" s="3">
        <v>46206.0</v>
      </c>
      <c r="C610" s="1" t="s">
        <v>1669</v>
      </c>
      <c r="D610" s="5" t="s">
        <v>374</v>
      </c>
      <c r="E610" s="2"/>
      <c r="F610" s="5">
        <v>48762.0</v>
      </c>
      <c r="G610" s="3">
        <v>46206.0</v>
      </c>
      <c r="H610" s="1" t="s">
        <v>2153</v>
      </c>
      <c r="I610" s="3">
        <v>46206.0</v>
      </c>
      <c r="J610" s="1" t="s">
        <v>1000</v>
      </c>
      <c r="K610" s="5">
        <v>227.0</v>
      </c>
      <c r="L610" s="5">
        <v>2.30400227E8</v>
      </c>
      <c r="M610" s="1" t="s">
        <v>1145</v>
      </c>
      <c r="N610" s="1" t="s">
        <v>1145</v>
      </c>
      <c r="O610" s="2"/>
      <c r="P610" s="1" t="s">
        <v>2154</v>
      </c>
      <c r="Q610" s="1" t="s">
        <v>587</v>
      </c>
      <c r="R610" s="2"/>
      <c r="S610" s="1" t="s">
        <v>39</v>
      </c>
      <c r="T610" s="1" t="s">
        <v>1003</v>
      </c>
      <c r="U610" s="6">
        <v>0.0</v>
      </c>
      <c r="V610" s="5" t="s">
        <v>1005</v>
      </c>
      <c r="W610" s="5" t="s">
        <v>1054</v>
      </c>
      <c r="X610" s="6" t="s">
        <v>36</v>
      </c>
      <c r="Y610" s="6" t="s">
        <v>36</v>
      </c>
      <c r="Z610" s="6">
        <v>0.0</v>
      </c>
      <c r="AA610" s="1" t="s">
        <v>78</v>
      </c>
      <c r="AB610" s="1" t="s">
        <v>65</v>
      </c>
      <c r="AC610" s="1" t="s">
        <v>516</v>
      </c>
      <c r="AD610" s="2"/>
      <c r="AE610" s="2"/>
      <c r="AF610" s="1" t="s">
        <v>1024</v>
      </c>
    </row>
    <row r="611">
      <c r="A611" s="5">
        <v>75417.0</v>
      </c>
      <c r="B611" s="3">
        <v>46206.0</v>
      </c>
      <c r="C611" s="1" t="s">
        <v>1669</v>
      </c>
      <c r="D611" s="5" t="s">
        <v>2155</v>
      </c>
      <c r="E611" s="2"/>
      <c r="F611" s="5">
        <v>48758.0</v>
      </c>
      <c r="G611" s="3">
        <v>46206.0</v>
      </c>
      <c r="H611" s="1" t="s">
        <v>2156</v>
      </c>
      <c r="I611" s="3">
        <v>46206.0</v>
      </c>
      <c r="J611" s="1" t="s">
        <v>1000</v>
      </c>
      <c r="K611" s="5">
        <v>228.0</v>
      </c>
      <c r="L611" s="5">
        <v>2.30400228E8</v>
      </c>
      <c r="M611" s="1" t="s">
        <v>1740</v>
      </c>
      <c r="N611" s="1" t="s">
        <v>1740</v>
      </c>
      <c r="O611" s="2"/>
      <c r="P611" s="1" t="s">
        <v>2157</v>
      </c>
      <c r="Q611" s="1" t="s">
        <v>751</v>
      </c>
      <c r="R611" s="2"/>
      <c r="S611" s="1" t="s">
        <v>39</v>
      </c>
      <c r="T611" s="1" t="s">
        <v>1003</v>
      </c>
      <c r="U611" s="6" t="s">
        <v>1742</v>
      </c>
      <c r="V611" s="5" t="s">
        <v>1005</v>
      </c>
      <c r="W611" s="5" t="s">
        <v>36</v>
      </c>
      <c r="X611" s="6" t="s">
        <v>1743</v>
      </c>
      <c r="Y611" s="6" t="s">
        <v>1744</v>
      </c>
      <c r="Z611" s="6" t="s">
        <v>1308</v>
      </c>
      <c r="AA611" s="1" t="s">
        <v>78</v>
      </c>
      <c r="AB611" s="1" t="s">
        <v>381</v>
      </c>
      <c r="AC611" s="1" t="s">
        <v>1050</v>
      </c>
      <c r="AD611" s="2"/>
      <c r="AE611" s="2"/>
      <c r="AF611" s="1" t="s">
        <v>1015</v>
      </c>
    </row>
    <row r="612">
      <c r="A612" s="5">
        <v>75416.0</v>
      </c>
      <c r="B612" s="3">
        <v>46206.0</v>
      </c>
      <c r="C612" s="1" t="s">
        <v>1669</v>
      </c>
      <c r="D612" s="5" t="s">
        <v>2158</v>
      </c>
      <c r="E612" s="2"/>
      <c r="F612" s="5">
        <v>48757.0</v>
      </c>
      <c r="G612" s="3">
        <v>46206.0</v>
      </c>
      <c r="H612" s="1" t="s">
        <v>2159</v>
      </c>
      <c r="I612" s="3">
        <v>46206.0</v>
      </c>
      <c r="J612" s="1" t="s">
        <v>1000</v>
      </c>
      <c r="K612" s="5">
        <v>150.0</v>
      </c>
      <c r="L612" s="5">
        <v>2.3040015E8</v>
      </c>
      <c r="M612" s="1" t="s">
        <v>1044</v>
      </c>
      <c r="N612" s="1" t="s">
        <v>1044</v>
      </c>
      <c r="O612" s="2"/>
      <c r="P612" s="1" t="s">
        <v>2160</v>
      </c>
      <c r="Q612" s="1" t="s">
        <v>790</v>
      </c>
      <c r="R612" s="2"/>
      <c r="S612" s="1" t="s">
        <v>39</v>
      </c>
      <c r="T612" s="1" t="s">
        <v>1003</v>
      </c>
      <c r="U612" s="6" t="s">
        <v>1046</v>
      </c>
      <c r="V612" s="5" t="s">
        <v>1005</v>
      </c>
      <c r="W612" s="5" t="s">
        <v>36</v>
      </c>
      <c r="X612" s="6" t="s">
        <v>1047</v>
      </c>
      <c r="Y612" s="6" t="s">
        <v>1048</v>
      </c>
      <c r="Z612" s="6" t="s">
        <v>1049</v>
      </c>
      <c r="AA612" s="1" t="s">
        <v>78</v>
      </c>
      <c r="AB612" s="1" t="s">
        <v>381</v>
      </c>
      <c r="AC612" s="1" t="s">
        <v>1050</v>
      </c>
      <c r="AD612" s="2"/>
      <c r="AE612" s="1"/>
      <c r="AF612" s="1" t="s">
        <v>1015</v>
      </c>
    </row>
    <row r="613">
      <c r="A613" s="5">
        <v>75415.0</v>
      </c>
      <c r="B613" s="3">
        <v>46206.0</v>
      </c>
      <c r="C613" s="1" t="s">
        <v>1669</v>
      </c>
      <c r="D613" s="5" t="s">
        <v>2158</v>
      </c>
      <c r="E613" s="2"/>
      <c r="F613" s="5">
        <v>48757.0</v>
      </c>
      <c r="G613" s="3">
        <v>46206.0</v>
      </c>
      <c r="H613" s="1" t="s">
        <v>2159</v>
      </c>
      <c r="I613" s="3">
        <v>46206.0</v>
      </c>
      <c r="J613" s="1" t="s">
        <v>1000</v>
      </c>
      <c r="K613" s="5">
        <v>154.0</v>
      </c>
      <c r="L613" s="5">
        <v>2.30400154E8</v>
      </c>
      <c r="M613" s="1" t="s">
        <v>1211</v>
      </c>
      <c r="N613" s="1" t="s">
        <v>1211</v>
      </c>
      <c r="O613" s="2"/>
      <c r="P613" s="1" t="s">
        <v>2160</v>
      </c>
      <c r="Q613" s="1" t="s">
        <v>790</v>
      </c>
      <c r="R613" s="2"/>
      <c r="S613" s="1" t="s">
        <v>39</v>
      </c>
      <c r="T613" s="1" t="s">
        <v>1003</v>
      </c>
      <c r="U613" s="6">
        <v>4741379.0</v>
      </c>
      <c r="V613" s="5" t="s">
        <v>1005</v>
      </c>
      <c r="W613" s="5" t="s">
        <v>36</v>
      </c>
      <c r="X613" s="6" t="s">
        <v>1212</v>
      </c>
      <c r="Y613" s="6" t="s">
        <v>1213</v>
      </c>
      <c r="Z613" s="6">
        <v>2670000.0</v>
      </c>
      <c r="AA613" s="1" t="s">
        <v>78</v>
      </c>
      <c r="AB613" s="1" t="s">
        <v>381</v>
      </c>
      <c r="AC613" s="1" t="s">
        <v>1050</v>
      </c>
      <c r="AD613" s="2"/>
      <c r="AE613" s="1"/>
      <c r="AF613" s="1" t="s">
        <v>1015</v>
      </c>
    </row>
    <row r="614">
      <c r="A614" s="5">
        <v>75414.0</v>
      </c>
      <c r="B614" s="3">
        <v>46206.0</v>
      </c>
      <c r="C614" s="1" t="s">
        <v>1669</v>
      </c>
      <c r="D614" s="5" t="s">
        <v>2158</v>
      </c>
      <c r="E614" s="2"/>
      <c r="F614" s="5">
        <v>48757.0</v>
      </c>
      <c r="G614" s="3">
        <v>46206.0</v>
      </c>
      <c r="H614" s="1" t="s">
        <v>2159</v>
      </c>
      <c r="I614" s="3">
        <v>46206.0</v>
      </c>
      <c r="J614" s="1" t="s">
        <v>1000</v>
      </c>
      <c r="K614" s="5">
        <v>218.0</v>
      </c>
      <c r="L614" s="5">
        <v>2.30400218E8</v>
      </c>
      <c r="M614" s="1" t="s">
        <v>1157</v>
      </c>
      <c r="N614" s="1" t="s">
        <v>1157</v>
      </c>
      <c r="O614" s="2"/>
      <c r="P614" s="1" t="s">
        <v>2160</v>
      </c>
      <c r="Q614" s="1" t="s">
        <v>790</v>
      </c>
      <c r="R614" s="2"/>
      <c r="S614" s="1" t="s">
        <v>39</v>
      </c>
      <c r="T614" s="1" t="s">
        <v>1003</v>
      </c>
      <c r="U614" s="6" t="s">
        <v>1159</v>
      </c>
      <c r="V614" s="5" t="s">
        <v>1005</v>
      </c>
      <c r="W614" s="5" t="s">
        <v>36</v>
      </c>
      <c r="X614" s="6" t="s">
        <v>1160</v>
      </c>
      <c r="Y614" s="6" t="s">
        <v>1161</v>
      </c>
      <c r="Z614" s="6" t="s">
        <v>1162</v>
      </c>
      <c r="AA614" s="1" t="s">
        <v>78</v>
      </c>
      <c r="AB614" s="1" t="s">
        <v>381</v>
      </c>
      <c r="AC614" s="1" t="s">
        <v>1050</v>
      </c>
      <c r="AD614" s="2"/>
      <c r="AE614" s="2"/>
      <c r="AF614" s="1" t="s">
        <v>1015</v>
      </c>
    </row>
    <row r="615">
      <c r="A615" s="5">
        <v>75413.0</v>
      </c>
      <c r="B615" s="3">
        <v>46205.0</v>
      </c>
      <c r="C615" s="1"/>
      <c r="D615" s="5" t="s">
        <v>2161</v>
      </c>
      <c r="E615" s="2"/>
      <c r="F615" s="5">
        <v>48755.0</v>
      </c>
      <c r="G615" s="3">
        <v>46205.0</v>
      </c>
      <c r="H615" s="1" t="s">
        <v>2162</v>
      </c>
      <c r="I615" s="3">
        <v>46205.0</v>
      </c>
      <c r="J615" s="1" t="s">
        <v>1000</v>
      </c>
      <c r="K615" s="5">
        <v>62.0</v>
      </c>
      <c r="L615" s="5">
        <v>1.01000062E8</v>
      </c>
      <c r="M615" s="1" t="s">
        <v>1925</v>
      </c>
      <c r="N615" s="1" t="s">
        <v>1925</v>
      </c>
      <c r="O615" s="2"/>
      <c r="P615" s="1" t="s">
        <v>986</v>
      </c>
      <c r="Q615" s="1" t="s">
        <v>688</v>
      </c>
      <c r="R615" s="2"/>
      <c r="S615" s="1" t="s">
        <v>39</v>
      </c>
      <c r="T615" s="1" t="s">
        <v>1003</v>
      </c>
      <c r="U615" s="6" t="s">
        <v>1926</v>
      </c>
      <c r="V615" s="5" t="s">
        <v>1005</v>
      </c>
      <c r="W615" s="5" t="s">
        <v>36</v>
      </c>
      <c r="X615" s="6" t="s">
        <v>1927</v>
      </c>
      <c r="Y615" s="6" t="s">
        <v>206</v>
      </c>
      <c r="Z615" s="6" t="s">
        <v>1928</v>
      </c>
      <c r="AA615" s="1" t="s">
        <v>65</v>
      </c>
      <c r="AB615" s="1" t="s">
        <v>65</v>
      </c>
      <c r="AC615" s="1" t="s">
        <v>79</v>
      </c>
      <c r="AD615" s="2"/>
      <c r="AE615" s="2"/>
      <c r="AF615" s="1" t="s">
        <v>1024</v>
      </c>
    </row>
    <row r="616">
      <c r="A616" s="5">
        <v>75412.0</v>
      </c>
      <c r="B616" s="3">
        <v>46205.0</v>
      </c>
      <c r="C616" s="1" t="s">
        <v>2031</v>
      </c>
      <c r="D616" s="5" t="s">
        <v>2163</v>
      </c>
      <c r="E616" s="2"/>
      <c r="F616" s="5">
        <v>48756.0</v>
      </c>
      <c r="G616" s="3">
        <v>46205.0</v>
      </c>
      <c r="H616" s="1" t="s">
        <v>2164</v>
      </c>
      <c r="I616" s="3">
        <v>46205.0</v>
      </c>
      <c r="J616" s="1" t="s">
        <v>1000</v>
      </c>
      <c r="K616" s="5">
        <v>113.0</v>
      </c>
      <c r="L616" s="5">
        <v>2.30400113E8</v>
      </c>
      <c r="M616" s="1" t="s">
        <v>1088</v>
      </c>
      <c r="N616" s="1" t="s">
        <v>1088</v>
      </c>
      <c r="O616" s="2"/>
      <c r="P616" s="1" t="s">
        <v>2165</v>
      </c>
      <c r="Q616" s="1" t="s">
        <v>2166</v>
      </c>
      <c r="R616" s="2"/>
      <c r="S616" s="1" t="s">
        <v>39</v>
      </c>
      <c r="T616" s="1" t="s">
        <v>1003</v>
      </c>
      <c r="U616" s="6" t="s">
        <v>1027</v>
      </c>
      <c r="V616" s="5" t="s">
        <v>1005</v>
      </c>
      <c r="W616" s="5" t="s">
        <v>1054</v>
      </c>
      <c r="X616" s="6" t="s">
        <v>36</v>
      </c>
      <c r="Y616" s="6" t="s">
        <v>36</v>
      </c>
      <c r="Z616" s="6" t="s">
        <v>1029</v>
      </c>
      <c r="AA616" s="1" t="s">
        <v>78</v>
      </c>
      <c r="AB616" s="1" t="s">
        <v>65</v>
      </c>
      <c r="AC616" s="1" t="s">
        <v>1477</v>
      </c>
      <c r="AD616" s="2"/>
      <c r="AE616" s="2"/>
      <c r="AF616" s="1" t="s">
        <v>1024</v>
      </c>
    </row>
    <row r="617">
      <c r="A617" s="5">
        <v>75411.0</v>
      </c>
      <c r="B617" s="3">
        <v>46205.0</v>
      </c>
      <c r="C617" s="1" t="s">
        <v>1669</v>
      </c>
      <c r="D617" s="5" t="s">
        <v>2163</v>
      </c>
      <c r="E617" s="2"/>
      <c r="F617" s="5">
        <v>48754.0</v>
      </c>
      <c r="G617" s="3">
        <v>46205.0</v>
      </c>
      <c r="H617" s="1" t="s">
        <v>2167</v>
      </c>
      <c r="I617" s="3">
        <v>46205.0</v>
      </c>
      <c r="J617" s="1" t="s">
        <v>1000</v>
      </c>
      <c r="K617" s="5">
        <v>113.0</v>
      </c>
      <c r="L617" s="5">
        <v>2.30400113E8</v>
      </c>
      <c r="M617" s="1" t="s">
        <v>1088</v>
      </c>
      <c r="N617" s="1" t="s">
        <v>1088</v>
      </c>
      <c r="O617" s="2"/>
      <c r="P617" s="1" t="s">
        <v>2168</v>
      </c>
      <c r="Q617" s="1" t="s">
        <v>688</v>
      </c>
      <c r="R617" s="2"/>
      <c r="S617" s="1" t="s">
        <v>39</v>
      </c>
      <c r="T617" s="1" t="s">
        <v>1003</v>
      </c>
      <c r="U617" s="6" t="s">
        <v>1027</v>
      </c>
      <c r="V617" s="5" t="s">
        <v>1005</v>
      </c>
      <c r="W617" s="5" t="s">
        <v>1054</v>
      </c>
      <c r="X617" s="6" t="s">
        <v>36</v>
      </c>
      <c r="Y617" s="6" t="s">
        <v>36</v>
      </c>
      <c r="Z617" s="6" t="s">
        <v>1029</v>
      </c>
      <c r="AA617" s="1" t="s">
        <v>78</v>
      </c>
      <c r="AB617" s="1" t="s">
        <v>65</v>
      </c>
      <c r="AC617" s="1" t="s">
        <v>1477</v>
      </c>
      <c r="AD617" s="2"/>
      <c r="AE617" s="2"/>
      <c r="AF617" s="1" t="s">
        <v>1024</v>
      </c>
    </row>
    <row r="618">
      <c r="A618" s="5">
        <v>75410.0</v>
      </c>
      <c r="B618" s="3">
        <v>46205.0</v>
      </c>
      <c r="C618" s="1" t="s">
        <v>2031</v>
      </c>
      <c r="D618" s="5" t="s">
        <v>2169</v>
      </c>
      <c r="E618" s="2"/>
      <c r="F618" s="5">
        <v>48753.0</v>
      </c>
      <c r="G618" s="3">
        <v>46205.0</v>
      </c>
      <c r="H618" s="1" t="s">
        <v>2170</v>
      </c>
      <c r="I618" s="3">
        <v>46205.0</v>
      </c>
      <c r="J618" s="1" t="s">
        <v>1000</v>
      </c>
      <c r="K618" s="5">
        <v>224.0</v>
      </c>
      <c r="L618" s="5">
        <v>2.30400224E8</v>
      </c>
      <c r="M618" s="1" t="s">
        <v>1425</v>
      </c>
      <c r="N618" s="1" t="s">
        <v>1425</v>
      </c>
      <c r="O618" s="2"/>
      <c r="P618" s="1" t="s">
        <v>2171</v>
      </c>
      <c r="Q618" s="1" t="s">
        <v>515</v>
      </c>
      <c r="R618" s="2"/>
      <c r="S618" s="1" t="s">
        <v>39</v>
      </c>
      <c r="T618" s="1" t="s">
        <v>1003</v>
      </c>
      <c r="U618" s="6">
        <v>7170000.0</v>
      </c>
      <c r="V618" s="5" t="s">
        <v>1005</v>
      </c>
      <c r="W618" s="5" t="s">
        <v>1054</v>
      </c>
      <c r="X618" s="6" t="s">
        <v>36</v>
      </c>
      <c r="Y618" s="6" t="s">
        <v>36</v>
      </c>
      <c r="Z618" s="6">
        <v>0.0</v>
      </c>
      <c r="AA618" s="1" t="s">
        <v>78</v>
      </c>
      <c r="AB618" s="1" t="s">
        <v>38</v>
      </c>
      <c r="AC618" s="1" t="s">
        <v>1295</v>
      </c>
      <c r="AD618" s="2"/>
      <c r="AE618" s="2"/>
      <c r="AF618" s="1" t="s">
        <v>1024</v>
      </c>
    </row>
    <row r="619">
      <c r="A619" s="5">
        <v>75408.0</v>
      </c>
      <c r="B619" s="3">
        <v>46205.0</v>
      </c>
      <c r="C619" s="2"/>
      <c r="D619" s="5" t="s">
        <v>2172</v>
      </c>
      <c r="E619" s="1">
        <v>48751.0</v>
      </c>
      <c r="F619" s="5"/>
      <c r="G619" s="3"/>
      <c r="H619" s="1"/>
      <c r="I619" s="3"/>
      <c r="J619" s="1" t="s">
        <v>1000</v>
      </c>
      <c r="K619" s="5">
        <v>5.0</v>
      </c>
      <c r="L619" s="5">
        <v>2.21000005E8</v>
      </c>
      <c r="M619" s="1" t="s">
        <v>1175</v>
      </c>
      <c r="N619" s="1" t="s">
        <v>1175</v>
      </c>
      <c r="O619" s="2"/>
      <c r="P619" s="1" t="s">
        <v>986</v>
      </c>
      <c r="Q619" s="1" t="s">
        <v>2173</v>
      </c>
      <c r="R619" s="2"/>
      <c r="S619" s="1" t="s">
        <v>39</v>
      </c>
      <c r="T619" s="1" t="s">
        <v>1003</v>
      </c>
      <c r="U619" s="6" t="s">
        <v>1177</v>
      </c>
      <c r="V619" s="5" t="s">
        <v>1005</v>
      </c>
      <c r="W619" s="5" t="s">
        <v>36</v>
      </c>
      <c r="X619" s="6" t="s">
        <v>1178</v>
      </c>
      <c r="Y619" s="6" t="s">
        <v>1179</v>
      </c>
      <c r="Z619" s="6" t="s">
        <v>1180</v>
      </c>
      <c r="AA619" s="1" t="s">
        <v>2174</v>
      </c>
      <c r="AB619" s="1" t="s">
        <v>2174</v>
      </c>
      <c r="AC619" s="1" t="s">
        <v>1113</v>
      </c>
      <c r="AD619" s="2"/>
      <c r="AE619" s="2"/>
      <c r="AF619" s="1" t="s">
        <v>1024</v>
      </c>
    </row>
    <row r="620">
      <c r="A620" s="5">
        <v>75407.0</v>
      </c>
      <c r="B620" s="3">
        <v>46205.0</v>
      </c>
      <c r="C620" s="2"/>
      <c r="D620" s="5" t="s">
        <v>2172</v>
      </c>
      <c r="E620" s="1">
        <v>48750.0</v>
      </c>
      <c r="F620" s="5"/>
      <c r="G620" s="3"/>
      <c r="H620" s="1"/>
      <c r="I620" s="3"/>
      <c r="J620" s="1" t="s">
        <v>1000</v>
      </c>
      <c r="K620" s="5">
        <v>5.0</v>
      </c>
      <c r="L620" s="5">
        <v>2.21000005E8</v>
      </c>
      <c r="M620" s="1" t="s">
        <v>1175</v>
      </c>
      <c r="N620" s="1" t="s">
        <v>1175</v>
      </c>
      <c r="O620" s="2"/>
      <c r="P620" s="1" t="s">
        <v>986</v>
      </c>
      <c r="Q620" s="1" t="s">
        <v>2175</v>
      </c>
      <c r="R620" s="2"/>
      <c r="S620" s="1" t="s">
        <v>39</v>
      </c>
      <c r="T620" s="1" t="s">
        <v>1003</v>
      </c>
      <c r="U620" s="6" t="s">
        <v>1177</v>
      </c>
      <c r="V620" s="5" t="s">
        <v>1005</v>
      </c>
      <c r="W620" s="5" t="s">
        <v>36</v>
      </c>
      <c r="X620" s="6" t="s">
        <v>1178</v>
      </c>
      <c r="Y620" s="6" t="s">
        <v>1179</v>
      </c>
      <c r="Z620" s="6" t="s">
        <v>1180</v>
      </c>
      <c r="AA620" s="1" t="s">
        <v>99</v>
      </c>
      <c r="AB620" s="1" t="s">
        <v>99</v>
      </c>
      <c r="AC620" s="1" t="s">
        <v>1113</v>
      </c>
      <c r="AD620" s="2"/>
      <c r="AE620" s="2"/>
      <c r="AF620" s="1" t="s">
        <v>1024</v>
      </c>
    </row>
    <row r="621">
      <c r="A621" s="5">
        <v>75406.0</v>
      </c>
      <c r="B621" s="3">
        <v>46205.0</v>
      </c>
      <c r="C621" s="2"/>
      <c r="D621" s="5" t="s">
        <v>2176</v>
      </c>
      <c r="E621" s="2"/>
      <c r="F621" s="5">
        <v>48749.0</v>
      </c>
      <c r="G621" s="3">
        <v>46212.0</v>
      </c>
      <c r="H621" s="1" t="s">
        <v>2177</v>
      </c>
      <c r="I621" s="3">
        <v>46212.0</v>
      </c>
      <c r="J621" s="1" t="s">
        <v>1000</v>
      </c>
      <c r="K621" s="5">
        <v>5.0</v>
      </c>
      <c r="L621" s="5">
        <v>2.21000005E8</v>
      </c>
      <c r="M621" s="1" t="s">
        <v>1175</v>
      </c>
      <c r="N621" s="1" t="s">
        <v>1175</v>
      </c>
      <c r="O621" s="2"/>
      <c r="P621" s="1" t="s">
        <v>986</v>
      </c>
      <c r="Q621" s="1" t="s">
        <v>2178</v>
      </c>
      <c r="R621" s="2"/>
      <c r="S621" s="1" t="s">
        <v>39</v>
      </c>
      <c r="T621" s="1" t="s">
        <v>1003</v>
      </c>
      <c r="U621" s="6" t="s">
        <v>1177</v>
      </c>
      <c r="V621" s="5" t="s">
        <v>1005</v>
      </c>
      <c r="W621" s="5" t="s">
        <v>36</v>
      </c>
      <c r="X621" s="6" t="s">
        <v>1178</v>
      </c>
      <c r="Y621" s="6" t="s">
        <v>1179</v>
      </c>
      <c r="Z621" s="6" t="s">
        <v>1180</v>
      </c>
      <c r="AA621" s="1" t="s">
        <v>2179</v>
      </c>
      <c r="AB621" s="1" t="s">
        <v>2179</v>
      </c>
      <c r="AC621" s="1" t="s">
        <v>1113</v>
      </c>
      <c r="AD621" s="2"/>
      <c r="AE621" s="2"/>
      <c r="AF621" s="1" t="s">
        <v>1024</v>
      </c>
    </row>
    <row r="622">
      <c r="A622" s="5">
        <v>75405.0</v>
      </c>
      <c r="B622" s="3">
        <v>46205.0</v>
      </c>
      <c r="C622" s="2"/>
      <c r="D622" s="5" t="s">
        <v>2180</v>
      </c>
      <c r="E622" s="1">
        <v>48748.0</v>
      </c>
      <c r="F622" s="5"/>
      <c r="G622" s="3"/>
      <c r="H622" s="1"/>
      <c r="I622" s="3"/>
      <c r="J622" s="1" t="s">
        <v>1000</v>
      </c>
      <c r="K622" s="5">
        <v>5.0</v>
      </c>
      <c r="L622" s="5">
        <v>2.21000005E8</v>
      </c>
      <c r="M622" s="1" t="s">
        <v>1175</v>
      </c>
      <c r="N622" s="1" t="s">
        <v>1175</v>
      </c>
      <c r="O622" s="2"/>
      <c r="P622" s="1" t="s">
        <v>986</v>
      </c>
      <c r="Q622" s="1" t="s">
        <v>2181</v>
      </c>
      <c r="R622" s="2"/>
      <c r="S622" s="1" t="s">
        <v>39</v>
      </c>
      <c r="T622" s="1" t="s">
        <v>1003</v>
      </c>
      <c r="U622" s="6" t="s">
        <v>1177</v>
      </c>
      <c r="V622" s="5" t="s">
        <v>1005</v>
      </c>
      <c r="W622" s="5" t="s">
        <v>36</v>
      </c>
      <c r="X622" s="6" t="s">
        <v>1178</v>
      </c>
      <c r="Y622" s="6" t="s">
        <v>1179</v>
      </c>
      <c r="Z622" s="6" t="s">
        <v>1180</v>
      </c>
      <c r="AA622" s="1" t="s">
        <v>65</v>
      </c>
      <c r="AB622" s="1" t="s">
        <v>65</v>
      </c>
      <c r="AC622" s="1" t="s">
        <v>1113</v>
      </c>
      <c r="AD622" s="2"/>
      <c r="AE622" s="2"/>
      <c r="AF622" s="1" t="s">
        <v>1024</v>
      </c>
    </row>
    <row r="623">
      <c r="A623" s="5">
        <v>75404.0</v>
      </c>
      <c r="B623" s="3">
        <v>46205.0</v>
      </c>
      <c r="C623" s="1"/>
      <c r="D623" s="5" t="s">
        <v>2182</v>
      </c>
      <c r="E623" s="1">
        <v>48747.0</v>
      </c>
      <c r="F623" s="5"/>
      <c r="G623" s="3"/>
      <c r="H623" s="1"/>
      <c r="I623" s="3"/>
      <c r="J623" s="1" t="s">
        <v>1000</v>
      </c>
      <c r="K623" s="5">
        <v>5.0</v>
      </c>
      <c r="L623" s="5">
        <v>2.21000005E8</v>
      </c>
      <c r="M623" s="1" t="s">
        <v>1175</v>
      </c>
      <c r="N623" s="1" t="s">
        <v>1175</v>
      </c>
      <c r="O623" s="2"/>
      <c r="P623" s="1" t="s">
        <v>986</v>
      </c>
      <c r="Q623" s="1" t="s">
        <v>2183</v>
      </c>
      <c r="R623" s="2"/>
      <c r="S623" s="1" t="s">
        <v>39</v>
      </c>
      <c r="T623" s="1" t="s">
        <v>1003</v>
      </c>
      <c r="U623" s="6" t="s">
        <v>1177</v>
      </c>
      <c r="V623" s="5" t="s">
        <v>1005</v>
      </c>
      <c r="W623" s="5" t="s">
        <v>36</v>
      </c>
      <c r="X623" s="6" t="s">
        <v>1178</v>
      </c>
      <c r="Y623" s="6" t="s">
        <v>1179</v>
      </c>
      <c r="Z623" s="5" t="s">
        <v>1180</v>
      </c>
      <c r="AA623" s="1" t="s">
        <v>2184</v>
      </c>
      <c r="AB623" s="1" t="s">
        <v>2184</v>
      </c>
      <c r="AC623" s="1" t="s">
        <v>1113</v>
      </c>
      <c r="AD623" s="2"/>
      <c r="AE623" s="2"/>
      <c r="AF623" s="1" t="s">
        <v>1024</v>
      </c>
    </row>
    <row r="624">
      <c r="A624" s="5">
        <v>75403.0</v>
      </c>
      <c r="B624" s="3">
        <v>46205.0</v>
      </c>
      <c r="C624" s="2"/>
      <c r="D624" s="5" t="s">
        <v>2185</v>
      </c>
      <c r="E624" s="1">
        <v>48746.0</v>
      </c>
      <c r="F624" s="5"/>
      <c r="G624" s="3"/>
      <c r="H624" s="1"/>
      <c r="I624" s="3"/>
      <c r="J624" s="1" t="s">
        <v>1000</v>
      </c>
      <c r="K624" s="5">
        <v>5.0</v>
      </c>
      <c r="L624" s="5">
        <v>2.21000005E8</v>
      </c>
      <c r="M624" s="1" t="s">
        <v>1175</v>
      </c>
      <c r="N624" s="1" t="s">
        <v>1175</v>
      </c>
      <c r="O624" s="2"/>
      <c r="P624" s="1" t="s">
        <v>986</v>
      </c>
      <c r="Q624" s="1" t="s">
        <v>2186</v>
      </c>
      <c r="R624" s="2"/>
      <c r="S624" s="1" t="s">
        <v>39</v>
      </c>
      <c r="T624" s="1" t="s">
        <v>1003</v>
      </c>
      <c r="U624" s="6" t="s">
        <v>1177</v>
      </c>
      <c r="V624" s="5" t="s">
        <v>1005</v>
      </c>
      <c r="W624" s="5" t="s">
        <v>36</v>
      </c>
      <c r="X624" s="6" t="s">
        <v>1178</v>
      </c>
      <c r="Y624" s="6" t="s">
        <v>1179</v>
      </c>
      <c r="Z624" s="6" t="s">
        <v>1180</v>
      </c>
      <c r="AA624" s="1" t="s">
        <v>99</v>
      </c>
      <c r="AB624" s="1" t="s">
        <v>99</v>
      </c>
      <c r="AC624" s="1" t="s">
        <v>1113</v>
      </c>
      <c r="AD624" s="2"/>
      <c r="AE624" s="2"/>
      <c r="AF624" s="1" t="s">
        <v>1024</v>
      </c>
    </row>
    <row r="625">
      <c r="A625" s="5">
        <v>75402.0</v>
      </c>
      <c r="B625" s="3">
        <v>46205.0</v>
      </c>
      <c r="C625" s="2"/>
      <c r="D625" s="5" t="s">
        <v>2048</v>
      </c>
      <c r="E625" s="1">
        <v>48745.0</v>
      </c>
      <c r="F625" s="5"/>
      <c r="G625" s="3"/>
      <c r="H625" s="1"/>
      <c r="I625" s="3"/>
      <c r="J625" s="1" t="s">
        <v>1000</v>
      </c>
      <c r="K625" s="5">
        <v>5.0</v>
      </c>
      <c r="L625" s="5">
        <v>2.21000005E8</v>
      </c>
      <c r="M625" s="1" t="s">
        <v>1175</v>
      </c>
      <c r="N625" s="1" t="s">
        <v>1175</v>
      </c>
      <c r="O625" s="2"/>
      <c r="P625" s="1" t="s">
        <v>986</v>
      </c>
      <c r="Q625" s="1" t="s">
        <v>2187</v>
      </c>
      <c r="R625" s="2"/>
      <c r="S625" s="1" t="s">
        <v>39</v>
      </c>
      <c r="T625" s="1" t="s">
        <v>1003</v>
      </c>
      <c r="U625" s="6" t="s">
        <v>1177</v>
      </c>
      <c r="V625" s="5" t="s">
        <v>1005</v>
      </c>
      <c r="W625" s="5" t="s">
        <v>36</v>
      </c>
      <c r="X625" s="6" t="s">
        <v>1178</v>
      </c>
      <c r="Y625" s="6" t="s">
        <v>1179</v>
      </c>
      <c r="Z625" s="6" t="s">
        <v>1180</v>
      </c>
      <c r="AA625" s="1" t="s">
        <v>38</v>
      </c>
      <c r="AB625" s="1" t="s">
        <v>38</v>
      </c>
      <c r="AC625" s="1" t="s">
        <v>1113</v>
      </c>
      <c r="AD625" s="2"/>
      <c r="AE625" s="2"/>
      <c r="AF625" s="1" t="s">
        <v>1024</v>
      </c>
    </row>
    <row r="626">
      <c r="A626" s="5">
        <v>75401.0</v>
      </c>
      <c r="B626" s="3">
        <v>46205.0</v>
      </c>
      <c r="C626" s="2"/>
      <c r="D626" s="5" t="s">
        <v>2188</v>
      </c>
      <c r="E626" s="1">
        <v>48744.0</v>
      </c>
      <c r="F626" s="5"/>
      <c r="G626" s="3"/>
      <c r="H626" s="1"/>
      <c r="I626" s="3"/>
      <c r="J626" s="1" t="s">
        <v>1000</v>
      </c>
      <c r="K626" s="5">
        <v>5.0</v>
      </c>
      <c r="L626" s="5">
        <v>2.21000005E8</v>
      </c>
      <c r="M626" s="1" t="s">
        <v>1175</v>
      </c>
      <c r="N626" s="1" t="s">
        <v>1175</v>
      </c>
      <c r="O626" s="2"/>
      <c r="P626" s="1" t="s">
        <v>986</v>
      </c>
      <c r="Q626" s="1" t="s">
        <v>2189</v>
      </c>
      <c r="R626" s="2"/>
      <c r="S626" s="1" t="s">
        <v>39</v>
      </c>
      <c r="T626" s="1" t="s">
        <v>1003</v>
      </c>
      <c r="U626" s="6" t="s">
        <v>1177</v>
      </c>
      <c r="V626" s="5" t="s">
        <v>1005</v>
      </c>
      <c r="W626" s="5" t="s">
        <v>36</v>
      </c>
      <c r="X626" s="6" t="s">
        <v>1178</v>
      </c>
      <c r="Y626" s="6" t="s">
        <v>1179</v>
      </c>
      <c r="Z626" s="6" t="s">
        <v>1180</v>
      </c>
      <c r="AA626" s="1" t="s">
        <v>38</v>
      </c>
      <c r="AB626" s="1" t="s">
        <v>38</v>
      </c>
      <c r="AC626" s="1" t="s">
        <v>1113</v>
      </c>
      <c r="AD626" s="2"/>
      <c r="AE626" s="2"/>
      <c r="AF626" s="1" t="s">
        <v>1024</v>
      </c>
    </row>
    <row r="627">
      <c r="A627" s="5">
        <v>75400.0</v>
      </c>
      <c r="B627" s="3">
        <v>46205.0</v>
      </c>
      <c r="C627" s="2"/>
      <c r="D627" s="5" t="s">
        <v>2190</v>
      </c>
      <c r="E627" s="1">
        <v>48743.0</v>
      </c>
      <c r="F627" s="5"/>
      <c r="G627" s="3"/>
      <c r="H627" s="1"/>
      <c r="I627" s="3"/>
      <c r="J627" s="1" t="s">
        <v>1000</v>
      </c>
      <c r="K627" s="5">
        <v>5.0</v>
      </c>
      <c r="L627" s="5">
        <v>2.21000005E8</v>
      </c>
      <c r="M627" s="1" t="s">
        <v>1175</v>
      </c>
      <c r="N627" s="1" t="s">
        <v>1175</v>
      </c>
      <c r="O627" s="2"/>
      <c r="P627" s="1" t="s">
        <v>986</v>
      </c>
      <c r="Q627" s="1" t="s">
        <v>2191</v>
      </c>
      <c r="R627" s="2"/>
      <c r="S627" s="1" t="s">
        <v>39</v>
      </c>
      <c r="T627" s="1" t="s">
        <v>1003</v>
      </c>
      <c r="U627" s="6" t="s">
        <v>1177</v>
      </c>
      <c r="V627" s="5" t="s">
        <v>1005</v>
      </c>
      <c r="W627" s="5" t="s">
        <v>36</v>
      </c>
      <c r="X627" s="6" t="s">
        <v>1178</v>
      </c>
      <c r="Y627" s="6" t="s">
        <v>1179</v>
      </c>
      <c r="Z627" s="6" t="s">
        <v>1180</v>
      </c>
      <c r="AA627" s="1" t="s">
        <v>49</v>
      </c>
      <c r="AB627" s="1" t="s">
        <v>49</v>
      </c>
      <c r="AC627" s="1" t="s">
        <v>1113</v>
      </c>
      <c r="AD627" s="2"/>
      <c r="AE627" s="2"/>
      <c r="AF627" s="1" t="s">
        <v>1024</v>
      </c>
    </row>
    <row r="628">
      <c r="A628" s="5">
        <v>75399.0</v>
      </c>
      <c r="B628" s="3">
        <v>46205.0</v>
      </c>
      <c r="C628" s="2"/>
      <c r="D628" s="5" t="s">
        <v>2192</v>
      </c>
      <c r="E628" s="1">
        <v>48742.0</v>
      </c>
      <c r="F628" s="5"/>
      <c r="G628" s="3"/>
      <c r="H628" s="1"/>
      <c r="I628" s="3"/>
      <c r="J628" s="1" t="s">
        <v>1000</v>
      </c>
      <c r="K628" s="5">
        <v>5.0</v>
      </c>
      <c r="L628" s="5">
        <v>2.21000005E8</v>
      </c>
      <c r="M628" s="1" t="s">
        <v>1175</v>
      </c>
      <c r="N628" s="1" t="s">
        <v>1175</v>
      </c>
      <c r="O628" s="2"/>
      <c r="P628" s="1" t="s">
        <v>986</v>
      </c>
      <c r="Q628" s="1" t="s">
        <v>2193</v>
      </c>
      <c r="R628" s="2"/>
      <c r="S628" s="1" t="s">
        <v>39</v>
      </c>
      <c r="T628" s="1" t="s">
        <v>1003</v>
      </c>
      <c r="U628" s="6" t="s">
        <v>1177</v>
      </c>
      <c r="V628" s="5" t="s">
        <v>1005</v>
      </c>
      <c r="W628" s="5" t="s">
        <v>36</v>
      </c>
      <c r="X628" s="6" t="s">
        <v>1178</v>
      </c>
      <c r="Y628" s="6" t="s">
        <v>1179</v>
      </c>
      <c r="Z628" s="6" t="s">
        <v>1180</v>
      </c>
      <c r="AA628" s="1" t="s">
        <v>2194</v>
      </c>
      <c r="AB628" s="1" t="s">
        <v>2194</v>
      </c>
      <c r="AC628" s="1" t="s">
        <v>1113</v>
      </c>
      <c r="AD628" s="2"/>
      <c r="AE628" s="2"/>
      <c r="AF628" s="1" t="s">
        <v>1024</v>
      </c>
    </row>
    <row r="629">
      <c r="A629" s="5">
        <v>75398.0</v>
      </c>
      <c r="B629" s="3">
        <v>46205.0</v>
      </c>
      <c r="C629" s="2"/>
      <c r="D629" s="5" t="s">
        <v>2192</v>
      </c>
      <c r="E629" s="1">
        <v>48741.0</v>
      </c>
      <c r="F629" s="5"/>
      <c r="G629" s="3"/>
      <c r="H629" s="1"/>
      <c r="I629" s="3"/>
      <c r="J629" s="1" t="s">
        <v>1000</v>
      </c>
      <c r="K629" s="5">
        <v>5.0</v>
      </c>
      <c r="L629" s="5">
        <v>2.21000005E8</v>
      </c>
      <c r="M629" s="1" t="s">
        <v>1175</v>
      </c>
      <c r="N629" s="1" t="s">
        <v>1175</v>
      </c>
      <c r="O629" s="2"/>
      <c r="P629" s="1" t="s">
        <v>986</v>
      </c>
      <c r="Q629" s="1" t="s">
        <v>2195</v>
      </c>
      <c r="R629" s="2"/>
      <c r="S629" s="1" t="s">
        <v>39</v>
      </c>
      <c r="T629" s="1" t="s">
        <v>1003</v>
      </c>
      <c r="U629" s="6" t="s">
        <v>1177</v>
      </c>
      <c r="V629" s="5" t="s">
        <v>1005</v>
      </c>
      <c r="W629" s="5" t="s">
        <v>36</v>
      </c>
      <c r="X629" s="6" t="s">
        <v>1178</v>
      </c>
      <c r="Y629" s="6" t="s">
        <v>1179</v>
      </c>
      <c r="Z629" s="6" t="s">
        <v>1180</v>
      </c>
      <c r="AA629" s="1" t="s">
        <v>2194</v>
      </c>
      <c r="AB629" s="1" t="s">
        <v>2194</v>
      </c>
      <c r="AC629" s="1" t="s">
        <v>1113</v>
      </c>
      <c r="AD629" s="2"/>
      <c r="AE629" s="2"/>
      <c r="AF629" s="1" t="s">
        <v>1024</v>
      </c>
    </row>
    <row r="630">
      <c r="A630" s="5">
        <v>75397.0</v>
      </c>
      <c r="B630" s="3">
        <v>46205.0</v>
      </c>
      <c r="C630" s="2"/>
      <c r="D630" s="5" t="s">
        <v>266</v>
      </c>
      <c r="E630" s="1">
        <v>48740.0</v>
      </c>
      <c r="F630" s="5"/>
      <c r="G630" s="3"/>
      <c r="H630" s="1"/>
      <c r="I630" s="3"/>
      <c r="J630" s="1" t="s">
        <v>1000</v>
      </c>
      <c r="K630" s="5">
        <v>5.0</v>
      </c>
      <c r="L630" s="5">
        <v>2.21000005E8</v>
      </c>
      <c r="M630" s="1" t="s">
        <v>1175</v>
      </c>
      <c r="N630" s="1" t="s">
        <v>1175</v>
      </c>
      <c r="O630" s="2"/>
      <c r="P630" s="1" t="s">
        <v>986</v>
      </c>
      <c r="Q630" s="1" t="s">
        <v>2196</v>
      </c>
      <c r="R630" s="2"/>
      <c r="S630" s="1" t="s">
        <v>39</v>
      </c>
      <c r="T630" s="1" t="s">
        <v>1003</v>
      </c>
      <c r="U630" s="6" t="s">
        <v>1177</v>
      </c>
      <c r="V630" s="5" t="s">
        <v>1005</v>
      </c>
      <c r="W630" s="5" t="s">
        <v>36</v>
      </c>
      <c r="X630" s="6" t="s">
        <v>1178</v>
      </c>
      <c r="Y630" s="6" t="s">
        <v>1179</v>
      </c>
      <c r="Z630" s="6" t="s">
        <v>1180</v>
      </c>
      <c r="AA630" s="1" t="s">
        <v>2194</v>
      </c>
      <c r="AB630" s="1" t="s">
        <v>2194</v>
      </c>
      <c r="AC630" s="1" t="s">
        <v>1113</v>
      </c>
      <c r="AD630" s="2"/>
      <c r="AE630" s="2"/>
      <c r="AF630" s="1" t="s">
        <v>1024</v>
      </c>
    </row>
    <row r="631">
      <c r="A631" s="5">
        <v>75396.0</v>
      </c>
      <c r="B631" s="3">
        <v>46205.0</v>
      </c>
      <c r="C631" s="1"/>
      <c r="D631" s="5" t="s">
        <v>2197</v>
      </c>
      <c r="E631" s="1">
        <v>48739.0</v>
      </c>
      <c r="F631" s="5"/>
      <c r="G631" s="3"/>
      <c r="H631" s="1"/>
      <c r="I631" s="3"/>
      <c r="J631" s="1" t="s">
        <v>1000</v>
      </c>
      <c r="K631" s="5">
        <v>5.0</v>
      </c>
      <c r="L631" s="5">
        <v>2.21000005E8</v>
      </c>
      <c r="M631" s="1" t="s">
        <v>1175</v>
      </c>
      <c r="N631" s="1" t="s">
        <v>1175</v>
      </c>
      <c r="O631" s="2"/>
      <c r="P631" s="1" t="s">
        <v>986</v>
      </c>
      <c r="Q631" s="1" t="s">
        <v>2198</v>
      </c>
      <c r="R631" s="2"/>
      <c r="S631" s="1" t="s">
        <v>39</v>
      </c>
      <c r="T631" s="1" t="s">
        <v>1003</v>
      </c>
      <c r="U631" s="6" t="s">
        <v>1177</v>
      </c>
      <c r="V631" s="5" t="s">
        <v>1005</v>
      </c>
      <c r="W631" s="5" t="s">
        <v>36</v>
      </c>
      <c r="X631" s="6" t="s">
        <v>1178</v>
      </c>
      <c r="Y631" s="6" t="s">
        <v>1179</v>
      </c>
      <c r="Z631" s="6" t="s">
        <v>1180</v>
      </c>
      <c r="AA631" s="1" t="s">
        <v>38</v>
      </c>
      <c r="AB631" s="1" t="s">
        <v>38</v>
      </c>
      <c r="AC631" s="1" t="s">
        <v>1113</v>
      </c>
      <c r="AD631" s="2"/>
      <c r="AE631" s="2"/>
      <c r="AF631" s="1" t="s">
        <v>1024</v>
      </c>
    </row>
    <row r="632">
      <c r="A632" s="5">
        <v>75395.0</v>
      </c>
      <c r="B632" s="3">
        <v>46205.0</v>
      </c>
      <c r="C632" s="1"/>
      <c r="D632" s="5" t="s">
        <v>2050</v>
      </c>
      <c r="E632" s="2"/>
      <c r="F632" s="5">
        <v>48738.0</v>
      </c>
      <c r="G632" s="3">
        <v>46205.0</v>
      </c>
      <c r="H632" s="1" t="s">
        <v>2199</v>
      </c>
      <c r="I632" s="3">
        <v>46205.0</v>
      </c>
      <c r="J632" s="1" t="s">
        <v>1000</v>
      </c>
      <c r="K632" s="5">
        <v>46.0</v>
      </c>
      <c r="L632" s="5">
        <v>1.01000046E8</v>
      </c>
      <c r="M632" s="1" t="s">
        <v>69</v>
      </c>
      <c r="N632" s="1" t="s">
        <v>69</v>
      </c>
      <c r="O632" s="2"/>
      <c r="P632" s="1" t="s">
        <v>986</v>
      </c>
      <c r="Q632" s="1" t="s">
        <v>684</v>
      </c>
      <c r="R632" s="2"/>
      <c r="S632" s="1" t="s">
        <v>39</v>
      </c>
      <c r="T632" s="1" t="s">
        <v>1003</v>
      </c>
      <c r="U632" s="6" t="s">
        <v>1053</v>
      </c>
      <c r="V632" s="5" t="s">
        <v>1005</v>
      </c>
      <c r="W632" s="5" t="s">
        <v>36</v>
      </c>
      <c r="X632" s="6" t="s">
        <v>1073</v>
      </c>
      <c r="Y632" s="6" t="s">
        <v>161</v>
      </c>
      <c r="Z632" s="6">
        <v>0.0</v>
      </c>
      <c r="AA632" s="1" t="s">
        <v>38</v>
      </c>
      <c r="AB632" s="1" t="s">
        <v>38</v>
      </c>
      <c r="AC632" s="1" t="s">
        <v>50</v>
      </c>
      <c r="AD632" s="2"/>
      <c r="AE632" s="2"/>
      <c r="AF632" s="1" t="s">
        <v>1024</v>
      </c>
    </row>
    <row r="633">
      <c r="A633" s="5">
        <v>75394.0</v>
      </c>
      <c r="B633" s="3">
        <v>46205.0</v>
      </c>
      <c r="C633" s="1"/>
      <c r="D633" s="5" t="s">
        <v>2200</v>
      </c>
      <c r="E633" s="1">
        <v>48737.0</v>
      </c>
      <c r="F633" s="1"/>
      <c r="G633" s="18"/>
      <c r="H633" s="1"/>
      <c r="I633" s="18"/>
      <c r="J633" s="1" t="s">
        <v>1000</v>
      </c>
      <c r="K633" s="5">
        <v>5.0</v>
      </c>
      <c r="L633" s="5">
        <v>2.21000005E8</v>
      </c>
      <c r="M633" s="1" t="s">
        <v>1175</v>
      </c>
      <c r="N633" s="1" t="s">
        <v>1175</v>
      </c>
      <c r="O633" s="2"/>
      <c r="P633" s="1" t="s">
        <v>986</v>
      </c>
      <c r="Q633" s="1" t="s">
        <v>2201</v>
      </c>
      <c r="R633" s="2"/>
      <c r="S633" s="1" t="s">
        <v>39</v>
      </c>
      <c r="T633" s="1" t="s">
        <v>1003</v>
      </c>
      <c r="U633" s="6" t="s">
        <v>1177</v>
      </c>
      <c r="V633" s="5" t="s">
        <v>1005</v>
      </c>
      <c r="W633" s="5" t="s">
        <v>36</v>
      </c>
      <c r="X633" s="6" t="s">
        <v>1178</v>
      </c>
      <c r="Y633" s="6" t="s">
        <v>1179</v>
      </c>
      <c r="Z633" s="6" t="s">
        <v>1180</v>
      </c>
      <c r="AA633" s="1" t="s">
        <v>38</v>
      </c>
      <c r="AB633" s="1" t="s">
        <v>38</v>
      </c>
      <c r="AC633" s="1" t="s">
        <v>1113</v>
      </c>
      <c r="AD633" s="2"/>
      <c r="AE633" s="2"/>
      <c r="AF633" s="1" t="s">
        <v>1024</v>
      </c>
    </row>
    <row r="634">
      <c r="A634" s="5">
        <v>75393.0</v>
      </c>
      <c r="B634" s="3">
        <v>46205.0</v>
      </c>
      <c r="C634" s="1"/>
      <c r="D634" s="5" t="s">
        <v>2202</v>
      </c>
      <c r="E634" s="1">
        <v>48735.0</v>
      </c>
      <c r="F634" s="5"/>
      <c r="G634" s="3"/>
      <c r="H634" s="1"/>
      <c r="I634" s="3"/>
      <c r="J634" s="1" t="s">
        <v>1000</v>
      </c>
      <c r="K634" s="5">
        <v>5.0</v>
      </c>
      <c r="L634" s="5">
        <v>2.21000005E8</v>
      </c>
      <c r="M634" s="1" t="s">
        <v>1175</v>
      </c>
      <c r="N634" s="1" t="s">
        <v>1175</v>
      </c>
      <c r="O634" s="2"/>
      <c r="P634" s="1" t="s">
        <v>986</v>
      </c>
      <c r="Q634" s="1" t="s">
        <v>2203</v>
      </c>
      <c r="R634" s="2"/>
      <c r="S634" s="1" t="s">
        <v>39</v>
      </c>
      <c r="T634" s="1" t="s">
        <v>1003</v>
      </c>
      <c r="U634" s="6" t="s">
        <v>1177</v>
      </c>
      <c r="V634" s="5" t="s">
        <v>1005</v>
      </c>
      <c r="W634" s="5" t="s">
        <v>36</v>
      </c>
      <c r="X634" s="6" t="s">
        <v>1178</v>
      </c>
      <c r="Y634" s="6" t="s">
        <v>1179</v>
      </c>
      <c r="Z634" s="6" t="s">
        <v>1180</v>
      </c>
      <c r="AA634" s="1" t="s">
        <v>38</v>
      </c>
      <c r="AB634" s="1" t="s">
        <v>38</v>
      </c>
      <c r="AC634" s="1" t="s">
        <v>1113</v>
      </c>
      <c r="AD634" s="2"/>
      <c r="AE634" s="2"/>
      <c r="AF634" s="1" t="s">
        <v>1024</v>
      </c>
    </row>
    <row r="635">
      <c r="A635" s="5">
        <v>75392.0</v>
      </c>
      <c r="B635" s="3">
        <v>46205.0</v>
      </c>
      <c r="C635" s="2"/>
      <c r="D635" s="5" t="s">
        <v>2202</v>
      </c>
      <c r="E635" s="1">
        <v>48733.0</v>
      </c>
      <c r="F635" s="5"/>
      <c r="G635" s="3"/>
      <c r="H635" s="1"/>
      <c r="I635" s="3"/>
      <c r="J635" s="1" t="s">
        <v>1000</v>
      </c>
      <c r="K635" s="5">
        <v>5.0</v>
      </c>
      <c r="L635" s="5">
        <v>2.21000005E8</v>
      </c>
      <c r="M635" s="1" t="s">
        <v>1175</v>
      </c>
      <c r="N635" s="1" t="s">
        <v>1175</v>
      </c>
      <c r="O635" s="2"/>
      <c r="P635" s="1" t="s">
        <v>986</v>
      </c>
      <c r="Q635" s="1" t="s">
        <v>2204</v>
      </c>
      <c r="R635" s="2"/>
      <c r="S635" s="1" t="s">
        <v>39</v>
      </c>
      <c r="T635" s="1" t="s">
        <v>1003</v>
      </c>
      <c r="U635" s="6" t="s">
        <v>1177</v>
      </c>
      <c r="V635" s="5" t="s">
        <v>1005</v>
      </c>
      <c r="W635" s="5" t="s">
        <v>36</v>
      </c>
      <c r="X635" s="6" t="s">
        <v>1178</v>
      </c>
      <c r="Y635" s="6" t="s">
        <v>1179</v>
      </c>
      <c r="Z635" s="6" t="s">
        <v>1180</v>
      </c>
      <c r="AA635" s="1" t="s">
        <v>38</v>
      </c>
      <c r="AB635" s="1" t="s">
        <v>38</v>
      </c>
      <c r="AC635" s="1" t="s">
        <v>1113</v>
      </c>
      <c r="AD635" s="2"/>
      <c r="AE635" s="2"/>
      <c r="AF635" s="1" t="s">
        <v>1024</v>
      </c>
    </row>
    <row r="636">
      <c r="A636" s="5">
        <v>75391.0</v>
      </c>
      <c r="B636" s="3">
        <v>46205.0</v>
      </c>
      <c r="C636" s="1"/>
      <c r="D636" s="5" t="s">
        <v>2205</v>
      </c>
      <c r="E636" s="1">
        <v>48731.0</v>
      </c>
      <c r="F636" s="5"/>
      <c r="G636" s="3"/>
      <c r="H636" s="1"/>
      <c r="I636" s="3"/>
      <c r="J636" s="1" t="s">
        <v>1000</v>
      </c>
      <c r="K636" s="5">
        <v>5.0</v>
      </c>
      <c r="L636" s="5">
        <v>2.21000005E8</v>
      </c>
      <c r="M636" s="1" t="s">
        <v>1175</v>
      </c>
      <c r="N636" s="1" t="s">
        <v>1175</v>
      </c>
      <c r="O636" s="2"/>
      <c r="P636" s="1" t="s">
        <v>986</v>
      </c>
      <c r="Q636" s="1" t="s">
        <v>2206</v>
      </c>
      <c r="R636" s="2"/>
      <c r="S636" s="1" t="s">
        <v>39</v>
      </c>
      <c r="T636" s="1" t="s">
        <v>1003</v>
      </c>
      <c r="U636" s="6" t="s">
        <v>1177</v>
      </c>
      <c r="V636" s="5" t="s">
        <v>1005</v>
      </c>
      <c r="W636" s="5" t="s">
        <v>36</v>
      </c>
      <c r="X636" s="6" t="s">
        <v>1178</v>
      </c>
      <c r="Y636" s="6" t="s">
        <v>1179</v>
      </c>
      <c r="Z636" s="6" t="s">
        <v>1180</v>
      </c>
      <c r="AA636" s="1" t="s">
        <v>2207</v>
      </c>
      <c r="AB636" s="1" t="s">
        <v>2207</v>
      </c>
      <c r="AC636" s="1" t="s">
        <v>1113</v>
      </c>
      <c r="AD636" s="2"/>
      <c r="AE636" s="2"/>
      <c r="AF636" s="1" t="s">
        <v>1024</v>
      </c>
    </row>
    <row r="637">
      <c r="A637" s="5">
        <v>75390.0</v>
      </c>
      <c r="B637" s="3">
        <v>46205.0</v>
      </c>
      <c r="C637" s="1"/>
      <c r="D637" s="5" t="s">
        <v>2208</v>
      </c>
      <c r="E637" s="1">
        <v>48730.0</v>
      </c>
      <c r="F637" s="5"/>
      <c r="G637" s="3"/>
      <c r="H637" s="1"/>
      <c r="I637" s="3"/>
      <c r="J637" s="1" t="s">
        <v>1000</v>
      </c>
      <c r="K637" s="5">
        <v>5.0</v>
      </c>
      <c r="L637" s="5">
        <v>2.21000005E8</v>
      </c>
      <c r="M637" s="1" t="s">
        <v>1175</v>
      </c>
      <c r="N637" s="1" t="s">
        <v>1175</v>
      </c>
      <c r="O637" s="2"/>
      <c r="P637" s="1" t="s">
        <v>986</v>
      </c>
      <c r="Q637" s="1" t="s">
        <v>2209</v>
      </c>
      <c r="R637" s="2"/>
      <c r="S637" s="1" t="s">
        <v>39</v>
      </c>
      <c r="T637" s="1" t="s">
        <v>1003</v>
      </c>
      <c r="U637" s="6" t="s">
        <v>1177</v>
      </c>
      <c r="V637" s="5" t="s">
        <v>1005</v>
      </c>
      <c r="W637" s="5" t="s">
        <v>36</v>
      </c>
      <c r="X637" s="6" t="s">
        <v>1178</v>
      </c>
      <c r="Y637" s="6" t="s">
        <v>1179</v>
      </c>
      <c r="Z637" s="6" t="s">
        <v>1180</v>
      </c>
      <c r="AA637" s="1" t="s">
        <v>49</v>
      </c>
      <c r="AB637" s="1" t="s">
        <v>49</v>
      </c>
      <c r="AC637" s="1" t="s">
        <v>1113</v>
      </c>
      <c r="AD637" s="2"/>
      <c r="AE637" s="1"/>
      <c r="AF637" s="1" t="s">
        <v>1024</v>
      </c>
    </row>
    <row r="638">
      <c r="A638" s="5">
        <v>75389.0</v>
      </c>
      <c r="B638" s="3">
        <v>46205.0</v>
      </c>
      <c r="C638" s="2"/>
      <c r="D638" s="5" t="s">
        <v>2210</v>
      </c>
      <c r="E638" s="2"/>
      <c r="F638" s="5">
        <v>48729.0</v>
      </c>
      <c r="G638" s="3">
        <v>46205.0</v>
      </c>
      <c r="H638" s="1" t="s">
        <v>2211</v>
      </c>
      <c r="I638" s="3">
        <v>46205.0</v>
      </c>
      <c r="J638" s="1" t="s">
        <v>1000</v>
      </c>
      <c r="K638" s="5">
        <v>40.0</v>
      </c>
      <c r="L638" s="5">
        <v>1.0100004E8</v>
      </c>
      <c r="M638" s="1" t="s">
        <v>1247</v>
      </c>
      <c r="N638" s="1" t="s">
        <v>1247</v>
      </c>
      <c r="O638" s="2"/>
      <c r="P638" s="1" t="s">
        <v>986</v>
      </c>
      <c r="Q638" s="1" t="s">
        <v>769</v>
      </c>
      <c r="R638" s="2"/>
      <c r="S638" s="1" t="s">
        <v>39</v>
      </c>
      <c r="T638" s="1" t="s">
        <v>1003</v>
      </c>
      <c r="U638" s="6">
        <v>0.0</v>
      </c>
      <c r="V638" s="5" t="s">
        <v>1005</v>
      </c>
      <c r="W638" s="5" t="s">
        <v>36</v>
      </c>
      <c r="X638" s="6" t="s">
        <v>36</v>
      </c>
      <c r="Y638" s="6" t="s">
        <v>36</v>
      </c>
      <c r="Z638" s="6">
        <v>990000.0</v>
      </c>
      <c r="AA638" s="1" t="s">
        <v>381</v>
      </c>
      <c r="AB638" s="1" t="s">
        <v>381</v>
      </c>
      <c r="AC638" s="1" t="s">
        <v>804</v>
      </c>
      <c r="AD638" s="2"/>
      <c r="AE638" s="2"/>
      <c r="AF638" s="1" t="s">
        <v>1015</v>
      </c>
    </row>
    <row r="639">
      <c r="A639" s="5">
        <v>75388.0</v>
      </c>
      <c r="B639" s="3">
        <v>46205.0</v>
      </c>
      <c r="C639" s="2"/>
      <c r="D639" s="5" t="s">
        <v>2212</v>
      </c>
      <c r="E639" s="1">
        <v>48728.0</v>
      </c>
      <c r="F639" s="5"/>
      <c r="G639" s="3"/>
      <c r="H639" s="1"/>
      <c r="I639" s="3"/>
      <c r="J639" s="1" t="s">
        <v>1000</v>
      </c>
      <c r="K639" s="5">
        <v>5.0</v>
      </c>
      <c r="L639" s="5">
        <v>2.21000005E8</v>
      </c>
      <c r="M639" s="1" t="s">
        <v>1175</v>
      </c>
      <c r="N639" s="1" t="s">
        <v>1175</v>
      </c>
      <c r="O639" s="2"/>
      <c r="P639" s="1" t="s">
        <v>986</v>
      </c>
      <c r="Q639" s="1" t="s">
        <v>2213</v>
      </c>
      <c r="R639" s="2"/>
      <c r="S639" s="1" t="s">
        <v>39</v>
      </c>
      <c r="T639" s="1" t="s">
        <v>1003</v>
      </c>
      <c r="U639" s="6" t="s">
        <v>1177</v>
      </c>
      <c r="V639" s="5" t="s">
        <v>1005</v>
      </c>
      <c r="W639" s="5" t="s">
        <v>36</v>
      </c>
      <c r="X639" s="6" t="s">
        <v>1178</v>
      </c>
      <c r="Y639" s="6" t="s">
        <v>1179</v>
      </c>
      <c r="Z639" s="6" t="s">
        <v>1180</v>
      </c>
      <c r="AA639" s="1" t="s">
        <v>99</v>
      </c>
      <c r="AB639" s="1" t="s">
        <v>99</v>
      </c>
      <c r="AC639" s="1" t="s">
        <v>1113</v>
      </c>
      <c r="AD639" s="2"/>
      <c r="AE639" s="2"/>
      <c r="AF639" s="1" t="s">
        <v>1024</v>
      </c>
    </row>
    <row r="640">
      <c r="A640" s="5">
        <v>75387.0</v>
      </c>
      <c r="B640" s="3">
        <v>46205.0</v>
      </c>
      <c r="C640" s="1"/>
      <c r="D640" s="5" t="s">
        <v>1339</v>
      </c>
      <c r="E640" s="2"/>
      <c r="F640" s="5">
        <v>48727.0</v>
      </c>
      <c r="G640" s="3">
        <v>46205.0</v>
      </c>
      <c r="H640" s="1" t="s">
        <v>2214</v>
      </c>
      <c r="I640" s="3">
        <v>46205.0</v>
      </c>
      <c r="J640" s="1" t="s">
        <v>1000</v>
      </c>
      <c r="K640" s="5">
        <v>5.0</v>
      </c>
      <c r="L640" s="5">
        <v>2.21000005E8</v>
      </c>
      <c r="M640" s="1" t="s">
        <v>1175</v>
      </c>
      <c r="N640" s="1" t="s">
        <v>1175</v>
      </c>
      <c r="O640" s="2"/>
      <c r="P640" s="1" t="s">
        <v>986</v>
      </c>
      <c r="Q640" s="1" t="s">
        <v>2215</v>
      </c>
      <c r="R640" s="2"/>
      <c r="S640" s="1" t="s">
        <v>39</v>
      </c>
      <c r="T640" s="1" t="s">
        <v>1003</v>
      </c>
      <c r="U640" s="6" t="s">
        <v>1346</v>
      </c>
      <c r="V640" s="5" t="s">
        <v>1005</v>
      </c>
      <c r="W640" s="5" t="s">
        <v>36</v>
      </c>
      <c r="X640" s="6" t="s">
        <v>1347</v>
      </c>
      <c r="Y640" s="6" t="s">
        <v>1348</v>
      </c>
      <c r="Z640" s="6" t="s">
        <v>1180</v>
      </c>
      <c r="AA640" s="1" t="s">
        <v>38</v>
      </c>
      <c r="AB640" s="1" t="s">
        <v>38</v>
      </c>
      <c r="AC640" s="1" t="s">
        <v>1113</v>
      </c>
      <c r="AD640" s="2"/>
      <c r="AE640" s="2"/>
      <c r="AF640" s="1" t="s">
        <v>1024</v>
      </c>
    </row>
    <row r="641">
      <c r="A641" s="5">
        <v>75386.0</v>
      </c>
      <c r="B641" s="3">
        <v>46205.0</v>
      </c>
      <c r="C641" s="1"/>
      <c r="D641" s="5" t="s">
        <v>1773</v>
      </c>
      <c r="E641" s="1">
        <v>48726.0</v>
      </c>
      <c r="F641" s="5"/>
      <c r="G641" s="3"/>
      <c r="H641" s="1"/>
      <c r="I641" s="3"/>
      <c r="J641" s="1" t="s">
        <v>1000</v>
      </c>
      <c r="K641" s="5">
        <v>5.0</v>
      </c>
      <c r="L641" s="5">
        <v>2.21000005E8</v>
      </c>
      <c r="M641" s="1" t="s">
        <v>1175</v>
      </c>
      <c r="N641" s="1" t="s">
        <v>1175</v>
      </c>
      <c r="O641" s="2"/>
      <c r="P641" s="1" t="s">
        <v>986</v>
      </c>
      <c r="Q641" s="1" t="s">
        <v>2216</v>
      </c>
      <c r="R641" s="2"/>
      <c r="S641" s="1" t="s">
        <v>39</v>
      </c>
      <c r="T641" s="1" t="s">
        <v>1003</v>
      </c>
      <c r="U641" s="6" t="s">
        <v>1177</v>
      </c>
      <c r="V641" s="5" t="s">
        <v>1005</v>
      </c>
      <c r="W641" s="5" t="s">
        <v>36</v>
      </c>
      <c r="X641" s="6" t="s">
        <v>1178</v>
      </c>
      <c r="Y641" s="6" t="s">
        <v>1179</v>
      </c>
      <c r="Z641" s="6" t="s">
        <v>1180</v>
      </c>
      <c r="AA641" s="1" t="s">
        <v>49</v>
      </c>
      <c r="AB641" s="1" t="s">
        <v>49</v>
      </c>
      <c r="AC641" s="1" t="s">
        <v>1113</v>
      </c>
      <c r="AD641" s="2"/>
      <c r="AE641" s="2"/>
      <c r="AF641" s="1" t="s">
        <v>1024</v>
      </c>
    </row>
    <row r="642">
      <c r="A642" s="5">
        <v>75385.0</v>
      </c>
      <c r="B642" s="3">
        <v>46205.0</v>
      </c>
      <c r="C642" s="1"/>
      <c r="D642" s="5" t="s">
        <v>2217</v>
      </c>
      <c r="E642" s="1">
        <v>48724.0</v>
      </c>
      <c r="F642" s="5"/>
      <c r="G642" s="3"/>
      <c r="H642" s="1"/>
      <c r="I642" s="3"/>
      <c r="J642" s="1" t="s">
        <v>1000</v>
      </c>
      <c r="K642" s="5">
        <v>5.0</v>
      </c>
      <c r="L642" s="5">
        <v>2.21000005E8</v>
      </c>
      <c r="M642" s="1" t="s">
        <v>1175</v>
      </c>
      <c r="N642" s="1" t="s">
        <v>1175</v>
      </c>
      <c r="O642" s="2"/>
      <c r="P642" s="1" t="s">
        <v>986</v>
      </c>
      <c r="Q642" s="1" t="s">
        <v>2218</v>
      </c>
      <c r="R642" s="2"/>
      <c r="S642" s="1" t="s">
        <v>39</v>
      </c>
      <c r="T642" s="1" t="s">
        <v>1003</v>
      </c>
      <c r="U642" s="6" t="s">
        <v>1177</v>
      </c>
      <c r="V642" s="5" t="s">
        <v>1005</v>
      </c>
      <c r="W642" s="5" t="s">
        <v>36</v>
      </c>
      <c r="X642" s="6" t="s">
        <v>1178</v>
      </c>
      <c r="Y642" s="6" t="s">
        <v>1179</v>
      </c>
      <c r="Z642" s="6" t="s">
        <v>1180</v>
      </c>
      <c r="AA642" s="1" t="s">
        <v>38</v>
      </c>
      <c r="AB642" s="1" t="s">
        <v>38</v>
      </c>
      <c r="AC642" s="1" t="s">
        <v>1113</v>
      </c>
      <c r="AD642" s="2"/>
      <c r="AE642" s="2"/>
      <c r="AF642" s="1" t="s">
        <v>1024</v>
      </c>
    </row>
    <row r="643">
      <c r="A643" s="5">
        <v>75384.0</v>
      </c>
      <c r="B643" s="3">
        <v>46205.0</v>
      </c>
      <c r="C643" s="1"/>
      <c r="D643" s="5" t="s">
        <v>2217</v>
      </c>
      <c r="E643" s="2"/>
      <c r="F643" s="5">
        <v>48725.0</v>
      </c>
      <c r="G643" s="3">
        <v>46205.0</v>
      </c>
      <c r="H643" s="1" t="s">
        <v>2219</v>
      </c>
      <c r="I643" s="3">
        <v>46205.0</v>
      </c>
      <c r="J643" s="1" t="s">
        <v>1000</v>
      </c>
      <c r="K643" s="5">
        <v>79.0</v>
      </c>
      <c r="L643" s="5">
        <v>1.01000079E8</v>
      </c>
      <c r="M643" s="1" t="s">
        <v>1030</v>
      </c>
      <c r="N643" s="1" t="s">
        <v>1030</v>
      </c>
      <c r="O643" s="2"/>
      <c r="P643" s="1" t="s">
        <v>986</v>
      </c>
      <c r="Q643" s="1" t="s">
        <v>430</v>
      </c>
      <c r="R643" s="2"/>
      <c r="S643" s="1" t="s">
        <v>39</v>
      </c>
      <c r="T643" s="1" t="s">
        <v>1003</v>
      </c>
      <c r="U643" s="6" t="s">
        <v>1031</v>
      </c>
      <c r="V643" s="5" t="s">
        <v>1005</v>
      </c>
      <c r="W643" s="5" t="s">
        <v>36</v>
      </c>
      <c r="X643" s="6" t="s">
        <v>1032</v>
      </c>
      <c r="Y643" s="6" t="s">
        <v>1033</v>
      </c>
      <c r="Z643" s="6" t="s">
        <v>1034</v>
      </c>
      <c r="AA643" s="1" t="s">
        <v>71</v>
      </c>
      <c r="AB643" s="1" t="s">
        <v>71</v>
      </c>
      <c r="AC643" s="1" t="s">
        <v>118</v>
      </c>
      <c r="AD643" s="2"/>
      <c r="AE643" s="2"/>
      <c r="AF643" s="1" t="s">
        <v>1024</v>
      </c>
    </row>
    <row r="644">
      <c r="A644" s="5">
        <v>75383.0</v>
      </c>
      <c r="B644" s="3">
        <v>46205.0</v>
      </c>
      <c r="C644" s="1"/>
      <c r="D644" s="5" t="s">
        <v>1658</v>
      </c>
      <c r="E644" s="1">
        <v>48723.0</v>
      </c>
      <c r="F644" s="5"/>
      <c r="G644" s="3"/>
      <c r="H644" s="1"/>
      <c r="I644" s="3"/>
      <c r="J644" s="1" t="s">
        <v>1000</v>
      </c>
      <c r="K644" s="5">
        <v>5.0</v>
      </c>
      <c r="L644" s="5">
        <v>2.21000005E8</v>
      </c>
      <c r="M644" s="1" t="s">
        <v>1175</v>
      </c>
      <c r="N644" s="1" t="s">
        <v>1175</v>
      </c>
      <c r="O644" s="2"/>
      <c r="P644" s="1" t="s">
        <v>986</v>
      </c>
      <c r="Q644" s="1" t="s">
        <v>2220</v>
      </c>
      <c r="R644" s="2"/>
      <c r="S644" s="1" t="s">
        <v>39</v>
      </c>
      <c r="T644" s="1" t="s">
        <v>1003</v>
      </c>
      <c r="U644" s="6" t="s">
        <v>1177</v>
      </c>
      <c r="V644" s="5" t="s">
        <v>1005</v>
      </c>
      <c r="W644" s="5" t="s">
        <v>36</v>
      </c>
      <c r="X644" s="6" t="s">
        <v>1178</v>
      </c>
      <c r="Y644" s="6" t="s">
        <v>1179</v>
      </c>
      <c r="Z644" s="6" t="s">
        <v>1180</v>
      </c>
      <c r="AA644" s="1" t="s">
        <v>2221</v>
      </c>
      <c r="AB644" s="1" t="s">
        <v>2221</v>
      </c>
      <c r="AC644" s="1" t="s">
        <v>1113</v>
      </c>
      <c r="AD644" s="2"/>
      <c r="AE644" s="2"/>
      <c r="AF644" s="1" t="s">
        <v>1024</v>
      </c>
    </row>
    <row r="645">
      <c r="A645" s="5">
        <v>75382.0</v>
      </c>
      <c r="B645" s="3">
        <v>46205.0</v>
      </c>
      <c r="C645" s="1"/>
      <c r="D645" s="5" t="s">
        <v>2222</v>
      </c>
      <c r="E645" s="1">
        <v>48722.0</v>
      </c>
      <c r="F645" s="5"/>
      <c r="G645" s="3"/>
      <c r="H645" s="1"/>
      <c r="I645" s="3"/>
      <c r="J645" s="1" t="s">
        <v>1000</v>
      </c>
      <c r="K645" s="5">
        <v>5.0</v>
      </c>
      <c r="L645" s="5">
        <v>2.21000005E8</v>
      </c>
      <c r="M645" s="1" t="s">
        <v>1175</v>
      </c>
      <c r="N645" s="1" t="s">
        <v>1175</v>
      </c>
      <c r="O645" s="2"/>
      <c r="P645" s="1" t="s">
        <v>986</v>
      </c>
      <c r="Q645" s="1" t="s">
        <v>2223</v>
      </c>
      <c r="R645" s="2"/>
      <c r="S645" s="1" t="s">
        <v>39</v>
      </c>
      <c r="T645" s="1" t="s">
        <v>1003</v>
      </c>
      <c r="U645" s="6" t="s">
        <v>1177</v>
      </c>
      <c r="V645" s="5" t="s">
        <v>1005</v>
      </c>
      <c r="W645" s="5" t="s">
        <v>36</v>
      </c>
      <c r="X645" s="6" t="s">
        <v>1178</v>
      </c>
      <c r="Y645" s="6" t="s">
        <v>1179</v>
      </c>
      <c r="Z645" s="6" t="s">
        <v>1180</v>
      </c>
      <c r="AA645" s="1" t="s">
        <v>2184</v>
      </c>
      <c r="AB645" s="1" t="s">
        <v>2184</v>
      </c>
      <c r="AC645" s="1" t="s">
        <v>1113</v>
      </c>
      <c r="AD645" s="2"/>
      <c r="AE645" s="2"/>
      <c r="AF645" s="1" t="s">
        <v>1024</v>
      </c>
    </row>
    <row r="646">
      <c r="A646" s="5">
        <v>75381.0</v>
      </c>
      <c r="B646" s="3">
        <v>46205.0</v>
      </c>
      <c r="C646" s="1"/>
      <c r="D646" s="5" t="s">
        <v>263</v>
      </c>
      <c r="E646" s="1">
        <v>48721.0</v>
      </c>
      <c r="F646" s="5"/>
      <c r="G646" s="3"/>
      <c r="H646" s="1"/>
      <c r="I646" s="3"/>
      <c r="J646" s="1" t="s">
        <v>1000</v>
      </c>
      <c r="K646" s="5">
        <v>5.0</v>
      </c>
      <c r="L646" s="5">
        <v>2.21000005E8</v>
      </c>
      <c r="M646" s="1" t="s">
        <v>1175</v>
      </c>
      <c r="N646" s="1" t="s">
        <v>1175</v>
      </c>
      <c r="O646" s="2"/>
      <c r="P646" s="1" t="s">
        <v>986</v>
      </c>
      <c r="Q646" s="1" t="s">
        <v>2224</v>
      </c>
      <c r="R646" s="2"/>
      <c r="S646" s="1" t="s">
        <v>39</v>
      </c>
      <c r="T646" s="1" t="s">
        <v>1003</v>
      </c>
      <c r="U646" s="6" t="s">
        <v>1177</v>
      </c>
      <c r="V646" s="5" t="s">
        <v>1082</v>
      </c>
      <c r="W646" s="5" t="s">
        <v>36</v>
      </c>
      <c r="X646" s="6" t="s">
        <v>2225</v>
      </c>
      <c r="Y646" s="6" t="s">
        <v>2226</v>
      </c>
      <c r="Z646" s="6" t="s">
        <v>1180</v>
      </c>
      <c r="AA646" s="1" t="s">
        <v>38</v>
      </c>
      <c r="AB646" s="1" t="s">
        <v>38</v>
      </c>
      <c r="AC646" s="1" t="s">
        <v>1113</v>
      </c>
      <c r="AD646" s="2"/>
      <c r="AE646" s="2"/>
      <c r="AF646" s="1" t="s">
        <v>1024</v>
      </c>
    </row>
    <row r="647">
      <c r="A647" s="5">
        <v>75380.0</v>
      </c>
      <c r="B647" s="3">
        <v>46205.0</v>
      </c>
      <c r="C647" s="1"/>
      <c r="D647" s="5" t="s">
        <v>2227</v>
      </c>
      <c r="E647" s="1">
        <v>48720.0</v>
      </c>
      <c r="F647" s="5"/>
      <c r="G647" s="3"/>
      <c r="H647" s="1"/>
      <c r="I647" s="3"/>
      <c r="J647" s="1" t="s">
        <v>1000</v>
      </c>
      <c r="K647" s="5">
        <v>5.0</v>
      </c>
      <c r="L647" s="5">
        <v>2.21000005E8</v>
      </c>
      <c r="M647" s="1" t="s">
        <v>1175</v>
      </c>
      <c r="N647" s="1" t="s">
        <v>1175</v>
      </c>
      <c r="O647" s="2"/>
      <c r="P647" s="1" t="s">
        <v>986</v>
      </c>
      <c r="Q647" s="1" t="s">
        <v>2228</v>
      </c>
      <c r="R647" s="2"/>
      <c r="S647" s="1" t="s">
        <v>39</v>
      </c>
      <c r="T647" s="1" t="s">
        <v>1003</v>
      </c>
      <c r="U647" s="6" t="s">
        <v>1177</v>
      </c>
      <c r="V647" s="5" t="s">
        <v>1005</v>
      </c>
      <c r="W647" s="5" t="s">
        <v>36</v>
      </c>
      <c r="X647" s="6" t="s">
        <v>1178</v>
      </c>
      <c r="Y647" s="6" t="s">
        <v>1179</v>
      </c>
      <c r="Z647" s="5" t="s">
        <v>1180</v>
      </c>
      <c r="AA647" s="1" t="s">
        <v>38</v>
      </c>
      <c r="AB647" s="1" t="s">
        <v>38</v>
      </c>
      <c r="AC647" s="1" t="s">
        <v>1113</v>
      </c>
      <c r="AD647" s="2"/>
      <c r="AE647" s="2"/>
      <c r="AF647" s="1" t="s">
        <v>1024</v>
      </c>
    </row>
    <row r="648">
      <c r="A648" s="5">
        <v>75379.0</v>
      </c>
      <c r="B648" s="3">
        <v>46205.0</v>
      </c>
      <c r="C648" s="1"/>
      <c r="D648" s="5" t="s">
        <v>2229</v>
      </c>
      <c r="E648" s="1">
        <v>48719.0</v>
      </c>
      <c r="F648" s="5"/>
      <c r="G648" s="3"/>
      <c r="H648" s="1"/>
      <c r="I648" s="3"/>
      <c r="J648" s="1" t="s">
        <v>1000</v>
      </c>
      <c r="K648" s="5">
        <v>5.0</v>
      </c>
      <c r="L648" s="5">
        <v>2.21000005E8</v>
      </c>
      <c r="M648" s="1" t="s">
        <v>1175</v>
      </c>
      <c r="N648" s="1" t="s">
        <v>1175</v>
      </c>
      <c r="O648" s="2"/>
      <c r="P648" s="1" t="s">
        <v>986</v>
      </c>
      <c r="Q648" s="1" t="s">
        <v>2230</v>
      </c>
      <c r="R648" s="2"/>
      <c r="S648" s="1" t="s">
        <v>39</v>
      </c>
      <c r="T648" s="1" t="s">
        <v>1003</v>
      </c>
      <c r="U648" s="6" t="s">
        <v>1177</v>
      </c>
      <c r="V648" s="5" t="s">
        <v>1005</v>
      </c>
      <c r="W648" s="5" t="s">
        <v>36</v>
      </c>
      <c r="X648" s="6" t="s">
        <v>1178</v>
      </c>
      <c r="Y648" s="6" t="s">
        <v>1179</v>
      </c>
      <c r="Z648" s="5" t="s">
        <v>1180</v>
      </c>
      <c r="AA648" s="1" t="s">
        <v>257</v>
      </c>
      <c r="AB648" s="1" t="s">
        <v>257</v>
      </c>
      <c r="AC648" s="1" t="s">
        <v>1113</v>
      </c>
      <c r="AD648" s="2"/>
      <c r="AE648" s="2"/>
      <c r="AF648" s="1" t="s">
        <v>1024</v>
      </c>
    </row>
    <row r="649">
      <c r="A649" s="5">
        <v>75378.0</v>
      </c>
      <c r="B649" s="3">
        <v>46205.0</v>
      </c>
      <c r="C649" s="1"/>
      <c r="D649" s="5" t="s">
        <v>2229</v>
      </c>
      <c r="E649" s="1">
        <v>48718.0</v>
      </c>
      <c r="F649" s="5"/>
      <c r="G649" s="3"/>
      <c r="H649" s="1"/>
      <c r="I649" s="3"/>
      <c r="J649" s="1" t="s">
        <v>1000</v>
      </c>
      <c r="K649" s="5">
        <v>5.0</v>
      </c>
      <c r="L649" s="5">
        <v>2.21000005E8</v>
      </c>
      <c r="M649" s="1" t="s">
        <v>1175</v>
      </c>
      <c r="N649" s="1" t="s">
        <v>1175</v>
      </c>
      <c r="O649" s="2"/>
      <c r="P649" s="1" t="s">
        <v>986</v>
      </c>
      <c r="Q649" s="1" t="s">
        <v>2231</v>
      </c>
      <c r="R649" s="2"/>
      <c r="S649" s="1" t="s">
        <v>39</v>
      </c>
      <c r="T649" s="1" t="s">
        <v>1003</v>
      </c>
      <c r="U649" s="6" t="s">
        <v>1177</v>
      </c>
      <c r="V649" s="5" t="s">
        <v>1005</v>
      </c>
      <c r="W649" s="5" t="s">
        <v>36</v>
      </c>
      <c r="X649" s="6" t="s">
        <v>1178</v>
      </c>
      <c r="Y649" s="6" t="s">
        <v>1179</v>
      </c>
      <c r="Z649" s="6" t="s">
        <v>1180</v>
      </c>
      <c r="AA649" s="1" t="s">
        <v>38</v>
      </c>
      <c r="AB649" s="1" t="s">
        <v>38</v>
      </c>
      <c r="AC649" s="1" t="s">
        <v>1113</v>
      </c>
      <c r="AD649" s="2"/>
      <c r="AE649" s="2"/>
      <c r="AF649" s="1" t="s">
        <v>1024</v>
      </c>
    </row>
    <row r="650">
      <c r="A650" s="5">
        <v>75377.0</v>
      </c>
      <c r="B650" s="3">
        <v>46205.0</v>
      </c>
      <c r="C650" s="1"/>
      <c r="D650" s="5" t="s">
        <v>2232</v>
      </c>
      <c r="E650" s="1">
        <v>48716.0</v>
      </c>
      <c r="F650" s="5"/>
      <c r="G650" s="3"/>
      <c r="H650" s="1"/>
      <c r="I650" s="3"/>
      <c r="J650" s="1" t="s">
        <v>1000</v>
      </c>
      <c r="K650" s="5">
        <v>5.0</v>
      </c>
      <c r="L650" s="5">
        <v>2.21000005E8</v>
      </c>
      <c r="M650" s="1" t="s">
        <v>1175</v>
      </c>
      <c r="N650" s="1" t="s">
        <v>1175</v>
      </c>
      <c r="O650" s="2"/>
      <c r="P650" s="1" t="s">
        <v>986</v>
      </c>
      <c r="Q650" s="1" t="s">
        <v>2233</v>
      </c>
      <c r="R650" s="2"/>
      <c r="S650" s="1" t="s">
        <v>39</v>
      </c>
      <c r="T650" s="1" t="s">
        <v>1003</v>
      </c>
      <c r="U650" s="6" t="s">
        <v>1177</v>
      </c>
      <c r="V650" s="5" t="s">
        <v>1005</v>
      </c>
      <c r="W650" s="5" t="s">
        <v>36</v>
      </c>
      <c r="X650" s="6" t="s">
        <v>1178</v>
      </c>
      <c r="Y650" s="6" t="s">
        <v>1179</v>
      </c>
      <c r="Z650" s="6" t="s">
        <v>1180</v>
      </c>
      <c r="AA650" s="1" t="s">
        <v>38</v>
      </c>
      <c r="AB650" s="1" t="s">
        <v>38</v>
      </c>
      <c r="AC650" s="1" t="s">
        <v>1113</v>
      </c>
      <c r="AD650" s="2"/>
      <c r="AE650" s="2"/>
      <c r="AF650" s="1" t="s">
        <v>1024</v>
      </c>
    </row>
    <row r="651">
      <c r="A651" s="5">
        <v>75376.0</v>
      </c>
      <c r="B651" s="3">
        <v>46205.0</v>
      </c>
      <c r="C651" s="1"/>
      <c r="D651" s="5" t="s">
        <v>2234</v>
      </c>
      <c r="E651" s="2"/>
      <c r="F651" s="5">
        <v>48715.0</v>
      </c>
      <c r="G651" s="3">
        <v>46205.0</v>
      </c>
      <c r="H651" s="1" t="s">
        <v>2235</v>
      </c>
      <c r="I651" s="3">
        <v>46205.0</v>
      </c>
      <c r="J651" s="1" t="s">
        <v>1000</v>
      </c>
      <c r="K651" s="5">
        <v>7.0</v>
      </c>
      <c r="L651" s="5">
        <v>1.52000007E8</v>
      </c>
      <c r="M651" s="1" t="s">
        <v>1436</v>
      </c>
      <c r="N651" s="1" t="s">
        <v>1436</v>
      </c>
      <c r="O651" s="2"/>
      <c r="P651" s="1" t="s">
        <v>986</v>
      </c>
      <c r="Q651" s="1" t="s">
        <v>2236</v>
      </c>
      <c r="R651" s="2"/>
      <c r="S651" s="1" t="s">
        <v>39</v>
      </c>
      <c r="T651" s="1" t="s">
        <v>1003</v>
      </c>
      <c r="U651" s="6" t="s">
        <v>1063</v>
      </c>
      <c r="V651" s="5" t="s">
        <v>1005</v>
      </c>
      <c r="W651" s="5" t="s">
        <v>36</v>
      </c>
      <c r="X651" s="6" t="s">
        <v>1064</v>
      </c>
      <c r="Y651" s="6" t="s">
        <v>548</v>
      </c>
      <c r="Z651" s="6" t="s">
        <v>1065</v>
      </c>
      <c r="AA651" s="1" t="s">
        <v>207</v>
      </c>
      <c r="AB651" s="1" t="s">
        <v>207</v>
      </c>
      <c r="AC651" s="1" t="s">
        <v>73</v>
      </c>
      <c r="AD651" s="2"/>
      <c r="AE651" s="2"/>
      <c r="AF651" s="1" t="s">
        <v>1024</v>
      </c>
    </row>
    <row r="652">
      <c r="A652" s="5">
        <v>75375.0</v>
      </c>
      <c r="B652" s="3">
        <v>46205.0</v>
      </c>
      <c r="C652" s="1"/>
      <c r="D652" s="5" t="s">
        <v>1662</v>
      </c>
      <c r="E652" s="1">
        <v>48714.0</v>
      </c>
      <c r="F652" s="5"/>
      <c r="G652" s="3"/>
      <c r="H652" s="1"/>
      <c r="I652" s="3"/>
      <c r="J652" s="1" t="s">
        <v>1000</v>
      </c>
      <c r="K652" s="5">
        <v>5.0</v>
      </c>
      <c r="L652" s="5">
        <v>2.21000005E8</v>
      </c>
      <c r="M652" s="1" t="s">
        <v>1175</v>
      </c>
      <c r="N652" s="1" t="s">
        <v>1175</v>
      </c>
      <c r="O652" s="2"/>
      <c r="P652" s="1" t="s">
        <v>986</v>
      </c>
      <c r="Q652" s="1" t="s">
        <v>2237</v>
      </c>
      <c r="R652" s="2"/>
      <c r="S652" s="1" t="s">
        <v>39</v>
      </c>
      <c r="T652" s="1" t="s">
        <v>1003</v>
      </c>
      <c r="U652" s="6" t="s">
        <v>1177</v>
      </c>
      <c r="V652" s="5" t="s">
        <v>1005</v>
      </c>
      <c r="W652" s="5" t="s">
        <v>36</v>
      </c>
      <c r="X652" s="6" t="s">
        <v>1178</v>
      </c>
      <c r="Y652" s="6" t="s">
        <v>1179</v>
      </c>
      <c r="Z652" s="6" t="s">
        <v>1180</v>
      </c>
      <c r="AA652" s="1" t="s">
        <v>84</v>
      </c>
      <c r="AB652" s="1" t="s">
        <v>84</v>
      </c>
      <c r="AC652" s="1" t="s">
        <v>1113</v>
      </c>
      <c r="AD652" s="2"/>
      <c r="AE652" s="2"/>
      <c r="AF652" s="1" t="s">
        <v>1024</v>
      </c>
    </row>
    <row r="653">
      <c r="A653" s="5">
        <v>75374.0</v>
      </c>
      <c r="B653" s="3">
        <v>46205.0</v>
      </c>
      <c r="C653" s="1"/>
      <c r="D653" s="5" t="s">
        <v>1350</v>
      </c>
      <c r="E653" s="1">
        <v>48712.0</v>
      </c>
      <c r="F653" s="5"/>
      <c r="G653" s="3"/>
      <c r="H653" s="1"/>
      <c r="I653" s="3"/>
      <c r="J653" s="1" t="s">
        <v>1000</v>
      </c>
      <c r="K653" s="5">
        <v>5.0</v>
      </c>
      <c r="L653" s="5">
        <v>2.21000005E8</v>
      </c>
      <c r="M653" s="1" t="s">
        <v>1175</v>
      </c>
      <c r="N653" s="1" t="s">
        <v>1175</v>
      </c>
      <c r="O653" s="2"/>
      <c r="P653" s="1" t="s">
        <v>986</v>
      </c>
      <c r="Q653" s="1" t="s">
        <v>2238</v>
      </c>
      <c r="R653" s="2"/>
      <c r="S653" s="1" t="s">
        <v>39</v>
      </c>
      <c r="T653" s="1" t="s">
        <v>1003</v>
      </c>
      <c r="U653" s="6" t="s">
        <v>1177</v>
      </c>
      <c r="V653" s="5" t="s">
        <v>1005</v>
      </c>
      <c r="W653" s="5" t="s">
        <v>36</v>
      </c>
      <c r="X653" s="6" t="s">
        <v>1178</v>
      </c>
      <c r="Y653" s="6" t="s">
        <v>1179</v>
      </c>
      <c r="Z653" s="6" t="s">
        <v>1180</v>
      </c>
      <c r="AA653" s="1" t="s">
        <v>2179</v>
      </c>
      <c r="AB653" s="1" t="s">
        <v>2179</v>
      </c>
      <c r="AC653" s="1" t="s">
        <v>1113</v>
      </c>
      <c r="AD653" s="2"/>
      <c r="AE653" s="2"/>
      <c r="AF653" s="1" t="s">
        <v>1024</v>
      </c>
    </row>
    <row r="654">
      <c r="A654" s="5">
        <v>75373.0</v>
      </c>
      <c r="B654" s="3">
        <v>46205.0</v>
      </c>
      <c r="C654" s="2"/>
      <c r="D654" s="5" t="s">
        <v>1350</v>
      </c>
      <c r="E654" s="2"/>
      <c r="F654" s="5">
        <v>48713.0</v>
      </c>
      <c r="G654" s="3">
        <v>46205.0</v>
      </c>
      <c r="H654" s="1" t="s">
        <v>2239</v>
      </c>
      <c r="I654" s="3">
        <v>46205.0</v>
      </c>
      <c r="J654" s="1" t="s">
        <v>1000</v>
      </c>
      <c r="K654" s="5">
        <v>13.0</v>
      </c>
      <c r="L654" s="5">
        <v>1.02000013E8</v>
      </c>
      <c r="M654" s="1" t="s">
        <v>2240</v>
      </c>
      <c r="N654" s="1" t="s">
        <v>2240</v>
      </c>
      <c r="O654" s="2"/>
      <c r="P654" s="1" t="s">
        <v>986</v>
      </c>
      <c r="Q654" s="1" t="s">
        <v>951</v>
      </c>
      <c r="R654" s="2"/>
      <c r="S654" s="1" t="s">
        <v>39</v>
      </c>
      <c r="T654" s="1" t="s">
        <v>1003</v>
      </c>
      <c r="U654" s="6">
        <v>5172414.0</v>
      </c>
      <c r="V654" s="5" t="s">
        <v>1005</v>
      </c>
      <c r="W654" s="5" t="s">
        <v>36</v>
      </c>
      <c r="X654" s="6" t="s">
        <v>2241</v>
      </c>
      <c r="Y654" s="6" t="s">
        <v>2242</v>
      </c>
      <c r="Z654" s="6">
        <v>0.0</v>
      </c>
      <c r="AA654" s="1" t="s">
        <v>855</v>
      </c>
      <c r="AB654" s="1" t="s">
        <v>855</v>
      </c>
      <c r="AC654" s="1" t="s">
        <v>832</v>
      </c>
      <c r="AD654" s="2"/>
      <c r="AE654" s="2"/>
      <c r="AF654" s="1" t="s">
        <v>1008</v>
      </c>
    </row>
    <row r="655">
      <c r="A655" s="5">
        <v>75372.0</v>
      </c>
      <c r="B655" s="3">
        <v>46205.0</v>
      </c>
      <c r="C655" s="2"/>
      <c r="D655" s="5" t="s">
        <v>2061</v>
      </c>
      <c r="E655" s="1">
        <v>48711.0</v>
      </c>
      <c r="F655" s="5"/>
      <c r="G655" s="3"/>
      <c r="H655" s="1"/>
      <c r="I655" s="3"/>
      <c r="J655" s="1" t="s">
        <v>1000</v>
      </c>
      <c r="K655" s="5">
        <v>5.0</v>
      </c>
      <c r="L655" s="5">
        <v>2.21000005E8</v>
      </c>
      <c r="M655" s="1" t="s">
        <v>1175</v>
      </c>
      <c r="N655" s="1" t="s">
        <v>1175</v>
      </c>
      <c r="O655" s="2"/>
      <c r="P655" s="1" t="s">
        <v>986</v>
      </c>
      <c r="Q655" s="1" t="s">
        <v>2243</v>
      </c>
      <c r="R655" s="2"/>
      <c r="S655" s="1" t="s">
        <v>39</v>
      </c>
      <c r="T655" s="1" t="s">
        <v>1003</v>
      </c>
      <c r="U655" s="6" t="s">
        <v>1177</v>
      </c>
      <c r="V655" s="5" t="s">
        <v>1005</v>
      </c>
      <c r="W655" s="5" t="s">
        <v>36</v>
      </c>
      <c r="X655" s="6" t="s">
        <v>1178</v>
      </c>
      <c r="Y655" s="6" t="s">
        <v>1179</v>
      </c>
      <c r="Z655" s="6" t="s">
        <v>1180</v>
      </c>
      <c r="AA655" s="1" t="s">
        <v>49</v>
      </c>
      <c r="AB655" s="1" t="s">
        <v>49</v>
      </c>
      <c r="AC655" s="1" t="s">
        <v>1113</v>
      </c>
      <c r="AD655" s="2"/>
      <c r="AE655" s="2"/>
      <c r="AF655" s="1" t="s">
        <v>1024</v>
      </c>
    </row>
    <row r="656">
      <c r="A656" s="5">
        <v>75371.0</v>
      </c>
      <c r="B656" s="3">
        <v>46205.0</v>
      </c>
      <c r="C656" s="2"/>
      <c r="D656" s="5" t="s">
        <v>1779</v>
      </c>
      <c r="E656" s="1">
        <v>48710.0</v>
      </c>
      <c r="F656" s="5"/>
      <c r="G656" s="3"/>
      <c r="H656" s="1"/>
      <c r="I656" s="3"/>
      <c r="J656" s="1" t="s">
        <v>1000</v>
      </c>
      <c r="K656" s="5">
        <v>5.0</v>
      </c>
      <c r="L656" s="5">
        <v>2.21000005E8</v>
      </c>
      <c r="M656" s="1" t="s">
        <v>1175</v>
      </c>
      <c r="N656" s="1" t="s">
        <v>1175</v>
      </c>
      <c r="O656" s="2"/>
      <c r="P656" s="1" t="s">
        <v>986</v>
      </c>
      <c r="Q656" s="1" t="s">
        <v>2244</v>
      </c>
      <c r="R656" s="2"/>
      <c r="S656" s="1" t="s">
        <v>39</v>
      </c>
      <c r="T656" s="1" t="s">
        <v>1003</v>
      </c>
      <c r="U656" s="6" t="s">
        <v>1177</v>
      </c>
      <c r="V656" s="5" t="s">
        <v>1005</v>
      </c>
      <c r="W656" s="5" t="s">
        <v>36</v>
      </c>
      <c r="X656" s="6" t="s">
        <v>1178</v>
      </c>
      <c r="Y656" s="6" t="s">
        <v>1179</v>
      </c>
      <c r="Z656" s="6" t="s">
        <v>1180</v>
      </c>
      <c r="AA656" s="1" t="s">
        <v>2179</v>
      </c>
      <c r="AB656" s="1" t="s">
        <v>2179</v>
      </c>
      <c r="AC656" s="1" t="s">
        <v>1113</v>
      </c>
      <c r="AD656" s="2"/>
      <c r="AE656" s="2"/>
      <c r="AF656" s="1" t="s">
        <v>1024</v>
      </c>
    </row>
    <row r="657">
      <c r="A657" s="5">
        <v>75370.0</v>
      </c>
      <c r="B657" s="3">
        <v>46205.0</v>
      </c>
      <c r="C657" s="1" t="s">
        <v>2031</v>
      </c>
      <c r="D657" s="5" t="s">
        <v>162</v>
      </c>
      <c r="E657" s="2"/>
      <c r="F657" s="5">
        <v>48736.0</v>
      </c>
      <c r="G657" s="3">
        <v>46205.0</v>
      </c>
      <c r="H657" s="1" t="s">
        <v>2245</v>
      </c>
      <c r="I657" s="3">
        <v>46205.0</v>
      </c>
      <c r="J657" s="1" t="s">
        <v>1000</v>
      </c>
      <c r="K657" s="5">
        <v>127.0</v>
      </c>
      <c r="L657" s="5">
        <v>2.30400127E8</v>
      </c>
      <c r="M657" s="1" t="s">
        <v>1214</v>
      </c>
      <c r="N657" s="1" t="s">
        <v>1214</v>
      </c>
      <c r="O657" s="2"/>
      <c r="P657" s="1" t="s">
        <v>2246</v>
      </c>
      <c r="Q657" s="1" t="s">
        <v>662</v>
      </c>
      <c r="R657" s="2"/>
      <c r="S657" s="1" t="s">
        <v>39</v>
      </c>
      <c r="T657" s="1" t="s">
        <v>1003</v>
      </c>
      <c r="U657" s="6">
        <v>1896552.0</v>
      </c>
      <c r="V657" s="5" t="s">
        <v>1005</v>
      </c>
      <c r="W657" s="5" t="s">
        <v>36</v>
      </c>
      <c r="X657" s="6" t="s">
        <v>1215</v>
      </c>
      <c r="Y657" s="6" t="s">
        <v>1216</v>
      </c>
      <c r="Z657" s="6">
        <v>1070000.0</v>
      </c>
      <c r="AA657" s="1" t="s">
        <v>78</v>
      </c>
      <c r="AB657" s="1" t="s">
        <v>38</v>
      </c>
      <c r="AC657" s="1" t="s">
        <v>1295</v>
      </c>
      <c r="AD657" s="2"/>
      <c r="AE657" s="2"/>
      <c r="AF657" s="1" t="s">
        <v>1024</v>
      </c>
    </row>
    <row r="658">
      <c r="A658" s="5">
        <v>75369.0</v>
      </c>
      <c r="B658" s="3">
        <v>46205.0</v>
      </c>
      <c r="C658" s="1" t="s">
        <v>2031</v>
      </c>
      <c r="D658" s="5" t="s">
        <v>1353</v>
      </c>
      <c r="E658" s="2"/>
      <c r="F658" s="5">
        <v>48736.0</v>
      </c>
      <c r="G658" s="3">
        <v>46205.0</v>
      </c>
      <c r="H658" s="1" t="s">
        <v>2245</v>
      </c>
      <c r="I658" s="3">
        <v>46205.0</v>
      </c>
      <c r="J658" s="1" t="s">
        <v>1000</v>
      </c>
      <c r="K658" s="5">
        <v>152.0</v>
      </c>
      <c r="L658" s="5">
        <v>2.30400152E8</v>
      </c>
      <c r="M658" s="1" t="s">
        <v>1217</v>
      </c>
      <c r="N658" s="1" t="s">
        <v>1217</v>
      </c>
      <c r="O658" s="2"/>
      <c r="P658" s="1" t="s">
        <v>2246</v>
      </c>
      <c r="Q658" s="1" t="s">
        <v>662</v>
      </c>
      <c r="R658" s="2"/>
      <c r="S658" s="1" t="s">
        <v>39</v>
      </c>
      <c r="T658" s="1" t="s">
        <v>1003</v>
      </c>
      <c r="U658" s="6">
        <v>4741379.0</v>
      </c>
      <c r="V658" s="5" t="s">
        <v>1005</v>
      </c>
      <c r="W658" s="5" t="s">
        <v>36</v>
      </c>
      <c r="X658" s="6" t="s">
        <v>1212</v>
      </c>
      <c r="Y658" s="6" t="s">
        <v>1213</v>
      </c>
      <c r="Z658" s="6">
        <v>2720000.0</v>
      </c>
      <c r="AA658" s="1" t="s">
        <v>78</v>
      </c>
      <c r="AB658" s="1" t="s">
        <v>38</v>
      </c>
      <c r="AC658" s="1" t="s">
        <v>1295</v>
      </c>
      <c r="AD658" s="2"/>
      <c r="AE658" s="2"/>
      <c r="AF658" s="1" t="s">
        <v>1024</v>
      </c>
    </row>
    <row r="659">
      <c r="A659" s="5">
        <v>75368.0</v>
      </c>
      <c r="B659" s="3">
        <v>46205.0</v>
      </c>
      <c r="C659" s="1" t="s">
        <v>2031</v>
      </c>
      <c r="D659" s="5" t="s">
        <v>1353</v>
      </c>
      <c r="E659" s="2"/>
      <c r="F659" s="5">
        <v>48736.0</v>
      </c>
      <c r="G659" s="3">
        <v>46205.0</v>
      </c>
      <c r="H659" s="1" t="s">
        <v>2245</v>
      </c>
      <c r="I659" s="3">
        <v>46205.0</v>
      </c>
      <c r="J659" s="1" t="s">
        <v>1000</v>
      </c>
      <c r="K659" s="5">
        <v>154.0</v>
      </c>
      <c r="L659" s="5">
        <v>2.30400154E8</v>
      </c>
      <c r="M659" s="1" t="s">
        <v>1211</v>
      </c>
      <c r="N659" s="1" t="s">
        <v>1211</v>
      </c>
      <c r="O659" s="2"/>
      <c r="P659" s="1" t="s">
        <v>2246</v>
      </c>
      <c r="Q659" s="1" t="s">
        <v>662</v>
      </c>
      <c r="R659" s="2"/>
      <c r="S659" s="1" t="s">
        <v>39</v>
      </c>
      <c r="T659" s="1" t="s">
        <v>1003</v>
      </c>
      <c r="U659" s="6">
        <v>4741379.0</v>
      </c>
      <c r="V659" s="5" t="s">
        <v>1005</v>
      </c>
      <c r="W659" s="5" t="s">
        <v>36</v>
      </c>
      <c r="X659" s="6" t="s">
        <v>1212</v>
      </c>
      <c r="Y659" s="6" t="s">
        <v>1213</v>
      </c>
      <c r="Z659" s="6">
        <v>2670000.0</v>
      </c>
      <c r="AA659" s="1" t="s">
        <v>78</v>
      </c>
      <c r="AB659" s="1" t="s">
        <v>38</v>
      </c>
      <c r="AC659" s="1" t="s">
        <v>1295</v>
      </c>
      <c r="AD659" s="2"/>
      <c r="AE659" s="2"/>
      <c r="AF659" s="1" t="s">
        <v>1024</v>
      </c>
    </row>
    <row r="660">
      <c r="A660" s="5">
        <v>75367.0</v>
      </c>
      <c r="B660" s="3">
        <v>46205.0</v>
      </c>
      <c r="C660" s="1" t="s">
        <v>2031</v>
      </c>
      <c r="D660" s="5" t="s">
        <v>1353</v>
      </c>
      <c r="E660" s="2"/>
      <c r="F660" s="5">
        <v>48736.0</v>
      </c>
      <c r="G660" s="3">
        <v>46205.0</v>
      </c>
      <c r="H660" s="1" t="s">
        <v>2245</v>
      </c>
      <c r="I660" s="3">
        <v>46205.0</v>
      </c>
      <c r="J660" s="1" t="s">
        <v>1000</v>
      </c>
      <c r="K660" s="5">
        <v>144.0</v>
      </c>
      <c r="L660" s="5">
        <v>2.30400144E8</v>
      </c>
      <c r="M660" s="1" t="s">
        <v>1208</v>
      </c>
      <c r="N660" s="1" t="s">
        <v>1208</v>
      </c>
      <c r="O660" s="2"/>
      <c r="P660" s="1" t="s">
        <v>2246</v>
      </c>
      <c r="Q660" s="1" t="s">
        <v>662</v>
      </c>
      <c r="R660" s="2"/>
      <c r="S660" s="1" t="s">
        <v>39</v>
      </c>
      <c r="T660" s="1" t="s">
        <v>1003</v>
      </c>
      <c r="U660" s="6">
        <v>3879310.0</v>
      </c>
      <c r="V660" s="5" t="s">
        <v>1005</v>
      </c>
      <c r="W660" s="5" t="s">
        <v>36</v>
      </c>
      <c r="X660" s="6" t="s">
        <v>1209</v>
      </c>
      <c r="Y660" s="6" t="s">
        <v>1210</v>
      </c>
      <c r="Z660" s="6">
        <v>1640000.0</v>
      </c>
      <c r="AA660" s="1" t="s">
        <v>78</v>
      </c>
      <c r="AB660" s="1" t="s">
        <v>38</v>
      </c>
      <c r="AC660" s="1" t="s">
        <v>1295</v>
      </c>
      <c r="AD660" s="2"/>
      <c r="AE660" s="2"/>
      <c r="AF660" s="1" t="s">
        <v>1024</v>
      </c>
    </row>
    <row r="661">
      <c r="A661" s="5">
        <v>75366.0</v>
      </c>
      <c r="B661" s="3">
        <v>46205.0</v>
      </c>
      <c r="C661" s="1" t="s">
        <v>2031</v>
      </c>
      <c r="D661" s="5" t="s">
        <v>717</v>
      </c>
      <c r="E661" s="2"/>
      <c r="F661" s="5">
        <v>48717.0</v>
      </c>
      <c r="G661" s="3">
        <v>46205.0</v>
      </c>
      <c r="H661" s="1" t="s">
        <v>2247</v>
      </c>
      <c r="I661" s="3">
        <v>46205.0</v>
      </c>
      <c r="J661" s="1" t="s">
        <v>1000</v>
      </c>
      <c r="K661" s="5">
        <v>227.0</v>
      </c>
      <c r="L661" s="5">
        <v>2.30400227E8</v>
      </c>
      <c r="M661" s="1" t="s">
        <v>1145</v>
      </c>
      <c r="N661" s="1" t="s">
        <v>1145</v>
      </c>
      <c r="O661" s="2"/>
      <c r="P661" s="1" t="s">
        <v>2248</v>
      </c>
      <c r="Q661" s="1" t="s">
        <v>102</v>
      </c>
      <c r="R661" s="2"/>
      <c r="S661" s="1" t="s">
        <v>39</v>
      </c>
      <c r="T661" s="1" t="s">
        <v>1003</v>
      </c>
      <c r="U661" s="6">
        <v>0.0</v>
      </c>
      <c r="V661" s="5" t="s">
        <v>1005</v>
      </c>
      <c r="W661" s="5" t="s">
        <v>36</v>
      </c>
      <c r="X661" s="6" t="s">
        <v>36</v>
      </c>
      <c r="Y661" s="6" t="s">
        <v>36</v>
      </c>
      <c r="Z661" s="6">
        <v>0.0</v>
      </c>
      <c r="AA661" s="1" t="s">
        <v>78</v>
      </c>
      <c r="AB661" s="1" t="s">
        <v>38</v>
      </c>
      <c r="AC661" s="1" t="s">
        <v>516</v>
      </c>
      <c r="AD661" s="2"/>
      <c r="AE661" s="2"/>
      <c r="AF661" s="1" t="s">
        <v>1024</v>
      </c>
    </row>
    <row r="662">
      <c r="A662" s="5">
        <v>75365.0</v>
      </c>
      <c r="B662" s="3">
        <v>46205.0</v>
      </c>
      <c r="C662" s="2"/>
      <c r="D662" s="5" t="s">
        <v>1781</v>
      </c>
      <c r="E662" s="2"/>
      <c r="F662" s="5">
        <v>48707.0</v>
      </c>
      <c r="G662" s="3">
        <v>46205.0</v>
      </c>
      <c r="H662" s="1" t="s">
        <v>2249</v>
      </c>
      <c r="I662" s="3">
        <v>46205.0</v>
      </c>
      <c r="J662" s="1" t="s">
        <v>1000</v>
      </c>
      <c r="K662" s="5">
        <v>1.0</v>
      </c>
      <c r="L662" s="5">
        <v>1.61000001E8</v>
      </c>
      <c r="M662" s="1" t="s">
        <v>1010</v>
      </c>
      <c r="N662" s="1" t="s">
        <v>1080</v>
      </c>
      <c r="O662" s="2"/>
      <c r="P662" s="1" t="s">
        <v>986</v>
      </c>
      <c r="Q662" s="1" t="s">
        <v>682</v>
      </c>
      <c r="R662" s="2"/>
      <c r="S662" s="1" t="s">
        <v>39</v>
      </c>
      <c r="T662" s="1" t="s">
        <v>1003</v>
      </c>
      <c r="U662" s="6" t="s">
        <v>1081</v>
      </c>
      <c r="V662" s="5" t="s">
        <v>1077</v>
      </c>
      <c r="W662" s="5" t="s">
        <v>36</v>
      </c>
      <c r="X662" s="6" t="s">
        <v>56</v>
      </c>
      <c r="Y662" s="6" t="s">
        <v>56</v>
      </c>
      <c r="Z662" s="6">
        <v>7068500.0</v>
      </c>
      <c r="AA662" s="1" t="s">
        <v>37</v>
      </c>
      <c r="AB662" s="1" t="s">
        <v>37</v>
      </c>
      <c r="AC662" s="1" t="s">
        <v>1931</v>
      </c>
      <c r="AD662" s="2"/>
      <c r="AE662" s="2"/>
      <c r="AF662" s="1" t="s">
        <v>1024</v>
      </c>
    </row>
    <row r="663">
      <c r="A663" s="5">
        <v>75364.0</v>
      </c>
      <c r="B663" s="3">
        <v>46205.0</v>
      </c>
      <c r="C663" s="1"/>
      <c r="D663" s="5" t="s">
        <v>1676</v>
      </c>
      <c r="E663" s="2"/>
      <c r="F663" s="5">
        <v>48706.0</v>
      </c>
      <c r="G663" s="3">
        <v>46205.0</v>
      </c>
      <c r="H663" s="1" t="s">
        <v>2250</v>
      </c>
      <c r="I663" s="3">
        <v>46205.0</v>
      </c>
      <c r="J663" s="1" t="s">
        <v>1000</v>
      </c>
      <c r="K663" s="5">
        <v>46.0</v>
      </c>
      <c r="L663" s="5">
        <v>1.01000046E8</v>
      </c>
      <c r="M663" s="1" t="s">
        <v>69</v>
      </c>
      <c r="N663" s="1" t="s">
        <v>69</v>
      </c>
      <c r="O663" s="2"/>
      <c r="P663" s="1" t="s">
        <v>986</v>
      </c>
      <c r="Q663" s="1" t="s">
        <v>213</v>
      </c>
      <c r="R663" s="2"/>
      <c r="S663" s="1" t="s">
        <v>39</v>
      </c>
      <c r="T663" s="1" t="s">
        <v>1003</v>
      </c>
      <c r="U663" s="6" t="s">
        <v>1053</v>
      </c>
      <c r="V663" s="5" t="s">
        <v>1005</v>
      </c>
      <c r="W663" s="5" t="s">
        <v>36</v>
      </c>
      <c r="X663" s="6" t="s">
        <v>1073</v>
      </c>
      <c r="Y663" s="6" t="s">
        <v>161</v>
      </c>
      <c r="Z663" s="7">
        <v>0.0</v>
      </c>
      <c r="AA663" s="1" t="s">
        <v>99</v>
      </c>
      <c r="AB663" s="1" t="s">
        <v>99</v>
      </c>
      <c r="AC663" s="1" t="s">
        <v>73</v>
      </c>
      <c r="AD663" s="2"/>
      <c r="AE663" s="2"/>
      <c r="AF663" s="1" t="s">
        <v>1024</v>
      </c>
    </row>
    <row r="664">
      <c r="A664" s="5">
        <v>75363.0</v>
      </c>
      <c r="B664" s="3">
        <v>46205.0</v>
      </c>
      <c r="C664" s="1"/>
      <c r="D664" s="5" t="s">
        <v>2073</v>
      </c>
      <c r="E664" s="2"/>
      <c r="F664" s="5">
        <v>48705.0</v>
      </c>
      <c r="G664" s="3">
        <v>46205.0</v>
      </c>
      <c r="H664" s="1" t="s">
        <v>2251</v>
      </c>
      <c r="I664" s="3">
        <v>46205.0</v>
      </c>
      <c r="J664" s="1" t="s">
        <v>1000</v>
      </c>
      <c r="K664" s="5">
        <v>1.0</v>
      </c>
      <c r="L664" s="5">
        <v>1.61000001E8</v>
      </c>
      <c r="M664" s="1" t="s">
        <v>1010</v>
      </c>
      <c r="N664" s="1" t="s">
        <v>2252</v>
      </c>
      <c r="O664" s="2"/>
      <c r="P664" s="1" t="s">
        <v>986</v>
      </c>
      <c r="Q664" s="1" t="s">
        <v>2253</v>
      </c>
      <c r="R664" s="2"/>
      <c r="S664" s="1" t="s">
        <v>820</v>
      </c>
      <c r="T664" s="1" t="s">
        <v>1003</v>
      </c>
      <c r="U664" s="6">
        <v>9850000.0</v>
      </c>
      <c r="V664" s="5" t="s">
        <v>1005</v>
      </c>
      <c r="W664" s="5" t="s">
        <v>36</v>
      </c>
      <c r="X664" s="6" t="s">
        <v>2254</v>
      </c>
      <c r="Y664" s="6" t="s">
        <v>2255</v>
      </c>
      <c r="Z664" s="6">
        <v>0.0</v>
      </c>
      <c r="AA664" s="1" t="s">
        <v>819</v>
      </c>
      <c r="AB664" s="1" t="s">
        <v>819</v>
      </c>
      <c r="AC664" s="1" t="s">
        <v>858</v>
      </c>
      <c r="AD664" s="2"/>
      <c r="AE664" s="1"/>
      <c r="AF664" s="1" t="s">
        <v>1008</v>
      </c>
    </row>
    <row r="665">
      <c r="A665" s="5">
        <v>75362.0</v>
      </c>
      <c r="B665" s="3">
        <v>46205.0</v>
      </c>
      <c r="C665" s="1" t="s">
        <v>2031</v>
      </c>
      <c r="D665" s="5" t="s">
        <v>679</v>
      </c>
      <c r="E665" s="2"/>
      <c r="F665" s="5">
        <v>48706.0</v>
      </c>
      <c r="G665" s="3">
        <v>46205.0</v>
      </c>
      <c r="H665" s="1" t="s">
        <v>2250</v>
      </c>
      <c r="I665" s="3">
        <v>46205.0</v>
      </c>
      <c r="J665" s="1" t="s">
        <v>1000</v>
      </c>
      <c r="K665" s="5">
        <v>143.0</v>
      </c>
      <c r="L665" s="5">
        <v>2.30400143E8</v>
      </c>
      <c r="M665" s="1" t="s">
        <v>1298</v>
      </c>
      <c r="N665" s="1" t="s">
        <v>1298</v>
      </c>
      <c r="O665" s="2"/>
      <c r="P665" s="1" t="s">
        <v>2256</v>
      </c>
      <c r="Q665" s="1" t="s">
        <v>213</v>
      </c>
      <c r="R665" s="2"/>
      <c r="S665" s="1" t="s">
        <v>39</v>
      </c>
      <c r="T665" s="1" t="s">
        <v>1003</v>
      </c>
      <c r="U665" s="6">
        <v>3879310.0</v>
      </c>
      <c r="V665" s="5" t="s">
        <v>1005</v>
      </c>
      <c r="W665" s="5" t="s">
        <v>36</v>
      </c>
      <c r="X665" s="6" t="s">
        <v>1209</v>
      </c>
      <c r="Y665" s="6" t="s">
        <v>1210</v>
      </c>
      <c r="Z665" s="6">
        <v>1640000.0</v>
      </c>
      <c r="AA665" s="1" t="s">
        <v>78</v>
      </c>
      <c r="AB665" s="1" t="s">
        <v>99</v>
      </c>
      <c r="AC665" s="1" t="s">
        <v>1295</v>
      </c>
      <c r="AD665" s="2"/>
      <c r="AE665" s="2"/>
      <c r="AF665" s="1" t="s">
        <v>1024</v>
      </c>
    </row>
    <row r="666">
      <c r="A666" s="5">
        <v>75361.0</v>
      </c>
      <c r="B666" s="3">
        <v>46205.0</v>
      </c>
      <c r="C666" s="1" t="s">
        <v>2031</v>
      </c>
      <c r="D666" s="5" t="s">
        <v>679</v>
      </c>
      <c r="E666" s="2"/>
      <c r="F666" s="5">
        <v>48706.0</v>
      </c>
      <c r="G666" s="3">
        <v>46205.0</v>
      </c>
      <c r="H666" s="1" t="s">
        <v>2250</v>
      </c>
      <c r="I666" s="3">
        <v>46205.0</v>
      </c>
      <c r="J666" s="1" t="s">
        <v>1000</v>
      </c>
      <c r="K666" s="5">
        <v>135.0</v>
      </c>
      <c r="L666" s="5">
        <v>2.30400135E8</v>
      </c>
      <c r="M666" s="1" t="s">
        <v>1545</v>
      </c>
      <c r="N666" s="1" t="s">
        <v>1545</v>
      </c>
      <c r="O666" s="2"/>
      <c r="P666" s="1" t="s">
        <v>2256</v>
      </c>
      <c r="Q666" s="1" t="s">
        <v>213</v>
      </c>
      <c r="R666" s="2"/>
      <c r="S666" s="1" t="s">
        <v>39</v>
      </c>
      <c r="T666" s="1" t="s">
        <v>1003</v>
      </c>
      <c r="U666" s="6">
        <v>3879310.0</v>
      </c>
      <c r="V666" s="5" t="s">
        <v>1005</v>
      </c>
      <c r="W666" s="5" t="s">
        <v>36</v>
      </c>
      <c r="X666" s="6" t="s">
        <v>1209</v>
      </c>
      <c r="Y666" s="6" t="s">
        <v>1210</v>
      </c>
      <c r="Z666" s="6">
        <v>1640000.0</v>
      </c>
      <c r="AA666" s="1" t="s">
        <v>78</v>
      </c>
      <c r="AB666" s="1" t="s">
        <v>99</v>
      </c>
      <c r="AC666" s="1" t="s">
        <v>1295</v>
      </c>
      <c r="AD666" s="2"/>
      <c r="AE666" s="2"/>
      <c r="AF666" s="1" t="s">
        <v>1024</v>
      </c>
    </row>
    <row r="667">
      <c r="A667" s="5">
        <v>75360.0</v>
      </c>
      <c r="B667" s="3">
        <v>46205.0</v>
      </c>
      <c r="C667" s="1" t="s">
        <v>2031</v>
      </c>
      <c r="D667" s="5" t="s">
        <v>679</v>
      </c>
      <c r="E667" s="2"/>
      <c r="F667" s="5">
        <v>48706.0</v>
      </c>
      <c r="G667" s="3">
        <v>46205.0</v>
      </c>
      <c r="H667" s="1" t="s">
        <v>2250</v>
      </c>
      <c r="I667" s="3">
        <v>46205.0</v>
      </c>
      <c r="J667" s="1" t="s">
        <v>1000</v>
      </c>
      <c r="K667" s="5">
        <v>126.0</v>
      </c>
      <c r="L667" s="5">
        <v>2.30400126E8</v>
      </c>
      <c r="M667" s="1" t="s">
        <v>1542</v>
      </c>
      <c r="N667" s="1" t="s">
        <v>1542</v>
      </c>
      <c r="O667" s="2"/>
      <c r="P667" s="1" t="s">
        <v>2256</v>
      </c>
      <c r="Q667" s="1" t="s">
        <v>213</v>
      </c>
      <c r="R667" s="2"/>
      <c r="S667" s="1" t="s">
        <v>39</v>
      </c>
      <c r="T667" s="1" t="s">
        <v>1003</v>
      </c>
      <c r="U667" s="6">
        <v>5215517.0</v>
      </c>
      <c r="V667" s="5" t="s">
        <v>1005</v>
      </c>
      <c r="W667" s="5" t="s">
        <v>36</v>
      </c>
      <c r="X667" s="6" t="s">
        <v>1236</v>
      </c>
      <c r="Y667" s="6" t="s">
        <v>1237</v>
      </c>
      <c r="Z667" s="6">
        <v>1640000.0</v>
      </c>
      <c r="AA667" s="1" t="s">
        <v>78</v>
      </c>
      <c r="AB667" s="1" t="s">
        <v>99</v>
      </c>
      <c r="AC667" s="1" t="s">
        <v>1295</v>
      </c>
      <c r="AD667" s="2"/>
      <c r="AE667" s="2"/>
      <c r="AF667" s="1" t="s">
        <v>1024</v>
      </c>
    </row>
    <row r="668">
      <c r="A668" s="5">
        <v>75359.0</v>
      </c>
      <c r="B668" s="3">
        <v>46205.0</v>
      </c>
      <c r="C668" s="1" t="s">
        <v>2031</v>
      </c>
      <c r="D668" s="5" t="s">
        <v>679</v>
      </c>
      <c r="E668" s="2"/>
      <c r="F668" s="5">
        <v>48706.0</v>
      </c>
      <c r="G668" s="3">
        <v>46205.0</v>
      </c>
      <c r="H668" s="1" t="s">
        <v>2250</v>
      </c>
      <c r="I668" s="3">
        <v>46205.0</v>
      </c>
      <c r="J668" s="1" t="s">
        <v>1000</v>
      </c>
      <c r="K668" s="5">
        <v>136.0</v>
      </c>
      <c r="L668" s="5">
        <v>2.30400136E8</v>
      </c>
      <c r="M668" s="1" t="s">
        <v>1234</v>
      </c>
      <c r="N668" s="1" t="s">
        <v>1234</v>
      </c>
      <c r="O668" s="2"/>
      <c r="P668" s="1" t="s">
        <v>2256</v>
      </c>
      <c r="Q668" s="1" t="s">
        <v>213</v>
      </c>
      <c r="R668" s="2"/>
      <c r="S668" s="1" t="s">
        <v>39</v>
      </c>
      <c r="T668" s="1" t="s">
        <v>1003</v>
      </c>
      <c r="U668" s="6">
        <v>5215517.0</v>
      </c>
      <c r="V668" s="5" t="s">
        <v>1005</v>
      </c>
      <c r="W668" s="5" t="s">
        <v>36</v>
      </c>
      <c r="X668" s="6" t="s">
        <v>1236</v>
      </c>
      <c r="Y668" s="6" t="s">
        <v>1237</v>
      </c>
      <c r="Z668" s="6">
        <v>1900000.0</v>
      </c>
      <c r="AA668" s="1" t="s">
        <v>78</v>
      </c>
      <c r="AB668" s="1" t="s">
        <v>99</v>
      </c>
      <c r="AC668" s="1" t="s">
        <v>1295</v>
      </c>
      <c r="AD668" s="2"/>
      <c r="AE668" s="2"/>
      <c r="AF668" s="1" t="s">
        <v>1024</v>
      </c>
    </row>
    <row r="669">
      <c r="A669" s="5">
        <v>75358.0</v>
      </c>
      <c r="B669" s="3">
        <v>46205.0</v>
      </c>
      <c r="C669" s="1" t="s">
        <v>2031</v>
      </c>
      <c r="D669" s="5" t="s">
        <v>1090</v>
      </c>
      <c r="E669" s="2"/>
      <c r="F669" s="5">
        <v>48706.0</v>
      </c>
      <c r="G669" s="3">
        <v>46205.0</v>
      </c>
      <c r="H669" s="1" t="s">
        <v>2250</v>
      </c>
      <c r="I669" s="3">
        <v>46205.0</v>
      </c>
      <c r="J669" s="1" t="s">
        <v>1000</v>
      </c>
      <c r="K669" s="5">
        <v>257.0</v>
      </c>
      <c r="L669" s="5">
        <v>2.30400257E8</v>
      </c>
      <c r="M669" s="1" t="s">
        <v>2257</v>
      </c>
      <c r="N669" s="1" t="s">
        <v>2257</v>
      </c>
      <c r="O669" s="2"/>
      <c r="P669" s="1" t="s">
        <v>2256</v>
      </c>
      <c r="Q669" s="1" t="s">
        <v>213</v>
      </c>
      <c r="R669" s="2"/>
      <c r="S669" s="1" t="s">
        <v>39</v>
      </c>
      <c r="T669" s="1" t="s">
        <v>1003</v>
      </c>
      <c r="U669" s="6" t="s">
        <v>1029</v>
      </c>
      <c r="V669" s="5" t="s">
        <v>1005</v>
      </c>
      <c r="W669" s="5" t="s">
        <v>36</v>
      </c>
      <c r="X669" s="6" t="s">
        <v>505</v>
      </c>
      <c r="Y669" s="6" t="s">
        <v>2258</v>
      </c>
      <c r="Z669" s="6">
        <v>0.0</v>
      </c>
      <c r="AA669" s="1" t="s">
        <v>78</v>
      </c>
      <c r="AB669" s="1" t="s">
        <v>99</v>
      </c>
      <c r="AC669" s="1" t="s">
        <v>1295</v>
      </c>
      <c r="AD669" s="2"/>
      <c r="AE669" s="2"/>
      <c r="AF669" s="1" t="s">
        <v>1024</v>
      </c>
    </row>
    <row r="670">
      <c r="A670" s="5">
        <v>75357.0</v>
      </c>
      <c r="B670" s="3">
        <v>46205.0</v>
      </c>
      <c r="C670" s="1" t="s">
        <v>2031</v>
      </c>
      <c r="D670" s="5" t="s">
        <v>1090</v>
      </c>
      <c r="E670" s="2"/>
      <c r="F670" s="5">
        <v>48706.0</v>
      </c>
      <c r="G670" s="3">
        <v>46205.0</v>
      </c>
      <c r="H670" s="1" t="s">
        <v>2250</v>
      </c>
      <c r="I670" s="3">
        <v>46205.0</v>
      </c>
      <c r="J670" s="1" t="s">
        <v>1000</v>
      </c>
      <c r="K670" s="5">
        <v>158.0</v>
      </c>
      <c r="L670" s="5">
        <v>2.30400158E8</v>
      </c>
      <c r="M670" s="1" t="s">
        <v>2259</v>
      </c>
      <c r="N670" s="1" t="s">
        <v>2259</v>
      </c>
      <c r="O670" s="2"/>
      <c r="P670" s="1" t="s">
        <v>2256</v>
      </c>
      <c r="Q670" s="1" t="s">
        <v>213</v>
      </c>
      <c r="R670" s="2"/>
      <c r="S670" s="1" t="s">
        <v>39</v>
      </c>
      <c r="T670" s="1" t="s">
        <v>1003</v>
      </c>
      <c r="U670" s="6">
        <v>5172414.0</v>
      </c>
      <c r="V670" s="5" t="s">
        <v>1005</v>
      </c>
      <c r="W670" s="5" t="s">
        <v>36</v>
      </c>
      <c r="X670" s="6" t="s">
        <v>2241</v>
      </c>
      <c r="Y670" s="6" t="s">
        <v>2242</v>
      </c>
      <c r="Z670" s="6">
        <v>3990000.0</v>
      </c>
      <c r="AA670" s="1" t="s">
        <v>78</v>
      </c>
      <c r="AB670" s="1" t="s">
        <v>99</v>
      </c>
      <c r="AC670" s="1" t="s">
        <v>1295</v>
      </c>
      <c r="AD670" s="2"/>
      <c r="AE670" s="2"/>
      <c r="AF670" s="1" t="s">
        <v>1024</v>
      </c>
    </row>
    <row r="671">
      <c r="A671" s="5">
        <v>75356.0</v>
      </c>
      <c r="B671" s="3">
        <v>46205.0</v>
      </c>
      <c r="C671" s="1" t="s">
        <v>2031</v>
      </c>
      <c r="D671" s="5" t="s">
        <v>1788</v>
      </c>
      <c r="E671" s="2"/>
      <c r="F671" s="5">
        <v>48706.0</v>
      </c>
      <c r="G671" s="3">
        <v>46205.0</v>
      </c>
      <c r="H671" s="1" t="s">
        <v>2250</v>
      </c>
      <c r="I671" s="3">
        <v>46205.0</v>
      </c>
      <c r="J671" s="1" t="s">
        <v>1000</v>
      </c>
      <c r="K671" s="5">
        <v>159.0</v>
      </c>
      <c r="L671" s="5">
        <v>2.30400159E8</v>
      </c>
      <c r="M671" s="1" t="s">
        <v>1986</v>
      </c>
      <c r="N671" s="1" t="s">
        <v>1986</v>
      </c>
      <c r="O671" s="2"/>
      <c r="P671" s="1" t="s">
        <v>2256</v>
      </c>
      <c r="Q671" s="1" t="s">
        <v>213</v>
      </c>
      <c r="R671" s="2"/>
      <c r="S671" s="1" t="s">
        <v>39</v>
      </c>
      <c r="T671" s="1" t="s">
        <v>1003</v>
      </c>
      <c r="U671" s="6" t="s">
        <v>1988</v>
      </c>
      <c r="V671" s="5" t="s">
        <v>1005</v>
      </c>
      <c r="W671" s="5" t="s">
        <v>36</v>
      </c>
      <c r="X671" s="6" t="s">
        <v>1989</v>
      </c>
      <c r="Y671" s="6" t="s">
        <v>1990</v>
      </c>
      <c r="Z671" s="6" t="s">
        <v>1991</v>
      </c>
      <c r="AA671" s="1" t="s">
        <v>78</v>
      </c>
      <c r="AB671" s="1" t="s">
        <v>99</v>
      </c>
      <c r="AC671" s="1" t="s">
        <v>1295</v>
      </c>
      <c r="AD671" s="2"/>
      <c r="AE671" s="2"/>
      <c r="AF671" s="1" t="s">
        <v>1024</v>
      </c>
    </row>
    <row r="672">
      <c r="A672" s="5">
        <v>75355.0</v>
      </c>
      <c r="B672" s="3">
        <v>46205.0</v>
      </c>
      <c r="C672" s="1" t="s">
        <v>2031</v>
      </c>
      <c r="D672" s="5" t="s">
        <v>765</v>
      </c>
      <c r="E672" s="2"/>
      <c r="F672" s="5">
        <v>48704.0</v>
      </c>
      <c r="G672" s="3">
        <v>46205.0</v>
      </c>
      <c r="H672" s="1" t="s">
        <v>2260</v>
      </c>
      <c r="I672" s="3">
        <v>46205.0</v>
      </c>
      <c r="J672" s="1" t="s">
        <v>1000</v>
      </c>
      <c r="K672" s="5">
        <v>150.0</v>
      </c>
      <c r="L672" s="5">
        <v>2.3040015E8</v>
      </c>
      <c r="M672" s="1" t="s">
        <v>1044</v>
      </c>
      <c r="N672" s="1" t="s">
        <v>1044</v>
      </c>
      <c r="O672" s="2"/>
      <c r="P672" s="1" t="s">
        <v>2261</v>
      </c>
      <c r="Q672" s="1" t="s">
        <v>659</v>
      </c>
      <c r="R672" s="2"/>
      <c r="S672" s="1" t="s">
        <v>39</v>
      </c>
      <c r="T672" s="1" t="s">
        <v>1003</v>
      </c>
      <c r="U672" s="6" t="s">
        <v>1046</v>
      </c>
      <c r="V672" s="5" t="s">
        <v>1005</v>
      </c>
      <c r="W672" s="5" t="s">
        <v>36</v>
      </c>
      <c r="X672" s="6" t="s">
        <v>1047</v>
      </c>
      <c r="Y672" s="6" t="s">
        <v>1048</v>
      </c>
      <c r="Z672" s="6" t="s">
        <v>1049</v>
      </c>
      <c r="AA672" s="1" t="s">
        <v>78</v>
      </c>
      <c r="AB672" s="1" t="s">
        <v>37</v>
      </c>
      <c r="AC672" s="1" t="s">
        <v>1295</v>
      </c>
      <c r="AD672" s="2"/>
      <c r="AE672" s="1"/>
      <c r="AF672" s="1" t="s">
        <v>1024</v>
      </c>
    </row>
    <row r="673">
      <c r="A673" s="5">
        <v>75354.0</v>
      </c>
      <c r="B673" s="3">
        <v>46205.0</v>
      </c>
      <c r="C673" s="1" t="s">
        <v>2031</v>
      </c>
      <c r="D673" s="5" t="s">
        <v>1362</v>
      </c>
      <c r="E673" s="2"/>
      <c r="F673" s="5">
        <v>48704.0</v>
      </c>
      <c r="G673" s="3">
        <v>46205.0</v>
      </c>
      <c r="H673" s="1" t="s">
        <v>2260</v>
      </c>
      <c r="I673" s="3">
        <v>46205.0</v>
      </c>
      <c r="J673" s="1" t="s">
        <v>1000</v>
      </c>
      <c r="K673" s="5">
        <v>20.0</v>
      </c>
      <c r="L673" s="5">
        <v>2.3060002E8</v>
      </c>
      <c r="M673" s="1" t="s">
        <v>1219</v>
      </c>
      <c r="N673" s="1" t="s">
        <v>1219</v>
      </c>
      <c r="O673" s="2"/>
      <c r="P673" s="1" t="s">
        <v>2261</v>
      </c>
      <c r="Q673" s="1" t="s">
        <v>659</v>
      </c>
      <c r="R673" s="2"/>
      <c r="S673" s="1" t="s">
        <v>39</v>
      </c>
      <c r="T673" s="1" t="s">
        <v>1003</v>
      </c>
      <c r="U673" s="6" t="s">
        <v>1220</v>
      </c>
      <c r="V673" s="5" t="s">
        <v>1005</v>
      </c>
      <c r="W673" s="5" t="s">
        <v>36</v>
      </c>
      <c r="X673" s="6" t="s">
        <v>1221</v>
      </c>
      <c r="Y673" s="6" t="s">
        <v>1222</v>
      </c>
      <c r="Z673" s="6" t="s">
        <v>1168</v>
      </c>
      <c r="AA673" s="1" t="s">
        <v>78</v>
      </c>
      <c r="AB673" s="1" t="s">
        <v>37</v>
      </c>
      <c r="AC673" s="1" t="s">
        <v>1295</v>
      </c>
      <c r="AD673" s="2"/>
      <c r="AE673" s="2"/>
      <c r="AF673" s="1" t="s">
        <v>1024</v>
      </c>
    </row>
    <row r="674">
      <c r="A674" s="5">
        <v>75353.0</v>
      </c>
      <c r="B674" s="3">
        <v>46205.0</v>
      </c>
      <c r="C674" s="1"/>
      <c r="D674" s="5" t="s">
        <v>2262</v>
      </c>
      <c r="E674" s="2"/>
      <c r="F674" s="5">
        <v>48816.0</v>
      </c>
      <c r="G674" s="3">
        <v>46206.0</v>
      </c>
      <c r="H674" s="1" t="s">
        <v>2263</v>
      </c>
      <c r="I674" s="3">
        <v>46206.0</v>
      </c>
      <c r="J674" s="1" t="s">
        <v>1000</v>
      </c>
      <c r="K674" s="5">
        <v>1.0</v>
      </c>
      <c r="L674" s="5">
        <v>1.61000001E8</v>
      </c>
      <c r="M674" s="1" t="s">
        <v>1010</v>
      </c>
      <c r="N674" s="1" t="s">
        <v>1260</v>
      </c>
      <c r="O674" s="2"/>
      <c r="P674" s="1" t="s">
        <v>986</v>
      </c>
      <c r="Q674" s="1" t="s">
        <v>506</v>
      </c>
      <c r="R674" s="2"/>
      <c r="S674" s="1" t="s">
        <v>39</v>
      </c>
      <c r="T674" s="1" t="s">
        <v>1003</v>
      </c>
      <c r="U674" s="6">
        <v>4800000.0</v>
      </c>
      <c r="V674" s="5" t="s">
        <v>1082</v>
      </c>
      <c r="W674" s="5" t="s">
        <v>1392</v>
      </c>
      <c r="X674" s="6" t="s">
        <v>2264</v>
      </c>
      <c r="Y674" s="6" t="s">
        <v>2264</v>
      </c>
      <c r="Z674" s="5" t="s">
        <v>1262</v>
      </c>
      <c r="AA674" s="1" t="s">
        <v>65</v>
      </c>
      <c r="AB674" s="1" t="s">
        <v>65</v>
      </c>
      <c r="AC674" s="1" t="s">
        <v>1931</v>
      </c>
      <c r="AD674" s="2"/>
      <c r="AE674" s="2"/>
      <c r="AF674" s="1" t="s">
        <v>1024</v>
      </c>
    </row>
    <row r="675">
      <c r="A675" s="5">
        <v>75351.0</v>
      </c>
      <c r="B675" s="3">
        <v>46205.0</v>
      </c>
      <c r="C675" s="1" t="s">
        <v>1041</v>
      </c>
      <c r="D675" s="5" t="s">
        <v>340</v>
      </c>
      <c r="E675" s="2"/>
      <c r="F675" s="1">
        <v>48734.0</v>
      </c>
      <c r="G675" s="18">
        <v>46205.0</v>
      </c>
      <c r="H675" s="1" t="s">
        <v>2265</v>
      </c>
      <c r="I675" s="18">
        <v>46205.0</v>
      </c>
      <c r="J675" s="1" t="s">
        <v>1000</v>
      </c>
      <c r="K675" s="5">
        <v>154.0</v>
      </c>
      <c r="L675" s="5">
        <v>2.30400154E8</v>
      </c>
      <c r="M675" s="1" t="s">
        <v>1211</v>
      </c>
      <c r="N675" s="1" t="s">
        <v>1211</v>
      </c>
      <c r="O675" s="2"/>
      <c r="P675" s="1" t="s">
        <v>2266</v>
      </c>
      <c r="Q675" s="1" t="s">
        <v>664</v>
      </c>
      <c r="R675" s="2"/>
      <c r="S675" s="1" t="s">
        <v>39</v>
      </c>
      <c r="T675" s="1" t="s">
        <v>1003</v>
      </c>
      <c r="U675" s="6">
        <v>4741379.0</v>
      </c>
      <c r="V675" s="5" t="s">
        <v>1005</v>
      </c>
      <c r="W675" s="5" t="s">
        <v>36</v>
      </c>
      <c r="X675" s="6" t="s">
        <v>1212</v>
      </c>
      <c r="Y675" s="6" t="s">
        <v>1213</v>
      </c>
      <c r="Z675" s="6">
        <v>2670000.0</v>
      </c>
      <c r="AA675" s="1" t="s">
        <v>78</v>
      </c>
      <c r="AB675" s="1" t="s">
        <v>38</v>
      </c>
      <c r="AC675" s="1" t="s">
        <v>1295</v>
      </c>
      <c r="AD675" s="2"/>
      <c r="AE675" s="2"/>
      <c r="AF675" s="1" t="s">
        <v>1024</v>
      </c>
    </row>
    <row r="676">
      <c r="A676" s="5">
        <v>75350.0</v>
      </c>
      <c r="B676" s="3">
        <v>46205.0</v>
      </c>
      <c r="C676" s="1" t="s">
        <v>1041</v>
      </c>
      <c r="D676" s="5" t="s">
        <v>808</v>
      </c>
      <c r="E676" s="2"/>
      <c r="F676" s="5">
        <v>48734.0</v>
      </c>
      <c r="G676" s="3">
        <v>46205.0</v>
      </c>
      <c r="H676" s="1" t="s">
        <v>2265</v>
      </c>
      <c r="I676" s="3">
        <v>46205.0</v>
      </c>
      <c r="J676" s="1" t="s">
        <v>1000</v>
      </c>
      <c r="K676" s="5">
        <v>127.0</v>
      </c>
      <c r="L676" s="5">
        <v>2.30400127E8</v>
      </c>
      <c r="M676" s="1" t="s">
        <v>1214</v>
      </c>
      <c r="N676" s="1" t="s">
        <v>1214</v>
      </c>
      <c r="O676" s="2"/>
      <c r="P676" s="1" t="s">
        <v>2266</v>
      </c>
      <c r="Q676" s="1" t="s">
        <v>664</v>
      </c>
      <c r="R676" s="2"/>
      <c r="S676" s="1" t="s">
        <v>39</v>
      </c>
      <c r="T676" s="1" t="s">
        <v>1003</v>
      </c>
      <c r="U676" s="6">
        <v>1896552.0</v>
      </c>
      <c r="V676" s="5" t="s">
        <v>1005</v>
      </c>
      <c r="W676" s="5" t="s">
        <v>36</v>
      </c>
      <c r="X676" s="6" t="s">
        <v>1215</v>
      </c>
      <c r="Y676" s="6" t="s">
        <v>1216</v>
      </c>
      <c r="Z676" s="6">
        <v>1070000.0</v>
      </c>
      <c r="AA676" s="1" t="s">
        <v>78</v>
      </c>
      <c r="AB676" s="1" t="s">
        <v>38</v>
      </c>
      <c r="AC676" s="1" t="s">
        <v>1295</v>
      </c>
      <c r="AD676" s="2"/>
      <c r="AE676" s="1"/>
      <c r="AF676" s="1" t="s">
        <v>1024</v>
      </c>
    </row>
    <row r="677">
      <c r="A677" s="5">
        <v>75349.0</v>
      </c>
      <c r="B677" s="3">
        <v>46205.0</v>
      </c>
      <c r="C677" s="1" t="s">
        <v>1041</v>
      </c>
      <c r="D677" s="5" t="s">
        <v>808</v>
      </c>
      <c r="E677" s="2"/>
      <c r="F677" s="5">
        <v>48734.0</v>
      </c>
      <c r="G677" s="3">
        <v>46205.0</v>
      </c>
      <c r="H677" s="1" t="s">
        <v>2265</v>
      </c>
      <c r="I677" s="3">
        <v>46205.0</v>
      </c>
      <c r="J677" s="1" t="s">
        <v>1000</v>
      </c>
      <c r="K677" s="5">
        <v>152.0</v>
      </c>
      <c r="L677" s="5">
        <v>2.30400152E8</v>
      </c>
      <c r="M677" s="1" t="s">
        <v>1217</v>
      </c>
      <c r="N677" s="1" t="s">
        <v>1217</v>
      </c>
      <c r="O677" s="2"/>
      <c r="P677" s="1" t="s">
        <v>2266</v>
      </c>
      <c r="Q677" s="1" t="s">
        <v>664</v>
      </c>
      <c r="R677" s="2"/>
      <c r="S677" s="1" t="s">
        <v>39</v>
      </c>
      <c r="T677" s="1" t="s">
        <v>1003</v>
      </c>
      <c r="U677" s="6">
        <v>4741379.0</v>
      </c>
      <c r="V677" s="5" t="s">
        <v>1005</v>
      </c>
      <c r="W677" s="5" t="s">
        <v>36</v>
      </c>
      <c r="X677" s="6" t="s">
        <v>1212</v>
      </c>
      <c r="Y677" s="6" t="s">
        <v>1213</v>
      </c>
      <c r="Z677" s="6">
        <v>2720000.0</v>
      </c>
      <c r="AA677" s="1" t="s">
        <v>78</v>
      </c>
      <c r="AB677" s="1" t="s">
        <v>38</v>
      </c>
      <c r="AC677" s="1" t="s">
        <v>1295</v>
      </c>
      <c r="AD677" s="2"/>
      <c r="AE677" s="2"/>
      <c r="AF677" s="1" t="s">
        <v>1024</v>
      </c>
    </row>
    <row r="678">
      <c r="A678" s="5">
        <v>75348.0</v>
      </c>
      <c r="B678" s="3">
        <v>46205.0</v>
      </c>
      <c r="C678" s="1" t="s">
        <v>1041</v>
      </c>
      <c r="D678" s="5" t="s">
        <v>808</v>
      </c>
      <c r="E678" s="2"/>
      <c r="F678" s="5">
        <v>48734.0</v>
      </c>
      <c r="G678" s="3">
        <v>46205.0</v>
      </c>
      <c r="H678" s="1" t="s">
        <v>2265</v>
      </c>
      <c r="I678" s="3">
        <v>46205.0</v>
      </c>
      <c r="J678" s="1" t="s">
        <v>1000</v>
      </c>
      <c r="K678" s="5">
        <v>144.0</v>
      </c>
      <c r="L678" s="5">
        <v>2.30400144E8</v>
      </c>
      <c r="M678" s="1" t="s">
        <v>1208</v>
      </c>
      <c r="N678" s="1" t="s">
        <v>1208</v>
      </c>
      <c r="O678" s="2"/>
      <c r="P678" s="1" t="s">
        <v>2266</v>
      </c>
      <c r="Q678" s="1" t="s">
        <v>664</v>
      </c>
      <c r="R678" s="2"/>
      <c r="S678" s="1" t="s">
        <v>39</v>
      </c>
      <c r="T678" s="1" t="s">
        <v>1003</v>
      </c>
      <c r="U678" s="6">
        <v>3879310.0</v>
      </c>
      <c r="V678" s="5" t="s">
        <v>1005</v>
      </c>
      <c r="W678" s="5" t="s">
        <v>36</v>
      </c>
      <c r="X678" s="6" t="s">
        <v>1209</v>
      </c>
      <c r="Y678" s="6" t="s">
        <v>1210</v>
      </c>
      <c r="Z678" s="6">
        <v>1640000.0</v>
      </c>
      <c r="AA678" s="1" t="s">
        <v>78</v>
      </c>
      <c r="AB678" s="1" t="s">
        <v>38</v>
      </c>
      <c r="AC678" s="1" t="s">
        <v>1295</v>
      </c>
      <c r="AD678" s="2"/>
      <c r="AE678" s="2"/>
      <c r="AF678" s="1" t="s">
        <v>1024</v>
      </c>
    </row>
    <row r="679">
      <c r="A679" s="5">
        <v>75347.0</v>
      </c>
      <c r="B679" s="3">
        <v>46205.0</v>
      </c>
      <c r="C679" s="1" t="s">
        <v>2031</v>
      </c>
      <c r="D679" s="5" t="s">
        <v>1105</v>
      </c>
      <c r="E679" s="2"/>
      <c r="F679" s="5">
        <v>48703.0</v>
      </c>
      <c r="G679" s="3">
        <v>46205.0</v>
      </c>
      <c r="H679" s="1" t="s">
        <v>2267</v>
      </c>
      <c r="I679" s="3">
        <v>46205.0</v>
      </c>
      <c r="J679" s="1" t="s">
        <v>1000</v>
      </c>
      <c r="K679" s="5">
        <v>222.0</v>
      </c>
      <c r="L679" s="5">
        <v>2.30400222E8</v>
      </c>
      <c r="M679" s="1" t="s">
        <v>1141</v>
      </c>
      <c r="N679" s="1" t="s">
        <v>1141</v>
      </c>
      <c r="O679" s="2"/>
      <c r="P679" s="1" t="s">
        <v>2268</v>
      </c>
      <c r="Q679" s="1" t="s">
        <v>113</v>
      </c>
      <c r="R679" s="2"/>
      <c r="S679" s="1" t="s">
        <v>39</v>
      </c>
      <c r="T679" s="1" t="s">
        <v>1003</v>
      </c>
      <c r="U679" s="6">
        <v>4780000.0</v>
      </c>
      <c r="V679" s="5" t="s">
        <v>1005</v>
      </c>
      <c r="W679" s="5" t="s">
        <v>1054</v>
      </c>
      <c r="X679" s="6" t="s">
        <v>36</v>
      </c>
      <c r="Y679" s="6" t="s">
        <v>36</v>
      </c>
      <c r="Z679" s="6">
        <v>0.0</v>
      </c>
      <c r="AA679" s="1" t="s">
        <v>78</v>
      </c>
      <c r="AB679" s="1" t="s">
        <v>57</v>
      </c>
      <c r="AC679" s="1" t="s">
        <v>1154</v>
      </c>
      <c r="AD679" s="2"/>
      <c r="AE679" s="2"/>
      <c r="AF679" s="1" t="s">
        <v>1024</v>
      </c>
    </row>
    <row r="680">
      <c r="A680" s="5">
        <v>75346.0</v>
      </c>
      <c r="B680" s="3">
        <v>46205.0</v>
      </c>
      <c r="C680" s="2"/>
      <c r="D680" s="5" t="s">
        <v>412</v>
      </c>
      <c r="E680" s="2"/>
      <c r="F680" s="5">
        <v>48701.0</v>
      </c>
      <c r="G680" s="3">
        <v>46205.0</v>
      </c>
      <c r="H680" s="1" t="s">
        <v>2269</v>
      </c>
      <c r="I680" s="3">
        <v>46205.0</v>
      </c>
      <c r="J680" s="1" t="s">
        <v>1000</v>
      </c>
      <c r="K680" s="5">
        <v>1.0</v>
      </c>
      <c r="L680" s="5">
        <v>1.61000001E8</v>
      </c>
      <c r="M680" s="1" t="s">
        <v>1010</v>
      </c>
      <c r="N680" s="1" t="s">
        <v>1080</v>
      </c>
      <c r="O680" s="2"/>
      <c r="P680" s="1" t="s">
        <v>986</v>
      </c>
      <c r="Q680" s="1" t="s">
        <v>953</v>
      </c>
      <c r="R680" s="2"/>
      <c r="S680" s="1" t="s">
        <v>820</v>
      </c>
      <c r="T680" s="1" t="s">
        <v>1003</v>
      </c>
      <c r="U680" s="6" t="s">
        <v>1081</v>
      </c>
      <c r="V680" s="5" t="s">
        <v>1082</v>
      </c>
      <c r="W680" s="5" t="s">
        <v>36</v>
      </c>
      <c r="X680" s="6" t="s">
        <v>505</v>
      </c>
      <c r="Y680" s="6" t="s">
        <v>505</v>
      </c>
      <c r="Z680" s="6">
        <v>7068500.0</v>
      </c>
      <c r="AA680" s="1" t="s">
        <v>831</v>
      </c>
      <c r="AB680" s="1" t="s">
        <v>831</v>
      </c>
      <c r="AC680" s="1" t="s">
        <v>832</v>
      </c>
      <c r="AD680" s="2"/>
      <c r="AE680" s="2"/>
      <c r="AF680" s="1" t="s">
        <v>1008</v>
      </c>
    </row>
    <row r="681">
      <c r="A681" s="5">
        <v>75345.0</v>
      </c>
      <c r="B681" s="3">
        <v>46205.0</v>
      </c>
      <c r="C681" s="2"/>
      <c r="D681" s="5" t="s">
        <v>1797</v>
      </c>
      <c r="E681" s="2"/>
      <c r="F681" s="5">
        <v>48732.0</v>
      </c>
      <c r="G681" s="3">
        <v>46205.0</v>
      </c>
      <c r="H681" s="1" t="s">
        <v>2270</v>
      </c>
      <c r="I681" s="3">
        <v>46205.0</v>
      </c>
      <c r="J681" s="1" t="s">
        <v>1000</v>
      </c>
      <c r="K681" s="5">
        <v>1.0</v>
      </c>
      <c r="L681" s="5">
        <v>1.61000001E8</v>
      </c>
      <c r="M681" s="1" t="s">
        <v>1010</v>
      </c>
      <c r="N681" s="1" t="s">
        <v>1083</v>
      </c>
      <c r="O681" s="2"/>
      <c r="P681" s="1" t="s">
        <v>986</v>
      </c>
      <c r="Q681" s="1" t="s">
        <v>627</v>
      </c>
      <c r="R681" s="2"/>
      <c r="S681" s="1" t="s">
        <v>39</v>
      </c>
      <c r="T681" s="1" t="s">
        <v>1003</v>
      </c>
      <c r="U681" s="6" t="s">
        <v>1084</v>
      </c>
      <c r="V681" s="5" t="s">
        <v>1005</v>
      </c>
      <c r="W681" s="5" t="s">
        <v>36</v>
      </c>
      <c r="X681" s="6" t="s">
        <v>1085</v>
      </c>
      <c r="Y681" s="6" t="s">
        <v>1085</v>
      </c>
      <c r="Z681" s="6">
        <v>0.0</v>
      </c>
      <c r="AA681" s="1" t="s">
        <v>38</v>
      </c>
      <c r="AB681" s="1" t="s">
        <v>38</v>
      </c>
      <c r="AC681" s="1" t="s">
        <v>1931</v>
      </c>
      <c r="AD681" s="2"/>
      <c r="AE681" s="2"/>
      <c r="AF681" s="1" t="s">
        <v>1024</v>
      </c>
    </row>
    <row r="682">
      <c r="A682" s="5">
        <v>75344.0</v>
      </c>
      <c r="B682" s="3">
        <v>46205.0</v>
      </c>
      <c r="C682" s="2"/>
      <c r="D682" s="5" t="s">
        <v>1797</v>
      </c>
      <c r="E682" s="2"/>
      <c r="F682" s="5">
        <v>48732.0</v>
      </c>
      <c r="G682" s="3">
        <v>46205.0</v>
      </c>
      <c r="H682" s="1" t="s">
        <v>2270</v>
      </c>
      <c r="I682" s="3">
        <v>46205.0</v>
      </c>
      <c r="J682" s="1" t="s">
        <v>1000</v>
      </c>
      <c r="K682" s="5">
        <v>1.0</v>
      </c>
      <c r="L682" s="5">
        <v>1.61000001E8</v>
      </c>
      <c r="M682" s="1" t="s">
        <v>1010</v>
      </c>
      <c r="N682" s="1" t="s">
        <v>1097</v>
      </c>
      <c r="O682" s="2"/>
      <c r="P682" s="1" t="s">
        <v>986</v>
      </c>
      <c r="Q682" s="1" t="s">
        <v>627</v>
      </c>
      <c r="R682" s="2"/>
      <c r="S682" s="1" t="s">
        <v>39</v>
      </c>
      <c r="T682" s="1" t="s">
        <v>1003</v>
      </c>
      <c r="U682" s="6">
        <v>2400000.0</v>
      </c>
      <c r="V682" s="5" t="s">
        <v>1005</v>
      </c>
      <c r="W682" s="5" t="s">
        <v>36</v>
      </c>
      <c r="X682" s="6" t="s">
        <v>1098</v>
      </c>
      <c r="Y682" s="6" t="s">
        <v>1098</v>
      </c>
      <c r="Z682" s="6">
        <v>1117600.0</v>
      </c>
      <c r="AA682" s="1" t="s">
        <v>38</v>
      </c>
      <c r="AB682" s="1" t="s">
        <v>38</v>
      </c>
      <c r="AC682" s="1" t="s">
        <v>1931</v>
      </c>
      <c r="AD682" s="2"/>
      <c r="AE682" s="2"/>
      <c r="AF682" s="1" t="s">
        <v>1024</v>
      </c>
    </row>
    <row r="683">
      <c r="A683" s="5">
        <v>75343.0</v>
      </c>
      <c r="B683" s="3">
        <v>46205.0</v>
      </c>
      <c r="C683" s="2"/>
      <c r="D683" s="5" t="s">
        <v>1797</v>
      </c>
      <c r="E683" s="2"/>
      <c r="F683" s="5">
        <v>48732.0</v>
      </c>
      <c r="G683" s="3">
        <v>46205.0</v>
      </c>
      <c r="H683" s="1" t="s">
        <v>2270</v>
      </c>
      <c r="I683" s="3">
        <v>46205.0</v>
      </c>
      <c r="J683" s="1" t="s">
        <v>1000</v>
      </c>
      <c r="K683" s="5">
        <v>1.0</v>
      </c>
      <c r="L683" s="5">
        <v>1.61000001E8</v>
      </c>
      <c r="M683" s="1" t="s">
        <v>1010</v>
      </c>
      <c r="N683" s="1" t="s">
        <v>1076</v>
      </c>
      <c r="O683" s="2"/>
      <c r="P683" s="1" t="s">
        <v>986</v>
      </c>
      <c r="Q683" s="1" t="s">
        <v>627</v>
      </c>
      <c r="R683" s="2"/>
      <c r="S683" s="1" t="s">
        <v>39</v>
      </c>
      <c r="T683" s="1" t="s">
        <v>1003</v>
      </c>
      <c r="U683" s="6">
        <v>7000000.0</v>
      </c>
      <c r="V683" s="5" t="s">
        <v>1137</v>
      </c>
      <c r="W683" s="5" t="s">
        <v>36</v>
      </c>
      <c r="X683" s="6" t="s">
        <v>1667</v>
      </c>
      <c r="Y683" s="6" t="s">
        <v>1667</v>
      </c>
      <c r="Z683" s="6">
        <v>1617400.0</v>
      </c>
      <c r="AA683" s="1" t="s">
        <v>38</v>
      </c>
      <c r="AB683" s="1" t="s">
        <v>38</v>
      </c>
      <c r="AC683" s="1" t="s">
        <v>1931</v>
      </c>
      <c r="AD683" s="2"/>
      <c r="AE683" s="2"/>
      <c r="AF683" s="1" t="s">
        <v>1024</v>
      </c>
    </row>
    <row r="684">
      <c r="A684" s="5">
        <v>75342.0</v>
      </c>
      <c r="B684" s="3">
        <v>46205.0</v>
      </c>
      <c r="C684" s="1"/>
      <c r="D684" s="5" t="s">
        <v>1797</v>
      </c>
      <c r="E684" s="2"/>
      <c r="F684" s="5">
        <v>48732.0</v>
      </c>
      <c r="G684" s="3">
        <v>46205.0</v>
      </c>
      <c r="H684" s="1" t="s">
        <v>2270</v>
      </c>
      <c r="I684" s="3">
        <v>46205.0</v>
      </c>
      <c r="J684" s="1" t="s">
        <v>1000</v>
      </c>
      <c r="K684" s="5">
        <v>1.0</v>
      </c>
      <c r="L684" s="5">
        <v>1.61000001E8</v>
      </c>
      <c r="M684" s="1" t="s">
        <v>1010</v>
      </c>
      <c r="N684" s="1" t="s">
        <v>1080</v>
      </c>
      <c r="O684" s="2"/>
      <c r="P684" s="1" t="s">
        <v>986</v>
      </c>
      <c r="Q684" s="1" t="s">
        <v>627</v>
      </c>
      <c r="R684" s="2"/>
      <c r="S684" s="1" t="s">
        <v>39</v>
      </c>
      <c r="T684" s="1" t="s">
        <v>1003</v>
      </c>
      <c r="U684" s="6" t="s">
        <v>1081</v>
      </c>
      <c r="V684" s="5" t="s">
        <v>1137</v>
      </c>
      <c r="W684" s="5" t="s">
        <v>36</v>
      </c>
      <c r="X684" s="6" t="s">
        <v>1138</v>
      </c>
      <c r="Y684" s="6" t="s">
        <v>1138</v>
      </c>
      <c r="Z684" s="6">
        <v>7068500.0</v>
      </c>
      <c r="AA684" s="1" t="s">
        <v>38</v>
      </c>
      <c r="AB684" s="1" t="s">
        <v>38</v>
      </c>
      <c r="AC684" s="1" t="s">
        <v>1931</v>
      </c>
      <c r="AD684" s="2"/>
      <c r="AE684" s="2"/>
      <c r="AF684" s="1" t="s">
        <v>1024</v>
      </c>
    </row>
    <row r="685">
      <c r="A685" s="5">
        <v>75341.0</v>
      </c>
      <c r="B685" s="3">
        <v>46205.0</v>
      </c>
      <c r="C685" s="2"/>
      <c r="D685" s="5" t="s">
        <v>1524</v>
      </c>
      <c r="E685" s="2"/>
      <c r="F685" s="5">
        <v>48700.0</v>
      </c>
      <c r="G685" s="3">
        <v>46205.0</v>
      </c>
      <c r="H685" s="1" t="s">
        <v>2271</v>
      </c>
      <c r="I685" s="3">
        <v>46205.0</v>
      </c>
      <c r="J685" s="1" t="s">
        <v>1000</v>
      </c>
      <c r="K685" s="5">
        <v>1.0</v>
      </c>
      <c r="L685" s="5">
        <v>1.61000001E8</v>
      </c>
      <c r="M685" s="1" t="s">
        <v>1010</v>
      </c>
      <c r="N685" s="1" t="s">
        <v>1097</v>
      </c>
      <c r="O685" s="2"/>
      <c r="P685" s="1" t="s">
        <v>986</v>
      </c>
      <c r="Q685" s="1" t="s">
        <v>629</v>
      </c>
      <c r="R685" s="2"/>
      <c r="S685" s="1" t="s">
        <v>39</v>
      </c>
      <c r="T685" s="1" t="s">
        <v>1003</v>
      </c>
      <c r="U685" s="6">
        <v>2400000.0</v>
      </c>
      <c r="V685" s="5" t="s">
        <v>1005</v>
      </c>
      <c r="W685" s="5" t="s">
        <v>36</v>
      </c>
      <c r="X685" s="6" t="s">
        <v>1098</v>
      </c>
      <c r="Y685" s="6" t="s">
        <v>1098</v>
      </c>
      <c r="Z685" s="6">
        <v>1117600.0</v>
      </c>
      <c r="AA685" s="1" t="s">
        <v>38</v>
      </c>
      <c r="AB685" s="1" t="s">
        <v>38</v>
      </c>
      <c r="AC685" s="1" t="s">
        <v>1931</v>
      </c>
      <c r="AD685" s="2"/>
      <c r="AE685" s="2"/>
      <c r="AF685" s="1" t="s">
        <v>1024</v>
      </c>
    </row>
    <row r="686">
      <c r="A686" s="5">
        <v>75340.0</v>
      </c>
      <c r="B686" s="3">
        <v>46205.0</v>
      </c>
      <c r="C686" s="2"/>
      <c r="D686" s="5" t="s">
        <v>1524</v>
      </c>
      <c r="E686" s="2"/>
      <c r="F686" s="5">
        <v>48700.0</v>
      </c>
      <c r="G686" s="3">
        <v>46205.0</v>
      </c>
      <c r="H686" s="1" t="s">
        <v>2271</v>
      </c>
      <c r="I686" s="3">
        <v>46205.0</v>
      </c>
      <c r="J686" s="1" t="s">
        <v>1000</v>
      </c>
      <c r="K686" s="5">
        <v>1.0</v>
      </c>
      <c r="L686" s="5">
        <v>1.61000001E8</v>
      </c>
      <c r="M686" s="1" t="s">
        <v>1010</v>
      </c>
      <c r="N686" s="1" t="s">
        <v>1080</v>
      </c>
      <c r="O686" s="2"/>
      <c r="P686" s="1" t="s">
        <v>986</v>
      </c>
      <c r="Q686" s="1" t="s">
        <v>629</v>
      </c>
      <c r="R686" s="2"/>
      <c r="S686" s="1" t="s">
        <v>39</v>
      </c>
      <c r="T686" s="1" t="s">
        <v>1003</v>
      </c>
      <c r="U686" s="6" t="s">
        <v>1081</v>
      </c>
      <c r="V686" s="5" t="s">
        <v>1077</v>
      </c>
      <c r="W686" s="5" t="s">
        <v>36</v>
      </c>
      <c r="X686" s="6" t="s">
        <v>56</v>
      </c>
      <c r="Y686" s="6" t="s">
        <v>56</v>
      </c>
      <c r="Z686" s="6">
        <v>7068500.0</v>
      </c>
      <c r="AA686" s="1" t="s">
        <v>38</v>
      </c>
      <c r="AB686" s="1" t="s">
        <v>38</v>
      </c>
      <c r="AC686" s="1" t="s">
        <v>1931</v>
      </c>
      <c r="AD686" s="2"/>
      <c r="AE686" s="2"/>
      <c r="AF686" s="1" t="s">
        <v>1024</v>
      </c>
    </row>
    <row r="687">
      <c r="A687" s="5">
        <v>75339.0</v>
      </c>
      <c r="B687" s="3">
        <v>46205.0</v>
      </c>
      <c r="C687" s="2"/>
      <c r="D687" s="5" t="s">
        <v>1524</v>
      </c>
      <c r="E687" s="2"/>
      <c r="F687" s="5">
        <v>48700.0</v>
      </c>
      <c r="G687" s="3">
        <v>46205.0</v>
      </c>
      <c r="H687" s="1" t="s">
        <v>2271</v>
      </c>
      <c r="I687" s="3">
        <v>46205.0</v>
      </c>
      <c r="J687" s="1" t="s">
        <v>1000</v>
      </c>
      <c r="K687" s="5">
        <v>1.0</v>
      </c>
      <c r="L687" s="5">
        <v>1.61000001E8</v>
      </c>
      <c r="M687" s="1" t="s">
        <v>1010</v>
      </c>
      <c r="N687" s="1" t="s">
        <v>1076</v>
      </c>
      <c r="O687" s="2"/>
      <c r="P687" s="1" t="s">
        <v>986</v>
      </c>
      <c r="Q687" s="1" t="s">
        <v>629</v>
      </c>
      <c r="R687" s="2"/>
      <c r="S687" s="1" t="s">
        <v>39</v>
      </c>
      <c r="T687" s="1" t="s">
        <v>1003</v>
      </c>
      <c r="U687" s="6">
        <v>7000000.0</v>
      </c>
      <c r="V687" s="5" t="s">
        <v>1137</v>
      </c>
      <c r="W687" s="5" t="s">
        <v>36</v>
      </c>
      <c r="X687" s="6" t="s">
        <v>1667</v>
      </c>
      <c r="Y687" s="6" t="s">
        <v>1667</v>
      </c>
      <c r="Z687" s="6">
        <v>1617400.0</v>
      </c>
      <c r="AA687" s="1" t="s">
        <v>38</v>
      </c>
      <c r="AB687" s="1" t="s">
        <v>38</v>
      </c>
      <c r="AC687" s="1" t="s">
        <v>1931</v>
      </c>
      <c r="AD687" s="2"/>
      <c r="AE687" s="2"/>
      <c r="AF687" s="1" t="s">
        <v>1024</v>
      </c>
    </row>
    <row r="688">
      <c r="A688" s="5">
        <v>75338.0</v>
      </c>
      <c r="B688" s="3">
        <v>46205.0</v>
      </c>
      <c r="C688" s="2"/>
      <c r="D688" s="5" t="s">
        <v>1553</v>
      </c>
      <c r="E688" s="2"/>
      <c r="F688" s="5">
        <v>48708.0</v>
      </c>
      <c r="G688" s="3">
        <v>46205.0</v>
      </c>
      <c r="H688" s="1" t="s">
        <v>2272</v>
      </c>
      <c r="I688" s="3">
        <v>46205.0</v>
      </c>
      <c r="J688" s="1" t="s">
        <v>1000</v>
      </c>
      <c r="K688" s="5">
        <v>92.0</v>
      </c>
      <c r="L688" s="5">
        <v>2.30300092E8</v>
      </c>
      <c r="M688" s="1" t="s">
        <v>1269</v>
      </c>
      <c r="N688" s="1" t="s">
        <v>1269</v>
      </c>
      <c r="O688" s="2"/>
      <c r="P688" s="1" t="s">
        <v>986</v>
      </c>
      <c r="Q688" s="1" t="s">
        <v>682</v>
      </c>
      <c r="R688" s="2"/>
      <c r="S688" s="1" t="s">
        <v>39</v>
      </c>
      <c r="T688" s="1" t="s">
        <v>1003</v>
      </c>
      <c r="U688" s="6" t="s">
        <v>1270</v>
      </c>
      <c r="V688" s="5" t="s">
        <v>1012</v>
      </c>
      <c r="W688" s="5" t="s">
        <v>2273</v>
      </c>
      <c r="X688" s="6" t="s">
        <v>2274</v>
      </c>
      <c r="Y688" s="6" t="s">
        <v>2275</v>
      </c>
      <c r="Z688" s="5" t="s">
        <v>1273</v>
      </c>
      <c r="AA688" s="1" t="s">
        <v>37</v>
      </c>
      <c r="AB688" s="1" t="s">
        <v>37</v>
      </c>
      <c r="AC688" s="1" t="s">
        <v>1274</v>
      </c>
      <c r="AD688" s="2"/>
      <c r="AE688" s="2"/>
      <c r="AF688" s="1" t="s">
        <v>1024</v>
      </c>
    </row>
    <row r="689">
      <c r="A689" s="5">
        <v>75337.0</v>
      </c>
      <c r="B689" s="3">
        <v>46205.0</v>
      </c>
      <c r="C689" s="2"/>
      <c r="D689" s="5" t="s">
        <v>661</v>
      </c>
      <c r="E689" s="2"/>
      <c r="F689" s="5">
        <v>48702.0</v>
      </c>
      <c r="G689" s="3">
        <v>46205.0</v>
      </c>
      <c r="H689" s="1" t="s">
        <v>2276</v>
      </c>
      <c r="I689" s="3">
        <v>46205.0</v>
      </c>
      <c r="J689" s="1" t="s">
        <v>1000</v>
      </c>
      <c r="K689" s="5">
        <v>1.0</v>
      </c>
      <c r="L689" s="5">
        <v>1.61000001E8</v>
      </c>
      <c r="M689" s="1" t="s">
        <v>1010</v>
      </c>
      <c r="N689" s="1" t="s">
        <v>1123</v>
      </c>
      <c r="O689" s="2"/>
      <c r="P689" s="1" t="s">
        <v>986</v>
      </c>
      <c r="Q689" s="1" t="s">
        <v>113</v>
      </c>
      <c r="R689" s="2"/>
      <c r="S689" s="1" t="s">
        <v>39</v>
      </c>
      <c r="T689" s="1" t="s">
        <v>1003</v>
      </c>
      <c r="U689" s="6" t="s">
        <v>1124</v>
      </c>
      <c r="V689" s="5" t="s">
        <v>1005</v>
      </c>
      <c r="W689" s="5" t="s">
        <v>36</v>
      </c>
      <c r="X689" s="6" t="s">
        <v>1130</v>
      </c>
      <c r="Y689" s="6" t="s">
        <v>1130</v>
      </c>
      <c r="Z689" s="6" t="s">
        <v>1127</v>
      </c>
      <c r="AA689" s="1" t="s">
        <v>57</v>
      </c>
      <c r="AB689" s="1" t="s">
        <v>57</v>
      </c>
      <c r="AC689" s="1" t="s">
        <v>1931</v>
      </c>
      <c r="AD689" s="2"/>
      <c r="AE689" s="2"/>
      <c r="AF689" s="1" t="s">
        <v>1024</v>
      </c>
    </row>
    <row r="690">
      <c r="A690" s="5">
        <v>75336.0</v>
      </c>
      <c r="B690" s="3">
        <v>46205.0</v>
      </c>
      <c r="C690" s="1"/>
      <c r="D690" s="5" t="s">
        <v>661</v>
      </c>
      <c r="E690" s="2"/>
      <c r="F690" s="5">
        <v>48702.0</v>
      </c>
      <c r="G690" s="3">
        <v>46205.0</v>
      </c>
      <c r="H690" s="1" t="s">
        <v>2276</v>
      </c>
      <c r="I690" s="3">
        <v>46205.0</v>
      </c>
      <c r="J690" s="1" t="s">
        <v>1000</v>
      </c>
      <c r="K690" s="5">
        <v>1.0</v>
      </c>
      <c r="L690" s="5">
        <v>1.61000001E8</v>
      </c>
      <c r="M690" s="1" t="s">
        <v>1010</v>
      </c>
      <c r="N690" s="1" t="s">
        <v>1164</v>
      </c>
      <c r="O690" s="2"/>
      <c r="P690" s="1" t="s">
        <v>986</v>
      </c>
      <c r="Q690" s="1" t="s">
        <v>113</v>
      </c>
      <c r="R690" s="2"/>
      <c r="S690" s="1" t="s">
        <v>39</v>
      </c>
      <c r="T690" s="1" t="s">
        <v>1003</v>
      </c>
      <c r="U690" s="6" t="s">
        <v>1165</v>
      </c>
      <c r="V690" s="5" t="s">
        <v>1551</v>
      </c>
      <c r="W690" s="5" t="s">
        <v>36</v>
      </c>
      <c r="X690" s="6" t="s">
        <v>2277</v>
      </c>
      <c r="Y690" s="6" t="s">
        <v>2277</v>
      </c>
      <c r="Z690" s="6">
        <v>8188400.0</v>
      </c>
      <c r="AA690" s="1" t="s">
        <v>57</v>
      </c>
      <c r="AB690" s="1" t="s">
        <v>57</v>
      </c>
      <c r="AC690" s="1" t="s">
        <v>1931</v>
      </c>
      <c r="AD690" s="2"/>
      <c r="AE690" s="2"/>
      <c r="AF690" s="1" t="s">
        <v>1024</v>
      </c>
    </row>
    <row r="691">
      <c r="A691" s="5">
        <v>75335.0</v>
      </c>
      <c r="B691" s="3">
        <v>46205.0</v>
      </c>
      <c r="C691" s="2"/>
      <c r="D691" s="5" t="s">
        <v>661</v>
      </c>
      <c r="E691" s="2"/>
      <c r="F691" s="5">
        <v>48702.0</v>
      </c>
      <c r="G691" s="3">
        <v>46205.0</v>
      </c>
      <c r="H691" s="1" t="s">
        <v>2276</v>
      </c>
      <c r="I691" s="3">
        <v>46205.0</v>
      </c>
      <c r="J691" s="1" t="s">
        <v>1000</v>
      </c>
      <c r="K691" s="5">
        <v>1.0</v>
      </c>
      <c r="L691" s="5">
        <v>1.61000001E8</v>
      </c>
      <c r="M691" s="1" t="s">
        <v>1010</v>
      </c>
      <c r="N691" s="1" t="s">
        <v>1011</v>
      </c>
      <c r="O691" s="2"/>
      <c r="P691" s="1" t="s">
        <v>986</v>
      </c>
      <c r="Q691" s="1" t="s">
        <v>113</v>
      </c>
      <c r="R691" s="2"/>
      <c r="S691" s="1" t="s">
        <v>39</v>
      </c>
      <c r="T691" s="1" t="s">
        <v>1003</v>
      </c>
      <c r="U691" s="6">
        <v>8900000.0</v>
      </c>
      <c r="V691" s="5" t="s">
        <v>1551</v>
      </c>
      <c r="W691" s="5" t="s">
        <v>36</v>
      </c>
      <c r="X691" s="6" t="s">
        <v>1552</v>
      </c>
      <c r="Y691" s="6" t="s">
        <v>1552</v>
      </c>
      <c r="Z691" s="6" t="s">
        <v>1014</v>
      </c>
      <c r="AA691" s="1" t="s">
        <v>57</v>
      </c>
      <c r="AB691" s="1" t="s">
        <v>57</v>
      </c>
      <c r="AC691" s="1" t="s">
        <v>1931</v>
      </c>
      <c r="AD691" s="2"/>
      <c r="AE691" s="2"/>
      <c r="AF691" s="1" t="s">
        <v>1024</v>
      </c>
    </row>
    <row r="692">
      <c r="A692" s="5">
        <v>75334.0</v>
      </c>
      <c r="B692" s="3">
        <v>46205.0</v>
      </c>
      <c r="C692" s="1" t="s">
        <v>2031</v>
      </c>
      <c r="D692" s="5" t="s">
        <v>768</v>
      </c>
      <c r="E692" s="2"/>
      <c r="F692" s="5">
        <v>48815.0</v>
      </c>
      <c r="G692" s="3">
        <v>46206.0</v>
      </c>
      <c r="H692" s="1" t="s">
        <v>2278</v>
      </c>
      <c r="I692" s="3">
        <v>46206.0</v>
      </c>
      <c r="J692" s="1" t="s">
        <v>1000</v>
      </c>
      <c r="K692" s="5">
        <v>224.0</v>
      </c>
      <c r="L692" s="5">
        <v>2.30400224E8</v>
      </c>
      <c r="M692" s="1" t="s">
        <v>1425</v>
      </c>
      <c r="N692" s="1" t="s">
        <v>1425</v>
      </c>
      <c r="O692" s="2"/>
      <c r="P692" s="1" t="s">
        <v>2279</v>
      </c>
      <c r="Q692" s="1" t="s">
        <v>506</v>
      </c>
      <c r="R692" s="2"/>
      <c r="S692" s="1" t="s">
        <v>39</v>
      </c>
      <c r="T692" s="1" t="s">
        <v>1003</v>
      </c>
      <c r="U692" s="6">
        <v>7170000.0</v>
      </c>
      <c r="V692" s="5" t="s">
        <v>1005</v>
      </c>
      <c r="W692" s="5" t="s">
        <v>1054</v>
      </c>
      <c r="X692" s="6" t="s">
        <v>36</v>
      </c>
      <c r="Y692" s="6" t="s">
        <v>36</v>
      </c>
      <c r="Z692" s="6">
        <v>0.0</v>
      </c>
      <c r="AA692" s="1" t="s">
        <v>78</v>
      </c>
      <c r="AB692" s="1" t="s">
        <v>65</v>
      </c>
      <c r="AC692" s="1" t="s">
        <v>1295</v>
      </c>
      <c r="AD692" s="2"/>
      <c r="AE692" s="2"/>
      <c r="AF692" s="1" t="s">
        <v>1024</v>
      </c>
    </row>
    <row r="693">
      <c r="A693" s="5">
        <v>75333.0</v>
      </c>
      <c r="B693" s="3">
        <v>46205.0</v>
      </c>
      <c r="C693" s="1" t="s">
        <v>2031</v>
      </c>
      <c r="D693" s="5" t="s">
        <v>1694</v>
      </c>
      <c r="E693" s="2"/>
      <c r="F693" s="5">
        <v>48703.0</v>
      </c>
      <c r="G693" s="3">
        <v>46205.0</v>
      </c>
      <c r="H693" s="1" t="s">
        <v>2267</v>
      </c>
      <c r="I693" s="3">
        <v>46205.0</v>
      </c>
      <c r="J693" s="1" t="s">
        <v>1000</v>
      </c>
      <c r="K693" s="5">
        <v>222.0</v>
      </c>
      <c r="L693" s="5">
        <v>2.30400222E8</v>
      </c>
      <c r="M693" s="1" t="s">
        <v>1141</v>
      </c>
      <c r="N693" s="1" t="s">
        <v>1141</v>
      </c>
      <c r="O693" s="2"/>
      <c r="P693" s="1" t="s">
        <v>2280</v>
      </c>
      <c r="Q693" s="1" t="s">
        <v>113</v>
      </c>
      <c r="R693" s="2"/>
      <c r="S693" s="1" t="s">
        <v>39</v>
      </c>
      <c r="T693" s="1" t="s">
        <v>1003</v>
      </c>
      <c r="U693" s="6">
        <v>4780000.0</v>
      </c>
      <c r="V693" s="5" t="s">
        <v>1005</v>
      </c>
      <c r="W693" s="5" t="s">
        <v>1054</v>
      </c>
      <c r="X693" s="6" t="s">
        <v>36</v>
      </c>
      <c r="Y693" s="6" t="s">
        <v>36</v>
      </c>
      <c r="Z693" s="6">
        <v>0.0</v>
      </c>
      <c r="AA693" s="1" t="s">
        <v>78</v>
      </c>
      <c r="AB693" s="1" t="s">
        <v>57</v>
      </c>
      <c r="AC693" s="1" t="s">
        <v>1477</v>
      </c>
      <c r="AD693" s="2"/>
      <c r="AE693" s="2"/>
      <c r="AF693" s="1" t="s">
        <v>1024</v>
      </c>
    </row>
    <row r="694">
      <c r="A694" s="5">
        <v>75332.0</v>
      </c>
      <c r="B694" s="3">
        <v>46205.0</v>
      </c>
      <c r="C694" s="1"/>
      <c r="D694" s="5" t="s">
        <v>2281</v>
      </c>
      <c r="E694" s="2"/>
      <c r="F694" s="5">
        <v>48697.0</v>
      </c>
      <c r="G694" s="3">
        <v>46205.0</v>
      </c>
      <c r="H694" s="1" t="s">
        <v>2282</v>
      </c>
      <c r="I694" s="3">
        <v>46205.0</v>
      </c>
      <c r="J694" s="1" t="s">
        <v>1000</v>
      </c>
      <c r="K694" s="5">
        <v>1.0</v>
      </c>
      <c r="L694" s="5">
        <v>1.61000001E8</v>
      </c>
      <c r="M694" s="1" t="s">
        <v>1010</v>
      </c>
      <c r="N694" s="1" t="s">
        <v>1097</v>
      </c>
      <c r="O694" s="2"/>
      <c r="P694" s="1" t="s">
        <v>986</v>
      </c>
      <c r="Q694" s="1" t="s">
        <v>350</v>
      </c>
      <c r="R694" s="2"/>
      <c r="S694" s="1" t="s">
        <v>39</v>
      </c>
      <c r="T694" s="1" t="s">
        <v>1003</v>
      </c>
      <c r="U694" s="6">
        <v>2400000.0</v>
      </c>
      <c r="V694" s="5" t="s">
        <v>1005</v>
      </c>
      <c r="W694" s="5" t="s">
        <v>36</v>
      </c>
      <c r="X694" s="6" t="s">
        <v>1098</v>
      </c>
      <c r="Y694" s="6" t="s">
        <v>1098</v>
      </c>
      <c r="Z694" s="6">
        <v>1117600.0</v>
      </c>
      <c r="AA694" s="1" t="s">
        <v>84</v>
      </c>
      <c r="AB694" s="1" t="s">
        <v>84</v>
      </c>
      <c r="AC694" s="1" t="s">
        <v>1931</v>
      </c>
      <c r="AD694" s="2"/>
      <c r="AE694" s="2"/>
      <c r="AF694" s="1" t="s">
        <v>1024</v>
      </c>
    </row>
    <row r="695">
      <c r="A695" s="5">
        <v>75331.0</v>
      </c>
      <c r="B695" s="3">
        <v>46205.0</v>
      </c>
      <c r="C695" s="2"/>
      <c r="D695" s="5" t="s">
        <v>2281</v>
      </c>
      <c r="E695" s="2"/>
      <c r="F695" s="5">
        <v>48697.0</v>
      </c>
      <c r="G695" s="3">
        <v>46205.0</v>
      </c>
      <c r="H695" s="1" t="s">
        <v>2282</v>
      </c>
      <c r="I695" s="3">
        <v>46205.0</v>
      </c>
      <c r="J695" s="1" t="s">
        <v>1000</v>
      </c>
      <c r="K695" s="5">
        <v>1.0</v>
      </c>
      <c r="L695" s="5">
        <v>1.61000001E8</v>
      </c>
      <c r="M695" s="1" t="s">
        <v>1010</v>
      </c>
      <c r="N695" s="1" t="s">
        <v>1080</v>
      </c>
      <c r="O695" s="2"/>
      <c r="P695" s="1" t="s">
        <v>986</v>
      </c>
      <c r="Q695" s="1" t="s">
        <v>350</v>
      </c>
      <c r="R695" s="2"/>
      <c r="S695" s="1" t="s">
        <v>39</v>
      </c>
      <c r="T695" s="1" t="s">
        <v>1003</v>
      </c>
      <c r="U695" s="6" t="s">
        <v>1081</v>
      </c>
      <c r="V695" s="5" t="s">
        <v>1077</v>
      </c>
      <c r="W695" s="5" t="s">
        <v>36</v>
      </c>
      <c r="X695" s="5" t="s">
        <v>56</v>
      </c>
      <c r="Y695" s="5" t="s">
        <v>56</v>
      </c>
      <c r="Z695" s="6">
        <v>7068500.0</v>
      </c>
      <c r="AA695" s="1" t="s">
        <v>84</v>
      </c>
      <c r="AB695" s="1" t="s">
        <v>84</v>
      </c>
      <c r="AC695" s="1" t="s">
        <v>1931</v>
      </c>
      <c r="AD695" s="2"/>
      <c r="AE695" s="2"/>
      <c r="AF695" s="1" t="s">
        <v>1024</v>
      </c>
    </row>
    <row r="696">
      <c r="A696" s="5">
        <v>75330.0</v>
      </c>
      <c r="B696" s="3">
        <v>46205.0</v>
      </c>
      <c r="C696" s="2"/>
      <c r="D696" s="5" t="s">
        <v>67</v>
      </c>
      <c r="E696" s="2"/>
      <c r="F696" s="5">
        <v>48699.0</v>
      </c>
      <c r="G696" s="3">
        <v>46205.0</v>
      </c>
      <c r="H696" s="1" t="s">
        <v>2283</v>
      </c>
      <c r="I696" s="3">
        <v>46205.0</v>
      </c>
      <c r="J696" s="1" t="s">
        <v>1000</v>
      </c>
      <c r="K696" s="5">
        <v>1.0</v>
      </c>
      <c r="L696" s="5">
        <v>1.61000001E8</v>
      </c>
      <c r="M696" s="1" t="s">
        <v>1010</v>
      </c>
      <c r="N696" s="1" t="s">
        <v>1260</v>
      </c>
      <c r="O696" s="2"/>
      <c r="P696" s="1" t="s">
        <v>986</v>
      </c>
      <c r="Q696" s="1" t="s">
        <v>515</v>
      </c>
      <c r="R696" s="2"/>
      <c r="S696" s="1" t="s">
        <v>39</v>
      </c>
      <c r="T696" s="1" t="s">
        <v>1003</v>
      </c>
      <c r="U696" s="6">
        <v>4800000.0</v>
      </c>
      <c r="V696" s="5" t="s">
        <v>1082</v>
      </c>
      <c r="W696" s="5" t="s">
        <v>36</v>
      </c>
      <c r="X696" s="6" t="s">
        <v>1517</v>
      </c>
      <c r="Y696" s="6" t="s">
        <v>1517</v>
      </c>
      <c r="Z696" s="6" t="s">
        <v>1262</v>
      </c>
      <c r="AA696" s="1" t="s">
        <v>38</v>
      </c>
      <c r="AB696" s="1" t="s">
        <v>38</v>
      </c>
      <c r="AC696" s="1" t="s">
        <v>1931</v>
      </c>
      <c r="AD696" s="2"/>
      <c r="AE696" s="2"/>
      <c r="AF696" s="1" t="s">
        <v>1024</v>
      </c>
    </row>
    <row r="697">
      <c r="A697" s="5">
        <v>75329.0</v>
      </c>
      <c r="B697" s="3">
        <v>46205.0</v>
      </c>
      <c r="C697" s="1"/>
      <c r="D697" s="5" t="s">
        <v>67</v>
      </c>
      <c r="E697" s="2"/>
      <c r="F697" s="5">
        <v>48699.0</v>
      </c>
      <c r="G697" s="3">
        <v>46205.0</v>
      </c>
      <c r="H697" s="1" t="s">
        <v>2283</v>
      </c>
      <c r="I697" s="3">
        <v>46205.0</v>
      </c>
      <c r="J697" s="1" t="s">
        <v>1000</v>
      </c>
      <c r="K697" s="5">
        <v>1.0</v>
      </c>
      <c r="L697" s="5">
        <v>1.61000001E8</v>
      </c>
      <c r="M697" s="1" t="s">
        <v>1010</v>
      </c>
      <c r="N697" s="1" t="s">
        <v>1011</v>
      </c>
      <c r="O697" s="2"/>
      <c r="P697" s="1" t="s">
        <v>986</v>
      </c>
      <c r="Q697" s="1" t="s">
        <v>515</v>
      </c>
      <c r="R697" s="2"/>
      <c r="S697" s="1" t="s">
        <v>39</v>
      </c>
      <c r="T697" s="1" t="s">
        <v>1003</v>
      </c>
      <c r="U697" s="6">
        <v>8900000.0</v>
      </c>
      <c r="V697" s="5" t="s">
        <v>1082</v>
      </c>
      <c r="W697" s="5" t="s">
        <v>36</v>
      </c>
      <c r="X697" s="6" t="s">
        <v>1555</v>
      </c>
      <c r="Y697" s="6" t="s">
        <v>1555</v>
      </c>
      <c r="Z697" s="5" t="s">
        <v>1014</v>
      </c>
      <c r="AA697" s="1" t="s">
        <v>38</v>
      </c>
      <c r="AB697" s="1" t="s">
        <v>38</v>
      </c>
      <c r="AC697" s="1" t="s">
        <v>1931</v>
      </c>
      <c r="AD697" s="2"/>
      <c r="AE697" s="2"/>
      <c r="AF697" s="1" t="s">
        <v>1024</v>
      </c>
    </row>
    <row r="698">
      <c r="A698" s="5">
        <v>75328.0</v>
      </c>
      <c r="B698" s="3">
        <v>46205.0</v>
      </c>
      <c r="C698" s="1" t="s">
        <v>2031</v>
      </c>
      <c r="D698" s="5" t="s">
        <v>369</v>
      </c>
      <c r="E698" s="2"/>
      <c r="F698" s="5">
        <v>48694.0</v>
      </c>
      <c r="G698" s="3">
        <v>46205.0</v>
      </c>
      <c r="H698" s="1" t="s">
        <v>2284</v>
      </c>
      <c r="I698" s="3">
        <v>46205.0</v>
      </c>
      <c r="J698" s="1" t="s">
        <v>1000</v>
      </c>
      <c r="K698" s="5">
        <v>227.0</v>
      </c>
      <c r="L698" s="5">
        <v>2.30400227E8</v>
      </c>
      <c r="M698" s="1" t="s">
        <v>1145</v>
      </c>
      <c r="N698" s="1" t="s">
        <v>1145</v>
      </c>
      <c r="O698" s="2"/>
      <c r="P698" s="1" t="s">
        <v>2285</v>
      </c>
      <c r="Q698" s="1" t="s">
        <v>350</v>
      </c>
      <c r="R698" s="2"/>
      <c r="S698" s="1" t="s">
        <v>39</v>
      </c>
      <c r="T698" s="1" t="s">
        <v>1003</v>
      </c>
      <c r="U698" s="6">
        <v>0.0</v>
      </c>
      <c r="V698" s="5" t="s">
        <v>1005</v>
      </c>
      <c r="W698" s="5" t="s">
        <v>36</v>
      </c>
      <c r="X698" s="6" t="s">
        <v>36</v>
      </c>
      <c r="Y698" s="6" t="s">
        <v>36</v>
      </c>
      <c r="Z698" s="6">
        <v>0.0</v>
      </c>
      <c r="AA698" s="1" t="s">
        <v>78</v>
      </c>
      <c r="AB698" s="1" t="s">
        <v>84</v>
      </c>
      <c r="AC698" s="1" t="s">
        <v>1399</v>
      </c>
      <c r="AD698" s="2"/>
      <c r="AE698" s="2"/>
      <c r="AF698" s="1" t="s">
        <v>1024</v>
      </c>
    </row>
    <row r="699">
      <c r="A699" s="5">
        <v>75325.0</v>
      </c>
      <c r="B699" s="3">
        <v>46205.0</v>
      </c>
      <c r="C699" s="1" t="s">
        <v>2031</v>
      </c>
      <c r="D699" s="5" t="s">
        <v>1711</v>
      </c>
      <c r="E699" s="2"/>
      <c r="F699" s="5">
        <v>48698.0</v>
      </c>
      <c r="G699" s="3">
        <v>46205.0</v>
      </c>
      <c r="H699" s="1" t="s">
        <v>2286</v>
      </c>
      <c r="I699" s="3">
        <v>46205.0</v>
      </c>
      <c r="J699" s="1" t="s">
        <v>1000</v>
      </c>
      <c r="K699" s="5">
        <v>144.0</v>
      </c>
      <c r="L699" s="5">
        <v>2.30400144E8</v>
      </c>
      <c r="M699" s="1" t="s">
        <v>1208</v>
      </c>
      <c r="N699" s="1" t="s">
        <v>1208</v>
      </c>
      <c r="O699" s="2"/>
      <c r="P699" s="1" t="s">
        <v>2287</v>
      </c>
      <c r="Q699" s="1" t="s">
        <v>650</v>
      </c>
      <c r="R699" s="2"/>
      <c r="S699" s="1" t="s">
        <v>39</v>
      </c>
      <c r="T699" s="1" t="s">
        <v>1003</v>
      </c>
      <c r="U699" s="6">
        <v>3879310.0</v>
      </c>
      <c r="V699" s="5" t="s">
        <v>1005</v>
      </c>
      <c r="W699" s="5" t="s">
        <v>36</v>
      </c>
      <c r="X699" s="6" t="s">
        <v>1209</v>
      </c>
      <c r="Y699" s="6" t="s">
        <v>1210</v>
      </c>
      <c r="Z699" s="6">
        <v>1640000.0</v>
      </c>
      <c r="AA699" s="1" t="s">
        <v>1153</v>
      </c>
      <c r="AB699" s="1" t="s">
        <v>38</v>
      </c>
      <c r="AC699" s="1" t="s">
        <v>1154</v>
      </c>
      <c r="AD699" s="2"/>
      <c r="AE699" s="2"/>
      <c r="AF699" s="1" t="s">
        <v>1024</v>
      </c>
    </row>
    <row r="700">
      <c r="A700" s="5">
        <v>75324.0</v>
      </c>
      <c r="B700" s="3">
        <v>46205.0</v>
      </c>
      <c r="C700" s="1" t="s">
        <v>2031</v>
      </c>
      <c r="D700" s="5" t="s">
        <v>1715</v>
      </c>
      <c r="E700" s="2"/>
      <c r="F700" s="5">
        <v>48698.0</v>
      </c>
      <c r="G700" s="3">
        <v>46205.0</v>
      </c>
      <c r="H700" s="1" t="s">
        <v>2286</v>
      </c>
      <c r="I700" s="3">
        <v>46205.0</v>
      </c>
      <c r="J700" s="1" t="s">
        <v>1000</v>
      </c>
      <c r="K700" s="5">
        <v>146.0</v>
      </c>
      <c r="L700" s="5">
        <v>2.30400146E8</v>
      </c>
      <c r="M700" s="1" t="s">
        <v>1868</v>
      </c>
      <c r="N700" s="1" t="s">
        <v>1868</v>
      </c>
      <c r="O700" s="2"/>
      <c r="P700" s="1" t="s">
        <v>2288</v>
      </c>
      <c r="Q700" s="1" t="s">
        <v>650</v>
      </c>
      <c r="R700" s="2"/>
      <c r="S700" s="1" t="s">
        <v>39</v>
      </c>
      <c r="T700" s="1" t="s">
        <v>1003</v>
      </c>
      <c r="U700" s="6">
        <v>3879310.0</v>
      </c>
      <c r="V700" s="5" t="s">
        <v>1005</v>
      </c>
      <c r="W700" s="5" t="s">
        <v>36</v>
      </c>
      <c r="X700" s="6" t="s">
        <v>1209</v>
      </c>
      <c r="Y700" s="6" t="s">
        <v>1210</v>
      </c>
      <c r="Z700" s="6">
        <v>1640000.0</v>
      </c>
      <c r="AA700" s="1" t="s">
        <v>1153</v>
      </c>
      <c r="AB700" s="1" t="s">
        <v>38</v>
      </c>
      <c r="AC700" s="1" t="s">
        <v>1154</v>
      </c>
      <c r="AD700" s="2"/>
      <c r="AE700" s="2"/>
      <c r="AF700" s="1" t="s">
        <v>1024</v>
      </c>
    </row>
    <row r="701">
      <c r="A701" s="5">
        <v>75323.0</v>
      </c>
      <c r="B701" s="3">
        <v>46205.0</v>
      </c>
      <c r="C701" s="1" t="s">
        <v>2031</v>
      </c>
      <c r="D701" s="5" t="s">
        <v>438</v>
      </c>
      <c r="E701" s="2"/>
      <c r="F701" s="5">
        <v>48698.0</v>
      </c>
      <c r="G701" s="3">
        <v>46205.0</v>
      </c>
      <c r="H701" s="1" t="s">
        <v>2286</v>
      </c>
      <c r="I701" s="3">
        <v>46205.0</v>
      </c>
      <c r="J701" s="1" t="s">
        <v>1000</v>
      </c>
      <c r="K701" s="5">
        <v>218.0</v>
      </c>
      <c r="L701" s="5">
        <v>2.30400218E8</v>
      </c>
      <c r="M701" s="1" t="s">
        <v>1157</v>
      </c>
      <c r="N701" s="1" t="s">
        <v>1157</v>
      </c>
      <c r="O701" s="2"/>
      <c r="P701" s="1" t="s">
        <v>2288</v>
      </c>
      <c r="Q701" s="1" t="s">
        <v>650</v>
      </c>
      <c r="R701" s="2"/>
      <c r="S701" s="1" t="s">
        <v>39</v>
      </c>
      <c r="T701" s="1" t="s">
        <v>1003</v>
      </c>
      <c r="U701" s="6" t="s">
        <v>1159</v>
      </c>
      <c r="V701" s="5" t="s">
        <v>1005</v>
      </c>
      <c r="W701" s="5" t="s">
        <v>36</v>
      </c>
      <c r="X701" s="6" t="s">
        <v>1160</v>
      </c>
      <c r="Y701" s="6" t="s">
        <v>1161</v>
      </c>
      <c r="Z701" s="6" t="s">
        <v>1162</v>
      </c>
      <c r="AA701" s="1" t="s">
        <v>1153</v>
      </c>
      <c r="AB701" s="1" t="s">
        <v>38</v>
      </c>
      <c r="AC701" s="1" t="s">
        <v>1154</v>
      </c>
      <c r="AD701" s="2"/>
      <c r="AE701" s="2"/>
      <c r="AF701" s="1" t="s">
        <v>1024</v>
      </c>
    </row>
    <row r="702">
      <c r="A702" s="5">
        <v>75322.0</v>
      </c>
      <c r="B702" s="3">
        <v>46205.0</v>
      </c>
      <c r="C702" s="1" t="s">
        <v>2031</v>
      </c>
      <c r="D702" s="5" t="s">
        <v>438</v>
      </c>
      <c r="E702" s="2"/>
      <c r="F702" s="5">
        <v>48698.0</v>
      </c>
      <c r="G702" s="3">
        <v>46205.0</v>
      </c>
      <c r="H702" s="1" t="s">
        <v>2286</v>
      </c>
      <c r="I702" s="3">
        <v>46205.0</v>
      </c>
      <c r="J702" s="1" t="s">
        <v>1000</v>
      </c>
      <c r="K702" s="5">
        <v>150.0</v>
      </c>
      <c r="L702" s="5">
        <v>2.3040015E8</v>
      </c>
      <c r="M702" s="1" t="s">
        <v>1044</v>
      </c>
      <c r="N702" s="1" t="s">
        <v>1044</v>
      </c>
      <c r="O702" s="2"/>
      <c r="P702" s="1" t="s">
        <v>2288</v>
      </c>
      <c r="Q702" s="1" t="s">
        <v>650</v>
      </c>
      <c r="R702" s="2"/>
      <c r="S702" s="1" t="s">
        <v>39</v>
      </c>
      <c r="T702" s="1" t="s">
        <v>1003</v>
      </c>
      <c r="U702" s="6" t="s">
        <v>1046</v>
      </c>
      <c r="V702" s="5" t="s">
        <v>1005</v>
      </c>
      <c r="W702" s="5" t="s">
        <v>36</v>
      </c>
      <c r="X702" s="6" t="s">
        <v>1047</v>
      </c>
      <c r="Y702" s="6" t="s">
        <v>1048</v>
      </c>
      <c r="Z702" s="6" t="s">
        <v>1049</v>
      </c>
      <c r="AA702" s="1" t="s">
        <v>1153</v>
      </c>
      <c r="AB702" s="1" t="s">
        <v>38</v>
      </c>
      <c r="AC702" s="1" t="s">
        <v>1154</v>
      </c>
      <c r="AD702" s="2"/>
      <c r="AE702" s="2"/>
      <c r="AF702" s="1" t="s">
        <v>1024</v>
      </c>
    </row>
    <row r="703">
      <c r="A703" s="5">
        <v>75321.0</v>
      </c>
      <c r="B703" s="3">
        <v>46205.0</v>
      </c>
      <c r="C703" s="1" t="s">
        <v>2031</v>
      </c>
      <c r="D703" s="5" t="s">
        <v>150</v>
      </c>
      <c r="E703" s="2"/>
      <c r="F703" s="1">
        <v>48698.0</v>
      </c>
      <c r="G703" s="18">
        <v>46205.0</v>
      </c>
      <c r="H703" s="1" t="s">
        <v>2286</v>
      </c>
      <c r="I703" s="18">
        <v>46205.0</v>
      </c>
      <c r="J703" s="1" t="s">
        <v>1000</v>
      </c>
      <c r="K703" s="5">
        <v>20.0</v>
      </c>
      <c r="L703" s="5">
        <v>2.3060002E8</v>
      </c>
      <c r="M703" s="1" t="s">
        <v>1219</v>
      </c>
      <c r="N703" s="1" t="s">
        <v>1219</v>
      </c>
      <c r="O703" s="2"/>
      <c r="P703" s="1" t="s">
        <v>2289</v>
      </c>
      <c r="Q703" s="1" t="s">
        <v>650</v>
      </c>
      <c r="R703" s="2"/>
      <c r="S703" s="1" t="s">
        <v>39</v>
      </c>
      <c r="T703" s="1" t="s">
        <v>1003</v>
      </c>
      <c r="U703" s="6" t="s">
        <v>1220</v>
      </c>
      <c r="V703" s="5" t="s">
        <v>1005</v>
      </c>
      <c r="W703" s="5" t="s">
        <v>36</v>
      </c>
      <c r="X703" s="6" t="s">
        <v>1221</v>
      </c>
      <c r="Y703" s="6" t="s">
        <v>1222</v>
      </c>
      <c r="Z703" s="6" t="s">
        <v>1168</v>
      </c>
      <c r="AA703" s="1" t="s">
        <v>1153</v>
      </c>
      <c r="AB703" s="1" t="s">
        <v>38</v>
      </c>
      <c r="AC703" s="1" t="s">
        <v>1154</v>
      </c>
      <c r="AD703" s="2"/>
      <c r="AE703" s="2"/>
      <c r="AF703" s="1" t="s">
        <v>1024</v>
      </c>
    </row>
    <row r="704">
      <c r="A704" s="5">
        <v>75320.0</v>
      </c>
      <c r="B704" s="3">
        <v>46205.0</v>
      </c>
      <c r="C704" s="1" t="s">
        <v>2031</v>
      </c>
      <c r="D704" s="5" t="s">
        <v>2096</v>
      </c>
      <c r="E704" s="2"/>
      <c r="F704" s="5">
        <v>48811.0</v>
      </c>
      <c r="G704" s="3">
        <v>46206.0</v>
      </c>
      <c r="H704" s="1" t="s">
        <v>2290</v>
      </c>
      <c r="I704" s="3">
        <v>46206.0</v>
      </c>
      <c r="J704" s="1" t="s">
        <v>1000</v>
      </c>
      <c r="K704" s="5">
        <v>11.0</v>
      </c>
      <c r="L704" s="5">
        <v>2.30500011E8</v>
      </c>
      <c r="M704" s="1" t="s">
        <v>2291</v>
      </c>
      <c r="N704" s="1" t="s">
        <v>2291</v>
      </c>
      <c r="O704" s="2"/>
      <c r="P704" s="1" t="s">
        <v>2292</v>
      </c>
      <c r="Q704" s="1" t="s">
        <v>665</v>
      </c>
      <c r="R704" s="2"/>
      <c r="S704" s="1" t="s">
        <v>39</v>
      </c>
      <c r="T704" s="1" t="s">
        <v>1003</v>
      </c>
      <c r="U704" s="6" t="s">
        <v>2293</v>
      </c>
      <c r="V704" s="5" t="s">
        <v>1005</v>
      </c>
      <c r="W704" s="5" t="s">
        <v>36</v>
      </c>
      <c r="X704" s="6" t="s">
        <v>2294</v>
      </c>
      <c r="Y704" s="6" t="s">
        <v>2295</v>
      </c>
      <c r="Z704" s="6">
        <v>0.0</v>
      </c>
      <c r="AA704" s="1" t="s">
        <v>1066</v>
      </c>
      <c r="AB704" s="1" t="s">
        <v>71</v>
      </c>
      <c r="AC704" s="1" t="s">
        <v>1401</v>
      </c>
      <c r="AD704" s="2"/>
      <c r="AE704" s="2"/>
      <c r="AF704" s="1" t="s">
        <v>1024</v>
      </c>
    </row>
    <row r="705">
      <c r="A705" s="5">
        <v>75319.0</v>
      </c>
      <c r="B705" s="3">
        <v>46205.0</v>
      </c>
      <c r="C705" s="1" t="s">
        <v>2031</v>
      </c>
      <c r="D705" s="5" t="s">
        <v>2096</v>
      </c>
      <c r="E705" s="2"/>
      <c r="F705" s="5">
        <v>48811.0</v>
      </c>
      <c r="G705" s="3">
        <v>46206.0</v>
      </c>
      <c r="H705" s="1" t="s">
        <v>2290</v>
      </c>
      <c r="I705" s="3">
        <v>46206.0</v>
      </c>
      <c r="J705" s="1" t="s">
        <v>1000</v>
      </c>
      <c r="K705" s="5">
        <v>20.0</v>
      </c>
      <c r="L705" s="5">
        <v>2.3060002E8</v>
      </c>
      <c r="M705" s="1" t="s">
        <v>1219</v>
      </c>
      <c r="N705" s="1" t="s">
        <v>1219</v>
      </c>
      <c r="O705" s="2"/>
      <c r="P705" s="1" t="s">
        <v>2292</v>
      </c>
      <c r="Q705" s="1" t="s">
        <v>665</v>
      </c>
      <c r="R705" s="2"/>
      <c r="S705" s="1" t="s">
        <v>39</v>
      </c>
      <c r="T705" s="1" t="s">
        <v>1003</v>
      </c>
      <c r="U705" s="6" t="s">
        <v>1220</v>
      </c>
      <c r="V705" s="5" t="s">
        <v>1005</v>
      </c>
      <c r="W705" s="5" t="s">
        <v>36</v>
      </c>
      <c r="X705" s="6" t="s">
        <v>1221</v>
      </c>
      <c r="Y705" s="6" t="s">
        <v>1222</v>
      </c>
      <c r="Z705" s="6" t="s">
        <v>1168</v>
      </c>
      <c r="AA705" s="1" t="s">
        <v>1066</v>
      </c>
      <c r="AB705" s="1" t="s">
        <v>71</v>
      </c>
      <c r="AC705" s="1" t="s">
        <v>1401</v>
      </c>
      <c r="AD705" s="2"/>
      <c r="AE705" s="2"/>
      <c r="AF705" s="1" t="s">
        <v>1024</v>
      </c>
    </row>
    <row r="706">
      <c r="A706" s="5">
        <v>75318.0</v>
      </c>
      <c r="B706" s="3">
        <v>46205.0</v>
      </c>
      <c r="C706" s="1" t="s">
        <v>2031</v>
      </c>
      <c r="D706" s="5" t="s">
        <v>101</v>
      </c>
      <c r="E706" s="2"/>
      <c r="F706" s="5">
        <v>48811.0</v>
      </c>
      <c r="G706" s="3">
        <v>46206.0</v>
      </c>
      <c r="H706" s="1" t="s">
        <v>2290</v>
      </c>
      <c r="I706" s="3">
        <v>46206.0</v>
      </c>
      <c r="J706" s="1" t="s">
        <v>1000</v>
      </c>
      <c r="K706" s="5">
        <v>16.0</v>
      </c>
      <c r="L706" s="5">
        <v>2.30600016E8</v>
      </c>
      <c r="M706" s="1" t="s">
        <v>1001</v>
      </c>
      <c r="N706" s="1" t="s">
        <v>1001</v>
      </c>
      <c r="O706" s="2"/>
      <c r="P706" s="1" t="s">
        <v>2292</v>
      </c>
      <c r="Q706" s="1" t="s">
        <v>665</v>
      </c>
      <c r="R706" s="2"/>
      <c r="S706" s="1" t="s">
        <v>39</v>
      </c>
      <c r="T706" s="1" t="s">
        <v>1003</v>
      </c>
      <c r="U706" s="6" t="s">
        <v>1004</v>
      </c>
      <c r="V706" s="5" t="s">
        <v>1005</v>
      </c>
      <c r="W706" s="5" t="s">
        <v>36</v>
      </c>
      <c r="X706" s="6" t="s">
        <v>1006</v>
      </c>
      <c r="Y706" s="6" t="s">
        <v>411</v>
      </c>
      <c r="Z706" s="6" t="s">
        <v>1007</v>
      </c>
      <c r="AA706" s="1" t="s">
        <v>1066</v>
      </c>
      <c r="AB706" s="1" t="s">
        <v>71</v>
      </c>
      <c r="AC706" s="1" t="s">
        <v>1401</v>
      </c>
      <c r="AD706" s="2"/>
      <c r="AE706" s="2"/>
      <c r="AF706" s="1" t="s">
        <v>1024</v>
      </c>
    </row>
    <row r="707">
      <c r="A707" s="5">
        <v>75317.0</v>
      </c>
      <c r="B707" s="3">
        <v>46205.0</v>
      </c>
      <c r="C707" s="2"/>
      <c r="D707" s="5" t="s">
        <v>1171</v>
      </c>
      <c r="E707" s="2"/>
      <c r="F707" s="5">
        <v>48690.0</v>
      </c>
      <c r="G707" s="3">
        <v>46205.0</v>
      </c>
      <c r="H707" s="1" t="s">
        <v>2296</v>
      </c>
      <c r="I707" s="3">
        <v>46205.0</v>
      </c>
      <c r="J707" s="1" t="s">
        <v>1000</v>
      </c>
      <c r="K707" s="5">
        <v>1.0</v>
      </c>
      <c r="L707" s="5">
        <v>1.61000001E8</v>
      </c>
      <c r="M707" s="1" t="s">
        <v>1010</v>
      </c>
      <c r="N707" s="1" t="s">
        <v>1167</v>
      </c>
      <c r="O707" s="2"/>
      <c r="P707" s="1" t="s">
        <v>986</v>
      </c>
      <c r="Q707" s="1" t="s">
        <v>198</v>
      </c>
      <c r="R707" s="2"/>
      <c r="S707" s="1" t="s">
        <v>39</v>
      </c>
      <c r="T707" s="1" t="s">
        <v>1003</v>
      </c>
      <c r="U707" s="6" t="s">
        <v>1168</v>
      </c>
      <c r="V707" s="5" t="s">
        <v>1005</v>
      </c>
      <c r="W707" s="5" t="s">
        <v>36</v>
      </c>
      <c r="X707" s="6" t="s">
        <v>1222</v>
      </c>
      <c r="Y707" s="6" t="s">
        <v>1222</v>
      </c>
      <c r="Z707" s="6" t="s">
        <v>1170</v>
      </c>
      <c r="AA707" s="1" t="s">
        <v>38</v>
      </c>
      <c r="AB707" s="1" t="s">
        <v>38</v>
      </c>
      <c r="AC707" s="1" t="s">
        <v>1931</v>
      </c>
      <c r="AD707" s="2"/>
      <c r="AE707" s="2"/>
      <c r="AF707" s="1" t="s">
        <v>1024</v>
      </c>
    </row>
    <row r="708">
      <c r="A708" s="5">
        <v>75316.0</v>
      </c>
      <c r="B708" s="3">
        <v>46205.0</v>
      </c>
      <c r="C708" s="2"/>
      <c r="D708" s="5" t="s">
        <v>1171</v>
      </c>
      <c r="E708" s="2"/>
      <c r="F708" s="5">
        <v>48690.0</v>
      </c>
      <c r="G708" s="3">
        <v>46205.0</v>
      </c>
      <c r="H708" s="1" t="s">
        <v>2296</v>
      </c>
      <c r="I708" s="3">
        <v>46205.0</v>
      </c>
      <c r="J708" s="1" t="s">
        <v>1000</v>
      </c>
      <c r="K708" s="5">
        <v>1.0</v>
      </c>
      <c r="L708" s="5">
        <v>1.61000001E8</v>
      </c>
      <c r="M708" s="1" t="s">
        <v>1010</v>
      </c>
      <c r="N708" s="1" t="s">
        <v>1011</v>
      </c>
      <c r="O708" s="2"/>
      <c r="P708" s="1" t="s">
        <v>986</v>
      </c>
      <c r="Q708" s="1" t="s">
        <v>198</v>
      </c>
      <c r="R708" s="2"/>
      <c r="S708" s="1" t="s">
        <v>39</v>
      </c>
      <c r="T708" s="1" t="s">
        <v>1003</v>
      </c>
      <c r="U708" s="6">
        <v>8900000.0</v>
      </c>
      <c r="V708" s="5" t="s">
        <v>1082</v>
      </c>
      <c r="W708" s="5" t="s">
        <v>36</v>
      </c>
      <c r="X708" s="6" t="s">
        <v>1555</v>
      </c>
      <c r="Y708" s="6" t="s">
        <v>1555</v>
      </c>
      <c r="Z708" s="6" t="s">
        <v>1014</v>
      </c>
      <c r="AA708" s="1" t="s">
        <v>38</v>
      </c>
      <c r="AB708" s="1" t="s">
        <v>38</v>
      </c>
      <c r="AC708" s="1" t="s">
        <v>1931</v>
      </c>
      <c r="AD708" s="2"/>
      <c r="AE708" s="2"/>
      <c r="AF708" s="1" t="s">
        <v>1024</v>
      </c>
    </row>
    <row r="709">
      <c r="A709" s="5">
        <v>75315.0</v>
      </c>
      <c r="B709" s="3">
        <v>46205.0</v>
      </c>
      <c r="C709" s="1"/>
      <c r="D709" s="5" t="s">
        <v>1183</v>
      </c>
      <c r="E709" s="2"/>
      <c r="F709" s="5">
        <v>48691.0</v>
      </c>
      <c r="G709" s="3">
        <v>46205.0</v>
      </c>
      <c r="H709" s="1" t="s">
        <v>2297</v>
      </c>
      <c r="I709" s="3">
        <v>46205.0</v>
      </c>
      <c r="J709" s="1" t="s">
        <v>1000</v>
      </c>
      <c r="K709" s="5">
        <v>74.0</v>
      </c>
      <c r="L709" s="5">
        <v>1.11100074E8</v>
      </c>
      <c r="M709" s="1" t="s">
        <v>2298</v>
      </c>
      <c r="N709" s="1" t="s">
        <v>2298</v>
      </c>
      <c r="O709" s="2"/>
      <c r="P709" s="1" t="s">
        <v>986</v>
      </c>
      <c r="Q709" s="1" t="s">
        <v>623</v>
      </c>
      <c r="R709" s="2"/>
      <c r="S709" s="1" t="s">
        <v>39</v>
      </c>
      <c r="T709" s="1" t="s">
        <v>1003</v>
      </c>
      <c r="U709" s="6" t="s">
        <v>2299</v>
      </c>
      <c r="V709" s="5" t="s">
        <v>1005</v>
      </c>
      <c r="W709" s="5" t="s">
        <v>1448</v>
      </c>
      <c r="X709" s="6" t="s">
        <v>2300</v>
      </c>
      <c r="Y709" s="6" t="s">
        <v>2301</v>
      </c>
      <c r="Z709" s="6">
        <v>0.0</v>
      </c>
      <c r="AA709" s="1" t="s">
        <v>38</v>
      </c>
      <c r="AB709" s="1" t="s">
        <v>38</v>
      </c>
      <c r="AC709" s="1" t="s">
        <v>50</v>
      </c>
      <c r="AD709" s="2"/>
      <c r="AE709" s="2"/>
      <c r="AF709" s="1" t="s">
        <v>1024</v>
      </c>
    </row>
    <row r="710">
      <c r="A710" s="5">
        <v>75314.0</v>
      </c>
      <c r="B710" s="3">
        <v>46205.0</v>
      </c>
      <c r="C710" s="1" t="s">
        <v>2031</v>
      </c>
      <c r="D710" s="5" t="s">
        <v>2302</v>
      </c>
      <c r="E710" s="2"/>
      <c r="F710" s="5">
        <v>48689.0</v>
      </c>
      <c r="G710" s="3">
        <v>46205.0</v>
      </c>
      <c r="H710" s="1" t="s">
        <v>2303</v>
      </c>
      <c r="I710" s="3">
        <v>46205.0</v>
      </c>
      <c r="J710" s="1" t="s">
        <v>1000</v>
      </c>
      <c r="K710" s="5">
        <v>222.0</v>
      </c>
      <c r="L710" s="5">
        <v>2.30400222E8</v>
      </c>
      <c r="M710" s="1" t="s">
        <v>1141</v>
      </c>
      <c r="N710" s="1" t="s">
        <v>1141</v>
      </c>
      <c r="O710" s="2"/>
      <c r="P710" s="1" t="s">
        <v>2304</v>
      </c>
      <c r="Q710" s="1" t="s">
        <v>198</v>
      </c>
      <c r="R710" s="2"/>
      <c r="S710" s="1" t="s">
        <v>39</v>
      </c>
      <c r="T710" s="1" t="s">
        <v>1003</v>
      </c>
      <c r="U710" s="6">
        <v>4780000.0</v>
      </c>
      <c r="V710" s="5" t="s">
        <v>1005</v>
      </c>
      <c r="W710" s="5" t="s">
        <v>1054</v>
      </c>
      <c r="X710" s="6" t="s">
        <v>36</v>
      </c>
      <c r="Y710" s="6" t="s">
        <v>36</v>
      </c>
      <c r="Z710" s="6">
        <v>0.0</v>
      </c>
      <c r="AA710" s="1" t="s">
        <v>78</v>
      </c>
      <c r="AB710" s="1" t="s">
        <v>38</v>
      </c>
      <c r="AC710" s="1" t="s">
        <v>516</v>
      </c>
      <c r="AD710" s="2"/>
      <c r="AE710" s="2"/>
      <c r="AF710" s="1" t="s">
        <v>1024</v>
      </c>
    </row>
    <row r="711">
      <c r="A711" s="5">
        <v>75313.0</v>
      </c>
      <c r="B711" s="3">
        <v>46205.0</v>
      </c>
      <c r="C711" s="1"/>
      <c r="D711" s="5" t="s">
        <v>2305</v>
      </c>
      <c r="E711" s="2"/>
      <c r="F711" s="5">
        <v>48686.0</v>
      </c>
      <c r="G711" s="3">
        <v>46205.0</v>
      </c>
      <c r="H711" s="1" t="s">
        <v>2306</v>
      </c>
      <c r="I711" s="3">
        <v>46205.0</v>
      </c>
      <c r="J711" s="1" t="s">
        <v>1000</v>
      </c>
      <c r="K711" s="5">
        <v>5.0</v>
      </c>
      <c r="L711" s="5">
        <v>1.21000005E8</v>
      </c>
      <c r="M711" s="1" t="s">
        <v>143</v>
      </c>
      <c r="N711" s="1" t="s">
        <v>143</v>
      </c>
      <c r="O711" s="2"/>
      <c r="P711" s="1" t="s">
        <v>986</v>
      </c>
      <c r="Q711" s="1" t="s">
        <v>670</v>
      </c>
      <c r="R711" s="2"/>
      <c r="S711" s="1" t="s">
        <v>39</v>
      </c>
      <c r="T711" s="1" t="s">
        <v>1003</v>
      </c>
      <c r="U711" s="6" t="s">
        <v>1053</v>
      </c>
      <c r="V711" s="5" t="s">
        <v>1005</v>
      </c>
      <c r="W711" s="5" t="s">
        <v>36</v>
      </c>
      <c r="X711" s="6" t="s">
        <v>1073</v>
      </c>
      <c r="Y711" s="6" t="s">
        <v>161</v>
      </c>
      <c r="Z711" s="6">
        <v>0.0</v>
      </c>
      <c r="AA711" s="1" t="s">
        <v>37</v>
      </c>
      <c r="AB711" s="1" t="s">
        <v>37</v>
      </c>
      <c r="AC711" s="1" t="s">
        <v>79</v>
      </c>
      <c r="AD711" s="2"/>
      <c r="AE711" s="2"/>
      <c r="AF711" s="1" t="s">
        <v>1024</v>
      </c>
    </row>
    <row r="712">
      <c r="A712" s="5">
        <v>75312.0</v>
      </c>
      <c r="B712" s="3">
        <v>46205.0</v>
      </c>
      <c r="C712" s="1"/>
      <c r="D712" s="5" t="s">
        <v>519</v>
      </c>
      <c r="E712" s="2"/>
      <c r="F712" s="5">
        <v>48695.0</v>
      </c>
      <c r="G712" s="3">
        <v>46205.0</v>
      </c>
      <c r="H712" s="1" t="s">
        <v>2307</v>
      </c>
      <c r="I712" s="3">
        <v>46205.0</v>
      </c>
      <c r="J712" s="1" t="s">
        <v>1000</v>
      </c>
      <c r="K712" s="5">
        <v>73.0</v>
      </c>
      <c r="L712" s="5">
        <v>1.11100073E8</v>
      </c>
      <c r="M712" s="1" t="s">
        <v>2308</v>
      </c>
      <c r="N712" s="1" t="s">
        <v>2308</v>
      </c>
      <c r="O712" s="2"/>
      <c r="P712" s="1" t="s">
        <v>986</v>
      </c>
      <c r="Q712" s="1" t="s">
        <v>953</v>
      </c>
      <c r="R712" s="2"/>
      <c r="S712" s="1" t="s">
        <v>820</v>
      </c>
      <c r="T712" s="1" t="s">
        <v>1003</v>
      </c>
      <c r="U712" s="6" t="s">
        <v>2309</v>
      </c>
      <c r="V712" s="5" t="s">
        <v>1005</v>
      </c>
      <c r="W712" s="5" t="s">
        <v>36</v>
      </c>
      <c r="X712" s="6" t="s">
        <v>2310</v>
      </c>
      <c r="Y712" s="6" t="s">
        <v>2311</v>
      </c>
      <c r="Z712" s="6">
        <v>0.0</v>
      </c>
      <c r="AA712" s="1" t="s">
        <v>831</v>
      </c>
      <c r="AB712" s="1" t="s">
        <v>831</v>
      </c>
      <c r="AC712" s="1" t="s">
        <v>832</v>
      </c>
      <c r="AD712" s="2"/>
      <c r="AE712" s="2"/>
      <c r="AF712" s="1" t="s">
        <v>1008</v>
      </c>
    </row>
    <row r="713">
      <c r="A713" s="5">
        <v>75311.0</v>
      </c>
      <c r="B713" s="3">
        <v>46205.0</v>
      </c>
      <c r="C713" s="1"/>
      <c r="D713" s="5" t="s">
        <v>2312</v>
      </c>
      <c r="E713" s="2"/>
      <c r="F713" s="5">
        <v>48683.0</v>
      </c>
      <c r="G713" s="3">
        <v>46205.0</v>
      </c>
      <c r="H713" s="1" t="s">
        <v>2313</v>
      </c>
      <c r="I713" s="3">
        <v>46205.0</v>
      </c>
      <c r="J713" s="1" t="s">
        <v>1000</v>
      </c>
      <c r="K713" s="5">
        <v>46.0</v>
      </c>
      <c r="L713" s="5">
        <v>1.01000046E8</v>
      </c>
      <c r="M713" s="1" t="s">
        <v>69</v>
      </c>
      <c r="N713" s="1" t="s">
        <v>69</v>
      </c>
      <c r="O713" s="2"/>
      <c r="P713" s="1" t="s">
        <v>986</v>
      </c>
      <c r="Q713" s="1" t="s">
        <v>327</v>
      </c>
      <c r="R713" s="2"/>
      <c r="S713" s="1" t="s">
        <v>39</v>
      </c>
      <c r="T713" s="1" t="s">
        <v>1003</v>
      </c>
      <c r="U713" s="6" t="s">
        <v>1053</v>
      </c>
      <c r="V713" s="5" t="s">
        <v>1005</v>
      </c>
      <c r="W713" s="5" t="s">
        <v>36</v>
      </c>
      <c r="X713" s="6" t="s">
        <v>1073</v>
      </c>
      <c r="Y713" s="6" t="s">
        <v>161</v>
      </c>
      <c r="Z713" s="6">
        <v>0.0</v>
      </c>
      <c r="AA713" s="1" t="s">
        <v>99</v>
      </c>
      <c r="AB713" s="1" t="s">
        <v>99</v>
      </c>
      <c r="AC713" s="1" t="s">
        <v>73</v>
      </c>
      <c r="AD713" s="2"/>
      <c r="AE713" s="2"/>
      <c r="AF713" s="1" t="s">
        <v>1024</v>
      </c>
    </row>
    <row r="714">
      <c r="A714" s="5">
        <v>75310.0</v>
      </c>
      <c r="B714" s="3">
        <v>46205.0</v>
      </c>
      <c r="C714" s="1" t="s">
        <v>2031</v>
      </c>
      <c r="D714" s="5" t="s">
        <v>2314</v>
      </c>
      <c r="E714" s="2"/>
      <c r="F714" s="5">
        <v>48687.0</v>
      </c>
      <c r="G714" s="3">
        <v>46205.0</v>
      </c>
      <c r="H714" s="1" t="s">
        <v>2315</v>
      </c>
      <c r="I714" s="3">
        <v>46205.0</v>
      </c>
      <c r="J714" s="1" t="s">
        <v>1000</v>
      </c>
      <c r="K714" s="5">
        <v>225.0</v>
      </c>
      <c r="L714" s="5">
        <v>2.30400225E8</v>
      </c>
      <c r="M714" s="1" t="s">
        <v>1407</v>
      </c>
      <c r="N714" s="1" t="s">
        <v>1407</v>
      </c>
      <c r="O714" s="2"/>
      <c r="P714" s="1" t="s">
        <v>2316</v>
      </c>
      <c r="Q714" s="1" t="s">
        <v>580</v>
      </c>
      <c r="R714" s="2"/>
      <c r="S714" s="1" t="s">
        <v>39</v>
      </c>
      <c r="T714" s="1" t="s">
        <v>1003</v>
      </c>
      <c r="U714" s="6">
        <v>4780000.0</v>
      </c>
      <c r="V714" s="5" t="s">
        <v>1005</v>
      </c>
      <c r="W714" s="5" t="s">
        <v>1054</v>
      </c>
      <c r="X714" s="6" t="s">
        <v>36</v>
      </c>
      <c r="Y714" s="6" t="s">
        <v>36</v>
      </c>
      <c r="Z714" s="7">
        <v>0.0</v>
      </c>
      <c r="AA714" s="1" t="s">
        <v>78</v>
      </c>
      <c r="AB714" s="1" t="s">
        <v>37</v>
      </c>
      <c r="AC714" s="1" t="s">
        <v>516</v>
      </c>
      <c r="AD714" s="2"/>
      <c r="AE714" s="2"/>
      <c r="AF714" s="1" t="s">
        <v>1024</v>
      </c>
    </row>
    <row r="715">
      <c r="A715" s="5">
        <v>75309.0</v>
      </c>
      <c r="B715" s="3">
        <v>46205.0</v>
      </c>
      <c r="C715" s="1" t="s">
        <v>2031</v>
      </c>
      <c r="D715" s="5" t="s">
        <v>157</v>
      </c>
      <c r="E715" s="2"/>
      <c r="F715" s="5">
        <v>48684.0</v>
      </c>
      <c r="G715" s="3">
        <v>46205.0</v>
      </c>
      <c r="H715" s="1" t="s">
        <v>2317</v>
      </c>
      <c r="I715" s="3">
        <v>46205.0</v>
      </c>
      <c r="J715" s="1" t="s">
        <v>1000</v>
      </c>
      <c r="K715" s="5">
        <v>228.0</v>
      </c>
      <c r="L715" s="5">
        <v>2.30400228E8</v>
      </c>
      <c r="M715" s="1" t="s">
        <v>1740</v>
      </c>
      <c r="N715" s="1" t="s">
        <v>1740</v>
      </c>
      <c r="O715" s="2"/>
      <c r="P715" s="1" t="s">
        <v>2318</v>
      </c>
      <c r="Q715" s="1" t="s">
        <v>763</v>
      </c>
      <c r="R715" s="2"/>
      <c r="S715" s="1" t="s">
        <v>39</v>
      </c>
      <c r="T715" s="1" t="s">
        <v>1003</v>
      </c>
      <c r="U715" s="6" t="s">
        <v>1742</v>
      </c>
      <c r="V715" s="5" t="s">
        <v>1005</v>
      </c>
      <c r="W715" s="5" t="s">
        <v>36</v>
      </c>
      <c r="X715" s="6" t="s">
        <v>1743</v>
      </c>
      <c r="Y715" s="6" t="s">
        <v>1744</v>
      </c>
      <c r="Z715" s="5" t="s">
        <v>1308</v>
      </c>
      <c r="AA715" s="1" t="s">
        <v>78</v>
      </c>
      <c r="AB715" s="1" t="s">
        <v>381</v>
      </c>
      <c r="AC715" s="1" t="s">
        <v>1050</v>
      </c>
      <c r="AD715" s="2"/>
      <c r="AE715" s="2"/>
      <c r="AF715" s="1" t="s">
        <v>1015</v>
      </c>
    </row>
    <row r="716">
      <c r="A716" s="5">
        <v>75308.0</v>
      </c>
      <c r="B716" s="3">
        <v>46205.0</v>
      </c>
      <c r="C716" s="1" t="s">
        <v>2031</v>
      </c>
      <c r="D716" s="5" t="s">
        <v>725</v>
      </c>
      <c r="E716" s="2"/>
      <c r="F716" s="5">
        <v>48685.0</v>
      </c>
      <c r="G716" s="3">
        <v>46205.0</v>
      </c>
      <c r="H716" s="1" t="s">
        <v>2319</v>
      </c>
      <c r="I716" s="3">
        <v>46205.0</v>
      </c>
      <c r="J716" s="1" t="s">
        <v>1000</v>
      </c>
      <c r="K716" s="5">
        <v>150.0</v>
      </c>
      <c r="L716" s="5">
        <v>2.3040015E8</v>
      </c>
      <c r="M716" s="1" t="s">
        <v>1044</v>
      </c>
      <c r="N716" s="1" t="s">
        <v>1044</v>
      </c>
      <c r="O716" s="2"/>
      <c r="P716" s="1" t="s">
        <v>2320</v>
      </c>
      <c r="Q716" s="1" t="s">
        <v>798</v>
      </c>
      <c r="R716" s="2"/>
      <c r="S716" s="1" t="s">
        <v>39</v>
      </c>
      <c r="T716" s="1" t="s">
        <v>1003</v>
      </c>
      <c r="U716" s="5" t="s">
        <v>1046</v>
      </c>
      <c r="V716" s="5" t="s">
        <v>1005</v>
      </c>
      <c r="W716" s="5" t="s">
        <v>36</v>
      </c>
      <c r="X716" s="6" t="s">
        <v>1047</v>
      </c>
      <c r="Y716" s="6" t="s">
        <v>1048</v>
      </c>
      <c r="Z716" s="6" t="s">
        <v>1049</v>
      </c>
      <c r="AA716" s="1" t="s">
        <v>78</v>
      </c>
      <c r="AB716" s="1" t="s">
        <v>381</v>
      </c>
      <c r="AC716" s="1" t="s">
        <v>1050</v>
      </c>
      <c r="AD716" s="2"/>
      <c r="AE716" s="2"/>
      <c r="AF716" s="1" t="s">
        <v>1015</v>
      </c>
    </row>
    <row r="717">
      <c r="A717" s="5">
        <v>75307.0</v>
      </c>
      <c r="B717" s="3">
        <v>46205.0</v>
      </c>
      <c r="C717" s="1" t="s">
        <v>2031</v>
      </c>
      <c r="D717" s="5" t="s">
        <v>371</v>
      </c>
      <c r="E717" s="2"/>
      <c r="F717" s="5">
        <v>48752.0</v>
      </c>
      <c r="G717" s="3">
        <v>46205.0</v>
      </c>
      <c r="H717" s="1" t="s">
        <v>2321</v>
      </c>
      <c r="I717" s="3">
        <v>46205.0</v>
      </c>
      <c r="J717" s="1" t="s">
        <v>1000</v>
      </c>
      <c r="K717" s="5">
        <v>113.0</v>
      </c>
      <c r="L717" s="5">
        <v>2.30400113E8</v>
      </c>
      <c r="M717" s="1" t="s">
        <v>1088</v>
      </c>
      <c r="N717" s="1" t="s">
        <v>1088</v>
      </c>
      <c r="O717" s="2"/>
      <c r="P717" s="1" t="s">
        <v>2322</v>
      </c>
      <c r="Q717" s="1" t="s">
        <v>948</v>
      </c>
      <c r="R717" s="2"/>
      <c r="S717" s="1" t="s">
        <v>820</v>
      </c>
      <c r="T717" s="1" t="s">
        <v>1003</v>
      </c>
      <c r="U717" s="6" t="s">
        <v>1027</v>
      </c>
      <c r="V717" s="5" t="s">
        <v>1005</v>
      </c>
      <c r="W717" s="5" t="s">
        <v>1054</v>
      </c>
      <c r="X717" s="6" t="s">
        <v>36</v>
      </c>
      <c r="Y717" s="6" t="s">
        <v>36</v>
      </c>
      <c r="Z717" s="6" t="s">
        <v>1029</v>
      </c>
      <c r="AA717" s="1" t="s">
        <v>78</v>
      </c>
      <c r="AB717" s="1" t="s">
        <v>78</v>
      </c>
      <c r="AC717" s="1" t="s">
        <v>907</v>
      </c>
      <c r="AD717" s="2"/>
      <c r="AE717" s="2"/>
      <c r="AF717" s="1" t="s">
        <v>1008</v>
      </c>
    </row>
    <row r="718">
      <c r="A718" s="5">
        <v>75306.0</v>
      </c>
      <c r="B718" s="3">
        <v>46205.0</v>
      </c>
      <c r="C718" s="2"/>
      <c r="D718" s="5" t="s">
        <v>2323</v>
      </c>
      <c r="E718" s="2"/>
      <c r="F718" s="5">
        <v>48681.0</v>
      </c>
      <c r="G718" s="3">
        <v>46205.0</v>
      </c>
      <c r="H718" s="1" t="s">
        <v>2324</v>
      </c>
      <c r="I718" s="3">
        <v>46205.0</v>
      </c>
      <c r="J718" s="1" t="s">
        <v>1000</v>
      </c>
      <c r="K718" s="5">
        <v>5.0</v>
      </c>
      <c r="L718" s="5">
        <v>1.21000005E8</v>
      </c>
      <c r="M718" s="1" t="s">
        <v>143</v>
      </c>
      <c r="N718" s="1" t="s">
        <v>143</v>
      </c>
      <c r="O718" s="2"/>
      <c r="P718" s="1" t="s">
        <v>986</v>
      </c>
      <c r="Q718" s="1" t="s">
        <v>794</v>
      </c>
      <c r="R718" s="2"/>
      <c r="S718" s="1" t="s">
        <v>39</v>
      </c>
      <c r="T718" s="1" t="s">
        <v>1003</v>
      </c>
      <c r="U718" s="6" t="s">
        <v>1053</v>
      </c>
      <c r="V718" s="5" t="s">
        <v>1005</v>
      </c>
      <c r="W718" s="5" t="s">
        <v>1054</v>
      </c>
      <c r="X718" s="6" t="s">
        <v>36</v>
      </c>
      <c r="Y718" s="6" t="s">
        <v>36</v>
      </c>
      <c r="Z718" s="6">
        <v>0.0</v>
      </c>
      <c r="AA718" s="1" t="s">
        <v>98</v>
      </c>
      <c r="AB718" s="1" t="s">
        <v>98</v>
      </c>
      <c r="AC718" s="1" t="s">
        <v>804</v>
      </c>
      <c r="AD718" s="2"/>
      <c r="AE718" s="2"/>
      <c r="AF718" s="1" t="s">
        <v>1015</v>
      </c>
    </row>
    <row r="719">
      <c r="A719" s="5">
        <v>75305.0</v>
      </c>
      <c r="B719" s="3">
        <v>46205.0</v>
      </c>
      <c r="C719" s="1" t="s">
        <v>2031</v>
      </c>
      <c r="D719" s="5" t="s">
        <v>2325</v>
      </c>
      <c r="E719" s="2"/>
      <c r="F719" s="5">
        <v>48693.0</v>
      </c>
      <c r="G719" s="3">
        <v>46205.0</v>
      </c>
      <c r="H719" s="1" t="s">
        <v>2326</v>
      </c>
      <c r="I719" s="3">
        <v>46205.0</v>
      </c>
      <c r="J719" s="1" t="s">
        <v>1000</v>
      </c>
      <c r="K719" s="5">
        <v>143.0</v>
      </c>
      <c r="L719" s="5">
        <v>2.30400143E8</v>
      </c>
      <c r="M719" s="1" t="s">
        <v>1298</v>
      </c>
      <c r="N719" s="1" t="s">
        <v>1298</v>
      </c>
      <c r="O719" s="2"/>
      <c r="P719" s="1" t="s">
        <v>2327</v>
      </c>
      <c r="Q719" s="1" t="s">
        <v>500</v>
      </c>
      <c r="R719" s="2"/>
      <c r="S719" s="1" t="s">
        <v>39</v>
      </c>
      <c r="T719" s="1" t="s">
        <v>1003</v>
      </c>
      <c r="U719" s="6">
        <v>3879310.0</v>
      </c>
      <c r="V719" s="5" t="s">
        <v>1005</v>
      </c>
      <c r="W719" s="5" t="s">
        <v>36</v>
      </c>
      <c r="X719" s="6" t="s">
        <v>1209</v>
      </c>
      <c r="Y719" s="6" t="s">
        <v>1210</v>
      </c>
      <c r="Z719" s="6">
        <v>1640000.0</v>
      </c>
      <c r="AA719" s="1" t="s">
        <v>78</v>
      </c>
      <c r="AB719" s="1" t="s">
        <v>38</v>
      </c>
      <c r="AC719" s="1" t="s">
        <v>626</v>
      </c>
      <c r="AD719" s="2"/>
      <c r="AE719" s="2"/>
      <c r="AF719" s="1" t="s">
        <v>1024</v>
      </c>
    </row>
    <row r="720">
      <c r="A720" s="5">
        <v>75304.0</v>
      </c>
      <c r="B720" s="3">
        <v>46205.0</v>
      </c>
      <c r="C720" s="1" t="s">
        <v>2031</v>
      </c>
      <c r="D720" s="5" t="s">
        <v>722</v>
      </c>
      <c r="E720" s="2"/>
      <c r="F720" s="5">
        <v>48692.0</v>
      </c>
      <c r="G720" s="3">
        <v>46205.0</v>
      </c>
      <c r="H720" s="1" t="s">
        <v>2328</v>
      </c>
      <c r="I720" s="3">
        <v>46205.0</v>
      </c>
      <c r="J720" s="1" t="s">
        <v>1000</v>
      </c>
      <c r="K720" s="5">
        <v>145.0</v>
      </c>
      <c r="L720" s="5">
        <v>2.30400145E8</v>
      </c>
      <c r="M720" s="1" t="s">
        <v>1133</v>
      </c>
      <c r="N720" s="1" t="s">
        <v>1133</v>
      </c>
      <c r="O720" s="2"/>
      <c r="P720" s="1" t="s">
        <v>2327</v>
      </c>
      <c r="Q720" s="1" t="s">
        <v>500</v>
      </c>
      <c r="R720" s="2"/>
      <c r="S720" s="1" t="s">
        <v>39</v>
      </c>
      <c r="T720" s="1" t="s">
        <v>1003</v>
      </c>
      <c r="U720" s="6">
        <v>4741379.0</v>
      </c>
      <c r="V720" s="5" t="s">
        <v>1005</v>
      </c>
      <c r="W720" s="5" t="s">
        <v>1054</v>
      </c>
      <c r="X720" s="6" t="s">
        <v>36</v>
      </c>
      <c r="Y720" s="6" t="s">
        <v>36</v>
      </c>
      <c r="Z720" s="6">
        <v>1640000.0</v>
      </c>
      <c r="AA720" s="1" t="s">
        <v>78</v>
      </c>
      <c r="AB720" s="1" t="s">
        <v>38</v>
      </c>
      <c r="AC720" s="1" t="s">
        <v>626</v>
      </c>
      <c r="AD720" s="2"/>
      <c r="AE720" s="2"/>
      <c r="AF720" s="1" t="s">
        <v>1024</v>
      </c>
    </row>
    <row r="721">
      <c r="A721" s="5">
        <v>75303.0</v>
      </c>
      <c r="B721" s="3">
        <v>46205.0</v>
      </c>
      <c r="C721" s="1" t="s">
        <v>2031</v>
      </c>
      <c r="D721" s="5" t="s">
        <v>722</v>
      </c>
      <c r="E721" s="2"/>
      <c r="F721" s="5">
        <v>48796.0</v>
      </c>
      <c r="G721" s="3">
        <v>46206.0</v>
      </c>
      <c r="H721" s="1" t="s">
        <v>2329</v>
      </c>
      <c r="I721" s="3">
        <v>46206.0</v>
      </c>
      <c r="J721" s="1" t="s">
        <v>1000</v>
      </c>
      <c r="K721" s="5">
        <v>224.0</v>
      </c>
      <c r="L721" s="5">
        <v>2.30400224E8</v>
      </c>
      <c r="M721" s="1" t="s">
        <v>1425</v>
      </c>
      <c r="N721" s="1" t="s">
        <v>1425</v>
      </c>
      <c r="O721" s="2"/>
      <c r="P721" s="1" t="s">
        <v>2330</v>
      </c>
      <c r="Q721" s="1" t="s">
        <v>255</v>
      </c>
      <c r="R721" s="2"/>
      <c r="S721" s="1" t="s">
        <v>39</v>
      </c>
      <c r="T721" s="1" t="s">
        <v>1003</v>
      </c>
      <c r="U721" s="6">
        <v>7170000.0</v>
      </c>
      <c r="V721" s="5" t="s">
        <v>1005</v>
      </c>
      <c r="W721" s="5" t="s">
        <v>1054</v>
      </c>
      <c r="X721" s="6" t="s">
        <v>36</v>
      </c>
      <c r="Y721" s="6" t="s">
        <v>36</v>
      </c>
      <c r="Z721" s="6">
        <v>0.0</v>
      </c>
      <c r="AA721" s="1" t="s">
        <v>78</v>
      </c>
      <c r="AB721" s="1" t="s">
        <v>257</v>
      </c>
      <c r="AC721" s="1" t="s">
        <v>626</v>
      </c>
      <c r="AD721" s="2"/>
      <c r="AE721" s="2"/>
      <c r="AF721" s="1" t="s">
        <v>1024</v>
      </c>
    </row>
    <row r="722">
      <c r="A722" s="5">
        <v>75302.0</v>
      </c>
      <c r="B722" s="3">
        <v>46205.0</v>
      </c>
      <c r="C722" s="1"/>
      <c r="D722" s="5" t="s">
        <v>469</v>
      </c>
      <c r="E722" s="2"/>
      <c r="F722" s="5">
        <v>48679.0</v>
      </c>
      <c r="G722" s="3">
        <v>46205.0</v>
      </c>
      <c r="H722" s="1" t="s">
        <v>2331</v>
      </c>
      <c r="I722" s="3">
        <v>46205.0</v>
      </c>
      <c r="J722" s="1" t="s">
        <v>1000</v>
      </c>
      <c r="K722" s="5">
        <v>57.0</v>
      </c>
      <c r="L722" s="5">
        <v>1.11100057E8</v>
      </c>
      <c r="M722" s="1" t="s">
        <v>2332</v>
      </c>
      <c r="N722" s="1" t="s">
        <v>2332</v>
      </c>
      <c r="O722" s="2"/>
      <c r="P722" s="1" t="s">
        <v>986</v>
      </c>
      <c r="Q722" s="1" t="s">
        <v>945</v>
      </c>
      <c r="R722" s="2"/>
      <c r="S722" s="1" t="s">
        <v>820</v>
      </c>
      <c r="T722" s="1" t="s">
        <v>1003</v>
      </c>
      <c r="U722" s="6" t="s">
        <v>2333</v>
      </c>
      <c r="V722" s="5" t="s">
        <v>1005</v>
      </c>
      <c r="W722" s="5" t="s">
        <v>36</v>
      </c>
      <c r="X722" s="5" t="s">
        <v>2334</v>
      </c>
      <c r="Y722" s="5" t="s">
        <v>2335</v>
      </c>
      <c r="Z722" s="6">
        <v>0.0</v>
      </c>
      <c r="AA722" s="1" t="s">
        <v>944</v>
      </c>
      <c r="AB722" s="1" t="s">
        <v>944</v>
      </c>
      <c r="AC722" s="1" t="s">
        <v>827</v>
      </c>
      <c r="AD722" s="2"/>
      <c r="AE722" s="2"/>
      <c r="AF722" s="1" t="s">
        <v>1008</v>
      </c>
    </row>
    <row r="723">
      <c r="A723" s="5">
        <v>75301.0</v>
      </c>
      <c r="B723" s="3">
        <v>46205.0</v>
      </c>
      <c r="C723" s="1" t="s">
        <v>2031</v>
      </c>
      <c r="D723" s="5" t="s">
        <v>363</v>
      </c>
      <c r="E723" s="2"/>
      <c r="F723" s="5">
        <v>48680.0</v>
      </c>
      <c r="G723" s="3">
        <v>46205.0</v>
      </c>
      <c r="H723" s="1" t="s">
        <v>2336</v>
      </c>
      <c r="I723" s="3">
        <v>46205.0</v>
      </c>
      <c r="J723" s="1" t="s">
        <v>1000</v>
      </c>
      <c r="K723" s="5">
        <v>113.0</v>
      </c>
      <c r="L723" s="5">
        <v>2.30400113E8</v>
      </c>
      <c r="M723" s="1" t="s">
        <v>1088</v>
      </c>
      <c r="N723" s="1" t="s">
        <v>1088</v>
      </c>
      <c r="O723" s="2"/>
      <c r="P723" s="1" t="s">
        <v>2337</v>
      </c>
      <c r="Q723" s="1" t="s">
        <v>787</v>
      </c>
      <c r="R723" s="2"/>
      <c r="S723" s="1" t="s">
        <v>39</v>
      </c>
      <c r="T723" s="1" t="s">
        <v>1003</v>
      </c>
      <c r="U723" s="6" t="s">
        <v>1027</v>
      </c>
      <c r="V723" s="5" t="s">
        <v>1005</v>
      </c>
      <c r="W723" s="5" t="s">
        <v>1054</v>
      </c>
      <c r="X723" s="6" t="s">
        <v>36</v>
      </c>
      <c r="Y723" s="6" t="s">
        <v>36</v>
      </c>
      <c r="Z723" s="6" t="s">
        <v>1029</v>
      </c>
      <c r="AA723" s="1" t="s">
        <v>78</v>
      </c>
      <c r="AB723" s="1" t="s">
        <v>78</v>
      </c>
      <c r="AC723" s="1" t="s">
        <v>1050</v>
      </c>
      <c r="AD723" s="2"/>
      <c r="AE723" s="2"/>
      <c r="AF723" s="1" t="s">
        <v>1015</v>
      </c>
    </row>
    <row r="724">
      <c r="A724" s="5">
        <v>75300.0</v>
      </c>
      <c r="B724" s="3">
        <v>46205.0</v>
      </c>
      <c r="C724" s="2"/>
      <c r="D724" s="5" t="s">
        <v>607</v>
      </c>
      <c r="E724" s="2"/>
      <c r="F724" s="5">
        <v>48677.0</v>
      </c>
      <c r="G724" s="3">
        <v>46205.0</v>
      </c>
      <c r="H724" s="1" t="s">
        <v>2338</v>
      </c>
      <c r="I724" s="3">
        <v>46205.0</v>
      </c>
      <c r="J724" s="1" t="s">
        <v>1000</v>
      </c>
      <c r="K724" s="5">
        <v>1.0</v>
      </c>
      <c r="L724" s="5">
        <v>1.61000001E8</v>
      </c>
      <c r="M724" s="1" t="s">
        <v>1010</v>
      </c>
      <c r="N724" s="1" t="s">
        <v>1418</v>
      </c>
      <c r="O724" s="2"/>
      <c r="P724" s="1" t="s">
        <v>986</v>
      </c>
      <c r="Q724" s="1" t="s">
        <v>255</v>
      </c>
      <c r="R724" s="2"/>
      <c r="S724" s="1" t="s">
        <v>39</v>
      </c>
      <c r="T724" s="1" t="s">
        <v>1003</v>
      </c>
      <c r="U724" s="6" t="s">
        <v>1419</v>
      </c>
      <c r="V724" s="5" t="s">
        <v>1005</v>
      </c>
      <c r="W724" s="5" t="s">
        <v>36</v>
      </c>
      <c r="X724" s="6" t="s">
        <v>1420</v>
      </c>
      <c r="Y724" s="6" t="s">
        <v>1420</v>
      </c>
      <c r="Z724" s="6" t="s">
        <v>1421</v>
      </c>
      <c r="AA724" s="1" t="s">
        <v>257</v>
      </c>
      <c r="AB724" s="1" t="s">
        <v>257</v>
      </c>
      <c r="AC724" s="1" t="s">
        <v>1931</v>
      </c>
      <c r="AD724" s="2"/>
      <c r="AE724" s="2"/>
      <c r="AF724" s="1" t="s">
        <v>1024</v>
      </c>
    </row>
    <row r="725">
      <c r="A725" s="5">
        <v>75299.0</v>
      </c>
      <c r="B725" s="3">
        <v>46205.0</v>
      </c>
      <c r="C725" s="1"/>
      <c r="D725" s="5" t="s">
        <v>607</v>
      </c>
      <c r="E725" s="2"/>
      <c r="F725" s="5">
        <v>48677.0</v>
      </c>
      <c r="G725" s="3">
        <v>46205.0</v>
      </c>
      <c r="H725" s="1" t="s">
        <v>2338</v>
      </c>
      <c r="I725" s="3">
        <v>46205.0</v>
      </c>
      <c r="J725" s="1" t="s">
        <v>1000</v>
      </c>
      <c r="K725" s="5">
        <v>1.0</v>
      </c>
      <c r="L725" s="5">
        <v>1.61000001E8</v>
      </c>
      <c r="M725" s="1" t="s">
        <v>1010</v>
      </c>
      <c r="N725" s="1" t="s">
        <v>1260</v>
      </c>
      <c r="O725" s="2"/>
      <c r="P725" s="1" t="s">
        <v>986</v>
      </c>
      <c r="Q725" s="1" t="s">
        <v>255</v>
      </c>
      <c r="R725" s="2"/>
      <c r="S725" s="1" t="s">
        <v>39</v>
      </c>
      <c r="T725" s="1" t="s">
        <v>1003</v>
      </c>
      <c r="U725" s="6">
        <v>4800000.0</v>
      </c>
      <c r="V725" s="5" t="s">
        <v>1082</v>
      </c>
      <c r="W725" s="5" t="s">
        <v>36</v>
      </c>
      <c r="X725" s="6" t="s">
        <v>1517</v>
      </c>
      <c r="Y725" s="6" t="s">
        <v>1517</v>
      </c>
      <c r="Z725" s="6" t="s">
        <v>1262</v>
      </c>
      <c r="AA725" s="1" t="s">
        <v>257</v>
      </c>
      <c r="AB725" s="1" t="s">
        <v>257</v>
      </c>
      <c r="AC725" s="1" t="s">
        <v>1931</v>
      </c>
      <c r="AD725" s="2"/>
      <c r="AE725" s="2"/>
      <c r="AF725" s="1" t="s">
        <v>1024</v>
      </c>
    </row>
    <row r="726">
      <c r="A726" s="5">
        <v>75298.0</v>
      </c>
      <c r="B726" s="3">
        <v>46205.0</v>
      </c>
      <c r="C726" s="1"/>
      <c r="D726" s="5" t="s">
        <v>607</v>
      </c>
      <c r="E726" s="2"/>
      <c r="F726" s="5">
        <v>48677.0</v>
      </c>
      <c r="G726" s="3">
        <v>46205.0</v>
      </c>
      <c r="H726" s="1" t="s">
        <v>2338</v>
      </c>
      <c r="I726" s="3">
        <v>46205.0</v>
      </c>
      <c r="J726" s="1" t="s">
        <v>1000</v>
      </c>
      <c r="K726" s="5">
        <v>1.0</v>
      </c>
      <c r="L726" s="5">
        <v>1.61000001E8</v>
      </c>
      <c r="M726" s="1" t="s">
        <v>1010</v>
      </c>
      <c r="N726" s="1" t="s">
        <v>1011</v>
      </c>
      <c r="O726" s="2"/>
      <c r="P726" s="1" t="s">
        <v>986</v>
      </c>
      <c r="Q726" s="1" t="s">
        <v>255</v>
      </c>
      <c r="R726" s="2"/>
      <c r="S726" s="1" t="s">
        <v>39</v>
      </c>
      <c r="T726" s="1" t="s">
        <v>1003</v>
      </c>
      <c r="U726" s="6">
        <v>8900000.0</v>
      </c>
      <c r="V726" s="5" t="s">
        <v>1082</v>
      </c>
      <c r="W726" s="5" t="s">
        <v>36</v>
      </c>
      <c r="X726" s="6" t="s">
        <v>1555</v>
      </c>
      <c r="Y726" s="6" t="s">
        <v>1555</v>
      </c>
      <c r="Z726" s="6" t="s">
        <v>1014</v>
      </c>
      <c r="AA726" s="1" t="s">
        <v>257</v>
      </c>
      <c r="AB726" s="1" t="s">
        <v>257</v>
      </c>
      <c r="AC726" s="1" t="s">
        <v>1931</v>
      </c>
      <c r="AD726" s="2"/>
      <c r="AE726" s="2"/>
      <c r="AF726" s="1" t="s">
        <v>1024</v>
      </c>
    </row>
    <row r="727">
      <c r="A727" s="5">
        <v>75297.0</v>
      </c>
      <c r="B727" s="3">
        <v>46205.0</v>
      </c>
      <c r="C727" s="2"/>
      <c r="D727" s="5" t="s">
        <v>2145</v>
      </c>
      <c r="E727" s="2"/>
      <c r="F727" s="5">
        <v>48676.0</v>
      </c>
      <c r="G727" s="3">
        <v>46205.0</v>
      </c>
      <c r="H727" s="1" t="s">
        <v>2339</v>
      </c>
      <c r="I727" s="3">
        <v>46205.0</v>
      </c>
      <c r="J727" s="1" t="s">
        <v>1000</v>
      </c>
      <c r="K727" s="5">
        <v>1.0</v>
      </c>
      <c r="L727" s="5">
        <v>1.61000001E8</v>
      </c>
      <c r="M727" s="1" t="s">
        <v>1010</v>
      </c>
      <c r="N727" s="1" t="s">
        <v>1164</v>
      </c>
      <c r="O727" s="2"/>
      <c r="P727" s="1" t="s">
        <v>986</v>
      </c>
      <c r="Q727" s="1" t="s">
        <v>433</v>
      </c>
      <c r="R727" s="2"/>
      <c r="S727" s="1" t="s">
        <v>39</v>
      </c>
      <c r="T727" s="1" t="s">
        <v>1003</v>
      </c>
      <c r="U727" s="6" t="s">
        <v>1165</v>
      </c>
      <c r="V727" s="5" t="s">
        <v>1005</v>
      </c>
      <c r="W727" s="5" t="s">
        <v>36</v>
      </c>
      <c r="X727" s="6" t="s">
        <v>1405</v>
      </c>
      <c r="Y727" s="6" t="s">
        <v>1405</v>
      </c>
      <c r="Z727" s="6">
        <v>8188400.0</v>
      </c>
      <c r="AA727" s="1" t="s">
        <v>57</v>
      </c>
      <c r="AB727" s="1" t="s">
        <v>57</v>
      </c>
      <c r="AC727" s="1" t="s">
        <v>1931</v>
      </c>
      <c r="AD727" s="2"/>
      <c r="AE727" s="2"/>
      <c r="AF727" s="1" t="s">
        <v>1024</v>
      </c>
    </row>
    <row r="728">
      <c r="A728" s="5">
        <v>75296.0</v>
      </c>
      <c r="B728" s="3">
        <v>46205.0</v>
      </c>
      <c r="C728" s="1"/>
      <c r="D728" s="5" t="s">
        <v>2145</v>
      </c>
      <c r="E728" s="2"/>
      <c r="F728" s="5">
        <v>48676.0</v>
      </c>
      <c r="G728" s="3">
        <v>46205.0</v>
      </c>
      <c r="H728" s="1" t="s">
        <v>2339</v>
      </c>
      <c r="I728" s="3">
        <v>46205.0</v>
      </c>
      <c r="J728" s="1" t="s">
        <v>1000</v>
      </c>
      <c r="K728" s="5">
        <v>1.0</v>
      </c>
      <c r="L728" s="5">
        <v>1.61000001E8</v>
      </c>
      <c r="M728" s="1" t="s">
        <v>1010</v>
      </c>
      <c r="N728" s="1" t="s">
        <v>1011</v>
      </c>
      <c r="O728" s="2"/>
      <c r="P728" s="1" t="s">
        <v>986</v>
      </c>
      <c r="Q728" s="1" t="s">
        <v>433</v>
      </c>
      <c r="R728" s="2"/>
      <c r="S728" s="1" t="s">
        <v>39</v>
      </c>
      <c r="T728" s="1" t="s">
        <v>1003</v>
      </c>
      <c r="U728" s="7">
        <v>8900000.0</v>
      </c>
      <c r="V728" s="5" t="s">
        <v>1137</v>
      </c>
      <c r="W728" s="5" t="s">
        <v>36</v>
      </c>
      <c r="X728" s="5" t="s">
        <v>1366</v>
      </c>
      <c r="Y728" s="5" t="s">
        <v>1366</v>
      </c>
      <c r="Z728" s="5" t="s">
        <v>1014</v>
      </c>
      <c r="AA728" s="1" t="s">
        <v>57</v>
      </c>
      <c r="AB728" s="1" t="s">
        <v>57</v>
      </c>
      <c r="AC728" s="1" t="s">
        <v>1931</v>
      </c>
      <c r="AD728" s="2"/>
      <c r="AE728" s="2"/>
      <c r="AF728" s="1" t="s">
        <v>1024</v>
      </c>
    </row>
    <row r="729">
      <c r="A729" s="5">
        <v>75295.0</v>
      </c>
      <c r="B729" s="3">
        <v>46205.0</v>
      </c>
      <c r="C729" s="1"/>
      <c r="D729" s="5" t="s">
        <v>2340</v>
      </c>
      <c r="E729" s="2"/>
      <c r="F729" s="5">
        <v>48678.0</v>
      </c>
      <c r="G729" s="3">
        <v>46205.0</v>
      </c>
      <c r="H729" s="1" t="s">
        <v>2341</v>
      </c>
      <c r="I729" s="3">
        <v>46205.0</v>
      </c>
      <c r="J729" s="1" t="s">
        <v>1000</v>
      </c>
      <c r="K729" s="5">
        <v>1.0</v>
      </c>
      <c r="L729" s="5">
        <v>1.61000001E8</v>
      </c>
      <c r="M729" s="1" t="s">
        <v>1010</v>
      </c>
      <c r="N729" s="1" t="s">
        <v>1097</v>
      </c>
      <c r="O729" s="2"/>
      <c r="P729" s="1" t="s">
        <v>986</v>
      </c>
      <c r="Q729" s="1" t="s">
        <v>314</v>
      </c>
      <c r="R729" s="2"/>
      <c r="S729" s="1" t="s">
        <v>39</v>
      </c>
      <c r="T729" s="1" t="s">
        <v>1003</v>
      </c>
      <c r="U729" s="6">
        <v>2400000.0</v>
      </c>
      <c r="V729" s="5" t="s">
        <v>1005</v>
      </c>
      <c r="W729" s="5" t="s">
        <v>36</v>
      </c>
      <c r="X729" s="6" t="s">
        <v>1098</v>
      </c>
      <c r="Y729" s="6" t="s">
        <v>1098</v>
      </c>
      <c r="Z729" s="6">
        <v>1117600.0</v>
      </c>
      <c r="AA729" s="1" t="s">
        <v>257</v>
      </c>
      <c r="AB729" s="1" t="s">
        <v>257</v>
      </c>
      <c r="AC729" s="1" t="s">
        <v>1931</v>
      </c>
      <c r="AD729" s="2"/>
      <c r="AE729" s="2"/>
      <c r="AF729" s="1" t="s">
        <v>1024</v>
      </c>
    </row>
    <row r="730">
      <c r="A730" s="5">
        <v>75294.0</v>
      </c>
      <c r="B730" s="3">
        <v>46205.0</v>
      </c>
      <c r="C730" s="2"/>
      <c r="D730" s="5" t="s">
        <v>2340</v>
      </c>
      <c r="E730" s="2"/>
      <c r="F730" s="5">
        <v>48678.0</v>
      </c>
      <c r="G730" s="3">
        <v>46205.0</v>
      </c>
      <c r="H730" s="1" t="s">
        <v>2341</v>
      </c>
      <c r="I730" s="3">
        <v>46205.0</v>
      </c>
      <c r="J730" s="1" t="s">
        <v>1000</v>
      </c>
      <c r="K730" s="5">
        <v>1.0</v>
      </c>
      <c r="L730" s="5">
        <v>1.61000001E8</v>
      </c>
      <c r="M730" s="1" t="s">
        <v>1010</v>
      </c>
      <c r="N730" s="1" t="s">
        <v>1116</v>
      </c>
      <c r="O730" s="2"/>
      <c r="P730" s="1" t="s">
        <v>986</v>
      </c>
      <c r="Q730" s="1" t="s">
        <v>314</v>
      </c>
      <c r="R730" s="2"/>
      <c r="S730" s="1" t="s">
        <v>39</v>
      </c>
      <c r="T730" s="1" t="s">
        <v>1003</v>
      </c>
      <c r="U730" s="6" t="s">
        <v>1117</v>
      </c>
      <c r="V730" s="5" t="s">
        <v>1082</v>
      </c>
      <c r="W730" s="5" t="s">
        <v>36</v>
      </c>
      <c r="X730" s="6" t="s">
        <v>1697</v>
      </c>
      <c r="Y730" s="6" t="s">
        <v>1697</v>
      </c>
      <c r="Z730" s="6" t="s">
        <v>1119</v>
      </c>
      <c r="AA730" s="1" t="s">
        <v>257</v>
      </c>
      <c r="AB730" s="1" t="s">
        <v>257</v>
      </c>
      <c r="AC730" s="1" t="s">
        <v>1931</v>
      </c>
      <c r="AD730" s="2"/>
      <c r="AE730" s="2"/>
      <c r="AF730" s="1" t="s">
        <v>1024</v>
      </c>
    </row>
    <row r="731">
      <c r="A731" s="5">
        <v>75293.0</v>
      </c>
      <c r="B731" s="3">
        <v>46205.0</v>
      </c>
      <c r="C731" s="1" t="s">
        <v>2031</v>
      </c>
      <c r="D731" s="5" t="s">
        <v>586</v>
      </c>
      <c r="E731" s="2"/>
      <c r="F731" s="5">
        <v>48674.0</v>
      </c>
      <c r="G731" s="3">
        <v>46205.0</v>
      </c>
      <c r="H731" s="1" t="s">
        <v>2342</v>
      </c>
      <c r="I731" s="3">
        <v>46205.0</v>
      </c>
      <c r="J731" s="1" t="s">
        <v>1000</v>
      </c>
      <c r="K731" s="5">
        <v>113.0</v>
      </c>
      <c r="L731" s="5">
        <v>2.30400113E8</v>
      </c>
      <c r="M731" s="1" t="s">
        <v>1088</v>
      </c>
      <c r="N731" s="1" t="s">
        <v>1088</v>
      </c>
      <c r="O731" s="2"/>
      <c r="P731" s="1" t="s">
        <v>2343</v>
      </c>
      <c r="Q731" s="1" t="s">
        <v>656</v>
      </c>
      <c r="R731" s="2"/>
      <c r="S731" s="1" t="s">
        <v>39</v>
      </c>
      <c r="T731" s="1" t="s">
        <v>1003</v>
      </c>
      <c r="U731" s="6" t="s">
        <v>1027</v>
      </c>
      <c r="V731" s="5" t="s">
        <v>1005</v>
      </c>
      <c r="W731" s="5" t="s">
        <v>36</v>
      </c>
      <c r="X731" s="6" t="s">
        <v>1028</v>
      </c>
      <c r="Y731" s="6" t="s">
        <v>505</v>
      </c>
      <c r="Z731" s="6" t="s">
        <v>1029</v>
      </c>
      <c r="AA731" s="1" t="s">
        <v>1066</v>
      </c>
      <c r="AB731" s="1"/>
      <c r="AC731" s="1" t="s">
        <v>1401</v>
      </c>
      <c r="AD731" s="2"/>
      <c r="AE731" s="2"/>
      <c r="AF731" s="1" t="s">
        <v>1024</v>
      </c>
    </row>
    <row r="732">
      <c r="A732" s="5">
        <v>75292.0</v>
      </c>
      <c r="B732" s="3">
        <v>46205.0</v>
      </c>
      <c r="C732" s="1" t="s">
        <v>2031</v>
      </c>
      <c r="D732" s="5" t="s">
        <v>586</v>
      </c>
      <c r="E732" s="2"/>
      <c r="F732" s="5">
        <v>48674.0</v>
      </c>
      <c r="G732" s="3">
        <v>46205.0</v>
      </c>
      <c r="H732" s="1" t="s">
        <v>2342</v>
      </c>
      <c r="I732" s="3">
        <v>46205.0</v>
      </c>
      <c r="J732" s="1" t="s">
        <v>1000</v>
      </c>
      <c r="K732" s="5">
        <v>144.0</v>
      </c>
      <c r="L732" s="5">
        <v>2.30400144E8</v>
      </c>
      <c r="M732" s="1" t="s">
        <v>1208</v>
      </c>
      <c r="N732" s="1" t="s">
        <v>1208</v>
      </c>
      <c r="O732" s="2"/>
      <c r="P732" s="1" t="s">
        <v>2343</v>
      </c>
      <c r="Q732" s="1" t="s">
        <v>656</v>
      </c>
      <c r="R732" s="2"/>
      <c r="S732" s="1" t="s">
        <v>39</v>
      </c>
      <c r="T732" s="1" t="s">
        <v>1003</v>
      </c>
      <c r="U732" s="7">
        <v>3879310.0</v>
      </c>
      <c r="V732" s="5" t="s">
        <v>1005</v>
      </c>
      <c r="W732" s="5" t="s">
        <v>36</v>
      </c>
      <c r="X732" s="5" t="s">
        <v>1209</v>
      </c>
      <c r="Y732" s="5" t="s">
        <v>1210</v>
      </c>
      <c r="Z732" s="6">
        <v>1640000.0</v>
      </c>
      <c r="AA732" s="1" t="s">
        <v>1066</v>
      </c>
      <c r="AB732" s="1"/>
      <c r="AC732" s="1" t="s">
        <v>1401</v>
      </c>
      <c r="AD732" s="2"/>
      <c r="AE732" s="2"/>
      <c r="AF732" s="1" t="s">
        <v>1024</v>
      </c>
    </row>
    <row r="733">
      <c r="A733" s="5">
        <v>75291.0</v>
      </c>
      <c r="B733" s="3">
        <v>46205.0</v>
      </c>
      <c r="C733" s="1" t="s">
        <v>2031</v>
      </c>
      <c r="D733" s="5" t="s">
        <v>586</v>
      </c>
      <c r="E733" s="2"/>
      <c r="F733" s="5">
        <v>48674.0</v>
      </c>
      <c r="G733" s="3">
        <v>46205.0</v>
      </c>
      <c r="H733" s="1" t="s">
        <v>2342</v>
      </c>
      <c r="I733" s="3">
        <v>46205.0</v>
      </c>
      <c r="J733" s="1" t="s">
        <v>1000</v>
      </c>
      <c r="K733" s="5">
        <v>176.0</v>
      </c>
      <c r="L733" s="5">
        <v>2.30400176E8</v>
      </c>
      <c r="M733" s="1" t="s">
        <v>2344</v>
      </c>
      <c r="N733" s="1" t="s">
        <v>2344</v>
      </c>
      <c r="O733" s="2"/>
      <c r="P733" s="1" t="s">
        <v>2343</v>
      </c>
      <c r="Q733" s="1" t="s">
        <v>656</v>
      </c>
      <c r="R733" s="2"/>
      <c r="S733" s="1" t="s">
        <v>39</v>
      </c>
      <c r="T733" s="1" t="s">
        <v>1003</v>
      </c>
      <c r="U733" s="6">
        <v>3879310.0</v>
      </c>
      <c r="V733" s="5" t="s">
        <v>1005</v>
      </c>
      <c r="W733" s="5" t="s">
        <v>36</v>
      </c>
      <c r="X733" s="6" t="s">
        <v>1209</v>
      </c>
      <c r="Y733" s="6" t="s">
        <v>1210</v>
      </c>
      <c r="Z733" s="7">
        <v>0.0</v>
      </c>
      <c r="AA733" s="1" t="s">
        <v>1066</v>
      </c>
      <c r="AB733" s="1"/>
      <c r="AC733" s="1" t="s">
        <v>1401</v>
      </c>
      <c r="AD733" s="2"/>
      <c r="AE733" s="2"/>
      <c r="AF733" s="1" t="s">
        <v>1024</v>
      </c>
    </row>
    <row r="734">
      <c r="A734" s="5">
        <v>75290.0</v>
      </c>
      <c r="B734" s="3">
        <v>46205.0</v>
      </c>
      <c r="C734" s="1" t="s">
        <v>2031</v>
      </c>
      <c r="D734" s="5" t="s">
        <v>586</v>
      </c>
      <c r="E734" s="2"/>
      <c r="F734" s="5">
        <v>48674.0</v>
      </c>
      <c r="G734" s="3">
        <v>46205.0</v>
      </c>
      <c r="H734" s="1" t="s">
        <v>2342</v>
      </c>
      <c r="I734" s="3">
        <v>46205.0</v>
      </c>
      <c r="J734" s="1" t="s">
        <v>1000</v>
      </c>
      <c r="K734" s="5">
        <v>173.0</v>
      </c>
      <c r="L734" s="5">
        <v>2.30400173E8</v>
      </c>
      <c r="M734" s="1" t="s">
        <v>2345</v>
      </c>
      <c r="N734" s="1" t="s">
        <v>2345</v>
      </c>
      <c r="O734" s="2"/>
      <c r="P734" s="1" t="s">
        <v>2343</v>
      </c>
      <c r="Q734" s="1" t="s">
        <v>656</v>
      </c>
      <c r="R734" s="2"/>
      <c r="S734" s="1" t="s">
        <v>39</v>
      </c>
      <c r="T734" s="1" t="s">
        <v>1003</v>
      </c>
      <c r="U734" s="6">
        <v>8189655.0</v>
      </c>
      <c r="V734" s="5" t="s">
        <v>1005</v>
      </c>
      <c r="W734" s="5" t="s">
        <v>36</v>
      </c>
      <c r="X734" s="6" t="s">
        <v>1867</v>
      </c>
      <c r="Y734" s="6" t="s">
        <v>1583</v>
      </c>
      <c r="Z734" s="6">
        <v>5818965.0</v>
      </c>
      <c r="AA734" s="1" t="s">
        <v>1066</v>
      </c>
      <c r="AB734" s="1"/>
      <c r="AC734" s="1" t="s">
        <v>1401</v>
      </c>
      <c r="AD734" s="2"/>
      <c r="AE734" s="2"/>
      <c r="AF734" s="1" t="s">
        <v>1024</v>
      </c>
    </row>
    <row r="735">
      <c r="A735" s="5">
        <v>75289.0</v>
      </c>
      <c r="B735" s="3">
        <v>46205.0</v>
      </c>
      <c r="C735" s="1" t="s">
        <v>2031</v>
      </c>
      <c r="D735" s="5" t="s">
        <v>178</v>
      </c>
      <c r="E735" s="2"/>
      <c r="F735" s="5">
        <v>48675.0</v>
      </c>
      <c r="G735" s="3">
        <v>46205.0</v>
      </c>
      <c r="H735" s="1" t="s">
        <v>2346</v>
      </c>
      <c r="I735" s="3">
        <v>46205.0</v>
      </c>
      <c r="J735" s="1" t="s">
        <v>1000</v>
      </c>
      <c r="K735" s="5">
        <v>307.0</v>
      </c>
      <c r="L735" s="5">
        <v>2.30400307E8</v>
      </c>
      <c r="M735" s="1" t="s">
        <v>1173</v>
      </c>
      <c r="N735" s="1" t="s">
        <v>1173</v>
      </c>
      <c r="O735" s="2"/>
      <c r="P735" s="1" t="s">
        <v>2347</v>
      </c>
      <c r="Q735" s="1" t="s">
        <v>314</v>
      </c>
      <c r="R735" s="2"/>
      <c r="S735" s="1" t="s">
        <v>39</v>
      </c>
      <c r="T735" s="1" t="s">
        <v>1003</v>
      </c>
      <c r="U735" s="6">
        <v>4310345.0</v>
      </c>
      <c r="V735" s="5" t="s">
        <v>1005</v>
      </c>
      <c r="W735" s="5" t="s">
        <v>1054</v>
      </c>
      <c r="X735" s="6" t="s">
        <v>36</v>
      </c>
      <c r="Y735" s="6" t="s">
        <v>36</v>
      </c>
      <c r="Z735" s="7">
        <v>0.0</v>
      </c>
      <c r="AA735" s="1" t="s">
        <v>78</v>
      </c>
      <c r="AB735" s="1" t="s">
        <v>257</v>
      </c>
      <c r="AC735" s="1" t="s">
        <v>516</v>
      </c>
      <c r="AD735" s="2"/>
      <c r="AE735" s="2"/>
      <c r="AF735" s="1" t="s">
        <v>1024</v>
      </c>
    </row>
    <row r="736">
      <c r="A736" s="5">
        <v>75288.0</v>
      </c>
      <c r="B736" s="3">
        <v>46205.0</v>
      </c>
      <c r="C736" s="1" t="s">
        <v>2031</v>
      </c>
      <c r="D736" s="5" t="s">
        <v>178</v>
      </c>
      <c r="E736" s="2"/>
      <c r="F736" s="5">
        <v>48675.0</v>
      </c>
      <c r="G736" s="3">
        <v>46205.0</v>
      </c>
      <c r="H736" s="1" t="s">
        <v>2346</v>
      </c>
      <c r="I736" s="3">
        <v>46205.0</v>
      </c>
      <c r="J736" s="1" t="s">
        <v>1000</v>
      </c>
      <c r="K736" s="5">
        <v>227.0</v>
      </c>
      <c r="L736" s="5">
        <v>2.30400227E8</v>
      </c>
      <c r="M736" s="1" t="s">
        <v>1145</v>
      </c>
      <c r="N736" s="1" t="s">
        <v>1145</v>
      </c>
      <c r="O736" s="2"/>
      <c r="P736" s="1" t="s">
        <v>2347</v>
      </c>
      <c r="Q736" s="1" t="s">
        <v>314</v>
      </c>
      <c r="R736" s="2"/>
      <c r="S736" s="1" t="s">
        <v>39</v>
      </c>
      <c r="T736" s="1" t="s">
        <v>1003</v>
      </c>
      <c r="U736" s="6">
        <v>0.0</v>
      </c>
      <c r="V736" s="5" t="s">
        <v>1005</v>
      </c>
      <c r="W736" s="5" t="s">
        <v>36</v>
      </c>
      <c r="X736" s="6" t="s">
        <v>36</v>
      </c>
      <c r="Y736" s="6" t="s">
        <v>36</v>
      </c>
      <c r="Z736" s="6">
        <v>0.0</v>
      </c>
      <c r="AA736" s="1" t="s">
        <v>78</v>
      </c>
      <c r="AB736" s="1" t="s">
        <v>257</v>
      </c>
      <c r="AC736" s="1" t="s">
        <v>516</v>
      </c>
      <c r="AD736" s="2"/>
      <c r="AE736" s="2"/>
      <c r="AF736" s="1" t="s">
        <v>1024</v>
      </c>
    </row>
    <row r="737">
      <c r="A737" s="5">
        <v>75287.0</v>
      </c>
      <c r="B737" s="3">
        <v>46205.0</v>
      </c>
      <c r="C737" s="1" t="s">
        <v>2031</v>
      </c>
      <c r="D737" s="5" t="s">
        <v>658</v>
      </c>
      <c r="E737" s="2"/>
      <c r="F737" s="5">
        <v>48696.0</v>
      </c>
      <c r="G737" s="3">
        <v>46205.0</v>
      </c>
      <c r="H737" s="1" t="s">
        <v>2348</v>
      </c>
      <c r="I737" s="3">
        <v>46205.0</v>
      </c>
      <c r="J737" s="1" t="s">
        <v>1000</v>
      </c>
      <c r="K737" s="5">
        <v>285.0</v>
      </c>
      <c r="L737" s="5">
        <v>2.30400285E8</v>
      </c>
      <c r="M737" s="1" t="s">
        <v>1150</v>
      </c>
      <c r="N737" s="1" t="s">
        <v>1150</v>
      </c>
      <c r="O737" s="2"/>
      <c r="P737" s="1" t="s">
        <v>2349</v>
      </c>
      <c r="Q737" s="1" t="s">
        <v>928</v>
      </c>
      <c r="R737" s="2"/>
      <c r="S737" s="1" t="s">
        <v>820</v>
      </c>
      <c r="T737" s="1" t="s">
        <v>1003</v>
      </c>
      <c r="U737" s="6">
        <v>4310345.0</v>
      </c>
      <c r="V737" s="5" t="s">
        <v>1005</v>
      </c>
      <c r="W737" s="5" t="s">
        <v>1054</v>
      </c>
      <c r="X737" s="6" t="s">
        <v>36</v>
      </c>
      <c r="Y737" s="6" t="s">
        <v>36</v>
      </c>
      <c r="Z737" s="6">
        <v>0.0</v>
      </c>
      <c r="AA737" s="1" t="s">
        <v>819</v>
      </c>
      <c r="AB737" s="1" t="s">
        <v>819</v>
      </c>
      <c r="AC737" s="1" t="s">
        <v>821</v>
      </c>
      <c r="AD737" s="2"/>
      <c r="AE737" s="2"/>
      <c r="AF737" s="1" t="s">
        <v>1008</v>
      </c>
    </row>
    <row r="738">
      <c r="A738" s="5">
        <v>75286.0</v>
      </c>
      <c r="B738" s="3">
        <v>46205.0</v>
      </c>
      <c r="C738" s="1" t="s">
        <v>2031</v>
      </c>
      <c r="D738" s="5" t="s">
        <v>2350</v>
      </c>
      <c r="E738" s="2"/>
      <c r="F738" s="5">
        <v>48688.0</v>
      </c>
      <c r="G738" s="3">
        <v>46205.0</v>
      </c>
      <c r="H738" s="1" t="s">
        <v>2351</v>
      </c>
      <c r="I738" s="3">
        <v>46205.0</v>
      </c>
      <c r="J738" s="1" t="s">
        <v>1000</v>
      </c>
      <c r="K738" s="5">
        <v>149.0</v>
      </c>
      <c r="L738" s="5">
        <v>2.30400149E8</v>
      </c>
      <c r="M738" s="1" t="s">
        <v>1370</v>
      </c>
      <c r="N738" s="1" t="s">
        <v>1370</v>
      </c>
      <c r="O738" s="2"/>
      <c r="P738" s="1" t="s">
        <v>2352</v>
      </c>
      <c r="Q738" s="1" t="s">
        <v>635</v>
      </c>
      <c r="R738" s="2"/>
      <c r="S738" s="1" t="s">
        <v>39</v>
      </c>
      <c r="T738" s="1" t="s">
        <v>1003</v>
      </c>
      <c r="U738" s="6" t="s">
        <v>1306</v>
      </c>
      <c r="V738" s="5" t="s">
        <v>1005</v>
      </c>
      <c r="W738" s="5" t="s">
        <v>36</v>
      </c>
      <c r="X738" s="6" t="s">
        <v>1307</v>
      </c>
      <c r="Y738" s="6" t="s">
        <v>56</v>
      </c>
      <c r="Z738" s="6">
        <v>9960000.0</v>
      </c>
      <c r="AA738" s="1" t="s">
        <v>78</v>
      </c>
      <c r="AB738" s="1" t="s">
        <v>38</v>
      </c>
      <c r="AC738" s="1" t="s">
        <v>1399</v>
      </c>
      <c r="AD738" s="2"/>
      <c r="AE738" s="2"/>
      <c r="AF738" s="1" t="s">
        <v>1024</v>
      </c>
    </row>
    <row r="739">
      <c r="A739" s="5">
        <v>75285.0</v>
      </c>
      <c r="B739" s="3">
        <v>46205.0</v>
      </c>
      <c r="C739" s="2"/>
      <c r="D739" s="5" t="s">
        <v>1279</v>
      </c>
      <c r="E739" s="2"/>
      <c r="F739" s="5">
        <v>48673.0</v>
      </c>
      <c r="G739" s="3">
        <v>46205.0</v>
      </c>
      <c r="H739" s="1" t="s">
        <v>2353</v>
      </c>
      <c r="I739" s="3">
        <v>46205.0</v>
      </c>
      <c r="J739" s="1" t="s">
        <v>1000</v>
      </c>
      <c r="K739" s="5">
        <v>87.0</v>
      </c>
      <c r="L739" s="5">
        <v>1.11100087E8</v>
      </c>
      <c r="M739" s="1" t="s">
        <v>1630</v>
      </c>
      <c r="N739" s="1" t="s">
        <v>1630</v>
      </c>
      <c r="O739" s="2"/>
      <c r="P739" s="1" t="s">
        <v>986</v>
      </c>
      <c r="Q739" s="1" t="s">
        <v>638</v>
      </c>
      <c r="R739" s="2"/>
      <c r="S739" s="1" t="s">
        <v>39</v>
      </c>
      <c r="T739" s="1" t="s">
        <v>1003</v>
      </c>
      <c r="U739" s="6" t="s">
        <v>1023</v>
      </c>
      <c r="V739" s="5" t="s">
        <v>1005</v>
      </c>
      <c r="W739" s="5" t="s">
        <v>1392</v>
      </c>
      <c r="X739" s="6" t="s">
        <v>2354</v>
      </c>
      <c r="Y739" s="6" t="s">
        <v>2355</v>
      </c>
      <c r="Z739" s="6">
        <v>0.0</v>
      </c>
      <c r="AA739" s="1" t="s">
        <v>640</v>
      </c>
      <c r="AB739" s="1" t="s">
        <v>640</v>
      </c>
      <c r="AC739" s="1" t="s">
        <v>73</v>
      </c>
      <c r="AD739" s="1" t="s">
        <v>1394</v>
      </c>
      <c r="AE739" s="1" t="s">
        <v>2356</v>
      </c>
      <c r="AF739" s="1" t="s">
        <v>1024</v>
      </c>
    </row>
    <row r="740">
      <c r="A740" s="5">
        <v>75283.0</v>
      </c>
      <c r="B740" s="3">
        <v>46204.0</v>
      </c>
      <c r="C740" s="2"/>
      <c r="D740" s="5" t="s">
        <v>2357</v>
      </c>
      <c r="E740" s="2"/>
      <c r="F740" s="5">
        <v>48672.0</v>
      </c>
      <c r="G740" s="3">
        <v>46205.0</v>
      </c>
      <c r="H740" s="1" t="s">
        <v>2358</v>
      </c>
      <c r="I740" s="3">
        <v>46205.0</v>
      </c>
      <c r="J740" s="1" t="s">
        <v>1000</v>
      </c>
      <c r="K740" s="5">
        <v>63.0</v>
      </c>
      <c r="L740" s="5">
        <v>1.01000063E8</v>
      </c>
      <c r="M740" s="1" t="s">
        <v>1026</v>
      </c>
      <c r="N740" s="1" t="s">
        <v>1026</v>
      </c>
      <c r="O740" s="2"/>
      <c r="P740" s="1" t="s">
        <v>986</v>
      </c>
      <c r="Q740" s="1" t="s">
        <v>867</v>
      </c>
      <c r="R740" s="2"/>
      <c r="S740" s="1" t="s">
        <v>39</v>
      </c>
      <c r="T740" s="1" t="s">
        <v>1003</v>
      </c>
      <c r="U740" s="6" t="s">
        <v>1027</v>
      </c>
      <c r="V740" s="5" t="s">
        <v>1005</v>
      </c>
      <c r="W740" s="5" t="s">
        <v>671</v>
      </c>
      <c r="X740" s="6" t="s">
        <v>1073</v>
      </c>
      <c r="Y740" s="6" t="s">
        <v>161</v>
      </c>
      <c r="Z740" s="6" t="s">
        <v>1029</v>
      </c>
      <c r="AA740" s="1" t="s">
        <v>855</v>
      </c>
      <c r="AB740" s="1" t="s">
        <v>855</v>
      </c>
      <c r="AC740" s="1" t="s">
        <v>858</v>
      </c>
      <c r="AD740" s="2"/>
      <c r="AE740" s="2"/>
      <c r="AF740" s="1" t="s">
        <v>1008</v>
      </c>
    </row>
    <row r="741">
      <c r="A741" s="5">
        <v>75281.0</v>
      </c>
      <c r="B741" s="3">
        <v>46204.0</v>
      </c>
      <c r="C741" s="1"/>
      <c r="D741" s="5" t="s">
        <v>2359</v>
      </c>
      <c r="E741" s="2"/>
      <c r="F741" s="5">
        <v>48814.0</v>
      </c>
      <c r="G741" s="3">
        <v>46206.0</v>
      </c>
      <c r="H741" s="1" t="s">
        <v>2360</v>
      </c>
      <c r="I741" s="3">
        <v>46206.0</v>
      </c>
      <c r="J741" s="1" t="s">
        <v>1000</v>
      </c>
      <c r="K741" s="5">
        <v>1.0</v>
      </c>
      <c r="L741" s="5">
        <v>1.61000001E8</v>
      </c>
      <c r="M741" s="1" t="s">
        <v>1010</v>
      </c>
      <c r="N741" s="1" t="s">
        <v>1080</v>
      </c>
      <c r="O741" s="2"/>
      <c r="P741" s="1" t="s">
        <v>986</v>
      </c>
      <c r="Q741" s="1" t="s">
        <v>398</v>
      </c>
      <c r="R741" s="2"/>
      <c r="S741" s="1" t="s">
        <v>39</v>
      </c>
      <c r="T741" s="1" t="s">
        <v>1003</v>
      </c>
      <c r="U741" s="6" t="s">
        <v>1081</v>
      </c>
      <c r="V741" s="5" t="s">
        <v>1077</v>
      </c>
      <c r="W741" s="5" t="s">
        <v>36</v>
      </c>
      <c r="X741" s="6" t="s">
        <v>56</v>
      </c>
      <c r="Y741" s="6" t="s">
        <v>56</v>
      </c>
      <c r="Z741" s="6">
        <v>7068500.0</v>
      </c>
      <c r="AA741" s="1" t="s">
        <v>65</v>
      </c>
      <c r="AB741" s="1" t="s">
        <v>65</v>
      </c>
      <c r="AC741" s="1" t="s">
        <v>1079</v>
      </c>
      <c r="AD741" s="2"/>
      <c r="AE741" s="2"/>
      <c r="AF741" s="1" t="s">
        <v>1024</v>
      </c>
    </row>
    <row r="742">
      <c r="A742" s="5">
        <v>75280.0</v>
      </c>
      <c r="B742" s="3">
        <v>46204.0</v>
      </c>
      <c r="C742" s="2"/>
      <c r="D742" s="5" t="s">
        <v>2359</v>
      </c>
      <c r="E742" s="2"/>
      <c r="F742" s="5">
        <v>48814.0</v>
      </c>
      <c r="G742" s="3">
        <v>46206.0</v>
      </c>
      <c r="H742" s="1" t="s">
        <v>2360</v>
      </c>
      <c r="I742" s="3">
        <v>46206.0</v>
      </c>
      <c r="J742" s="1" t="s">
        <v>1000</v>
      </c>
      <c r="K742" s="5">
        <v>1.0</v>
      </c>
      <c r="L742" s="5">
        <v>1.61000001E8</v>
      </c>
      <c r="M742" s="1" t="s">
        <v>1010</v>
      </c>
      <c r="N742" s="1" t="s">
        <v>1076</v>
      </c>
      <c r="O742" s="2"/>
      <c r="P742" s="1" t="s">
        <v>986</v>
      </c>
      <c r="Q742" s="1" t="s">
        <v>398</v>
      </c>
      <c r="R742" s="2"/>
      <c r="S742" s="1" t="s">
        <v>39</v>
      </c>
      <c r="T742" s="1" t="s">
        <v>1003</v>
      </c>
      <c r="U742" s="6">
        <v>7000000.0</v>
      </c>
      <c r="V742" s="5" t="s">
        <v>1082</v>
      </c>
      <c r="W742" s="5" t="s">
        <v>36</v>
      </c>
      <c r="X742" s="6" t="s">
        <v>1252</v>
      </c>
      <c r="Y742" s="6" t="s">
        <v>1252</v>
      </c>
      <c r="Z742" s="6">
        <v>1617400.0</v>
      </c>
      <c r="AA742" s="1" t="s">
        <v>65</v>
      </c>
      <c r="AB742" s="1" t="s">
        <v>65</v>
      </c>
      <c r="AC742" s="1" t="s">
        <v>1079</v>
      </c>
      <c r="AD742" s="2"/>
      <c r="AE742" s="2"/>
      <c r="AF742" s="1" t="s">
        <v>1024</v>
      </c>
    </row>
    <row r="743">
      <c r="A743" s="5">
        <v>75279.0</v>
      </c>
      <c r="B743" s="3">
        <v>46204.0</v>
      </c>
      <c r="C743" s="1"/>
      <c r="D743" s="5" t="s">
        <v>1296</v>
      </c>
      <c r="E743" s="2"/>
      <c r="F743" s="5">
        <v>48814.0</v>
      </c>
      <c r="G743" s="3">
        <v>46206.0</v>
      </c>
      <c r="H743" s="1" t="s">
        <v>2360</v>
      </c>
      <c r="I743" s="3">
        <v>46206.0</v>
      </c>
      <c r="J743" s="1" t="s">
        <v>1000</v>
      </c>
      <c r="K743" s="5">
        <v>1.0</v>
      </c>
      <c r="L743" s="5">
        <v>1.61000001E8</v>
      </c>
      <c r="M743" s="1" t="s">
        <v>1010</v>
      </c>
      <c r="N743" s="1" t="s">
        <v>1083</v>
      </c>
      <c r="O743" s="2"/>
      <c r="P743" s="1" t="s">
        <v>986</v>
      </c>
      <c r="Q743" s="1" t="s">
        <v>398</v>
      </c>
      <c r="R743" s="2"/>
      <c r="S743" s="1" t="s">
        <v>39</v>
      </c>
      <c r="T743" s="1" t="s">
        <v>1003</v>
      </c>
      <c r="U743" s="6" t="s">
        <v>1084</v>
      </c>
      <c r="V743" s="5" t="s">
        <v>1005</v>
      </c>
      <c r="W743" s="5" t="s">
        <v>36</v>
      </c>
      <c r="X743" s="6" t="s">
        <v>1085</v>
      </c>
      <c r="Y743" s="6" t="s">
        <v>1085</v>
      </c>
      <c r="Z743" s="6">
        <v>0.0</v>
      </c>
      <c r="AA743" s="1" t="s">
        <v>65</v>
      </c>
      <c r="AB743" s="1" t="s">
        <v>65</v>
      </c>
      <c r="AC743" s="1" t="s">
        <v>1079</v>
      </c>
      <c r="AD743" s="2"/>
      <c r="AE743" s="2"/>
      <c r="AF743" s="1" t="s">
        <v>1024</v>
      </c>
    </row>
    <row r="744">
      <c r="A744" s="5">
        <v>75278.0</v>
      </c>
      <c r="B744" s="3">
        <v>46204.0</v>
      </c>
      <c r="C744" s="2"/>
      <c r="D744" s="5" t="s">
        <v>1464</v>
      </c>
      <c r="E744" s="2"/>
      <c r="F744" s="5">
        <v>48669.0</v>
      </c>
      <c r="G744" s="3">
        <v>46205.0</v>
      </c>
      <c r="H744" s="1" t="s">
        <v>2361</v>
      </c>
      <c r="I744" s="3">
        <v>46205.0</v>
      </c>
      <c r="J744" s="1" t="s">
        <v>1000</v>
      </c>
      <c r="K744" s="5">
        <v>63.0</v>
      </c>
      <c r="L744" s="5">
        <v>1.01000063E8</v>
      </c>
      <c r="M744" s="1" t="s">
        <v>1026</v>
      </c>
      <c r="N744" s="1" t="s">
        <v>1026</v>
      </c>
      <c r="O744" s="2"/>
      <c r="P744" s="1" t="s">
        <v>986</v>
      </c>
      <c r="Q744" s="1" t="s">
        <v>870</v>
      </c>
      <c r="R744" s="2"/>
      <c r="S744" s="1" t="s">
        <v>39</v>
      </c>
      <c r="T744" s="1" t="s">
        <v>1003</v>
      </c>
      <c r="U744" s="6" t="s">
        <v>1027</v>
      </c>
      <c r="V744" s="5" t="s">
        <v>1005</v>
      </c>
      <c r="W744" s="5" t="s">
        <v>671</v>
      </c>
      <c r="X744" s="6" t="s">
        <v>1073</v>
      </c>
      <c r="Y744" s="6" t="s">
        <v>161</v>
      </c>
      <c r="Z744" s="5" t="s">
        <v>1029</v>
      </c>
      <c r="AA744" s="1" t="s">
        <v>819</v>
      </c>
      <c r="AB744" s="1" t="s">
        <v>819</v>
      </c>
      <c r="AC744" s="1" t="s">
        <v>858</v>
      </c>
      <c r="AD744" s="2"/>
      <c r="AE744" s="2"/>
      <c r="AF744" s="1" t="s">
        <v>1008</v>
      </c>
    </row>
    <row r="745">
      <c r="A745" s="5">
        <v>75277.0</v>
      </c>
      <c r="B745" s="3">
        <v>46204.0</v>
      </c>
      <c r="C745" s="1" t="s">
        <v>2362</v>
      </c>
      <c r="D745" s="5" t="s">
        <v>2363</v>
      </c>
      <c r="E745" s="2"/>
      <c r="F745" s="5">
        <v>48671.0</v>
      </c>
      <c r="G745" s="3">
        <v>46205.0</v>
      </c>
      <c r="H745" s="1" t="s">
        <v>2364</v>
      </c>
      <c r="I745" s="3">
        <v>46205.0</v>
      </c>
      <c r="J745" s="1" t="s">
        <v>1000</v>
      </c>
      <c r="K745" s="5">
        <v>16.0</v>
      </c>
      <c r="L745" s="5">
        <v>2.30600016E8</v>
      </c>
      <c r="M745" s="1" t="s">
        <v>1001</v>
      </c>
      <c r="N745" s="1" t="s">
        <v>1001</v>
      </c>
      <c r="O745" s="2"/>
      <c r="P745" s="1" t="s">
        <v>2365</v>
      </c>
      <c r="Q745" s="1" t="s">
        <v>867</v>
      </c>
      <c r="R745" s="2"/>
      <c r="S745" s="1" t="s">
        <v>39</v>
      </c>
      <c r="T745" s="1" t="s">
        <v>1003</v>
      </c>
      <c r="U745" s="6" t="s">
        <v>1004</v>
      </c>
      <c r="V745" s="5" t="s">
        <v>1005</v>
      </c>
      <c r="W745" s="5" t="s">
        <v>1054</v>
      </c>
      <c r="X745" s="6" t="s">
        <v>36</v>
      </c>
      <c r="Y745" s="6" t="s">
        <v>36</v>
      </c>
      <c r="Z745" s="6" t="s">
        <v>1007</v>
      </c>
      <c r="AA745" s="1" t="s">
        <v>855</v>
      </c>
      <c r="AB745" s="1" t="s">
        <v>855</v>
      </c>
      <c r="AC745" s="1" t="s">
        <v>907</v>
      </c>
      <c r="AD745" s="2"/>
      <c r="AE745" s="2"/>
      <c r="AF745" s="1" t="s">
        <v>1008</v>
      </c>
    </row>
    <row r="746">
      <c r="A746" s="5">
        <v>75275.0</v>
      </c>
      <c r="B746" s="3">
        <v>46204.0</v>
      </c>
      <c r="C746" s="1" t="s">
        <v>2362</v>
      </c>
      <c r="D746" s="5" t="s">
        <v>1644</v>
      </c>
      <c r="E746" s="2"/>
      <c r="F746" s="5">
        <v>48668.0</v>
      </c>
      <c r="G746" s="3">
        <v>46205.0</v>
      </c>
      <c r="H746" s="1" t="s">
        <v>2366</v>
      </c>
      <c r="I746" s="3">
        <v>46205.0</v>
      </c>
      <c r="J746" s="1" t="s">
        <v>1000</v>
      </c>
      <c r="K746" s="5">
        <v>16.0</v>
      </c>
      <c r="L746" s="5">
        <v>2.30600016E8</v>
      </c>
      <c r="M746" s="1" t="s">
        <v>1001</v>
      </c>
      <c r="N746" s="1" t="s">
        <v>1001</v>
      </c>
      <c r="O746" s="2"/>
      <c r="P746" s="1" t="s">
        <v>2367</v>
      </c>
      <c r="Q746" s="1" t="s">
        <v>870</v>
      </c>
      <c r="R746" s="2"/>
      <c r="S746" s="1" t="s">
        <v>39</v>
      </c>
      <c r="T746" s="1" t="s">
        <v>1003</v>
      </c>
      <c r="U746" s="6" t="s">
        <v>1004</v>
      </c>
      <c r="V746" s="5" t="s">
        <v>1005</v>
      </c>
      <c r="W746" s="5" t="s">
        <v>1054</v>
      </c>
      <c r="X746" s="6" t="s">
        <v>36</v>
      </c>
      <c r="Y746" s="6" t="s">
        <v>36</v>
      </c>
      <c r="Z746" s="6" t="s">
        <v>1007</v>
      </c>
      <c r="AA746" s="1" t="s">
        <v>819</v>
      </c>
      <c r="AB746" s="1" t="s">
        <v>819</v>
      </c>
      <c r="AC746" s="1" t="s">
        <v>907</v>
      </c>
      <c r="AD746" s="2"/>
      <c r="AE746" s="2"/>
      <c r="AF746" s="1" t="s">
        <v>1008</v>
      </c>
    </row>
    <row r="747">
      <c r="A747" s="5">
        <v>75274.0</v>
      </c>
      <c r="B747" s="3">
        <v>46204.0</v>
      </c>
      <c r="C747" s="1" t="s">
        <v>2362</v>
      </c>
      <c r="D747" s="5" t="s">
        <v>552</v>
      </c>
      <c r="E747" s="2"/>
      <c r="F747" s="5">
        <v>48670.0</v>
      </c>
      <c r="G747" s="3">
        <v>46205.0</v>
      </c>
      <c r="H747" s="1" t="s">
        <v>2368</v>
      </c>
      <c r="I747" s="3">
        <v>46205.0</v>
      </c>
      <c r="J747" s="1" t="s">
        <v>1000</v>
      </c>
      <c r="K747" s="5">
        <v>16.0</v>
      </c>
      <c r="L747" s="5">
        <v>2.30600016E8</v>
      </c>
      <c r="M747" s="1" t="s">
        <v>1001</v>
      </c>
      <c r="N747" s="1" t="s">
        <v>1001</v>
      </c>
      <c r="O747" s="2"/>
      <c r="P747" s="1" t="s">
        <v>2369</v>
      </c>
      <c r="Q747" s="1" t="s">
        <v>869</v>
      </c>
      <c r="R747" s="2"/>
      <c r="S747" s="1" t="s">
        <v>39</v>
      </c>
      <c r="T747" s="1" t="s">
        <v>1003</v>
      </c>
      <c r="U747" s="6" t="s">
        <v>1004</v>
      </c>
      <c r="V747" s="5" t="s">
        <v>1005</v>
      </c>
      <c r="W747" s="5" t="s">
        <v>36</v>
      </c>
      <c r="X747" s="6" t="s">
        <v>1006</v>
      </c>
      <c r="Y747" s="6" t="s">
        <v>411</v>
      </c>
      <c r="Z747" s="6" t="s">
        <v>1007</v>
      </c>
      <c r="AA747" s="1" t="s">
        <v>855</v>
      </c>
      <c r="AB747" s="1" t="s">
        <v>855</v>
      </c>
      <c r="AC747" s="1" t="s">
        <v>907</v>
      </c>
      <c r="AD747" s="2"/>
      <c r="AE747" s="2"/>
      <c r="AF747" s="1" t="s">
        <v>1008</v>
      </c>
    </row>
    <row r="748">
      <c r="A748" s="5">
        <v>75273.0</v>
      </c>
      <c r="B748" s="3">
        <v>46204.0</v>
      </c>
      <c r="C748" s="2"/>
      <c r="D748" s="5" t="s">
        <v>2370</v>
      </c>
      <c r="E748" s="2"/>
      <c r="F748" s="5">
        <v>48666.0</v>
      </c>
      <c r="G748" s="3">
        <v>46204.0</v>
      </c>
      <c r="H748" s="1" t="s">
        <v>2371</v>
      </c>
      <c r="I748" s="3">
        <v>46204.0</v>
      </c>
      <c r="J748" s="1" t="s">
        <v>1000</v>
      </c>
      <c r="K748" s="5">
        <v>1.0</v>
      </c>
      <c r="L748" s="5">
        <v>1.61000001E8</v>
      </c>
      <c r="M748" s="1" t="s">
        <v>1010</v>
      </c>
      <c r="N748" s="1" t="s">
        <v>1097</v>
      </c>
      <c r="O748" s="2"/>
      <c r="P748" s="1" t="s">
        <v>986</v>
      </c>
      <c r="Q748" s="1" t="s">
        <v>269</v>
      </c>
      <c r="R748" s="2"/>
      <c r="S748" s="1" t="s">
        <v>39</v>
      </c>
      <c r="T748" s="1" t="s">
        <v>1003</v>
      </c>
      <c r="U748" s="6">
        <v>2400000.0</v>
      </c>
      <c r="V748" s="5" t="s">
        <v>1005</v>
      </c>
      <c r="W748" s="5" t="s">
        <v>36</v>
      </c>
      <c r="X748" s="6" t="s">
        <v>1098</v>
      </c>
      <c r="Y748" s="6" t="s">
        <v>1098</v>
      </c>
      <c r="Z748" s="6">
        <v>1117600.0</v>
      </c>
      <c r="AA748" s="1" t="s">
        <v>257</v>
      </c>
      <c r="AB748" s="1" t="s">
        <v>257</v>
      </c>
      <c r="AC748" s="1" t="s">
        <v>1931</v>
      </c>
      <c r="AD748" s="2"/>
      <c r="AE748" s="2"/>
      <c r="AF748" s="1" t="s">
        <v>1024</v>
      </c>
    </row>
    <row r="749">
      <c r="A749" s="5">
        <v>75272.0</v>
      </c>
      <c r="B749" s="3">
        <v>46204.0</v>
      </c>
      <c r="C749" s="2"/>
      <c r="D749" s="5" t="s">
        <v>2370</v>
      </c>
      <c r="E749" s="2"/>
      <c r="F749" s="5">
        <v>48666.0</v>
      </c>
      <c r="G749" s="3">
        <v>46204.0</v>
      </c>
      <c r="H749" s="1" t="s">
        <v>2371</v>
      </c>
      <c r="I749" s="3">
        <v>46204.0</v>
      </c>
      <c r="J749" s="1" t="s">
        <v>1000</v>
      </c>
      <c r="K749" s="5">
        <v>1.0</v>
      </c>
      <c r="L749" s="5">
        <v>1.61000001E8</v>
      </c>
      <c r="M749" s="1" t="s">
        <v>1010</v>
      </c>
      <c r="N749" s="1" t="s">
        <v>1116</v>
      </c>
      <c r="O749" s="2"/>
      <c r="P749" s="1" t="s">
        <v>986</v>
      </c>
      <c r="Q749" s="1" t="s">
        <v>269</v>
      </c>
      <c r="R749" s="2"/>
      <c r="S749" s="1" t="s">
        <v>39</v>
      </c>
      <c r="T749" s="1" t="s">
        <v>1003</v>
      </c>
      <c r="U749" s="6" t="s">
        <v>1117</v>
      </c>
      <c r="V749" s="5" t="s">
        <v>1082</v>
      </c>
      <c r="W749" s="5" t="s">
        <v>36</v>
      </c>
      <c r="X749" s="6" t="s">
        <v>1697</v>
      </c>
      <c r="Y749" s="6" t="s">
        <v>1697</v>
      </c>
      <c r="Z749" s="6" t="s">
        <v>1119</v>
      </c>
      <c r="AA749" s="1" t="s">
        <v>257</v>
      </c>
      <c r="AB749" s="1" t="s">
        <v>257</v>
      </c>
      <c r="AC749" s="1" t="s">
        <v>1931</v>
      </c>
      <c r="AD749" s="2"/>
      <c r="AE749" s="2"/>
      <c r="AF749" s="1" t="s">
        <v>1024</v>
      </c>
    </row>
    <row r="750">
      <c r="A750" s="5">
        <v>75271.0</v>
      </c>
      <c r="B750" s="3">
        <v>46204.0</v>
      </c>
      <c r="C750" s="1"/>
      <c r="D750" s="5" t="s">
        <v>2372</v>
      </c>
      <c r="E750" s="2"/>
      <c r="F750" s="5">
        <v>48664.0</v>
      </c>
      <c r="G750" s="3">
        <v>46204.0</v>
      </c>
      <c r="H750" s="1" t="s">
        <v>2373</v>
      </c>
      <c r="I750" s="3">
        <v>46204.0</v>
      </c>
      <c r="J750" s="1" t="s">
        <v>1000</v>
      </c>
      <c r="K750" s="5">
        <v>75.0</v>
      </c>
      <c r="L750" s="5">
        <v>1.01000075E8</v>
      </c>
      <c r="M750" s="1" t="s">
        <v>1052</v>
      </c>
      <c r="N750" s="1" t="s">
        <v>1052</v>
      </c>
      <c r="O750" s="2"/>
      <c r="P750" s="1" t="s">
        <v>986</v>
      </c>
      <c r="Q750" s="1" t="s">
        <v>964</v>
      </c>
      <c r="R750" s="2"/>
      <c r="S750" s="1" t="s">
        <v>39</v>
      </c>
      <c r="T750" s="1" t="s">
        <v>1003</v>
      </c>
      <c r="U750" s="6" t="s">
        <v>1053</v>
      </c>
      <c r="V750" s="5" t="s">
        <v>1005</v>
      </c>
      <c r="W750" s="5" t="s">
        <v>36</v>
      </c>
      <c r="X750" s="6" t="s">
        <v>1073</v>
      </c>
      <c r="Y750" s="6" t="s">
        <v>161</v>
      </c>
      <c r="Z750" s="6" t="s">
        <v>1055</v>
      </c>
      <c r="AA750" s="1" t="s">
        <v>819</v>
      </c>
      <c r="AB750" s="1" t="s">
        <v>819</v>
      </c>
      <c r="AC750" s="1" t="s">
        <v>832</v>
      </c>
      <c r="AD750" s="2"/>
      <c r="AE750" s="2"/>
      <c r="AF750" s="1" t="s">
        <v>1008</v>
      </c>
    </row>
    <row r="751">
      <c r="A751" s="5">
        <v>75270.0</v>
      </c>
      <c r="B751" s="3">
        <v>46204.0</v>
      </c>
      <c r="C751" s="1"/>
      <c r="D751" s="5" t="s">
        <v>2374</v>
      </c>
      <c r="E751" s="2"/>
      <c r="F751" s="1">
        <v>48670.0</v>
      </c>
      <c r="G751" s="18">
        <v>46205.0</v>
      </c>
      <c r="H751" s="1" t="s">
        <v>2368</v>
      </c>
      <c r="I751" s="18">
        <v>46205.0</v>
      </c>
      <c r="J751" s="1" t="s">
        <v>1000</v>
      </c>
      <c r="K751" s="5">
        <v>75.0</v>
      </c>
      <c r="L751" s="5">
        <v>1.01000075E8</v>
      </c>
      <c r="M751" s="1" t="s">
        <v>1052</v>
      </c>
      <c r="N751" s="1" t="s">
        <v>1052</v>
      </c>
      <c r="O751" s="2"/>
      <c r="P751" s="1" t="s">
        <v>986</v>
      </c>
      <c r="Q751" s="1" t="s">
        <v>869</v>
      </c>
      <c r="R751" s="2"/>
      <c r="S751" s="1" t="s">
        <v>39</v>
      </c>
      <c r="T751" s="1" t="s">
        <v>1003</v>
      </c>
      <c r="U751" s="6" t="s">
        <v>1053</v>
      </c>
      <c r="V751" s="5" t="s">
        <v>1005</v>
      </c>
      <c r="W751" s="5" t="s">
        <v>36</v>
      </c>
      <c r="X751" s="6" t="s">
        <v>1073</v>
      </c>
      <c r="Y751" s="6" t="s">
        <v>161</v>
      </c>
      <c r="Z751" s="6" t="s">
        <v>1055</v>
      </c>
      <c r="AA751" s="1" t="s">
        <v>855</v>
      </c>
      <c r="AB751" s="1" t="s">
        <v>855</v>
      </c>
      <c r="AC751" s="1" t="s">
        <v>832</v>
      </c>
      <c r="AD751" s="2"/>
      <c r="AE751" s="2"/>
      <c r="AF751" s="1" t="s">
        <v>1008</v>
      </c>
    </row>
    <row r="752">
      <c r="A752" s="5">
        <v>75269.0</v>
      </c>
      <c r="B752" s="3">
        <v>46204.0</v>
      </c>
      <c r="C752" s="1" t="s">
        <v>2362</v>
      </c>
      <c r="D752" s="5" t="s">
        <v>220</v>
      </c>
      <c r="E752" s="2"/>
      <c r="F752" s="5">
        <v>48682.0</v>
      </c>
      <c r="G752" s="3">
        <v>46205.0</v>
      </c>
      <c r="H752" s="1" t="s">
        <v>2375</v>
      </c>
      <c r="I752" s="3">
        <v>46205.0</v>
      </c>
      <c r="J752" s="1" t="s">
        <v>1000</v>
      </c>
      <c r="K752" s="5">
        <v>225.0</v>
      </c>
      <c r="L752" s="5">
        <v>2.30400225E8</v>
      </c>
      <c r="M752" s="1" t="s">
        <v>1407</v>
      </c>
      <c r="N752" s="1" t="s">
        <v>1407</v>
      </c>
      <c r="O752" s="2"/>
      <c r="P752" s="1" t="s">
        <v>2376</v>
      </c>
      <c r="Q752" s="1" t="s">
        <v>953</v>
      </c>
      <c r="R752" s="2"/>
      <c r="S752" s="1" t="s">
        <v>820</v>
      </c>
      <c r="T752" s="1" t="s">
        <v>1003</v>
      </c>
      <c r="U752" s="6">
        <v>4780000.0</v>
      </c>
      <c r="V752" s="5" t="s">
        <v>1005</v>
      </c>
      <c r="W752" s="5" t="s">
        <v>1054</v>
      </c>
      <c r="X752" s="6" t="s">
        <v>36</v>
      </c>
      <c r="Y752" s="6" t="s">
        <v>36</v>
      </c>
      <c r="Z752" s="6">
        <v>0.0</v>
      </c>
      <c r="AA752" s="1" t="s">
        <v>831</v>
      </c>
      <c r="AB752" s="1" t="s">
        <v>831</v>
      </c>
      <c r="AC752" s="1" t="s">
        <v>907</v>
      </c>
      <c r="AD752" s="2"/>
      <c r="AE752" s="2"/>
      <c r="AF752" s="1" t="s">
        <v>1008</v>
      </c>
    </row>
    <row r="753">
      <c r="A753" s="5">
        <v>75268.0</v>
      </c>
      <c r="B753" s="3">
        <v>46204.0</v>
      </c>
      <c r="C753" s="2"/>
      <c r="D753" s="5" t="s">
        <v>2377</v>
      </c>
      <c r="E753" s="2"/>
      <c r="F753" s="1">
        <v>48663.0</v>
      </c>
      <c r="G753" s="18">
        <v>46204.0</v>
      </c>
      <c r="H753" s="1" t="s">
        <v>2378</v>
      </c>
      <c r="I753" s="18">
        <v>46204.0</v>
      </c>
      <c r="J753" s="1" t="s">
        <v>1000</v>
      </c>
      <c r="K753" s="5">
        <v>74.0</v>
      </c>
      <c r="L753" s="5">
        <v>1.01000074E8</v>
      </c>
      <c r="M753" s="1" t="s">
        <v>1488</v>
      </c>
      <c r="N753" s="1" t="s">
        <v>1488</v>
      </c>
      <c r="O753" s="2"/>
      <c r="P753" s="1" t="s">
        <v>986</v>
      </c>
      <c r="Q753" s="1" t="s">
        <v>2379</v>
      </c>
      <c r="R753" s="2"/>
      <c r="S753" s="1" t="s">
        <v>39</v>
      </c>
      <c r="T753" s="1" t="s">
        <v>1003</v>
      </c>
      <c r="U753" s="6">
        <v>8620690.0</v>
      </c>
      <c r="V753" s="5" t="s">
        <v>1005</v>
      </c>
      <c r="W753" s="5" t="s">
        <v>36</v>
      </c>
      <c r="X753" s="6" t="s">
        <v>1490</v>
      </c>
      <c r="Y753" s="6" t="s">
        <v>1185</v>
      </c>
      <c r="Z753" s="6">
        <v>0.0</v>
      </c>
      <c r="AA753" s="1" t="s">
        <v>257</v>
      </c>
      <c r="AB753" s="1" t="s">
        <v>257</v>
      </c>
      <c r="AC753" s="1" t="s">
        <v>109</v>
      </c>
      <c r="AD753" s="2"/>
      <c r="AE753" s="2"/>
      <c r="AF753" s="1" t="s">
        <v>1024</v>
      </c>
    </row>
    <row r="754">
      <c r="A754" s="5">
        <v>75267.0</v>
      </c>
      <c r="B754" s="3">
        <v>46204.0</v>
      </c>
      <c r="C754" s="1"/>
      <c r="D754" s="5" t="s">
        <v>2380</v>
      </c>
      <c r="E754" s="1">
        <v>48662.0</v>
      </c>
      <c r="F754" s="5"/>
      <c r="G754" s="3"/>
      <c r="H754" s="1"/>
      <c r="I754" s="3"/>
      <c r="J754" s="1" t="s">
        <v>1000</v>
      </c>
      <c r="K754" s="5">
        <v>5.0</v>
      </c>
      <c r="L754" s="5">
        <v>2.21000005E8</v>
      </c>
      <c r="M754" s="1" t="s">
        <v>1175</v>
      </c>
      <c r="N754" s="1" t="s">
        <v>1175</v>
      </c>
      <c r="O754" s="2"/>
      <c r="P754" s="1" t="s">
        <v>986</v>
      </c>
      <c r="Q754" s="1" t="s">
        <v>2381</v>
      </c>
      <c r="R754" s="2"/>
      <c r="S754" s="1" t="s">
        <v>39</v>
      </c>
      <c r="T754" s="1" t="s">
        <v>1003</v>
      </c>
      <c r="U754" s="6" t="s">
        <v>1177</v>
      </c>
      <c r="V754" s="5" t="s">
        <v>1005</v>
      </c>
      <c r="W754" s="5" t="s">
        <v>36</v>
      </c>
      <c r="X754" s="6" t="s">
        <v>1178</v>
      </c>
      <c r="Y754" s="6" t="s">
        <v>1179</v>
      </c>
      <c r="Z754" s="6" t="s">
        <v>1180</v>
      </c>
      <c r="AA754" s="1" t="s">
        <v>99</v>
      </c>
      <c r="AB754" s="1" t="s">
        <v>99</v>
      </c>
      <c r="AC754" s="1" t="s">
        <v>1113</v>
      </c>
      <c r="AD754" s="2"/>
      <c r="AE754" s="2"/>
      <c r="AF754" s="1" t="s">
        <v>1024</v>
      </c>
    </row>
    <row r="755">
      <c r="A755" s="5">
        <v>75266.0</v>
      </c>
      <c r="B755" s="3">
        <v>46204.0</v>
      </c>
      <c r="C755" s="1"/>
      <c r="D755" s="5" t="s">
        <v>2380</v>
      </c>
      <c r="E755" s="1">
        <v>48661.0</v>
      </c>
      <c r="F755" s="5"/>
      <c r="G755" s="3"/>
      <c r="H755" s="1"/>
      <c r="I755" s="3"/>
      <c r="J755" s="1" t="s">
        <v>1000</v>
      </c>
      <c r="K755" s="5">
        <v>5.0</v>
      </c>
      <c r="L755" s="5">
        <v>2.21000005E8</v>
      </c>
      <c r="M755" s="1" t="s">
        <v>1175</v>
      </c>
      <c r="N755" s="1" t="s">
        <v>1175</v>
      </c>
      <c r="O755" s="2"/>
      <c r="P755" s="1" t="s">
        <v>986</v>
      </c>
      <c r="Q755" s="1" t="s">
        <v>2382</v>
      </c>
      <c r="R755" s="2"/>
      <c r="S755" s="1" t="s">
        <v>39</v>
      </c>
      <c r="T755" s="1" t="s">
        <v>1003</v>
      </c>
      <c r="U755" s="6" t="s">
        <v>1177</v>
      </c>
      <c r="V755" s="5" t="s">
        <v>1005</v>
      </c>
      <c r="W755" s="5" t="s">
        <v>36</v>
      </c>
      <c r="X755" s="6" t="s">
        <v>1178</v>
      </c>
      <c r="Y755" s="6" t="s">
        <v>1179</v>
      </c>
      <c r="Z755" s="6" t="s">
        <v>1180</v>
      </c>
      <c r="AA755" s="1" t="s">
        <v>65</v>
      </c>
      <c r="AB755" s="1" t="s">
        <v>65</v>
      </c>
      <c r="AC755" s="1" t="s">
        <v>1113</v>
      </c>
      <c r="AD755" s="2"/>
      <c r="AE755" s="2"/>
      <c r="AF755" s="1" t="s">
        <v>1024</v>
      </c>
    </row>
    <row r="756">
      <c r="A756" s="5">
        <v>75265.0</v>
      </c>
      <c r="B756" s="3">
        <v>46204.0</v>
      </c>
      <c r="C756" s="2"/>
      <c r="D756" s="5" t="s">
        <v>461</v>
      </c>
      <c r="E756" s="1">
        <v>48660.0</v>
      </c>
      <c r="F756" s="5"/>
      <c r="G756" s="3"/>
      <c r="H756" s="1"/>
      <c r="I756" s="3"/>
      <c r="J756" s="1" t="s">
        <v>1000</v>
      </c>
      <c r="K756" s="5">
        <v>5.0</v>
      </c>
      <c r="L756" s="5">
        <v>2.21000005E8</v>
      </c>
      <c r="M756" s="1" t="s">
        <v>1175</v>
      </c>
      <c r="N756" s="1" t="s">
        <v>1175</v>
      </c>
      <c r="O756" s="2"/>
      <c r="P756" s="1" t="s">
        <v>986</v>
      </c>
      <c r="Q756" s="1" t="s">
        <v>2383</v>
      </c>
      <c r="R756" s="2"/>
      <c r="S756" s="1" t="s">
        <v>39</v>
      </c>
      <c r="T756" s="1" t="s">
        <v>1003</v>
      </c>
      <c r="U756" s="6" t="s">
        <v>1177</v>
      </c>
      <c r="V756" s="5" t="s">
        <v>1005</v>
      </c>
      <c r="W756" s="5" t="s">
        <v>36</v>
      </c>
      <c r="X756" s="6" t="s">
        <v>1178</v>
      </c>
      <c r="Y756" s="6" t="s">
        <v>1179</v>
      </c>
      <c r="Z756" s="6" t="s">
        <v>1180</v>
      </c>
      <c r="AA756" s="1" t="s">
        <v>49</v>
      </c>
      <c r="AB756" s="1" t="s">
        <v>49</v>
      </c>
      <c r="AC756" s="1" t="s">
        <v>1113</v>
      </c>
      <c r="AD756" s="2"/>
      <c r="AE756" s="2"/>
      <c r="AF756" s="1" t="s">
        <v>1024</v>
      </c>
    </row>
    <row r="757">
      <c r="A757" s="5">
        <v>75264.0</v>
      </c>
      <c r="B757" s="3">
        <v>46204.0</v>
      </c>
      <c r="C757" s="2"/>
      <c r="D757" s="5" t="s">
        <v>461</v>
      </c>
      <c r="E757" s="1">
        <v>48659.0</v>
      </c>
      <c r="F757" s="5"/>
      <c r="G757" s="3"/>
      <c r="H757" s="1"/>
      <c r="I757" s="3"/>
      <c r="J757" s="1" t="s">
        <v>1000</v>
      </c>
      <c r="K757" s="5">
        <v>5.0</v>
      </c>
      <c r="L757" s="5">
        <v>2.21000005E8</v>
      </c>
      <c r="M757" s="1" t="s">
        <v>1175</v>
      </c>
      <c r="N757" s="1" t="s">
        <v>1175</v>
      </c>
      <c r="O757" s="2"/>
      <c r="P757" s="1" t="s">
        <v>986</v>
      </c>
      <c r="Q757" s="1" t="s">
        <v>2384</v>
      </c>
      <c r="R757" s="2"/>
      <c r="S757" s="1" t="s">
        <v>39</v>
      </c>
      <c r="T757" s="1" t="s">
        <v>1003</v>
      </c>
      <c r="U757" s="6" t="s">
        <v>1177</v>
      </c>
      <c r="V757" s="5" t="s">
        <v>1005</v>
      </c>
      <c r="W757" s="5" t="s">
        <v>36</v>
      </c>
      <c r="X757" s="6" t="s">
        <v>1178</v>
      </c>
      <c r="Y757" s="6" t="s">
        <v>1179</v>
      </c>
      <c r="Z757" s="6" t="s">
        <v>1180</v>
      </c>
      <c r="AA757" s="1" t="s">
        <v>49</v>
      </c>
      <c r="AB757" s="1" t="s">
        <v>49</v>
      </c>
      <c r="AC757" s="1" t="s">
        <v>1113</v>
      </c>
      <c r="AD757" s="2"/>
      <c r="AE757" s="2"/>
      <c r="AF757" s="1" t="s">
        <v>1024</v>
      </c>
    </row>
    <row r="758">
      <c r="A758" s="5">
        <v>75263.0</v>
      </c>
      <c r="B758" s="3">
        <v>46204.0</v>
      </c>
      <c r="C758" s="2"/>
      <c r="D758" s="5" t="s">
        <v>2385</v>
      </c>
      <c r="E758" s="1">
        <v>48658.0</v>
      </c>
      <c r="F758" s="5"/>
      <c r="G758" s="3"/>
      <c r="H758" s="1"/>
      <c r="I758" s="3"/>
      <c r="J758" s="1" t="s">
        <v>1000</v>
      </c>
      <c r="K758" s="5">
        <v>5.0</v>
      </c>
      <c r="L758" s="5">
        <v>2.21000005E8</v>
      </c>
      <c r="M758" s="1" t="s">
        <v>1175</v>
      </c>
      <c r="N758" s="1" t="s">
        <v>1175</v>
      </c>
      <c r="O758" s="2"/>
      <c r="P758" s="1" t="s">
        <v>986</v>
      </c>
      <c r="Q758" s="1" t="s">
        <v>2386</v>
      </c>
      <c r="R758" s="2"/>
      <c r="S758" s="1" t="s">
        <v>39</v>
      </c>
      <c r="T758" s="1" t="s">
        <v>1003</v>
      </c>
      <c r="U758" s="6" t="s">
        <v>1177</v>
      </c>
      <c r="V758" s="5" t="s">
        <v>1005</v>
      </c>
      <c r="W758" s="5" t="s">
        <v>36</v>
      </c>
      <c r="X758" s="6" t="s">
        <v>1178</v>
      </c>
      <c r="Y758" s="6" t="s">
        <v>1179</v>
      </c>
      <c r="Z758" s="6" t="s">
        <v>1180</v>
      </c>
      <c r="AA758" s="1" t="s">
        <v>38</v>
      </c>
      <c r="AB758" s="1" t="s">
        <v>38</v>
      </c>
      <c r="AC758" s="1" t="s">
        <v>1113</v>
      </c>
      <c r="AD758" s="2"/>
      <c r="AE758" s="2"/>
      <c r="AF758" s="1" t="s">
        <v>1024</v>
      </c>
    </row>
    <row r="759">
      <c r="A759" s="5">
        <v>75262.0</v>
      </c>
      <c r="B759" s="3">
        <v>46204.0</v>
      </c>
      <c r="C759" s="2"/>
      <c r="D759" s="5" t="s">
        <v>2387</v>
      </c>
      <c r="E759" s="1">
        <v>48657.0</v>
      </c>
      <c r="F759" s="5"/>
      <c r="G759" s="3"/>
      <c r="H759" s="1"/>
      <c r="I759" s="3"/>
      <c r="J759" s="1" t="s">
        <v>1000</v>
      </c>
      <c r="K759" s="5">
        <v>5.0</v>
      </c>
      <c r="L759" s="5">
        <v>2.21000005E8</v>
      </c>
      <c r="M759" s="1" t="s">
        <v>1175</v>
      </c>
      <c r="N759" s="1" t="s">
        <v>1175</v>
      </c>
      <c r="O759" s="2"/>
      <c r="P759" s="1" t="s">
        <v>986</v>
      </c>
      <c r="Q759" s="1" t="s">
        <v>2388</v>
      </c>
      <c r="R759" s="2"/>
      <c r="S759" s="1" t="s">
        <v>39</v>
      </c>
      <c r="T759" s="1" t="s">
        <v>1003</v>
      </c>
      <c r="U759" s="6" t="s">
        <v>1177</v>
      </c>
      <c r="V759" s="5" t="s">
        <v>1005</v>
      </c>
      <c r="W759" s="5" t="s">
        <v>36</v>
      </c>
      <c r="X759" s="6" t="s">
        <v>1178</v>
      </c>
      <c r="Y759" s="6" t="s">
        <v>1179</v>
      </c>
      <c r="Z759" s="6" t="s">
        <v>1180</v>
      </c>
      <c r="AA759" s="1" t="s">
        <v>38</v>
      </c>
      <c r="AB759" s="1" t="s">
        <v>38</v>
      </c>
      <c r="AC759" s="1" t="s">
        <v>1113</v>
      </c>
      <c r="AD759" s="2"/>
      <c r="AE759" s="2"/>
      <c r="AF759" s="1" t="s">
        <v>1024</v>
      </c>
    </row>
    <row r="760">
      <c r="A760" s="5">
        <v>75261.0</v>
      </c>
      <c r="B760" s="3">
        <v>46204.0</v>
      </c>
      <c r="C760" s="2"/>
      <c r="D760" s="5" t="s">
        <v>2389</v>
      </c>
      <c r="E760" s="2"/>
      <c r="F760" s="5">
        <v>48656.0</v>
      </c>
      <c r="G760" s="3">
        <v>46210.0</v>
      </c>
      <c r="H760" s="1" t="s">
        <v>2390</v>
      </c>
      <c r="I760" s="3">
        <v>46210.0</v>
      </c>
      <c r="J760" s="1" t="s">
        <v>1000</v>
      </c>
      <c r="K760" s="5">
        <v>7.0</v>
      </c>
      <c r="L760" s="5">
        <v>2.21000007E8</v>
      </c>
      <c r="M760" s="1" t="s">
        <v>1107</v>
      </c>
      <c r="N760" s="1" t="s">
        <v>1107</v>
      </c>
      <c r="O760" s="2"/>
      <c r="P760" s="1" t="s">
        <v>986</v>
      </c>
      <c r="Q760" s="1" t="s">
        <v>2391</v>
      </c>
      <c r="R760" s="2"/>
      <c r="S760" s="1" t="s">
        <v>39</v>
      </c>
      <c r="T760" s="1" t="s">
        <v>1003</v>
      </c>
      <c r="U760" s="6" t="s">
        <v>1109</v>
      </c>
      <c r="V760" s="5" t="s">
        <v>1005</v>
      </c>
      <c r="W760" s="5" t="s">
        <v>36</v>
      </c>
      <c r="X760" s="6" t="s">
        <v>1110</v>
      </c>
      <c r="Y760" s="6" t="s">
        <v>594</v>
      </c>
      <c r="Z760" s="6" t="s">
        <v>1111</v>
      </c>
      <c r="AA760" s="1" t="s">
        <v>38</v>
      </c>
      <c r="AB760" s="1" t="s">
        <v>38</v>
      </c>
      <c r="AC760" s="1" t="s">
        <v>1113</v>
      </c>
      <c r="AD760" s="2"/>
      <c r="AE760" s="2"/>
      <c r="AF760" s="1" t="s">
        <v>1024</v>
      </c>
    </row>
    <row r="761">
      <c r="A761" s="5">
        <v>75260.0</v>
      </c>
      <c r="B761" s="3">
        <v>46204.0</v>
      </c>
      <c r="C761" s="2"/>
      <c r="D761" s="5" t="s">
        <v>2392</v>
      </c>
      <c r="E761" s="1">
        <v>48655.0</v>
      </c>
      <c r="F761" s="5"/>
      <c r="G761" s="3"/>
      <c r="H761" s="1"/>
      <c r="I761" s="3"/>
      <c r="J761" s="1" t="s">
        <v>1000</v>
      </c>
      <c r="K761" s="5">
        <v>5.0</v>
      </c>
      <c r="L761" s="5">
        <v>2.21000005E8</v>
      </c>
      <c r="M761" s="1" t="s">
        <v>1175</v>
      </c>
      <c r="N761" s="1" t="s">
        <v>1175</v>
      </c>
      <c r="O761" s="2"/>
      <c r="P761" s="1" t="s">
        <v>986</v>
      </c>
      <c r="Q761" s="1" t="s">
        <v>2393</v>
      </c>
      <c r="R761" s="2"/>
      <c r="S761" s="1" t="s">
        <v>39</v>
      </c>
      <c r="T761" s="1" t="s">
        <v>1003</v>
      </c>
      <c r="U761" s="6" t="s">
        <v>1177</v>
      </c>
      <c r="V761" s="5" t="s">
        <v>1005</v>
      </c>
      <c r="W761" s="5" t="s">
        <v>36</v>
      </c>
      <c r="X761" s="6" t="s">
        <v>1178</v>
      </c>
      <c r="Y761" s="6" t="s">
        <v>1179</v>
      </c>
      <c r="Z761" s="6" t="s">
        <v>1180</v>
      </c>
      <c r="AA761" s="1" t="s">
        <v>38</v>
      </c>
      <c r="AB761" s="1" t="s">
        <v>38</v>
      </c>
      <c r="AC761" s="1" t="s">
        <v>1113</v>
      </c>
      <c r="AD761" s="2"/>
      <c r="AE761" s="2"/>
      <c r="AF761" s="1" t="s">
        <v>1024</v>
      </c>
    </row>
    <row r="762">
      <c r="A762" s="5">
        <v>75259.0</v>
      </c>
      <c r="B762" s="3">
        <v>46204.0</v>
      </c>
      <c r="C762" s="2"/>
      <c r="D762" s="5" t="s">
        <v>1329</v>
      </c>
      <c r="E762" s="2"/>
      <c r="F762" s="1">
        <v>48665.0</v>
      </c>
      <c r="G762" s="18">
        <v>46204.0</v>
      </c>
      <c r="H762" s="1" t="s">
        <v>2394</v>
      </c>
      <c r="I762" s="18">
        <v>46204.0</v>
      </c>
      <c r="J762" s="1" t="s">
        <v>1000</v>
      </c>
      <c r="K762" s="5">
        <v>75.0</v>
      </c>
      <c r="L762" s="5">
        <v>1.01000075E8</v>
      </c>
      <c r="M762" s="1" t="s">
        <v>1052</v>
      </c>
      <c r="N762" s="1" t="s">
        <v>1052</v>
      </c>
      <c r="O762" s="2"/>
      <c r="P762" s="1" t="s">
        <v>986</v>
      </c>
      <c r="Q762" s="1" t="s">
        <v>812</v>
      </c>
      <c r="R762" s="2"/>
      <c r="S762" s="1" t="s">
        <v>39</v>
      </c>
      <c r="T762" s="1" t="s">
        <v>1003</v>
      </c>
      <c r="U762" s="6" t="s">
        <v>1053</v>
      </c>
      <c r="V762" s="5" t="s">
        <v>1005</v>
      </c>
      <c r="W762" s="5" t="s">
        <v>1523</v>
      </c>
      <c r="X762" s="6" t="s">
        <v>1490</v>
      </c>
      <c r="Y762" s="6" t="s">
        <v>1185</v>
      </c>
      <c r="Z762" s="6" t="s">
        <v>1055</v>
      </c>
      <c r="AA762" s="1" t="s">
        <v>381</v>
      </c>
      <c r="AB762" s="1" t="s">
        <v>381</v>
      </c>
      <c r="AC762" s="1" t="s">
        <v>804</v>
      </c>
      <c r="AD762" s="2"/>
      <c r="AE762" s="2"/>
      <c r="AF762" s="1" t="s">
        <v>1015</v>
      </c>
    </row>
    <row r="763">
      <c r="A763" s="5">
        <v>75258.0</v>
      </c>
      <c r="B763" s="3">
        <v>46204.0</v>
      </c>
      <c r="C763" s="2"/>
      <c r="D763" s="5" t="s">
        <v>1331</v>
      </c>
      <c r="E763" s="1">
        <v>48654.0</v>
      </c>
      <c r="F763" s="5"/>
      <c r="G763" s="3"/>
      <c r="H763" s="1"/>
      <c r="I763" s="3"/>
      <c r="J763" s="1" t="s">
        <v>1000</v>
      </c>
      <c r="K763" s="5">
        <v>5.0</v>
      </c>
      <c r="L763" s="5">
        <v>2.21000005E8</v>
      </c>
      <c r="M763" s="1" t="s">
        <v>1175</v>
      </c>
      <c r="N763" s="1" t="s">
        <v>1175</v>
      </c>
      <c r="O763" s="2"/>
      <c r="P763" s="1" t="s">
        <v>986</v>
      </c>
      <c r="Q763" s="1" t="s">
        <v>2395</v>
      </c>
      <c r="R763" s="2"/>
      <c r="S763" s="1" t="s">
        <v>39</v>
      </c>
      <c r="T763" s="1" t="s">
        <v>1003</v>
      </c>
      <c r="U763" s="6" t="s">
        <v>1177</v>
      </c>
      <c r="V763" s="5" t="s">
        <v>1005</v>
      </c>
      <c r="W763" s="5" t="s">
        <v>36</v>
      </c>
      <c r="X763" s="6" t="s">
        <v>1178</v>
      </c>
      <c r="Y763" s="6" t="s">
        <v>1179</v>
      </c>
      <c r="Z763" s="6" t="s">
        <v>1180</v>
      </c>
      <c r="AA763" s="1" t="s">
        <v>609</v>
      </c>
      <c r="AB763" s="1" t="s">
        <v>609</v>
      </c>
      <c r="AC763" s="1" t="s">
        <v>1113</v>
      </c>
      <c r="AD763" s="2"/>
      <c r="AE763" s="2"/>
      <c r="AF763" s="1" t="s">
        <v>1024</v>
      </c>
    </row>
    <row r="764">
      <c r="A764" s="5">
        <v>75257.0</v>
      </c>
      <c r="B764" s="3">
        <v>46204.0</v>
      </c>
      <c r="C764" s="2"/>
      <c r="D764" s="5" t="s">
        <v>2396</v>
      </c>
      <c r="E764" s="1">
        <v>48653.0</v>
      </c>
      <c r="F764" s="5"/>
      <c r="G764" s="3"/>
      <c r="H764" s="1"/>
      <c r="I764" s="3"/>
      <c r="J764" s="1" t="s">
        <v>1000</v>
      </c>
      <c r="K764" s="5">
        <v>5.0</v>
      </c>
      <c r="L764" s="5">
        <v>2.21000005E8</v>
      </c>
      <c r="M764" s="1" t="s">
        <v>1175</v>
      </c>
      <c r="N764" s="1" t="s">
        <v>1175</v>
      </c>
      <c r="O764" s="2"/>
      <c r="P764" s="1" t="s">
        <v>986</v>
      </c>
      <c r="Q764" s="1" t="s">
        <v>2397</v>
      </c>
      <c r="R764" s="2"/>
      <c r="S764" s="1" t="s">
        <v>39</v>
      </c>
      <c r="T764" s="1" t="s">
        <v>1003</v>
      </c>
      <c r="U764" s="6" t="s">
        <v>1177</v>
      </c>
      <c r="V764" s="5" t="s">
        <v>1005</v>
      </c>
      <c r="W764" s="5" t="s">
        <v>36</v>
      </c>
      <c r="X764" s="6" t="s">
        <v>1178</v>
      </c>
      <c r="Y764" s="6" t="s">
        <v>1179</v>
      </c>
      <c r="Z764" s="6" t="s">
        <v>1180</v>
      </c>
      <c r="AA764" s="1" t="s">
        <v>84</v>
      </c>
      <c r="AB764" s="1" t="s">
        <v>84</v>
      </c>
      <c r="AC764" s="1" t="s">
        <v>1113</v>
      </c>
      <c r="AD764" s="2"/>
      <c r="AE764" s="2"/>
      <c r="AF764" s="1" t="s">
        <v>1024</v>
      </c>
    </row>
    <row r="765">
      <c r="A765" s="5">
        <v>75256.0</v>
      </c>
      <c r="B765" s="3">
        <v>46204.0</v>
      </c>
      <c r="C765" s="2"/>
      <c r="D765" s="5" t="s">
        <v>2398</v>
      </c>
      <c r="E765" s="1">
        <v>48652.0</v>
      </c>
      <c r="F765" s="5"/>
      <c r="G765" s="3"/>
      <c r="H765" s="1"/>
      <c r="I765" s="3"/>
      <c r="J765" s="1" t="s">
        <v>1000</v>
      </c>
      <c r="K765" s="5">
        <v>5.0</v>
      </c>
      <c r="L765" s="5">
        <v>2.21000005E8</v>
      </c>
      <c r="M765" s="1" t="s">
        <v>1175</v>
      </c>
      <c r="N765" s="1" t="s">
        <v>1175</v>
      </c>
      <c r="O765" s="2"/>
      <c r="P765" s="1" t="s">
        <v>986</v>
      </c>
      <c r="Q765" s="1" t="s">
        <v>2399</v>
      </c>
      <c r="R765" s="2"/>
      <c r="S765" s="1" t="s">
        <v>39</v>
      </c>
      <c r="T765" s="1" t="s">
        <v>1003</v>
      </c>
      <c r="U765" s="6" t="s">
        <v>1177</v>
      </c>
      <c r="V765" s="5" t="s">
        <v>1005</v>
      </c>
      <c r="W765" s="5" t="s">
        <v>36</v>
      </c>
      <c r="X765" s="6" t="s">
        <v>1178</v>
      </c>
      <c r="Y765" s="6" t="s">
        <v>1179</v>
      </c>
      <c r="Z765" s="6" t="s">
        <v>1180</v>
      </c>
      <c r="AA765" s="1" t="s">
        <v>38</v>
      </c>
      <c r="AB765" s="1" t="s">
        <v>38</v>
      </c>
      <c r="AC765" s="1" t="s">
        <v>1113</v>
      </c>
      <c r="AD765" s="2"/>
      <c r="AE765" s="2"/>
      <c r="AF765" s="1" t="s">
        <v>1024</v>
      </c>
    </row>
    <row r="766">
      <c r="A766" s="5">
        <v>75255.0</v>
      </c>
      <c r="B766" s="3">
        <v>46204.0</v>
      </c>
      <c r="C766" s="1"/>
      <c r="D766" s="5" t="s">
        <v>197</v>
      </c>
      <c r="E766" s="1">
        <v>48651.0</v>
      </c>
      <c r="F766" s="5"/>
      <c r="G766" s="3"/>
      <c r="H766" s="1"/>
      <c r="I766" s="3"/>
      <c r="J766" s="1" t="s">
        <v>1000</v>
      </c>
      <c r="K766" s="5">
        <v>5.0</v>
      </c>
      <c r="L766" s="5">
        <v>2.21000005E8</v>
      </c>
      <c r="M766" s="1" t="s">
        <v>1175</v>
      </c>
      <c r="N766" s="1" t="s">
        <v>1175</v>
      </c>
      <c r="O766" s="2"/>
      <c r="P766" s="1" t="s">
        <v>986</v>
      </c>
      <c r="Q766" s="1" t="s">
        <v>2400</v>
      </c>
      <c r="R766" s="2"/>
      <c r="S766" s="1" t="s">
        <v>39</v>
      </c>
      <c r="T766" s="1" t="s">
        <v>1003</v>
      </c>
      <c r="U766" s="6" t="s">
        <v>1177</v>
      </c>
      <c r="V766" s="5" t="s">
        <v>1005</v>
      </c>
      <c r="W766" s="5" t="s">
        <v>36</v>
      </c>
      <c r="X766" s="6" t="s">
        <v>1178</v>
      </c>
      <c r="Y766" s="6" t="s">
        <v>1179</v>
      </c>
      <c r="Z766" s="6" t="s">
        <v>1180</v>
      </c>
      <c r="AA766" s="1" t="s">
        <v>2401</v>
      </c>
      <c r="AB766" s="1" t="s">
        <v>2401</v>
      </c>
      <c r="AC766" s="1" t="s">
        <v>1113</v>
      </c>
      <c r="AD766" s="2"/>
      <c r="AE766" s="2"/>
      <c r="AF766" s="1" t="s">
        <v>1024</v>
      </c>
    </row>
    <row r="767">
      <c r="A767" s="5">
        <v>75254.0</v>
      </c>
      <c r="B767" s="3">
        <v>46204.0</v>
      </c>
      <c r="C767" s="2"/>
      <c r="D767" s="5" t="s">
        <v>999</v>
      </c>
      <c r="E767" s="1">
        <v>48650.0</v>
      </c>
      <c r="F767" s="5"/>
      <c r="G767" s="3"/>
      <c r="H767" s="1"/>
      <c r="I767" s="3"/>
      <c r="J767" s="1" t="s">
        <v>1000</v>
      </c>
      <c r="K767" s="5">
        <v>5.0</v>
      </c>
      <c r="L767" s="5">
        <v>2.21000005E8</v>
      </c>
      <c r="M767" s="1" t="s">
        <v>1175</v>
      </c>
      <c r="N767" s="1" t="s">
        <v>1175</v>
      </c>
      <c r="O767" s="2"/>
      <c r="P767" s="1" t="s">
        <v>986</v>
      </c>
      <c r="Q767" s="1" t="s">
        <v>2402</v>
      </c>
      <c r="R767" s="2"/>
      <c r="S767" s="1" t="s">
        <v>39</v>
      </c>
      <c r="T767" s="1" t="s">
        <v>1003</v>
      </c>
      <c r="U767" s="6" t="s">
        <v>1177</v>
      </c>
      <c r="V767" s="5" t="s">
        <v>1005</v>
      </c>
      <c r="W767" s="5" t="s">
        <v>36</v>
      </c>
      <c r="X767" s="6" t="s">
        <v>1178</v>
      </c>
      <c r="Y767" s="6" t="s">
        <v>1179</v>
      </c>
      <c r="Z767" s="6" t="s">
        <v>1180</v>
      </c>
      <c r="AA767" s="1" t="s">
        <v>2403</v>
      </c>
      <c r="AB767" s="1" t="s">
        <v>2403</v>
      </c>
      <c r="AC767" s="1" t="s">
        <v>1113</v>
      </c>
      <c r="AD767" s="2"/>
      <c r="AE767" s="2"/>
      <c r="AF767" s="1" t="s">
        <v>1024</v>
      </c>
    </row>
    <row r="768">
      <c r="A768" s="5">
        <v>75253.0</v>
      </c>
      <c r="B768" s="3">
        <v>46204.0</v>
      </c>
      <c r="C768" s="2"/>
      <c r="D768" s="5" t="s">
        <v>786</v>
      </c>
      <c r="E768" s="1">
        <v>48649.0</v>
      </c>
      <c r="F768" s="5"/>
      <c r="G768" s="3"/>
      <c r="H768" s="1"/>
      <c r="I768" s="3"/>
      <c r="J768" s="1" t="s">
        <v>1000</v>
      </c>
      <c r="K768" s="5">
        <v>5.0</v>
      </c>
      <c r="L768" s="5">
        <v>2.21000005E8</v>
      </c>
      <c r="M768" s="1" t="s">
        <v>1175</v>
      </c>
      <c r="N768" s="1" t="s">
        <v>1175</v>
      </c>
      <c r="O768" s="2"/>
      <c r="P768" s="1" t="s">
        <v>986</v>
      </c>
      <c r="Q768" s="1" t="s">
        <v>2404</v>
      </c>
      <c r="R768" s="2"/>
      <c r="S768" s="1" t="s">
        <v>39</v>
      </c>
      <c r="T768" s="1" t="s">
        <v>1003</v>
      </c>
      <c r="U768" s="6" t="s">
        <v>1177</v>
      </c>
      <c r="V768" s="5" t="s">
        <v>1005</v>
      </c>
      <c r="W768" s="5" t="s">
        <v>36</v>
      </c>
      <c r="X768" s="6" t="s">
        <v>1178</v>
      </c>
      <c r="Y768" s="6" t="s">
        <v>1179</v>
      </c>
      <c r="Z768" s="6" t="s">
        <v>1180</v>
      </c>
      <c r="AA768" s="1"/>
      <c r="AB768" s="1" t="s">
        <v>65</v>
      </c>
      <c r="AC768" s="1" t="s">
        <v>1113</v>
      </c>
      <c r="AD768" s="2"/>
      <c r="AE768" s="2"/>
      <c r="AF768" s="1" t="s">
        <v>1024</v>
      </c>
    </row>
    <row r="769">
      <c r="A769" s="5">
        <v>75252.0</v>
      </c>
      <c r="B769" s="3">
        <v>46204.0</v>
      </c>
      <c r="C769" s="2"/>
      <c r="D769" s="5" t="s">
        <v>2405</v>
      </c>
      <c r="E769" s="2"/>
      <c r="F769" s="5">
        <v>48648.0</v>
      </c>
      <c r="G769" s="3">
        <v>46210.0</v>
      </c>
      <c r="H769" s="1" t="s">
        <v>2406</v>
      </c>
      <c r="I769" s="3">
        <v>46210.0</v>
      </c>
      <c r="J769" s="1" t="s">
        <v>1000</v>
      </c>
      <c r="K769" s="5">
        <v>5.0</v>
      </c>
      <c r="L769" s="5">
        <v>2.21000005E8</v>
      </c>
      <c r="M769" s="1" t="s">
        <v>1175</v>
      </c>
      <c r="N769" s="1" t="s">
        <v>1175</v>
      </c>
      <c r="O769" s="2"/>
      <c r="P769" s="1" t="s">
        <v>986</v>
      </c>
      <c r="Q769" s="1" t="s">
        <v>2407</v>
      </c>
      <c r="R769" s="2"/>
      <c r="S769" s="1" t="s">
        <v>39</v>
      </c>
      <c r="T769" s="1" t="s">
        <v>1003</v>
      </c>
      <c r="U769" s="6" t="s">
        <v>1346</v>
      </c>
      <c r="V769" s="5" t="s">
        <v>1005</v>
      </c>
      <c r="W769" s="5" t="s">
        <v>36</v>
      </c>
      <c r="X769" s="6" t="s">
        <v>1347</v>
      </c>
      <c r="Y769" s="6" t="s">
        <v>1348</v>
      </c>
      <c r="Z769" s="6" t="s">
        <v>1180</v>
      </c>
      <c r="AA769" s="1" t="s">
        <v>2408</v>
      </c>
      <c r="AB769" s="1" t="s">
        <v>2408</v>
      </c>
      <c r="AC769" s="1" t="s">
        <v>1113</v>
      </c>
      <c r="AD769" s="2"/>
      <c r="AE769" s="2"/>
      <c r="AF769" s="1" t="s">
        <v>1024</v>
      </c>
    </row>
    <row r="770">
      <c r="A770" s="5">
        <v>75251.0</v>
      </c>
      <c r="B770" s="3">
        <v>46204.0</v>
      </c>
      <c r="C770" s="2"/>
      <c r="D770" s="5" t="s">
        <v>426</v>
      </c>
      <c r="E770" s="1">
        <v>48647.0</v>
      </c>
      <c r="F770" s="5"/>
      <c r="G770" s="3"/>
      <c r="H770" s="1"/>
      <c r="I770" s="3"/>
      <c r="J770" s="1" t="s">
        <v>1000</v>
      </c>
      <c r="K770" s="5">
        <v>5.0</v>
      </c>
      <c r="L770" s="5">
        <v>2.21000005E8</v>
      </c>
      <c r="M770" s="1" t="s">
        <v>1175</v>
      </c>
      <c r="N770" s="1" t="s">
        <v>1175</v>
      </c>
      <c r="O770" s="2"/>
      <c r="P770" s="1" t="s">
        <v>986</v>
      </c>
      <c r="Q770" s="1" t="s">
        <v>2409</v>
      </c>
      <c r="R770" s="2"/>
      <c r="S770" s="1" t="s">
        <v>39</v>
      </c>
      <c r="T770" s="1" t="s">
        <v>1003</v>
      </c>
      <c r="U770" s="6" t="s">
        <v>1177</v>
      </c>
      <c r="V770" s="5" t="s">
        <v>1005</v>
      </c>
      <c r="W770" s="5" t="s">
        <v>36</v>
      </c>
      <c r="X770" s="6" t="s">
        <v>1178</v>
      </c>
      <c r="Y770" s="6" t="s">
        <v>1179</v>
      </c>
      <c r="Z770" s="6" t="s">
        <v>1180</v>
      </c>
      <c r="AA770" s="1" t="s">
        <v>65</v>
      </c>
      <c r="AB770" s="1" t="s">
        <v>65</v>
      </c>
      <c r="AC770" s="1" t="s">
        <v>1113</v>
      </c>
      <c r="AD770" s="2"/>
      <c r="AE770" s="2"/>
      <c r="AF770" s="1" t="s">
        <v>1024</v>
      </c>
    </row>
    <row r="771">
      <c r="A771" s="5">
        <v>75249.0</v>
      </c>
      <c r="B771" s="3">
        <v>46204.0</v>
      </c>
      <c r="C771" s="1"/>
      <c r="D771" s="5" t="s">
        <v>1503</v>
      </c>
      <c r="E771" s="1">
        <v>48645.0</v>
      </c>
      <c r="F771" s="5"/>
      <c r="G771" s="3"/>
      <c r="H771" s="1"/>
      <c r="I771" s="3"/>
      <c r="J771" s="1" t="s">
        <v>1000</v>
      </c>
      <c r="K771" s="5">
        <v>5.0</v>
      </c>
      <c r="L771" s="5">
        <v>2.21000005E8</v>
      </c>
      <c r="M771" s="1" t="s">
        <v>1175</v>
      </c>
      <c r="N771" s="1" t="s">
        <v>1175</v>
      </c>
      <c r="O771" s="2"/>
      <c r="P771" s="1" t="s">
        <v>986</v>
      </c>
      <c r="Q771" s="1" t="s">
        <v>2410</v>
      </c>
      <c r="R771" s="2"/>
      <c r="S771" s="1" t="s">
        <v>39</v>
      </c>
      <c r="T771" s="1" t="s">
        <v>1003</v>
      </c>
      <c r="U771" s="6" t="s">
        <v>1177</v>
      </c>
      <c r="V771" s="5" t="s">
        <v>1005</v>
      </c>
      <c r="W771" s="5" t="s">
        <v>36</v>
      </c>
      <c r="X771" s="6" t="s">
        <v>1178</v>
      </c>
      <c r="Y771" s="6" t="s">
        <v>1179</v>
      </c>
      <c r="Z771" s="6" t="s">
        <v>1180</v>
      </c>
      <c r="AA771" s="1" t="s">
        <v>65</v>
      </c>
      <c r="AB771" s="1" t="s">
        <v>65</v>
      </c>
      <c r="AC771" s="1" t="s">
        <v>1113</v>
      </c>
      <c r="AD771" s="2"/>
      <c r="AE771" s="2"/>
      <c r="AF771" s="1" t="s">
        <v>1024</v>
      </c>
    </row>
    <row r="772">
      <c r="A772" s="5">
        <v>75248.0</v>
      </c>
      <c r="B772" s="3">
        <v>46204.0</v>
      </c>
      <c r="C772" s="2"/>
      <c r="D772" s="5" t="s">
        <v>1503</v>
      </c>
      <c r="E772" s="1">
        <v>48644.0</v>
      </c>
      <c r="F772" s="5"/>
      <c r="G772" s="3"/>
      <c r="H772" s="1"/>
      <c r="I772" s="3"/>
      <c r="J772" s="1" t="s">
        <v>1000</v>
      </c>
      <c r="K772" s="5">
        <v>5.0</v>
      </c>
      <c r="L772" s="5">
        <v>2.21000005E8</v>
      </c>
      <c r="M772" s="1" t="s">
        <v>1175</v>
      </c>
      <c r="N772" s="1" t="s">
        <v>1175</v>
      </c>
      <c r="O772" s="2"/>
      <c r="P772" s="1" t="s">
        <v>986</v>
      </c>
      <c r="Q772" s="1" t="s">
        <v>2411</v>
      </c>
      <c r="R772" s="2"/>
      <c r="S772" s="1" t="s">
        <v>39</v>
      </c>
      <c r="T772" s="1" t="s">
        <v>1003</v>
      </c>
      <c r="U772" s="6" t="s">
        <v>1177</v>
      </c>
      <c r="V772" s="5" t="s">
        <v>1005</v>
      </c>
      <c r="W772" s="5" t="s">
        <v>36</v>
      </c>
      <c r="X772" s="6" t="s">
        <v>1178</v>
      </c>
      <c r="Y772" s="6" t="s">
        <v>1179</v>
      </c>
      <c r="Z772" s="6" t="s">
        <v>1180</v>
      </c>
      <c r="AA772" s="1" t="s">
        <v>2401</v>
      </c>
      <c r="AB772" s="1" t="s">
        <v>2401</v>
      </c>
      <c r="AC772" s="1" t="s">
        <v>1113</v>
      </c>
      <c r="AD772" s="2"/>
      <c r="AE772" s="2"/>
      <c r="AF772" s="1" t="s">
        <v>1024</v>
      </c>
    </row>
    <row r="773">
      <c r="A773" s="5">
        <v>75246.0</v>
      </c>
      <c r="B773" s="3">
        <v>46204.0</v>
      </c>
      <c r="C773" s="2"/>
      <c r="D773" s="5" t="s">
        <v>1506</v>
      </c>
      <c r="E773" s="1">
        <v>48642.0</v>
      </c>
      <c r="F773" s="5"/>
      <c r="G773" s="3"/>
      <c r="H773" s="1"/>
      <c r="I773" s="3"/>
      <c r="J773" s="1" t="s">
        <v>1000</v>
      </c>
      <c r="K773" s="5">
        <v>5.0</v>
      </c>
      <c r="L773" s="5">
        <v>2.21000005E8</v>
      </c>
      <c r="M773" s="1" t="s">
        <v>1175</v>
      </c>
      <c r="N773" s="1" t="s">
        <v>1175</v>
      </c>
      <c r="O773" s="2"/>
      <c r="P773" s="1" t="s">
        <v>986</v>
      </c>
      <c r="Q773" s="1" t="s">
        <v>2412</v>
      </c>
      <c r="R773" s="2"/>
      <c r="S773" s="1" t="s">
        <v>39</v>
      </c>
      <c r="T773" s="1" t="s">
        <v>1003</v>
      </c>
      <c r="U773" s="6" t="s">
        <v>1177</v>
      </c>
      <c r="V773" s="5" t="s">
        <v>1005</v>
      </c>
      <c r="W773" s="5" t="s">
        <v>36</v>
      </c>
      <c r="X773" s="6" t="s">
        <v>1178</v>
      </c>
      <c r="Y773" s="6" t="s">
        <v>1179</v>
      </c>
      <c r="Z773" s="5" t="s">
        <v>1180</v>
      </c>
      <c r="AA773" s="1" t="s">
        <v>38</v>
      </c>
      <c r="AB773" s="1" t="s">
        <v>38</v>
      </c>
      <c r="AC773" s="1" t="s">
        <v>1113</v>
      </c>
      <c r="AD773" s="2"/>
      <c r="AE773" s="2"/>
      <c r="AF773" s="1" t="s">
        <v>1024</v>
      </c>
    </row>
    <row r="774">
      <c r="A774" s="5">
        <v>75245.0</v>
      </c>
      <c r="B774" s="3">
        <v>46204.0</v>
      </c>
      <c r="C774" s="2"/>
      <c r="D774" s="5" t="s">
        <v>2413</v>
      </c>
      <c r="E774" s="2"/>
      <c r="F774" s="5">
        <v>48641.0</v>
      </c>
      <c r="G774" s="3">
        <v>46212.0</v>
      </c>
      <c r="H774" s="1" t="s">
        <v>2414</v>
      </c>
      <c r="I774" s="3">
        <v>46212.0</v>
      </c>
      <c r="J774" s="1" t="s">
        <v>1000</v>
      </c>
      <c r="K774" s="5">
        <v>7.0</v>
      </c>
      <c r="L774" s="5">
        <v>2.21000007E8</v>
      </c>
      <c r="M774" s="1" t="s">
        <v>1107</v>
      </c>
      <c r="N774" s="1" t="s">
        <v>1107</v>
      </c>
      <c r="O774" s="2"/>
      <c r="P774" s="1" t="s">
        <v>986</v>
      </c>
      <c r="Q774" s="1" t="s">
        <v>2415</v>
      </c>
      <c r="R774" s="2"/>
      <c r="S774" s="1" t="s">
        <v>39</v>
      </c>
      <c r="T774" s="1" t="s">
        <v>1003</v>
      </c>
      <c r="U774" s="6" t="s">
        <v>1109</v>
      </c>
      <c r="V774" s="5" t="s">
        <v>1005</v>
      </c>
      <c r="W774" s="5" t="s">
        <v>36</v>
      </c>
      <c r="X774" s="6" t="s">
        <v>1110</v>
      </c>
      <c r="Y774" s="6" t="s">
        <v>594</v>
      </c>
      <c r="Z774" s="6" t="s">
        <v>1111</v>
      </c>
      <c r="AA774" s="1" t="s">
        <v>38</v>
      </c>
      <c r="AB774" s="1" t="s">
        <v>38</v>
      </c>
      <c r="AC774" s="1" t="s">
        <v>1113</v>
      </c>
      <c r="AD774" s="2"/>
      <c r="AE774" s="2"/>
      <c r="AF774" s="1" t="s">
        <v>1024</v>
      </c>
    </row>
    <row r="775">
      <c r="A775" s="5">
        <v>75244.0</v>
      </c>
      <c r="B775" s="3">
        <v>46204.0</v>
      </c>
      <c r="C775" s="1"/>
      <c r="D775" s="5" t="s">
        <v>802</v>
      </c>
      <c r="E775" s="1">
        <v>48640.0</v>
      </c>
      <c r="F775" s="5"/>
      <c r="G775" s="3"/>
      <c r="H775" s="1"/>
      <c r="I775" s="3"/>
      <c r="J775" s="1" t="s">
        <v>1000</v>
      </c>
      <c r="K775" s="5">
        <v>5.0</v>
      </c>
      <c r="L775" s="5">
        <v>2.21000005E8</v>
      </c>
      <c r="M775" s="1" t="s">
        <v>1175</v>
      </c>
      <c r="N775" s="1" t="s">
        <v>1175</v>
      </c>
      <c r="O775" s="2"/>
      <c r="P775" s="1" t="s">
        <v>986</v>
      </c>
      <c r="Q775" s="1" t="s">
        <v>2416</v>
      </c>
      <c r="R775" s="2"/>
      <c r="S775" s="1" t="s">
        <v>39</v>
      </c>
      <c r="T775" s="1" t="s">
        <v>1003</v>
      </c>
      <c r="U775" s="6" t="s">
        <v>1177</v>
      </c>
      <c r="V775" s="5" t="s">
        <v>1005</v>
      </c>
      <c r="W775" s="5" t="s">
        <v>36</v>
      </c>
      <c r="X775" s="6" t="s">
        <v>1178</v>
      </c>
      <c r="Y775" s="6" t="s">
        <v>1179</v>
      </c>
      <c r="Z775" s="5" t="s">
        <v>1180</v>
      </c>
      <c r="AA775" s="1" t="s">
        <v>2221</v>
      </c>
      <c r="AB775" s="1" t="s">
        <v>2221</v>
      </c>
      <c r="AC775" s="1" t="s">
        <v>1113</v>
      </c>
      <c r="AD775" s="2"/>
      <c r="AE775" s="2"/>
      <c r="AF775" s="1" t="s">
        <v>1024</v>
      </c>
    </row>
    <row r="776">
      <c r="A776" s="5">
        <v>75243.0</v>
      </c>
      <c r="B776" s="3">
        <v>46204.0</v>
      </c>
      <c r="C776" s="1"/>
      <c r="D776" s="5" t="s">
        <v>802</v>
      </c>
      <c r="E776" s="1">
        <v>48639.0</v>
      </c>
      <c r="F776" s="5"/>
      <c r="G776" s="3"/>
      <c r="H776" s="1"/>
      <c r="I776" s="3"/>
      <c r="J776" s="1" t="s">
        <v>1000</v>
      </c>
      <c r="K776" s="5">
        <v>5.0</v>
      </c>
      <c r="L776" s="5">
        <v>2.21000005E8</v>
      </c>
      <c r="M776" s="1" t="s">
        <v>1175</v>
      </c>
      <c r="N776" s="1" t="s">
        <v>1175</v>
      </c>
      <c r="O776" s="2"/>
      <c r="P776" s="1" t="s">
        <v>986</v>
      </c>
      <c r="Q776" s="1" t="s">
        <v>147</v>
      </c>
      <c r="R776" s="2"/>
      <c r="S776" s="1" t="s">
        <v>39</v>
      </c>
      <c r="T776" s="1" t="s">
        <v>1003</v>
      </c>
      <c r="U776" s="6" t="s">
        <v>1177</v>
      </c>
      <c r="V776" s="5" t="s">
        <v>1005</v>
      </c>
      <c r="W776" s="5" t="s">
        <v>36</v>
      </c>
      <c r="X776" s="6" t="s">
        <v>1178</v>
      </c>
      <c r="Y776" s="6" t="s">
        <v>1179</v>
      </c>
      <c r="Z776" s="6" t="s">
        <v>1180</v>
      </c>
      <c r="AA776" s="1" t="s">
        <v>38</v>
      </c>
      <c r="AB776" s="1" t="s">
        <v>38</v>
      </c>
      <c r="AC776" s="1" t="s">
        <v>1113</v>
      </c>
      <c r="AD776" s="2"/>
      <c r="AE776" s="2"/>
      <c r="AF776" s="1" t="s">
        <v>1024</v>
      </c>
    </row>
    <row r="777">
      <c r="A777" s="5">
        <v>75242.0</v>
      </c>
      <c r="B777" s="3">
        <v>46204.0</v>
      </c>
      <c r="C777" s="2"/>
      <c r="D777" s="5" t="s">
        <v>2417</v>
      </c>
      <c r="E777" s="2"/>
      <c r="F777" s="5">
        <v>48638.0</v>
      </c>
      <c r="G777" s="3">
        <v>46210.0</v>
      </c>
      <c r="H777" s="1" t="s">
        <v>2418</v>
      </c>
      <c r="I777" s="3">
        <v>46210.0</v>
      </c>
      <c r="J777" s="1" t="s">
        <v>1000</v>
      </c>
      <c r="K777" s="5">
        <v>5.0</v>
      </c>
      <c r="L777" s="5">
        <v>2.21000005E8</v>
      </c>
      <c r="M777" s="1" t="s">
        <v>1175</v>
      </c>
      <c r="N777" s="1" t="s">
        <v>1175</v>
      </c>
      <c r="O777" s="2"/>
      <c r="P777" s="1" t="s">
        <v>986</v>
      </c>
      <c r="Q777" s="1" t="s">
        <v>2419</v>
      </c>
      <c r="R777" s="2"/>
      <c r="S777" s="1" t="s">
        <v>39</v>
      </c>
      <c r="T777" s="1" t="s">
        <v>1003</v>
      </c>
      <c r="U777" s="6" t="s">
        <v>1177</v>
      </c>
      <c r="V777" s="5" t="s">
        <v>1005</v>
      </c>
      <c r="W777" s="5" t="s">
        <v>36</v>
      </c>
      <c r="X777" s="6" t="s">
        <v>1178</v>
      </c>
      <c r="Y777" s="6" t="s">
        <v>1179</v>
      </c>
      <c r="Z777" s="6" t="s">
        <v>1180</v>
      </c>
      <c r="AA777" s="1" t="s">
        <v>2403</v>
      </c>
      <c r="AB777" s="1" t="s">
        <v>2403</v>
      </c>
      <c r="AC777" s="1" t="s">
        <v>1113</v>
      </c>
      <c r="AD777" s="2"/>
      <c r="AE777" s="2"/>
      <c r="AF777" s="1" t="s">
        <v>1024</v>
      </c>
    </row>
    <row r="778">
      <c r="A778" s="5">
        <v>75241.0</v>
      </c>
      <c r="B778" s="3">
        <v>46204.0</v>
      </c>
      <c r="C778" s="2"/>
      <c r="D778" s="5" t="s">
        <v>184</v>
      </c>
      <c r="E778" s="1">
        <v>48637.0</v>
      </c>
      <c r="F778" s="5"/>
      <c r="G778" s="3"/>
      <c r="H778" s="1"/>
      <c r="I778" s="3"/>
      <c r="J778" s="1" t="s">
        <v>1000</v>
      </c>
      <c r="K778" s="5">
        <v>5.0</v>
      </c>
      <c r="L778" s="5">
        <v>2.21000005E8</v>
      </c>
      <c r="M778" s="1" t="s">
        <v>1175</v>
      </c>
      <c r="N778" s="1" t="s">
        <v>1175</v>
      </c>
      <c r="O778" s="2"/>
      <c r="P778" s="1" t="s">
        <v>986</v>
      </c>
      <c r="Q778" s="1" t="s">
        <v>2420</v>
      </c>
      <c r="R778" s="2"/>
      <c r="S778" s="1" t="s">
        <v>39</v>
      </c>
      <c r="T778" s="1" t="s">
        <v>1003</v>
      </c>
      <c r="U778" s="6" t="s">
        <v>1177</v>
      </c>
      <c r="V778" s="5" t="s">
        <v>1005</v>
      </c>
      <c r="W778" s="5" t="s">
        <v>36</v>
      </c>
      <c r="X778" s="6" t="s">
        <v>1178</v>
      </c>
      <c r="Y778" s="6" t="s">
        <v>1179</v>
      </c>
      <c r="Z778" s="6" t="s">
        <v>1180</v>
      </c>
      <c r="AA778" s="1" t="s">
        <v>2403</v>
      </c>
      <c r="AB778" s="1" t="s">
        <v>2403</v>
      </c>
      <c r="AC778" s="1" t="s">
        <v>1113</v>
      </c>
      <c r="AD778" s="2"/>
      <c r="AE778" s="2"/>
      <c r="AF778" s="1" t="s">
        <v>1024</v>
      </c>
    </row>
    <row r="779">
      <c r="A779" s="5">
        <v>75240.0</v>
      </c>
      <c r="B779" s="3">
        <v>46204.0</v>
      </c>
      <c r="C779" s="2"/>
      <c r="D779" s="5" t="s">
        <v>2229</v>
      </c>
      <c r="E779" s="2"/>
      <c r="F779" s="5">
        <v>48636.0</v>
      </c>
      <c r="G779" s="3">
        <v>46212.0</v>
      </c>
      <c r="H779" s="1" t="s">
        <v>2421</v>
      </c>
      <c r="I779" s="3">
        <v>46212.0</v>
      </c>
      <c r="J779" s="1" t="s">
        <v>1000</v>
      </c>
      <c r="K779" s="5">
        <v>7.0</v>
      </c>
      <c r="L779" s="5">
        <v>2.21000007E8</v>
      </c>
      <c r="M779" s="1" t="s">
        <v>1107</v>
      </c>
      <c r="N779" s="1" t="s">
        <v>1107</v>
      </c>
      <c r="O779" s="2"/>
      <c r="P779" s="1" t="s">
        <v>986</v>
      </c>
      <c r="Q779" s="1" t="s">
        <v>2422</v>
      </c>
      <c r="R779" s="2"/>
      <c r="S779" s="1" t="s">
        <v>39</v>
      </c>
      <c r="T779" s="1" t="s">
        <v>1003</v>
      </c>
      <c r="U779" s="6" t="s">
        <v>1109</v>
      </c>
      <c r="V779" s="5" t="s">
        <v>1005</v>
      </c>
      <c r="W779" s="5" t="s">
        <v>36</v>
      </c>
      <c r="X779" s="6" t="s">
        <v>1110</v>
      </c>
      <c r="Y779" s="6" t="s">
        <v>594</v>
      </c>
      <c r="Z779" s="6" t="s">
        <v>1111</v>
      </c>
      <c r="AA779" s="1" t="s">
        <v>37</v>
      </c>
      <c r="AB779" s="1" t="s">
        <v>37</v>
      </c>
      <c r="AC779" s="1" t="s">
        <v>1113</v>
      </c>
      <c r="AD779" s="2"/>
      <c r="AE779" s="2"/>
      <c r="AF779" s="1" t="s">
        <v>1024</v>
      </c>
    </row>
    <row r="780">
      <c r="A780" s="5">
        <v>75238.0</v>
      </c>
      <c r="B780" s="3">
        <v>46204.0</v>
      </c>
      <c r="C780" s="2"/>
      <c r="D780" s="5" t="s">
        <v>1025</v>
      </c>
      <c r="E780" s="1">
        <v>48634.0</v>
      </c>
      <c r="F780" s="5"/>
      <c r="G780" s="3"/>
      <c r="H780" s="1"/>
      <c r="I780" s="3"/>
      <c r="J780" s="1" t="s">
        <v>1000</v>
      </c>
      <c r="K780" s="5">
        <v>5.0</v>
      </c>
      <c r="L780" s="5">
        <v>2.21000005E8</v>
      </c>
      <c r="M780" s="1" t="s">
        <v>1175</v>
      </c>
      <c r="N780" s="1" t="s">
        <v>1175</v>
      </c>
      <c r="O780" s="2"/>
      <c r="P780" s="1" t="s">
        <v>986</v>
      </c>
      <c r="Q780" s="1" t="s">
        <v>2423</v>
      </c>
      <c r="R780" s="2"/>
      <c r="S780" s="1" t="s">
        <v>39</v>
      </c>
      <c r="T780" s="1" t="s">
        <v>1003</v>
      </c>
      <c r="U780" s="6" t="s">
        <v>1177</v>
      </c>
      <c r="V780" s="5" t="s">
        <v>1005</v>
      </c>
      <c r="W780" s="5" t="s">
        <v>36</v>
      </c>
      <c r="X780" s="6" t="s">
        <v>1178</v>
      </c>
      <c r="Y780" s="6" t="s">
        <v>1179</v>
      </c>
      <c r="Z780" s="6" t="s">
        <v>1180</v>
      </c>
      <c r="AA780" s="1" t="s">
        <v>38</v>
      </c>
      <c r="AB780" s="1" t="s">
        <v>38</v>
      </c>
      <c r="AC780" s="1" t="s">
        <v>1113</v>
      </c>
      <c r="AD780" s="2"/>
      <c r="AE780" s="2"/>
      <c r="AF780" s="1" t="s">
        <v>1024</v>
      </c>
    </row>
    <row r="781">
      <c r="A781" s="5">
        <v>75237.0</v>
      </c>
      <c r="B781" s="3">
        <v>46204.0</v>
      </c>
      <c r="C781" s="2"/>
      <c r="D781" s="5" t="s">
        <v>2424</v>
      </c>
      <c r="E781" s="1">
        <v>48633.0</v>
      </c>
      <c r="F781" s="5"/>
      <c r="G781" s="3"/>
      <c r="H781" s="1"/>
      <c r="I781" s="3"/>
      <c r="J781" s="1" t="s">
        <v>1000</v>
      </c>
      <c r="K781" s="5">
        <v>5.0</v>
      </c>
      <c r="L781" s="5">
        <v>2.21000005E8</v>
      </c>
      <c r="M781" s="1" t="s">
        <v>1175</v>
      </c>
      <c r="N781" s="1" t="s">
        <v>1175</v>
      </c>
      <c r="O781" s="2"/>
      <c r="P781" s="1" t="s">
        <v>986</v>
      </c>
      <c r="Q781" s="1" t="s">
        <v>2425</v>
      </c>
      <c r="R781" s="2"/>
      <c r="S781" s="1" t="s">
        <v>39</v>
      </c>
      <c r="T781" s="1" t="s">
        <v>1003</v>
      </c>
      <c r="U781" s="6" t="s">
        <v>1177</v>
      </c>
      <c r="V781" s="5" t="s">
        <v>1005</v>
      </c>
      <c r="W781" s="5" t="s">
        <v>36</v>
      </c>
      <c r="X781" s="6" t="s">
        <v>1178</v>
      </c>
      <c r="Y781" s="6" t="s">
        <v>1179</v>
      </c>
      <c r="Z781" s="6" t="s">
        <v>1180</v>
      </c>
      <c r="AA781" s="1" t="s">
        <v>65</v>
      </c>
      <c r="AB781" s="1" t="s">
        <v>65</v>
      </c>
      <c r="AC781" s="1" t="s">
        <v>1113</v>
      </c>
      <c r="AD781" s="2"/>
      <c r="AE781" s="2"/>
      <c r="AF781" s="1" t="s">
        <v>1024</v>
      </c>
    </row>
    <row r="782">
      <c r="A782" s="5">
        <v>75236.0</v>
      </c>
      <c r="B782" s="3">
        <v>46204.0</v>
      </c>
      <c r="C782" s="1"/>
      <c r="D782" s="5" t="s">
        <v>400</v>
      </c>
      <c r="E782" s="1">
        <v>48632.0</v>
      </c>
      <c r="F782" s="5"/>
      <c r="G782" s="3"/>
      <c r="H782" s="1"/>
      <c r="I782" s="3"/>
      <c r="J782" s="1" t="s">
        <v>1000</v>
      </c>
      <c r="K782" s="5">
        <v>5.0</v>
      </c>
      <c r="L782" s="5">
        <v>2.21000005E8</v>
      </c>
      <c r="M782" s="1" t="s">
        <v>1175</v>
      </c>
      <c r="N782" s="1" t="s">
        <v>1175</v>
      </c>
      <c r="O782" s="2"/>
      <c r="P782" s="1" t="s">
        <v>986</v>
      </c>
      <c r="Q782" s="1" t="s">
        <v>2426</v>
      </c>
      <c r="R782" s="2"/>
      <c r="S782" s="1" t="s">
        <v>39</v>
      </c>
      <c r="T782" s="1" t="s">
        <v>1003</v>
      </c>
      <c r="U782" s="6" t="s">
        <v>1177</v>
      </c>
      <c r="V782" s="5" t="s">
        <v>1005</v>
      </c>
      <c r="W782" s="5" t="s">
        <v>36</v>
      </c>
      <c r="X782" s="6" t="s">
        <v>1178</v>
      </c>
      <c r="Y782" s="6" t="s">
        <v>1179</v>
      </c>
      <c r="Z782" s="5" t="s">
        <v>1180</v>
      </c>
      <c r="AA782" s="1" t="s">
        <v>65</v>
      </c>
      <c r="AB782" s="1" t="s">
        <v>65</v>
      </c>
      <c r="AC782" s="1" t="s">
        <v>1113</v>
      </c>
      <c r="AD782" s="2"/>
      <c r="AE782" s="2"/>
      <c r="AF782" s="1" t="s">
        <v>1024</v>
      </c>
    </row>
    <row r="783">
      <c r="A783" s="5">
        <v>75235.0</v>
      </c>
      <c r="B783" s="3">
        <v>46204.0</v>
      </c>
      <c r="C783" s="2"/>
      <c r="D783" s="5" t="s">
        <v>1777</v>
      </c>
      <c r="E783" s="2"/>
      <c r="F783" s="5">
        <v>48631.0</v>
      </c>
      <c r="G783" s="3">
        <v>46212.0</v>
      </c>
      <c r="H783" s="1" t="s">
        <v>2427</v>
      </c>
      <c r="I783" s="3">
        <v>46212.0</v>
      </c>
      <c r="J783" s="1" t="s">
        <v>1000</v>
      </c>
      <c r="K783" s="5">
        <v>5.0</v>
      </c>
      <c r="L783" s="5">
        <v>2.21000005E8</v>
      </c>
      <c r="M783" s="1" t="s">
        <v>1175</v>
      </c>
      <c r="N783" s="1" t="s">
        <v>1175</v>
      </c>
      <c r="O783" s="2"/>
      <c r="P783" s="1" t="s">
        <v>986</v>
      </c>
      <c r="Q783" s="1" t="s">
        <v>2428</v>
      </c>
      <c r="R783" s="2"/>
      <c r="S783" s="1" t="s">
        <v>39</v>
      </c>
      <c r="T783" s="1" t="s">
        <v>1003</v>
      </c>
      <c r="U783" s="6" t="s">
        <v>1177</v>
      </c>
      <c r="V783" s="5" t="s">
        <v>1005</v>
      </c>
      <c r="W783" s="5" t="s">
        <v>36</v>
      </c>
      <c r="X783" s="6" t="s">
        <v>1178</v>
      </c>
      <c r="Y783" s="6" t="s">
        <v>1179</v>
      </c>
      <c r="Z783" s="6" t="s">
        <v>1180</v>
      </c>
      <c r="AA783" s="1" t="s">
        <v>84</v>
      </c>
      <c r="AB783" s="1" t="s">
        <v>84</v>
      </c>
      <c r="AC783" s="1" t="s">
        <v>1113</v>
      </c>
      <c r="AD783" s="2"/>
      <c r="AE783" s="2"/>
      <c r="AF783" s="1" t="s">
        <v>1024</v>
      </c>
    </row>
    <row r="784">
      <c r="A784" s="5">
        <v>75234.0</v>
      </c>
      <c r="B784" s="3">
        <v>46204.0</v>
      </c>
      <c r="C784" s="2"/>
      <c r="D784" s="5" t="s">
        <v>2061</v>
      </c>
      <c r="E784" s="1">
        <v>48630.0</v>
      </c>
      <c r="F784" s="5"/>
      <c r="G784" s="3"/>
      <c r="H784" s="1"/>
      <c r="I784" s="3"/>
      <c r="J784" s="1" t="s">
        <v>1000</v>
      </c>
      <c r="K784" s="5">
        <v>5.0</v>
      </c>
      <c r="L784" s="5">
        <v>2.21000005E8</v>
      </c>
      <c r="M784" s="1" t="s">
        <v>1175</v>
      </c>
      <c r="N784" s="1" t="s">
        <v>1175</v>
      </c>
      <c r="O784" s="2"/>
      <c r="P784" s="1" t="s">
        <v>986</v>
      </c>
      <c r="Q784" s="1" t="s">
        <v>2429</v>
      </c>
      <c r="R784" s="2"/>
      <c r="S784" s="1" t="s">
        <v>39</v>
      </c>
      <c r="T784" s="1" t="s">
        <v>1003</v>
      </c>
      <c r="U784" s="6" t="s">
        <v>1177</v>
      </c>
      <c r="V784" s="5" t="s">
        <v>1005</v>
      </c>
      <c r="W784" s="5" t="s">
        <v>36</v>
      </c>
      <c r="X784" s="6" t="s">
        <v>1178</v>
      </c>
      <c r="Y784" s="6" t="s">
        <v>1179</v>
      </c>
      <c r="Z784" s="6" t="s">
        <v>1180</v>
      </c>
      <c r="AA784" s="1" t="s">
        <v>37</v>
      </c>
      <c r="AB784" s="1" t="s">
        <v>37</v>
      </c>
      <c r="AC784" s="1" t="s">
        <v>1113</v>
      </c>
      <c r="AD784" s="2"/>
      <c r="AE784" s="2"/>
      <c r="AF784" s="1" t="s">
        <v>1024</v>
      </c>
    </row>
    <row r="785">
      <c r="A785" s="5">
        <v>75233.0</v>
      </c>
      <c r="B785" s="3">
        <v>46204.0</v>
      </c>
      <c r="C785" s="2"/>
      <c r="D785" s="5" t="s">
        <v>2430</v>
      </c>
      <c r="E785" s="1">
        <v>48629.0</v>
      </c>
      <c r="F785" s="5"/>
      <c r="G785" s="3"/>
      <c r="H785" s="1"/>
      <c r="I785" s="3"/>
      <c r="J785" s="1" t="s">
        <v>1000</v>
      </c>
      <c r="K785" s="5">
        <v>5.0</v>
      </c>
      <c r="L785" s="5">
        <v>2.21000005E8</v>
      </c>
      <c r="M785" s="1" t="s">
        <v>1175</v>
      </c>
      <c r="N785" s="1" t="s">
        <v>1175</v>
      </c>
      <c r="O785" s="2"/>
      <c r="P785" s="1" t="s">
        <v>986</v>
      </c>
      <c r="Q785" s="1" t="s">
        <v>2431</v>
      </c>
      <c r="R785" s="2"/>
      <c r="S785" s="1" t="s">
        <v>39</v>
      </c>
      <c r="T785" s="1" t="s">
        <v>1003</v>
      </c>
      <c r="U785" s="6" t="s">
        <v>1177</v>
      </c>
      <c r="V785" s="5" t="s">
        <v>1005</v>
      </c>
      <c r="W785" s="5" t="s">
        <v>36</v>
      </c>
      <c r="X785" s="6" t="s">
        <v>1178</v>
      </c>
      <c r="Y785" s="6" t="s">
        <v>1179</v>
      </c>
      <c r="Z785" s="6" t="s">
        <v>1180</v>
      </c>
      <c r="AA785" s="1" t="s">
        <v>38</v>
      </c>
      <c r="AB785" s="1" t="s">
        <v>38</v>
      </c>
      <c r="AC785" s="1" t="s">
        <v>1113</v>
      </c>
      <c r="AD785" s="2"/>
      <c r="AE785" s="2"/>
      <c r="AF785" s="1" t="s">
        <v>1024</v>
      </c>
    </row>
    <row r="786">
      <c r="A786" s="5">
        <v>75232.0</v>
      </c>
      <c r="B786" s="3">
        <v>46204.0</v>
      </c>
      <c r="C786" s="2"/>
      <c r="D786" s="5" t="s">
        <v>2432</v>
      </c>
      <c r="E786" s="1">
        <v>48628.0</v>
      </c>
      <c r="F786" s="5"/>
      <c r="G786" s="3"/>
      <c r="H786" s="1"/>
      <c r="I786" s="3"/>
      <c r="J786" s="1" t="s">
        <v>1000</v>
      </c>
      <c r="K786" s="5">
        <v>5.0</v>
      </c>
      <c r="L786" s="5">
        <v>2.21000005E8</v>
      </c>
      <c r="M786" s="1" t="s">
        <v>1175</v>
      </c>
      <c r="N786" s="1" t="s">
        <v>1175</v>
      </c>
      <c r="O786" s="2"/>
      <c r="P786" s="1" t="s">
        <v>986</v>
      </c>
      <c r="Q786" s="1" t="s">
        <v>2433</v>
      </c>
      <c r="R786" s="2"/>
      <c r="S786" s="1" t="s">
        <v>39</v>
      </c>
      <c r="T786" s="1" t="s">
        <v>1003</v>
      </c>
      <c r="U786" s="6" t="s">
        <v>1177</v>
      </c>
      <c r="V786" s="5" t="s">
        <v>1005</v>
      </c>
      <c r="W786" s="5" t="s">
        <v>36</v>
      </c>
      <c r="X786" s="6" t="s">
        <v>1178</v>
      </c>
      <c r="Y786" s="6" t="s">
        <v>1179</v>
      </c>
      <c r="Z786" s="6" t="s">
        <v>1180</v>
      </c>
      <c r="AA786" s="1" t="s">
        <v>454</v>
      </c>
      <c r="AB786" s="1" t="s">
        <v>454</v>
      </c>
      <c r="AC786" s="1" t="s">
        <v>1113</v>
      </c>
      <c r="AD786" s="2"/>
      <c r="AE786" s="2"/>
      <c r="AF786" s="1" t="s">
        <v>1024</v>
      </c>
    </row>
    <row r="787">
      <c r="A787" s="5">
        <v>75231.0</v>
      </c>
      <c r="B787" s="3">
        <v>46204.0</v>
      </c>
      <c r="C787" s="2"/>
      <c r="D787" s="5" t="s">
        <v>2434</v>
      </c>
      <c r="E787" s="1">
        <v>48627.0</v>
      </c>
      <c r="F787" s="5"/>
      <c r="G787" s="3"/>
      <c r="H787" s="1"/>
      <c r="I787" s="3"/>
      <c r="J787" s="1" t="s">
        <v>1000</v>
      </c>
      <c r="K787" s="5">
        <v>5.0</v>
      </c>
      <c r="L787" s="5">
        <v>2.21000005E8</v>
      </c>
      <c r="M787" s="1" t="s">
        <v>1175</v>
      </c>
      <c r="N787" s="1" t="s">
        <v>1175</v>
      </c>
      <c r="O787" s="2"/>
      <c r="P787" s="1" t="s">
        <v>986</v>
      </c>
      <c r="Q787" s="1" t="s">
        <v>2435</v>
      </c>
      <c r="R787" s="2"/>
      <c r="S787" s="1" t="s">
        <v>39</v>
      </c>
      <c r="T787" s="1" t="s">
        <v>1003</v>
      </c>
      <c r="U787" s="6" t="s">
        <v>1177</v>
      </c>
      <c r="V787" s="5" t="s">
        <v>1005</v>
      </c>
      <c r="W787" s="5" t="s">
        <v>36</v>
      </c>
      <c r="X787" s="6" t="s">
        <v>1178</v>
      </c>
      <c r="Y787" s="6" t="s">
        <v>1179</v>
      </c>
      <c r="Z787" s="6" t="s">
        <v>1180</v>
      </c>
      <c r="AA787" s="1" t="s">
        <v>49</v>
      </c>
      <c r="AB787" s="1" t="s">
        <v>49</v>
      </c>
      <c r="AC787" s="1" t="s">
        <v>1113</v>
      </c>
      <c r="AD787" s="2"/>
      <c r="AE787" s="2"/>
      <c r="AF787" s="1" t="s">
        <v>1024</v>
      </c>
    </row>
    <row r="788">
      <c r="A788" s="5">
        <v>75230.0</v>
      </c>
      <c r="B788" s="3">
        <v>46204.0</v>
      </c>
      <c r="C788" s="2"/>
      <c r="D788" s="5" t="s">
        <v>770</v>
      </c>
      <c r="E788" s="2"/>
      <c r="F788" s="5">
        <v>48626.0</v>
      </c>
      <c r="G788" s="3">
        <v>46212.0</v>
      </c>
      <c r="H788" s="1" t="s">
        <v>2436</v>
      </c>
      <c r="I788" s="3">
        <v>46212.0</v>
      </c>
      <c r="J788" s="1" t="s">
        <v>1000</v>
      </c>
      <c r="K788" s="5">
        <v>5.0</v>
      </c>
      <c r="L788" s="5">
        <v>2.21000005E8</v>
      </c>
      <c r="M788" s="1" t="s">
        <v>1175</v>
      </c>
      <c r="N788" s="1" t="s">
        <v>1175</v>
      </c>
      <c r="O788" s="2"/>
      <c r="P788" s="1" t="s">
        <v>986</v>
      </c>
      <c r="Q788" s="1" t="s">
        <v>566</v>
      </c>
      <c r="R788" s="2"/>
      <c r="S788" s="1" t="s">
        <v>39</v>
      </c>
      <c r="T788" s="1" t="s">
        <v>1003</v>
      </c>
      <c r="U788" s="6" t="s">
        <v>1346</v>
      </c>
      <c r="V788" s="5" t="s">
        <v>1005</v>
      </c>
      <c r="W788" s="5" t="s">
        <v>36</v>
      </c>
      <c r="X788" s="6" t="s">
        <v>1347</v>
      </c>
      <c r="Y788" s="6" t="s">
        <v>1348</v>
      </c>
      <c r="Z788" s="5" t="s">
        <v>1180</v>
      </c>
      <c r="AA788" s="1" t="s">
        <v>38</v>
      </c>
      <c r="AB788" s="1" t="s">
        <v>38</v>
      </c>
      <c r="AC788" s="1" t="s">
        <v>1113</v>
      </c>
      <c r="AD788" s="2"/>
      <c r="AE788" s="2"/>
      <c r="AF788" s="1" t="s">
        <v>1024</v>
      </c>
    </row>
    <row r="789">
      <c r="A789" s="5">
        <v>75229.0</v>
      </c>
      <c r="B789" s="3">
        <v>46204.0</v>
      </c>
      <c r="C789" s="2"/>
      <c r="D789" s="5" t="s">
        <v>1781</v>
      </c>
      <c r="E789" s="11"/>
      <c r="F789" s="1">
        <v>48625.0</v>
      </c>
      <c r="G789" s="18">
        <v>46204.0</v>
      </c>
      <c r="H789" s="1" t="s">
        <v>2437</v>
      </c>
      <c r="I789" s="18">
        <v>46204.0</v>
      </c>
      <c r="J789" s="1" t="s">
        <v>1000</v>
      </c>
      <c r="K789" s="5">
        <v>40.0</v>
      </c>
      <c r="L789" s="5">
        <v>1.0100004E8</v>
      </c>
      <c r="M789" s="1" t="s">
        <v>1247</v>
      </c>
      <c r="N789" s="1" t="s">
        <v>1247</v>
      </c>
      <c r="O789" s="2"/>
      <c r="P789" s="1" t="s">
        <v>986</v>
      </c>
      <c r="Q789" s="1" t="s">
        <v>815</v>
      </c>
      <c r="R789" s="2"/>
      <c r="S789" s="1" t="s">
        <v>39</v>
      </c>
      <c r="T789" s="1" t="s">
        <v>1003</v>
      </c>
      <c r="U789" s="6">
        <v>0.0</v>
      </c>
      <c r="V789" s="5" t="s">
        <v>1005</v>
      </c>
      <c r="W789" s="5" t="s">
        <v>36</v>
      </c>
      <c r="X789" s="6" t="s">
        <v>36</v>
      </c>
      <c r="Y789" s="6" t="s">
        <v>36</v>
      </c>
      <c r="Z789" s="6">
        <v>990000.0</v>
      </c>
      <c r="AA789" s="1" t="s">
        <v>381</v>
      </c>
      <c r="AB789" s="1" t="s">
        <v>381</v>
      </c>
      <c r="AC789" s="1" t="s">
        <v>804</v>
      </c>
      <c r="AD789" s="2"/>
      <c r="AE789" s="2"/>
      <c r="AF789" s="1" t="s">
        <v>1015</v>
      </c>
    </row>
    <row r="790">
      <c r="A790" s="5">
        <v>75228.0</v>
      </c>
      <c r="B790" s="3">
        <v>46204.0</v>
      </c>
      <c r="C790" s="2"/>
      <c r="D790" s="5" t="s">
        <v>2438</v>
      </c>
      <c r="E790" s="11"/>
      <c r="F790" s="1">
        <v>48624.0</v>
      </c>
      <c r="G790" s="18">
        <v>46204.0</v>
      </c>
      <c r="H790" s="1" t="s">
        <v>2439</v>
      </c>
      <c r="I790" s="18">
        <v>46204.0</v>
      </c>
      <c r="J790" s="1" t="s">
        <v>1000</v>
      </c>
      <c r="K790" s="5">
        <v>198.0</v>
      </c>
      <c r="L790" s="5">
        <v>1.11100198E8</v>
      </c>
      <c r="M790" s="1" t="s">
        <v>1439</v>
      </c>
      <c r="N790" s="1" t="s">
        <v>1439</v>
      </c>
      <c r="O790" s="2"/>
      <c r="P790" s="1" t="s">
        <v>986</v>
      </c>
      <c r="Q790" s="1" t="s">
        <v>433</v>
      </c>
      <c r="R790" s="2"/>
      <c r="S790" s="1" t="s">
        <v>39</v>
      </c>
      <c r="T790" s="1" t="s">
        <v>1003</v>
      </c>
      <c r="U790" s="6" t="s">
        <v>1440</v>
      </c>
      <c r="V790" s="5" t="s">
        <v>1005</v>
      </c>
      <c r="W790" s="5" t="s">
        <v>1448</v>
      </c>
      <c r="X790" s="6" t="s">
        <v>1511</v>
      </c>
      <c r="Y790" s="6" t="s">
        <v>1512</v>
      </c>
      <c r="Z790" s="6" t="s">
        <v>1444</v>
      </c>
      <c r="AA790" s="1" t="s">
        <v>57</v>
      </c>
      <c r="AB790" s="1" t="s">
        <v>57</v>
      </c>
      <c r="AC790" s="1" t="s">
        <v>118</v>
      </c>
      <c r="AD790" s="2"/>
      <c r="AE790" s="2"/>
      <c r="AF790" s="1" t="s">
        <v>1024</v>
      </c>
    </row>
    <row r="791">
      <c r="A791" s="5">
        <v>75227.0</v>
      </c>
      <c r="B791" s="3">
        <v>46204.0</v>
      </c>
      <c r="C791" s="1"/>
      <c r="D791" s="5" t="s">
        <v>1676</v>
      </c>
      <c r="E791" s="1">
        <v>48621.0</v>
      </c>
      <c r="F791" s="5"/>
      <c r="G791" s="3"/>
      <c r="H791" s="1"/>
      <c r="I791" s="3"/>
      <c r="J791" s="1" t="s">
        <v>1000</v>
      </c>
      <c r="K791" s="5">
        <v>5.0</v>
      </c>
      <c r="L791" s="5">
        <v>2.21000005E8</v>
      </c>
      <c r="M791" s="1" t="s">
        <v>1175</v>
      </c>
      <c r="N791" s="1" t="s">
        <v>1175</v>
      </c>
      <c r="O791" s="2"/>
      <c r="P791" s="1" t="s">
        <v>986</v>
      </c>
      <c r="Q791" s="1" t="s">
        <v>2440</v>
      </c>
      <c r="R791" s="2"/>
      <c r="S791" s="1" t="s">
        <v>39</v>
      </c>
      <c r="T791" s="1" t="s">
        <v>1003</v>
      </c>
      <c r="U791" s="6" t="s">
        <v>1177</v>
      </c>
      <c r="V791" s="5" t="s">
        <v>1082</v>
      </c>
      <c r="W791" s="5" t="s">
        <v>36</v>
      </c>
      <c r="X791" s="6" t="s">
        <v>2225</v>
      </c>
      <c r="Y791" s="6" t="s">
        <v>2226</v>
      </c>
      <c r="Z791" s="6" t="s">
        <v>1180</v>
      </c>
      <c r="AA791" s="1" t="s">
        <v>2441</v>
      </c>
      <c r="AB791" s="1" t="s">
        <v>2441</v>
      </c>
      <c r="AC791" s="1" t="s">
        <v>1113</v>
      </c>
      <c r="AD791" s="2"/>
      <c r="AE791" s="2"/>
      <c r="AF791" s="1" t="s">
        <v>1024</v>
      </c>
    </row>
    <row r="792">
      <c r="A792" s="5">
        <v>75226.0</v>
      </c>
      <c r="B792" s="3">
        <v>46204.0</v>
      </c>
      <c r="C792" s="1"/>
      <c r="D792" s="5" t="s">
        <v>1068</v>
      </c>
      <c r="E792" s="2"/>
      <c r="F792" s="5">
        <v>48620.0</v>
      </c>
      <c r="G792" s="3">
        <v>46204.0</v>
      </c>
      <c r="H792" s="1" t="s">
        <v>2442</v>
      </c>
      <c r="I792" s="3">
        <v>46204.0</v>
      </c>
      <c r="J792" s="1" t="s">
        <v>1000</v>
      </c>
      <c r="K792" s="5">
        <v>41.0</v>
      </c>
      <c r="L792" s="5">
        <v>1.11000041E8</v>
      </c>
      <c r="M792" s="1" t="s">
        <v>1284</v>
      </c>
      <c r="N792" s="1" t="s">
        <v>1284</v>
      </c>
      <c r="O792" s="2"/>
      <c r="P792" s="1" t="s">
        <v>986</v>
      </c>
      <c r="Q792" s="1" t="s">
        <v>433</v>
      </c>
      <c r="R792" s="2"/>
      <c r="S792" s="1" t="s">
        <v>39</v>
      </c>
      <c r="T792" s="1" t="s">
        <v>1003</v>
      </c>
      <c r="U792" s="6" t="s">
        <v>1285</v>
      </c>
      <c r="V792" s="5" t="s">
        <v>1005</v>
      </c>
      <c r="W792" s="5" t="s">
        <v>36</v>
      </c>
      <c r="X792" s="6" t="s">
        <v>1286</v>
      </c>
      <c r="Y792" s="6" t="s">
        <v>1287</v>
      </c>
      <c r="Z792" s="6" t="s">
        <v>1288</v>
      </c>
      <c r="AA792" s="1" t="s">
        <v>57</v>
      </c>
      <c r="AB792" s="1" t="s">
        <v>57</v>
      </c>
      <c r="AC792" s="1" t="s">
        <v>118</v>
      </c>
      <c r="AD792" s="2"/>
      <c r="AE792" s="2"/>
      <c r="AF792" s="1" t="s">
        <v>1024</v>
      </c>
    </row>
    <row r="793">
      <c r="A793" s="5">
        <v>75225.0</v>
      </c>
      <c r="B793" s="3">
        <v>46204.0</v>
      </c>
      <c r="C793" s="1"/>
      <c r="D793" s="5" t="s">
        <v>1069</v>
      </c>
      <c r="E793" s="1">
        <v>48619.0</v>
      </c>
      <c r="F793" s="5"/>
      <c r="G793" s="3"/>
      <c r="H793" s="1"/>
      <c r="I793" s="3"/>
      <c r="J793" s="1" t="s">
        <v>1000</v>
      </c>
      <c r="K793" s="5">
        <v>5.0</v>
      </c>
      <c r="L793" s="5">
        <v>2.21000005E8</v>
      </c>
      <c r="M793" s="1" t="s">
        <v>1175</v>
      </c>
      <c r="N793" s="1" t="s">
        <v>1175</v>
      </c>
      <c r="O793" s="2"/>
      <c r="P793" s="1" t="s">
        <v>986</v>
      </c>
      <c r="Q793" s="1" t="s">
        <v>2443</v>
      </c>
      <c r="R793" s="2"/>
      <c r="S793" s="1" t="s">
        <v>39</v>
      </c>
      <c r="T793" s="1" t="s">
        <v>1003</v>
      </c>
      <c r="U793" s="6" t="s">
        <v>1177</v>
      </c>
      <c r="V793" s="5" t="s">
        <v>1005</v>
      </c>
      <c r="W793" s="5" t="s">
        <v>36</v>
      </c>
      <c r="X793" s="6" t="s">
        <v>1178</v>
      </c>
      <c r="Y793" s="6" t="s">
        <v>1179</v>
      </c>
      <c r="Z793" s="5" t="s">
        <v>1180</v>
      </c>
      <c r="AA793" s="1" t="s">
        <v>2194</v>
      </c>
      <c r="AB793" s="1" t="s">
        <v>2194</v>
      </c>
      <c r="AC793" s="1" t="s">
        <v>1113</v>
      </c>
      <c r="AD793" s="2"/>
      <c r="AE793" s="2"/>
      <c r="AF793" s="1" t="s">
        <v>1024</v>
      </c>
    </row>
    <row r="794">
      <c r="A794" s="5">
        <v>75224.0</v>
      </c>
      <c r="B794" s="3">
        <v>46204.0</v>
      </c>
      <c r="C794" s="1"/>
      <c r="D794" s="5" t="s">
        <v>679</v>
      </c>
      <c r="E794" s="2"/>
      <c r="F794" s="5">
        <v>48667.0</v>
      </c>
      <c r="G794" s="3">
        <v>46204.0</v>
      </c>
      <c r="H794" s="1" t="s">
        <v>2444</v>
      </c>
      <c r="I794" s="3">
        <v>46204.0</v>
      </c>
      <c r="J794" s="1" t="s">
        <v>1000</v>
      </c>
      <c r="K794" s="5">
        <v>1.0</v>
      </c>
      <c r="L794" s="5">
        <v>1.61000001E8</v>
      </c>
      <c r="M794" s="1" t="s">
        <v>1010</v>
      </c>
      <c r="N794" s="1" t="s">
        <v>1083</v>
      </c>
      <c r="O794" s="2"/>
      <c r="P794" s="1" t="s">
        <v>986</v>
      </c>
      <c r="Q794" s="1" t="s">
        <v>744</v>
      </c>
      <c r="R794" s="2"/>
      <c r="S794" s="1" t="s">
        <v>39</v>
      </c>
      <c r="T794" s="1" t="s">
        <v>1003</v>
      </c>
      <c r="U794" s="5" t="s">
        <v>1084</v>
      </c>
      <c r="V794" s="5" t="s">
        <v>1005</v>
      </c>
      <c r="W794" s="5" t="s">
        <v>36</v>
      </c>
      <c r="X794" s="5" t="s">
        <v>1085</v>
      </c>
      <c r="Y794" s="5" t="s">
        <v>1085</v>
      </c>
      <c r="Z794" s="7">
        <v>0.0</v>
      </c>
      <c r="AA794" s="1" t="s">
        <v>37</v>
      </c>
      <c r="AB794" s="1" t="s">
        <v>37</v>
      </c>
      <c r="AC794" s="1" t="s">
        <v>1931</v>
      </c>
      <c r="AD794" s="2"/>
      <c r="AE794" s="2"/>
      <c r="AF794" s="1" t="s">
        <v>1024</v>
      </c>
    </row>
    <row r="795">
      <c r="A795" s="5">
        <v>75223.0</v>
      </c>
      <c r="B795" s="3">
        <v>46204.0</v>
      </c>
      <c r="C795" s="1"/>
      <c r="D795" s="5" t="s">
        <v>679</v>
      </c>
      <c r="E795" s="2"/>
      <c r="F795" s="5">
        <v>48667.0</v>
      </c>
      <c r="G795" s="3">
        <v>46204.0</v>
      </c>
      <c r="H795" s="1" t="s">
        <v>2444</v>
      </c>
      <c r="I795" s="3">
        <v>46204.0</v>
      </c>
      <c r="J795" s="1" t="s">
        <v>1000</v>
      </c>
      <c r="K795" s="5">
        <v>1.0</v>
      </c>
      <c r="L795" s="5">
        <v>1.61000001E8</v>
      </c>
      <c r="M795" s="1" t="s">
        <v>1010</v>
      </c>
      <c r="N795" s="1" t="s">
        <v>1097</v>
      </c>
      <c r="O795" s="2"/>
      <c r="P795" s="1" t="s">
        <v>986</v>
      </c>
      <c r="Q795" s="1" t="s">
        <v>744</v>
      </c>
      <c r="R795" s="2"/>
      <c r="S795" s="1" t="s">
        <v>39</v>
      </c>
      <c r="T795" s="1" t="s">
        <v>1003</v>
      </c>
      <c r="U795" s="6">
        <v>2400000.0</v>
      </c>
      <c r="V795" s="5" t="s">
        <v>1005</v>
      </c>
      <c r="W795" s="5" t="s">
        <v>36</v>
      </c>
      <c r="X795" s="6" t="s">
        <v>1098</v>
      </c>
      <c r="Y795" s="6" t="s">
        <v>1098</v>
      </c>
      <c r="Z795" s="6">
        <v>1117600.0</v>
      </c>
      <c r="AA795" s="1" t="s">
        <v>37</v>
      </c>
      <c r="AB795" s="1" t="s">
        <v>37</v>
      </c>
      <c r="AC795" s="1" t="s">
        <v>1931</v>
      </c>
      <c r="AD795" s="2"/>
      <c r="AE795" s="2"/>
      <c r="AF795" s="1" t="s">
        <v>1024</v>
      </c>
    </row>
    <row r="796">
      <c r="A796" s="5">
        <v>75222.0</v>
      </c>
      <c r="B796" s="3">
        <v>46204.0</v>
      </c>
      <c r="C796" s="2"/>
      <c r="D796" s="5" t="s">
        <v>679</v>
      </c>
      <c r="E796" s="2"/>
      <c r="F796" s="5">
        <v>48667.0</v>
      </c>
      <c r="G796" s="3">
        <v>46204.0</v>
      </c>
      <c r="H796" s="1" t="s">
        <v>2444</v>
      </c>
      <c r="I796" s="3">
        <v>46204.0</v>
      </c>
      <c r="J796" s="1" t="s">
        <v>1000</v>
      </c>
      <c r="K796" s="5">
        <v>1.0</v>
      </c>
      <c r="L796" s="5">
        <v>1.61000001E8</v>
      </c>
      <c r="M796" s="1" t="s">
        <v>1010</v>
      </c>
      <c r="N796" s="1" t="s">
        <v>1076</v>
      </c>
      <c r="O796" s="2"/>
      <c r="P796" s="1" t="s">
        <v>986</v>
      </c>
      <c r="Q796" s="1" t="s">
        <v>744</v>
      </c>
      <c r="R796" s="2"/>
      <c r="S796" s="1" t="s">
        <v>39</v>
      </c>
      <c r="T796" s="1" t="s">
        <v>1003</v>
      </c>
      <c r="U796" s="6">
        <v>7000000.0</v>
      </c>
      <c r="V796" s="5" t="s">
        <v>1137</v>
      </c>
      <c r="W796" s="5" t="s">
        <v>36</v>
      </c>
      <c r="X796" s="6" t="s">
        <v>1667</v>
      </c>
      <c r="Y796" s="6" t="s">
        <v>1667</v>
      </c>
      <c r="Z796" s="6">
        <v>1617400.0</v>
      </c>
      <c r="AA796" s="1" t="s">
        <v>37</v>
      </c>
      <c r="AB796" s="1" t="s">
        <v>37</v>
      </c>
      <c r="AC796" s="1" t="s">
        <v>1931</v>
      </c>
      <c r="AD796" s="2"/>
      <c r="AE796" s="1"/>
      <c r="AF796" s="1" t="s">
        <v>1024</v>
      </c>
    </row>
    <row r="797">
      <c r="A797" s="5">
        <v>75221.0</v>
      </c>
      <c r="B797" s="3">
        <v>46204.0</v>
      </c>
      <c r="C797" s="2"/>
      <c r="D797" s="5" t="s">
        <v>679</v>
      </c>
      <c r="E797" s="2"/>
      <c r="F797" s="5">
        <v>48667.0</v>
      </c>
      <c r="G797" s="3">
        <v>46204.0</v>
      </c>
      <c r="H797" s="1" t="s">
        <v>2444</v>
      </c>
      <c r="I797" s="3">
        <v>46204.0</v>
      </c>
      <c r="J797" s="1" t="s">
        <v>1000</v>
      </c>
      <c r="K797" s="5">
        <v>1.0</v>
      </c>
      <c r="L797" s="5">
        <v>1.61000001E8</v>
      </c>
      <c r="M797" s="1" t="s">
        <v>1010</v>
      </c>
      <c r="N797" s="1" t="s">
        <v>1080</v>
      </c>
      <c r="O797" s="2"/>
      <c r="P797" s="1" t="s">
        <v>986</v>
      </c>
      <c r="Q797" s="1" t="s">
        <v>744</v>
      </c>
      <c r="R797" s="2"/>
      <c r="S797" s="1" t="s">
        <v>39</v>
      </c>
      <c r="T797" s="1" t="s">
        <v>1003</v>
      </c>
      <c r="U797" s="6" t="s">
        <v>1081</v>
      </c>
      <c r="V797" s="5" t="s">
        <v>1082</v>
      </c>
      <c r="W797" s="5" t="s">
        <v>36</v>
      </c>
      <c r="X797" s="5" t="s">
        <v>505</v>
      </c>
      <c r="Y797" s="5" t="s">
        <v>505</v>
      </c>
      <c r="Z797" s="6">
        <v>7068500.0</v>
      </c>
      <c r="AA797" s="1" t="s">
        <v>37</v>
      </c>
      <c r="AB797" s="1" t="s">
        <v>37</v>
      </c>
      <c r="AC797" s="1" t="s">
        <v>1931</v>
      </c>
      <c r="AD797" s="2"/>
      <c r="AE797" s="2"/>
      <c r="AF797" s="1" t="s">
        <v>1024</v>
      </c>
    </row>
    <row r="798">
      <c r="A798" s="5">
        <v>75220.0</v>
      </c>
      <c r="B798" s="3">
        <v>46204.0</v>
      </c>
      <c r="C798" s="2"/>
      <c r="D798" s="5" t="s">
        <v>1090</v>
      </c>
      <c r="E798" s="1">
        <v>48617.0</v>
      </c>
      <c r="F798" s="5"/>
      <c r="G798" s="3"/>
      <c r="H798" s="1"/>
      <c r="I798" s="3"/>
      <c r="J798" s="1" t="s">
        <v>1000</v>
      </c>
      <c r="K798" s="5">
        <v>5.0</v>
      </c>
      <c r="L798" s="5">
        <v>2.21000005E8</v>
      </c>
      <c r="M798" s="1" t="s">
        <v>1175</v>
      </c>
      <c r="N798" s="1" t="s">
        <v>1175</v>
      </c>
      <c r="O798" s="2"/>
      <c r="P798" s="1" t="s">
        <v>986</v>
      </c>
      <c r="Q798" s="1" t="s">
        <v>2445</v>
      </c>
      <c r="R798" s="2"/>
      <c r="S798" s="1" t="s">
        <v>39</v>
      </c>
      <c r="T798" s="1" t="s">
        <v>1003</v>
      </c>
      <c r="U798" s="6" t="s">
        <v>1177</v>
      </c>
      <c r="V798" s="5" t="s">
        <v>1005</v>
      </c>
      <c r="W798" s="5" t="s">
        <v>36</v>
      </c>
      <c r="X798" s="6" t="s">
        <v>1178</v>
      </c>
      <c r="Y798" s="6" t="s">
        <v>1179</v>
      </c>
      <c r="Z798" s="6" t="s">
        <v>1180</v>
      </c>
      <c r="AA798" s="1" t="s">
        <v>38</v>
      </c>
      <c r="AB798" s="1" t="s">
        <v>38</v>
      </c>
      <c r="AC798" s="1" t="s">
        <v>1113</v>
      </c>
      <c r="AD798" s="2"/>
      <c r="AE798" s="2"/>
      <c r="AF798" s="1" t="s">
        <v>1024</v>
      </c>
    </row>
    <row r="799">
      <c r="A799" s="5">
        <v>75219.0</v>
      </c>
      <c r="B799" s="3">
        <v>46204.0</v>
      </c>
      <c r="C799" s="2"/>
      <c r="D799" s="5" t="s">
        <v>756</v>
      </c>
      <c r="E799" s="2"/>
      <c r="F799" s="5">
        <v>48616.0</v>
      </c>
      <c r="G799" s="3">
        <v>46204.0</v>
      </c>
      <c r="H799" s="1" t="s">
        <v>2446</v>
      </c>
      <c r="I799" s="3">
        <v>46204.0</v>
      </c>
      <c r="J799" s="1" t="s">
        <v>1000</v>
      </c>
      <c r="K799" s="5">
        <v>11.0</v>
      </c>
      <c r="L799" s="5">
        <v>1.52000011E8</v>
      </c>
      <c r="M799" s="1" t="s">
        <v>2447</v>
      </c>
      <c r="N799" s="1" t="s">
        <v>2447</v>
      </c>
      <c r="O799" s="2"/>
      <c r="P799" s="1" t="s">
        <v>986</v>
      </c>
      <c r="Q799" s="1" t="s">
        <v>759</v>
      </c>
      <c r="R799" s="2"/>
      <c r="S799" s="1" t="s">
        <v>39</v>
      </c>
      <c r="T799" s="1" t="s">
        <v>1003</v>
      </c>
      <c r="U799" s="6" t="s">
        <v>1319</v>
      </c>
      <c r="V799" s="5" t="s">
        <v>1005</v>
      </c>
      <c r="W799" s="5" t="s">
        <v>1054</v>
      </c>
      <c r="X799" s="6" t="s">
        <v>36</v>
      </c>
      <c r="Y799" s="6" t="s">
        <v>36</v>
      </c>
      <c r="Z799" s="6" t="s">
        <v>2448</v>
      </c>
      <c r="AA799" s="1" t="s">
        <v>807</v>
      </c>
      <c r="AB799" s="1" t="s">
        <v>381</v>
      </c>
      <c r="AC799" s="1" t="s">
        <v>804</v>
      </c>
      <c r="AD799" s="2"/>
      <c r="AE799" s="2"/>
      <c r="AF799" s="1" t="s">
        <v>1015</v>
      </c>
    </row>
    <row r="800">
      <c r="A800" s="5">
        <v>75214.0</v>
      </c>
      <c r="B800" s="3">
        <v>46204.0</v>
      </c>
      <c r="C800" s="1"/>
      <c r="D800" s="5" t="s">
        <v>653</v>
      </c>
      <c r="E800" s="2"/>
      <c r="F800" s="5">
        <v>48614.0</v>
      </c>
      <c r="G800" s="3">
        <v>46204.0</v>
      </c>
      <c r="H800" s="1" t="s">
        <v>2449</v>
      </c>
      <c r="I800" s="3">
        <v>46204.0</v>
      </c>
      <c r="J800" s="1" t="s">
        <v>1000</v>
      </c>
      <c r="K800" s="5">
        <v>62.0</v>
      </c>
      <c r="L800" s="5">
        <v>1.01000062E8</v>
      </c>
      <c r="M800" s="1" t="s">
        <v>1925</v>
      </c>
      <c r="N800" s="1" t="s">
        <v>1925</v>
      </c>
      <c r="O800" s="2"/>
      <c r="P800" s="1" t="s">
        <v>986</v>
      </c>
      <c r="Q800" s="1" t="s">
        <v>733</v>
      </c>
      <c r="R800" s="2"/>
      <c r="S800" s="1" t="s">
        <v>39</v>
      </c>
      <c r="T800" s="1" t="s">
        <v>1003</v>
      </c>
      <c r="U800" s="6" t="s">
        <v>1926</v>
      </c>
      <c r="V800" s="5" t="s">
        <v>1005</v>
      </c>
      <c r="W800" s="5" t="s">
        <v>36</v>
      </c>
      <c r="X800" s="6" t="s">
        <v>1927</v>
      </c>
      <c r="Y800" s="6" t="s">
        <v>206</v>
      </c>
      <c r="Z800" s="6" t="s">
        <v>1928</v>
      </c>
      <c r="AA800" s="1" t="s">
        <v>71</v>
      </c>
      <c r="AB800" s="1" t="s">
        <v>71</v>
      </c>
      <c r="AC800" s="1" t="s">
        <v>118</v>
      </c>
      <c r="AD800" s="2"/>
      <c r="AE800" s="2"/>
      <c r="AF800" s="1" t="s">
        <v>1024</v>
      </c>
    </row>
    <row r="801">
      <c r="A801" s="5">
        <v>75213.0</v>
      </c>
      <c r="B801" s="3">
        <v>46204.0</v>
      </c>
      <c r="C801" s="1"/>
      <c r="D801" s="5" t="s">
        <v>683</v>
      </c>
      <c r="E801" s="2"/>
      <c r="F801" s="5">
        <v>48943.0</v>
      </c>
      <c r="G801" s="3">
        <v>46210.0</v>
      </c>
      <c r="H801" s="1" t="s">
        <v>2450</v>
      </c>
      <c r="I801" s="3">
        <v>46210.0</v>
      </c>
      <c r="J801" s="1" t="s">
        <v>1000</v>
      </c>
      <c r="K801" s="5">
        <v>92.0</v>
      </c>
      <c r="L801" s="5">
        <v>2.30300092E8</v>
      </c>
      <c r="M801" s="1" t="s">
        <v>1269</v>
      </c>
      <c r="N801" s="1" t="s">
        <v>1269</v>
      </c>
      <c r="O801" s="2"/>
      <c r="P801" s="1" t="s">
        <v>986</v>
      </c>
      <c r="Q801" s="1" t="s">
        <v>1721</v>
      </c>
      <c r="R801" s="2"/>
      <c r="S801" s="1" t="s">
        <v>39</v>
      </c>
      <c r="T801" s="1" t="s">
        <v>1003</v>
      </c>
      <c r="U801" s="6" t="s">
        <v>1270</v>
      </c>
      <c r="V801" s="5" t="s">
        <v>1137</v>
      </c>
      <c r="W801" s="5" t="s">
        <v>1054</v>
      </c>
      <c r="X801" s="6" t="s">
        <v>36</v>
      </c>
      <c r="Y801" s="6" t="s">
        <v>36</v>
      </c>
      <c r="Z801" s="6" t="s">
        <v>1273</v>
      </c>
      <c r="AA801" s="1" t="s">
        <v>38</v>
      </c>
      <c r="AB801" s="1" t="s">
        <v>38</v>
      </c>
      <c r="AC801" s="1" t="s">
        <v>1274</v>
      </c>
      <c r="AD801" s="2"/>
      <c r="AE801" s="2"/>
      <c r="AF801" s="1" t="s">
        <v>1024</v>
      </c>
    </row>
    <row r="802">
      <c r="A802" s="5">
        <v>75212.0</v>
      </c>
      <c r="B802" s="3">
        <v>46204.0</v>
      </c>
      <c r="C802" s="1"/>
      <c r="D802" s="5" t="s">
        <v>1524</v>
      </c>
      <c r="E802" s="2"/>
      <c r="F802" s="5"/>
      <c r="G802" s="3"/>
      <c r="H802" s="1"/>
      <c r="I802" s="3"/>
      <c r="J802" s="1" t="s">
        <v>1000</v>
      </c>
      <c r="K802" s="5">
        <v>92.0</v>
      </c>
      <c r="L802" s="5">
        <v>2.30300092E8</v>
      </c>
      <c r="M802" s="1" t="s">
        <v>1269</v>
      </c>
      <c r="N802" s="1" t="s">
        <v>1269</v>
      </c>
      <c r="O802" s="2"/>
      <c r="P802" s="1" t="s">
        <v>986</v>
      </c>
      <c r="Q802" s="1" t="s">
        <v>2451</v>
      </c>
      <c r="R802" s="2"/>
      <c r="S802" s="1" t="s">
        <v>39</v>
      </c>
      <c r="T802" s="1" t="s">
        <v>1003</v>
      </c>
      <c r="U802" s="6" t="s">
        <v>1270</v>
      </c>
      <c r="V802" s="5" t="s">
        <v>1586</v>
      </c>
      <c r="W802" s="5" t="s">
        <v>36</v>
      </c>
      <c r="X802" s="6" t="s">
        <v>2452</v>
      </c>
      <c r="Y802" s="6" t="s">
        <v>2453</v>
      </c>
      <c r="Z802" s="6" t="s">
        <v>1273</v>
      </c>
      <c r="AA802" s="1" t="s">
        <v>38</v>
      </c>
      <c r="AB802" s="1" t="s">
        <v>38</v>
      </c>
      <c r="AC802" s="1" t="s">
        <v>1274</v>
      </c>
      <c r="AD802" s="2"/>
      <c r="AE802" s="2"/>
      <c r="AF802" s="1" t="s">
        <v>1024</v>
      </c>
    </row>
    <row r="803">
      <c r="A803" s="5">
        <v>75211.0</v>
      </c>
      <c r="B803" s="3">
        <v>46204.0</v>
      </c>
      <c r="C803" s="1"/>
      <c r="D803" s="5" t="s">
        <v>1527</v>
      </c>
      <c r="E803" s="2"/>
      <c r="F803" s="1">
        <v>48618.0</v>
      </c>
      <c r="G803" s="18">
        <v>46204.0</v>
      </c>
      <c r="H803" s="1" t="s">
        <v>2454</v>
      </c>
      <c r="I803" s="18">
        <v>46204.0</v>
      </c>
      <c r="J803" s="1" t="s">
        <v>1000</v>
      </c>
      <c r="K803" s="5">
        <v>1.0</v>
      </c>
      <c r="L803" s="5">
        <v>1.61000001E8</v>
      </c>
      <c r="M803" s="1" t="s">
        <v>1010</v>
      </c>
      <c r="N803" s="1" t="s">
        <v>1260</v>
      </c>
      <c r="O803" s="2"/>
      <c r="P803" s="1" t="s">
        <v>986</v>
      </c>
      <c r="Q803" s="1" t="s">
        <v>433</v>
      </c>
      <c r="R803" s="2"/>
      <c r="S803" s="1" t="s">
        <v>39</v>
      </c>
      <c r="T803" s="1" t="s">
        <v>1003</v>
      </c>
      <c r="U803" s="6">
        <v>4800000.0</v>
      </c>
      <c r="V803" s="5" t="s">
        <v>1137</v>
      </c>
      <c r="W803" s="5" t="s">
        <v>36</v>
      </c>
      <c r="X803" s="6" t="s">
        <v>1261</v>
      </c>
      <c r="Y803" s="6" t="s">
        <v>1261</v>
      </c>
      <c r="Z803" s="6" t="s">
        <v>1262</v>
      </c>
      <c r="AA803" s="1" t="s">
        <v>57</v>
      </c>
      <c r="AB803" s="1" t="s">
        <v>57</v>
      </c>
      <c r="AC803" s="1" t="s">
        <v>1931</v>
      </c>
      <c r="AD803" s="2"/>
      <c r="AE803" s="2"/>
      <c r="AF803" s="1" t="s">
        <v>1024</v>
      </c>
    </row>
    <row r="804">
      <c r="A804" s="5">
        <v>75210.0</v>
      </c>
      <c r="B804" s="3">
        <v>46204.0</v>
      </c>
      <c r="C804" s="1"/>
      <c r="D804" s="5" t="s">
        <v>1527</v>
      </c>
      <c r="E804" s="2"/>
      <c r="F804" s="5">
        <v>48618.0</v>
      </c>
      <c r="G804" s="3">
        <v>46204.0</v>
      </c>
      <c r="H804" s="1" t="s">
        <v>2454</v>
      </c>
      <c r="I804" s="3">
        <v>46204.0</v>
      </c>
      <c r="J804" s="1" t="s">
        <v>1000</v>
      </c>
      <c r="K804" s="5">
        <v>1.0</v>
      </c>
      <c r="L804" s="5">
        <v>1.61000001E8</v>
      </c>
      <c r="M804" s="1" t="s">
        <v>1010</v>
      </c>
      <c r="N804" s="1" t="s">
        <v>1418</v>
      </c>
      <c r="O804" s="2"/>
      <c r="P804" s="1" t="s">
        <v>986</v>
      </c>
      <c r="Q804" s="1" t="s">
        <v>433</v>
      </c>
      <c r="R804" s="2"/>
      <c r="S804" s="1" t="s">
        <v>39</v>
      </c>
      <c r="T804" s="1" t="s">
        <v>1003</v>
      </c>
      <c r="U804" s="6" t="s">
        <v>1419</v>
      </c>
      <c r="V804" s="5" t="s">
        <v>1005</v>
      </c>
      <c r="W804" s="5" t="s">
        <v>36</v>
      </c>
      <c r="X804" s="6" t="s">
        <v>1420</v>
      </c>
      <c r="Y804" s="6" t="s">
        <v>1420</v>
      </c>
      <c r="Z804" s="6" t="s">
        <v>1421</v>
      </c>
      <c r="AA804" s="1" t="s">
        <v>57</v>
      </c>
      <c r="AB804" s="1" t="s">
        <v>57</v>
      </c>
      <c r="AC804" s="1" t="s">
        <v>1931</v>
      </c>
      <c r="AD804" s="2"/>
      <c r="AE804" s="2"/>
      <c r="AF804" s="1" t="s">
        <v>1024</v>
      </c>
    </row>
    <row r="805">
      <c r="A805" s="5">
        <v>75209.0</v>
      </c>
      <c r="B805" s="3">
        <v>46204.0</v>
      </c>
      <c r="C805" s="1"/>
      <c r="D805" s="5" t="s">
        <v>1527</v>
      </c>
      <c r="E805" s="2"/>
      <c r="F805" s="5">
        <v>48618.0</v>
      </c>
      <c r="G805" s="3">
        <v>46204.0</v>
      </c>
      <c r="H805" s="1" t="s">
        <v>2454</v>
      </c>
      <c r="I805" s="3">
        <v>46204.0</v>
      </c>
      <c r="J805" s="1" t="s">
        <v>1000</v>
      </c>
      <c r="K805" s="5">
        <v>1.0</v>
      </c>
      <c r="L805" s="5">
        <v>1.61000001E8</v>
      </c>
      <c r="M805" s="1" t="s">
        <v>1010</v>
      </c>
      <c r="N805" s="1" t="s">
        <v>1011</v>
      </c>
      <c r="O805" s="2"/>
      <c r="P805" s="1" t="s">
        <v>986</v>
      </c>
      <c r="Q805" s="1" t="s">
        <v>433</v>
      </c>
      <c r="R805" s="2"/>
      <c r="S805" s="1" t="s">
        <v>39</v>
      </c>
      <c r="T805" s="1" t="s">
        <v>1003</v>
      </c>
      <c r="U805" s="6">
        <v>8900000.0</v>
      </c>
      <c r="V805" s="5" t="s">
        <v>1005</v>
      </c>
      <c r="W805" s="5" t="s">
        <v>36</v>
      </c>
      <c r="X805" s="6" t="s">
        <v>1228</v>
      </c>
      <c r="Y805" s="6" t="s">
        <v>1228</v>
      </c>
      <c r="Z805" s="6" t="s">
        <v>1014</v>
      </c>
      <c r="AA805" s="1" t="s">
        <v>57</v>
      </c>
      <c r="AB805" s="1" t="s">
        <v>57</v>
      </c>
      <c r="AC805" s="1" t="s">
        <v>1931</v>
      </c>
      <c r="AD805" s="2"/>
      <c r="AE805" s="2"/>
      <c r="AF805" s="1" t="s">
        <v>1024</v>
      </c>
    </row>
    <row r="806">
      <c r="A806" s="5">
        <v>75208.0</v>
      </c>
      <c r="B806" s="3">
        <v>46204.0</v>
      </c>
      <c r="C806" s="1"/>
      <c r="D806" s="5" t="s">
        <v>251</v>
      </c>
      <c r="E806" s="2"/>
      <c r="F806" s="5">
        <v>48813.0</v>
      </c>
      <c r="G806" s="3">
        <v>46206.0</v>
      </c>
      <c r="H806" s="1" t="s">
        <v>2455</v>
      </c>
      <c r="I806" s="3">
        <v>46206.0</v>
      </c>
      <c r="J806" s="1" t="s">
        <v>1000</v>
      </c>
      <c r="K806" s="5">
        <v>92.0</v>
      </c>
      <c r="L806" s="5">
        <v>2.30300092E8</v>
      </c>
      <c r="M806" s="1" t="s">
        <v>1269</v>
      </c>
      <c r="N806" s="1" t="s">
        <v>1269</v>
      </c>
      <c r="O806" s="2"/>
      <c r="P806" s="1" t="s">
        <v>986</v>
      </c>
      <c r="Q806" s="1" t="s">
        <v>2456</v>
      </c>
      <c r="R806" s="2"/>
      <c r="S806" s="1" t="s">
        <v>39</v>
      </c>
      <c r="T806" s="1" t="s">
        <v>1003</v>
      </c>
      <c r="U806" s="6" t="s">
        <v>1270</v>
      </c>
      <c r="V806" s="5" t="s">
        <v>1012</v>
      </c>
      <c r="W806" s="5" t="s">
        <v>2273</v>
      </c>
      <c r="X806" s="6" t="s">
        <v>2274</v>
      </c>
      <c r="Y806" s="6" t="s">
        <v>2275</v>
      </c>
      <c r="Z806" s="5" t="s">
        <v>1273</v>
      </c>
      <c r="AA806" s="1" t="s">
        <v>65</v>
      </c>
      <c r="AB806" s="1" t="s">
        <v>65</v>
      </c>
      <c r="AC806" s="1" t="s">
        <v>1274</v>
      </c>
      <c r="AD806" s="2"/>
      <c r="AE806" s="2"/>
      <c r="AF806" s="1" t="s">
        <v>1024</v>
      </c>
    </row>
    <row r="807">
      <c r="A807" s="5">
        <v>75207.0</v>
      </c>
      <c r="B807" s="3">
        <v>46204.0</v>
      </c>
      <c r="C807" s="1" t="s">
        <v>2362</v>
      </c>
      <c r="D807" s="5" t="s">
        <v>1531</v>
      </c>
      <c r="E807" s="2"/>
      <c r="F807" s="1">
        <v>48612.0</v>
      </c>
      <c r="G807" s="18">
        <v>46204.0</v>
      </c>
      <c r="H807" s="1" t="s">
        <v>2457</v>
      </c>
      <c r="I807" s="18">
        <v>46204.0</v>
      </c>
      <c r="J807" s="1" t="s">
        <v>1000</v>
      </c>
      <c r="K807" s="5">
        <v>223.0</v>
      </c>
      <c r="L807" s="5">
        <v>2.30400223E8</v>
      </c>
      <c r="M807" s="1" t="s">
        <v>1240</v>
      </c>
      <c r="N807" s="1" t="s">
        <v>1240</v>
      </c>
      <c r="O807" s="2"/>
      <c r="P807" s="1" t="s">
        <v>2458</v>
      </c>
      <c r="Q807" s="1" t="s">
        <v>403</v>
      </c>
      <c r="R807" s="2"/>
      <c r="S807" s="1" t="s">
        <v>39</v>
      </c>
      <c r="T807" s="1" t="s">
        <v>1003</v>
      </c>
      <c r="U807" s="6">
        <v>4780000.0</v>
      </c>
      <c r="V807" s="5" t="s">
        <v>1005</v>
      </c>
      <c r="W807" s="5" t="s">
        <v>1054</v>
      </c>
      <c r="X807" s="6" t="s">
        <v>36</v>
      </c>
      <c r="Y807" s="6" t="s">
        <v>36</v>
      </c>
      <c r="Z807" s="6">
        <v>0.0</v>
      </c>
      <c r="AA807" s="1" t="s">
        <v>78</v>
      </c>
      <c r="AB807" s="1" t="s">
        <v>37</v>
      </c>
      <c r="AC807" s="1" t="s">
        <v>1477</v>
      </c>
      <c r="AD807" s="2"/>
      <c r="AE807" s="2"/>
      <c r="AF807" s="1" t="s">
        <v>1024</v>
      </c>
    </row>
    <row r="808">
      <c r="A808" s="5">
        <v>75206.0</v>
      </c>
      <c r="B808" s="3">
        <v>46204.0</v>
      </c>
      <c r="C808" s="1" t="s">
        <v>2362</v>
      </c>
      <c r="D808" s="5" t="s">
        <v>1131</v>
      </c>
      <c r="E808" s="2"/>
      <c r="F808" s="5">
        <v>48622.0</v>
      </c>
      <c r="G808" s="3">
        <v>46204.0</v>
      </c>
      <c r="H808" s="1" t="s">
        <v>2459</v>
      </c>
      <c r="I808" s="3">
        <v>46204.0</v>
      </c>
      <c r="J808" s="1" t="s">
        <v>1000</v>
      </c>
      <c r="K808" s="5">
        <v>224.0</v>
      </c>
      <c r="L808" s="5">
        <v>2.30400224E8</v>
      </c>
      <c r="M808" s="1" t="s">
        <v>1425</v>
      </c>
      <c r="N808" s="1" t="s">
        <v>1425</v>
      </c>
      <c r="O808" s="2"/>
      <c r="P808" s="1" t="s">
        <v>2460</v>
      </c>
      <c r="Q808" s="1" t="s">
        <v>433</v>
      </c>
      <c r="R808" s="2"/>
      <c r="S808" s="1" t="s">
        <v>39</v>
      </c>
      <c r="T808" s="1" t="s">
        <v>1003</v>
      </c>
      <c r="U808" s="6">
        <v>7170000.0</v>
      </c>
      <c r="V808" s="5" t="s">
        <v>1005</v>
      </c>
      <c r="W808" s="5" t="s">
        <v>1054</v>
      </c>
      <c r="X808" s="6" t="s">
        <v>36</v>
      </c>
      <c r="Y808" s="6" t="s">
        <v>36</v>
      </c>
      <c r="Z808" s="7">
        <v>0.0</v>
      </c>
      <c r="AA808" s="1" t="s">
        <v>78</v>
      </c>
      <c r="AB808" s="1" t="s">
        <v>57</v>
      </c>
      <c r="AC808" s="1" t="s">
        <v>516</v>
      </c>
      <c r="AD808" s="2"/>
      <c r="AE808" s="2"/>
      <c r="AF808" s="1" t="s">
        <v>1024</v>
      </c>
    </row>
    <row r="809">
      <c r="A809" s="5">
        <v>75205.0</v>
      </c>
      <c r="B809" s="3">
        <v>46204.0</v>
      </c>
      <c r="C809" s="1"/>
      <c r="D809" s="5" t="s">
        <v>1546</v>
      </c>
      <c r="E809" s="2"/>
      <c r="F809" s="5">
        <v>48609.0</v>
      </c>
      <c r="G809" s="3">
        <v>46204.0</v>
      </c>
      <c r="H809" s="1" t="s">
        <v>2461</v>
      </c>
      <c r="I809" s="3">
        <v>46204.0</v>
      </c>
      <c r="J809" s="1" t="s">
        <v>1000</v>
      </c>
      <c r="K809" s="5">
        <v>46.0</v>
      </c>
      <c r="L809" s="5">
        <v>1.01000046E8</v>
      </c>
      <c r="M809" s="1" t="s">
        <v>69</v>
      </c>
      <c r="N809" s="1" t="s">
        <v>69</v>
      </c>
      <c r="O809" s="2"/>
      <c r="P809" s="1" t="s">
        <v>986</v>
      </c>
      <c r="Q809" s="1" t="s">
        <v>695</v>
      </c>
      <c r="R809" s="2"/>
      <c r="S809" s="1" t="s">
        <v>39</v>
      </c>
      <c r="T809" s="1" t="s">
        <v>1003</v>
      </c>
      <c r="U809" s="5" t="s">
        <v>1053</v>
      </c>
      <c r="V809" s="5" t="s">
        <v>1005</v>
      </c>
      <c r="W809" s="5" t="s">
        <v>1054</v>
      </c>
      <c r="X809" s="5" t="s">
        <v>36</v>
      </c>
      <c r="Y809" s="5" t="s">
        <v>36</v>
      </c>
      <c r="Z809" s="6">
        <v>0.0</v>
      </c>
      <c r="AA809" s="1" t="s">
        <v>38</v>
      </c>
      <c r="AB809" s="1" t="s">
        <v>38</v>
      </c>
      <c r="AC809" s="1" t="s">
        <v>50</v>
      </c>
      <c r="AD809" s="2"/>
      <c r="AE809" s="2"/>
      <c r="AF809" s="1" t="s">
        <v>1024</v>
      </c>
    </row>
    <row r="810">
      <c r="A810" s="5">
        <v>75204.0</v>
      </c>
      <c r="B810" s="3">
        <v>46204.0</v>
      </c>
      <c r="C810" s="1"/>
      <c r="D810" s="5" t="s">
        <v>758</v>
      </c>
      <c r="E810" s="2"/>
      <c r="F810" s="5">
        <v>48613.0</v>
      </c>
      <c r="G810" s="3">
        <v>46204.0</v>
      </c>
      <c r="H810" s="1" t="s">
        <v>2462</v>
      </c>
      <c r="I810" s="3">
        <v>46204.0</v>
      </c>
      <c r="J810" s="1" t="s">
        <v>1000</v>
      </c>
      <c r="K810" s="5">
        <v>1.0</v>
      </c>
      <c r="L810" s="5">
        <v>1.61000001E8</v>
      </c>
      <c r="M810" s="1" t="s">
        <v>1010</v>
      </c>
      <c r="N810" s="1" t="s">
        <v>1097</v>
      </c>
      <c r="O810" s="2"/>
      <c r="P810" s="1" t="s">
        <v>986</v>
      </c>
      <c r="Q810" s="1" t="s">
        <v>403</v>
      </c>
      <c r="R810" s="2"/>
      <c r="S810" s="1" t="s">
        <v>39</v>
      </c>
      <c r="T810" s="1" t="s">
        <v>1003</v>
      </c>
      <c r="U810" s="6">
        <v>2400000.0</v>
      </c>
      <c r="V810" s="5" t="s">
        <v>1005</v>
      </c>
      <c r="W810" s="5" t="s">
        <v>36</v>
      </c>
      <c r="X810" s="6" t="s">
        <v>1098</v>
      </c>
      <c r="Y810" s="6" t="s">
        <v>1098</v>
      </c>
      <c r="Z810" s="6">
        <v>1117600.0</v>
      </c>
      <c r="AA810" s="1" t="s">
        <v>37</v>
      </c>
      <c r="AB810" s="1" t="s">
        <v>37</v>
      </c>
      <c r="AC810" s="1" t="s">
        <v>1931</v>
      </c>
      <c r="AD810" s="2"/>
      <c r="AE810" s="2"/>
      <c r="AF810" s="1" t="s">
        <v>1024</v>
      </c>
    </row>
    <row r="811">
      <c r="A811" s="5">
        <v>75203.0</v>
      </c>
      <c r="B811" s="3">
        <v>46204.0</v>
      </c>
      <c r="C811" s="2"/>
      <c r="D811" s="5" t="s">
        <v>758</v>
      </c>
      <c r="E811" s="2"/>
      <c r="F811" s="5">
        <v>48613.0</v>
      </c>
      <c r="G811" s="3">
        <v>46204.0</v>
      </c>
      <c r="H811" s="1" t="s">
        <v>2462</v>
      </c>
      <c r="I811" s="3">
        <v>46204.0</v>
      </c>
      <c r="J811" s="1" t="s">
        <v>1000</v>
      </c>
      <c r="K811" s="5">
        <v>1.0</v>
      </c>
      <c r="L811" s="5">
        <v>1.61000001E8</v>
      </c>
      <c r="M811" s="1" t="s">
        <v>1010</v>
      </c>
      <c r="N811" s="1" t="s">
        <v>1083</v>
      </c>
      <c r="O811" s="2"/>
      <c r="P811" s="1" t="s">
        <v>986</v>
      </c>
      <c r="Q811" s="1" t="s">
        <v>403</v>
      </c>
      <c r="R811" s="2"/>
      <c r="S811" s="1" t="s">
        <v>39</v>
      </c>
      <c r="T811" s="1" t="s">
        <v>1003</v>
      </c>
      <c r="U811" s="5" t="s">
        <v>1084</v>
      </c>
      <c r="V811" s="5" t="s">
        <v>1005</v>
      </c>
      <c r="W811" s="5" t="s">
        <v>36</v>
      </c>
      <c r="X811" s="6" t="s">
        <v>1085</v>
      </c>
      <c r="Y811" s="6" t="s">
        <v>1085</v>
      </c>
      <c r="Z811" s="6">
        <v>0.0</v>
      </c>
      <c r="AA811" s="1" t="s">
        <v>37</v>
      </c>
      <c r="AB811" s="1" t="s">
        <v>37</v>
      </c>
      <c r="AC811" s="1" t="s">
        <v>1931</v>
      </c>
      <c r="AD811" s="2"/>
      <c r="AE811" s="2"/>
      <c r="AF811" s="1" t="s">
        <v>1024</v>
      </c>
    </row>
    <row r="812">
      <c r="A812" s="5">
        <v>75202.0</v>
      </c>
      <c r="B812" s="3">
        <v>46204.0</v>
      </c>
      <c r="C812" s="2"/>
      <c r="D812" s="5" t="s">
        <v>758</v>
      </c>
      <c r="E812" s="2"/>
      <c r="F812" s="5">
        <v>48613.0</v>
      </c>
      <c r="G812" s="3">
        <v>46204.0</v>
      </c>
      <c r="H812" s="1" t="s">
        <v>2462</v>
      </c>
      <c r="I812" s="3">
        <v>46204.0</v>
      </c>
      <c r="J812" s="1" t="s">
        <v>1000</v>
      </c>
      <c r="K812" s="5">
        <v>1.0</v>
      </c>
      <c r="L812" s="5">
        <v>1.61000001E8</v>
      </c>
      <c r="M812" s="1" t="s">
        <v>1010</v>
      </c>
      <c r="N812" s="1" t="s">
        <v>1076</v>
      </c>
      <c r="O812" s="2"/>
      <c r="P812" s="1" t="s">
        <v>986</v>
      </c>
      <c r="Q812" s="1" t="s">
        <v>403</v>
      </c>
      <c r="R812" s="2"/>
      <c r="S812" s="1" t="s">
        <v>39</v>
      </c>
      <c r="T812" s="1" t="s">
        <v>1003</v>
      </c>
      <c r="U812" s="6">
        <v>7000000.0</v>
      </c>
      <c r="V812" s="5" t="s">
        <v>1077</v>
      </c>
      <c r="W812" s="5" t="s">
        <v>36</v>
      </c>
      <c r="X812" s="6" t="s">
        <v>1078</v>
      </c>
      <c r="Y812" s="6" t="s">
        <v>1078</v>
      </c>
      <c r="Z812" s="6">
        <v>1617400.0</v>
      </c>
      <c r="AA812" s="1" t="s">
        <v>37</v>
      </c>
      <c r="AB812" s="1" t="s">
        <v>37</v>
      </c>
      <c r="AC812" s="1" t="s">
        <v>1931</v>
      </c>
      <c r="AD812" s="2"/>
      <c r="AE812" s="2"/>
      <c r="AF812" s="1" t="s">
        <v>1024</v>
      </c>
    </row>
    <row r="813">
      <c r="A813" s="5">
        <v>75201.0</v>
      </c>
      <c r="B813" s="3">
        <v>46204.0</v>
      </c>
      <c r="C813" s="1"/>
      <c r="D813" s="5" t="s">
        <v>758</v>
      </c>
      <c r="E813" s="2"/>
      <c r="F813" s="5">
        <v>48613.0</v>
      </c>
      <c r="G813" s="3">
        <v>46204.0</v>
      </c>
      <c r="H813" s="1" t="s">
        <v>2462</v>
      </c>
      <c r="I813" s="3">
        <v>46204.0</v>
      </c>
      <c r="J813" s="1" t="s">
        <v>1000</v>
      </c>
      <c r="K813" s="5">
        <v>1.0</v>
      </c>
      <c r="L813" s="5">
        <v>1.61000001E8</v>
      </c>
      <c r="M813" s="1" t="s">
        <v>1010</v>
      </c>
      <c r="N813" s="1" t="s">
        <v>1080</v>
      </c>
      <c r="O813" s="2"/>
      <c r="P813" s="1" t="s">
        <v>986</v>
      </c>
      <c r="Q813" s="1" t="s">
        <v>403</v>
      </c>
      <c r="R813" s="2"/>
      <c r="S813" s="1" t="s">
        <v>39</v>
      </c>
      <c r="T813" s="1" t="s">
        <v>1003</v>
      </c>
      <c r="U813" s="5" t="s">
        <v>1081</v>
      </c>
      <c r="V813" s="5" t="s">
        <v>1082</v>
      </c>
      <c r="W813" s="5" t="s">
        <v>36</v>
      </c>
      <c r="X813" s="5" t="s">
        <v>505</v>
      </c>
      <c r="Y813" s="5" t="s">
        <v>505</v>
      </c>
      <c r="Z813" s="7">
        <v>7068500.0</v>
      </c>
      <c r="AA813" s="1" t="s">
        <v>37</v>
      </c>
      <c r="AB813" s="1" t="s">
        <v>37</v>
      </c>
      <c r="AC813" s="1" t="s">
        <v>1931</v>
      </c>
      <c r="AD813" s="2"/>
      <c r="AE813" s="2"/>
      <c r="AF813" s="1" t="s">
        <v>1024</v>
      </c>
    </row>
    <row r="814">
      <c r="A814" s="5">
        <v>75200.0</v>
      </c>
      <c r="B814" s="3">
        <v>46204.0</v>
      </c>
      <c r="C814" s="2"/>
      <c r="D814" s="5" t="s">
        <v>141</v>
      </c>
      <c r="E814" s="2"/>
      <c r="F814" s="5">
        <v>48605.0</v>
      </c>
      <c r="G814" s="3">
        <v>46204.0</v>
      </c>
      <c r="H814" s="1" t="s">
        <v>2463</v>
      </c>
      <c r="I814" s="3">
        <v>46204.0</v>
      </c>
      <c r="J814" s="1" t="s">
        <v>1000</v>
      </c>
      <c r="K814" s="5">
        <v>51.0</v>
      </c>
      <c r="L814" s="5">
        <v>1.11100051E8</v>
      </c>
      <c r="M814" s="1" t="s">
        <v>1100</v>
      </c>
      <c r="N814" s="1" t="s">
        <v>1100</v>
      </c>
      <c r="O814" s="2"/>
      <c r="P814" s="1" t="s">
        <v>986</v>
      </c>
      <c r="Q814" s="1" t="s">
        <v>740</v>
      </c>
      <c r="R814" s="2"/>
      <c r="S814" s="1" t="s">
        <v>39</v>
      </c>
      <c r="T814" s="1" t="s">
        <v>1003</v>
      </c>
      <c r="U814" s="6" t="s">
        <v>1101</v>
      </c>
      <c r="V814" s="5" t="s">
        <v>1005</v>
      </c>
      <c r="W814" s="5" t="s">
        <v>36</v>
      </c>
      <c r="X814" s="6" t="s">
        <v>1102</v>
      </c>
      <c r="Y814" s="6" t="s">
        <v>153</v>
      </c>
      <c r="Z814" s="6">
        <v>0.0</v>
      </c>
      <c r="AA814" s="1" t="s">
        <v>743</v>
      </c>
      <c r="AB814" s="1" t="s">
        <v>743</v>
      </c>
      <c r="AC814" s="1" t="s">
        <v>100</v>
      </c>
      <c r="AD814" s="2"/>
      <c r="AE814" s="2"/>
      <c r="AF814" s="1" t="s">
        <v>1024</v>
      </c>
    </row>
    <row r="815">
      <c r="A815" s="5">
        <v>75199.0</v>
      </c>
      <c r="B815" s="3">
        <v>46204.0</v>
      </c>
      <c r="C815" s="1" t="s">
        <v>2362</v>
      </c>
      <c r="D815" s="5" t="s">
        <v>238</v>
      </c>
      <c r="E815" s="2"/>
      <c r="F815" s="1">
        <v>48761.0</v>
      </c>
      <c r="G815" s="18">
        <v>46206.0</v>
      </c>
      <c r="H815" s="1" t="s">
        <v>2464</v>
      </c>
      <c r="I815" s="18">
        <v>46206.0</v>
      </c>
      <c r="J815" s="1" t="s">
        <v>1000</v>
      </c>
      <c r="K815" s="5">
        <v>222.0</v>
      </c>
      <c r="L815" s="5">
        <v>2.30400222E8</v>
      </c>
      <c r="M815" s="1" t="s">
        <v>1141</v>
      </c>
      <c r="N815" s="1" t="s">
        <v>1141</v>
      </c>
      <c r="O815" s="2"/>
      <c r="P815" s="1" t="s">
        <v>2465</v>
      </c>
      <c r="Q815" s="1" t="s">
        <v>490</v>
      </c>
      <c r="R815" s="2"/>
      <c r="S815" s="1" t="s">
        <v>39</v>
      </c>
      <c r="T815" s="1" t="s">
        <v>1003</v>
      </c>
      <c r="U815" s="6">
        <v>4780000.0</v>
      </c>
      <c r="V815" s="5" t="s">
        <v>1005</v>
      </c>
      <c r="W815" s="5" t="s">
        <v>1054</v>
      </c>
      <c r="X815" s="6" t="s">
        <v>36</v>
      </c>
      <c r="Y815" s="6" t="s">
        <v>36</v>
      </c>
      <c r="Z815" s="6">
        <v>0.0</v>
      </c>
      <c r="AA815" s="1" t="s">
        <v>1153</v>
      </c>
      <c r="AB815" s="1" t="s">
        <v>57</v>
      </c>
      <c r="AC815" s="1" t="s">
        <v>1154</v>
      </c>
      <c r="AD815" s="2"/>
      <c r="AE815" s="2"/>
      <c r="AF815" s="1" t="s">
        <v>1024</v>
      </c>
    </row>
    <row r="816">
      <c r="A816" s="5">
        <v>75198.0</v>
      </c>
      <c r="B816" s="3">
        <v>46204.0</v>
      </c>
      <c r="C816" s="1" t="s">
        <v>2362</v>
      </c>
      <c r="D816" s="5" t="s">
        <v>1396</v>
      </c>
      <c r="E816" s="2"/>
      <c r="F816" s="5">
        <v>48615.0</v>
      </c>
      <c r="G816" s="3">
        <v>46204.0</v>
      </c>
      <c r="H816" s="1" t="s">
        <v>2466</v>
      </c>
      <c r="I816" s="3">
        <v>46204.0</v>
      </c>
      <c r="J816" s="1" t="s">
        <v>1000</v>
      </c>
      <c r="K816" s="5">
        <v>113.0</v>
      </c>
      <c r="L816" s="5">
        <v>2.30400113E8</v>
      </c>
      <c r="M816" s="1" t="s">
        <v>1088</v>
      </c>
      <c r="N816" s="1" t="s">
        <v>1088</v>
      </c>
      <c r="O816" s="2"/>
      <c r="P816" s="1" t="s">
        <v>2467</v>
      </c>
      <c r="Q816" s="1" t="s">
        <v>733</v>
      </c>
      <c r="R816" s="2"/>
      <c r="S816" s="1" t="s">
        <v>39</v>
      </c>
      <c r="T816" s="1" t="s">
        <v>1003</v>
      </c>
      <c r="U816" s="6" t="s">
        <v>1027</v>
      </c>
      <c r="V816" s="5" t="s">
        <v>1005</v>
      </c>
      <c r="W816" s="5" t="s">
        <v>1054</v>
      </c>
      <c r="X816" s="6" t="s">
        <v>36</v>
      </c>
      <c r="Y816" s="6" t="s">
        <v>36</v>
      </c>
      <c r="Z816" s="6" t="s">
        <v>1029</v>
      </c>
      <c r="AA816" s="1" t="s">
        <v>1066</v>
      </c>
      <c r="AB816" s="1" t="s">
        <v>71</v>
      </c>
      <c r="AC816" s="1" t="s">
        <v>1401</v>
      </c>
      <c r="AD816" s="2"/>
      <c r="AE816" s="2"/>
      <c r="AF816" s="1" t="s">
        <v>1024</v>
      </c>
    </row>
    <row r="817">
      <c r="A817" s="5">
        <v>75197.0</v>
      </c>
      <c r="B817" s="3">
        <v>46204.0</v>
      </c>
      <c r="C817" s="1" t="s">
        <v>1672</v>
      </c>
      <c r="D817" s="5" t="s">
        <v>2468</v>
      </c>
      <c r="E817" s="2"/>
      <c r="F817" s="5">
        <v>48942.0</v>
      </c>
      <c r="G817" s="3">
        <v>46210.0</v>
      </c>
      <c r="H817" s="1" t="s">
        <v>2469</v>
      </c>
      <c r="I817" s="3">
        <v>46210.0</v>
      </c>
      <c r="J817" s="1" t="s">
        <v>1000</v>
      </c>
      <c r="K817" s="5">
        <v>113.0</v>
      </c>
      <c r="L817" s="5">
        <v>2.30400113E8</v>
      </c>
      <c r="M817" s="1" t="s">
        <v>1088</v>
      </c>
      <c r="N817" s="1" t="s">
        <v>1088</v>
      </c>
      <c r="O817" s="2"/>
      <c r="P817" s="1" t="s">
        <v>2470</v>
      </c>
      <c r="Q817" s="1" t="s">
        <v>52</v>
      </c>
      <c r="R817" s="2"/>
      <c r="S817" s="1" t="s">
        <v>39</v>
      </c>
      <c r="T817" s="1" t="s">
        <v>1003</v>
      </c>
      <c r="U817" s="6" t="s">
        <v>1027</v>
      </c>
      <c r="V817" s="5" t="s">
        <v>1005</v>
      </c>
      <c r="W817" s="5" t="s">
        <v>1054</v>
      </c>
      <c r="X817" s="6" t="s">
        <v>36</v>
      </c>
      <c r="Y817" s="6" t="s">
        <v>36</v>
      </c>
      <c r="Z817" s="6" t="s">
        <v>1029</v>
      </c>
      <c r="AA817" s="1" t="s">
        <v>78</v>
      </c>
      <c r="AB817" s="1" t="s">
        <v>58</v>
      </c>
      <c r="AC817" s="1" t="s">
        <v>1295</v>
      </c>
      <c r="AD817" s="2"/>
      <c r="AE817" s="2"/>
      <c r="AF817" s="1" t="s">
        <v>1024</v>
      </c>
    </row>
    <row r="818">
      <c r="A818" s="5">
        <v>75196.0</v>
      </c>
      <c r="B818" s="3">
        <v>46204.0</v>
      </c>
      <c r="C818" s="1" t="s">
        <v>2362</v>
      </c>
      <c r="D818" s="5" t="s">
        <v>2471</v>
      </c>
      <c r="E818" s="2"/>
      <c r="F818" s="5">
        <v>48608.0</v>
      </c>
      <c r="G818" s="3">
        <v>46204.0</v>
      </c>
      <c r="H818" s="1" t="s">
        <v>2472</v>
      </c>
      <c r="I818" s="3">
        <v>46204.0</v>
      </c>
      <c r="J818" s="1" t="s">
        <v>1000</v>
      </c>
      <c r="K818" s="5">
        <v>146.0</v>
      </c>
      <c r="L818" s="5">
        <v>2.30400146E8</v>
      </c>
      <c r="M818" s="1" t="s">
        <v>1868</v>
      </c>
      <c r="N818" s="1" t="s">
        <v>1868</v>
      </c>
      <c r="O818" s="2"/>
      <c r="P818" s="1" t="s">
        <v>2473</v>
      </c>
      <c r="Q818" s="1" t="s">
        <v>695</v>
      </c>
      <c r="R818" s="2"/>
      <c r="S818" s="1" t="s">
        <v>39</v>
      </c>
      <c r="T818" s="1" t="s">
        <v>1003</v>
      </c>
      <c r="U818" s="6">
        <v>3879310.0</v>
      </c>
      <c r="V818" s="5" t="s">
        <v>1005</v>
      </c>
      <c r="W818" s="5" t="s">
        <v>36</v>
      </c>
      <c r="X818" s="6" t="s">
        <v>1209</v>
      </c>
      <c r="Y818" s="6" t="s">
        <v>1210</v>
      </c>
      <c r="Z818" s="6">
        <v>1640000.0</v>
      </c>
      <c r="AA818" s="1" t="s">
        <v>1153</v>
      </c>
      <c r="AB818" s="1" t="s">
        <v>38</v>
      </c>
      <c r="AC818" s="1" t="s">
        <v>1154</v>
      </c>
      <c r="AD818" s="2"/>
      <c r="AE818" s="2"/>
      <c r="AF818" s="1" t="s">
        <v>1024</v>
      </c>
    </row>
    <row r="819">
      <c r="A819" s="5">
        <v>75195.0</v>
      </c>
      <c r="B819" s="3">
        <v>46204.0</v>
      </c>
      <c r="C819" s="1" t="s">
        <v>2362</v>
      </c>
      <c r="D819" s="5" t="s">
        <v>710</v>
      </c>
      <c r="E819" s="2"/>
      <c r="F819" s="5">
        <v>48608.0</v>
      </c>
      <c r="G819" s="3">
        <v>46204.0</v>
      </c>
      <c r="H819" s="1" t="s">
        <v>2472</v>
      </c>
      <c r="I819" s="3">
        <v>46204.0</v>
      </c>
      <c r="J819" s="1" t="s">
        <v>1000</v>
      </c>
      <c r="K819" s="5">
        <v>154.0</v>
      </c>
      <c r="L819" s="5">
        <v>2.30400154E8</v>
      </c>
      <c r="M819" s="1" t="s">
        <v>1211</v>
      </c>
      <c r="N819" s="1" t="s">
        <v>1211</v>
      </c>
      <c r="O819" s="2"/>
      <c r="P819" s="1" t="s">
        <v>2473</v>
      </c>
      <c r="Q819" s="1" t="s">
        <v>695</v>
      </c>
      <c r="R819" s="2"/>
      <c r="S819" s="1" t="s">
        <v>39</v>
      </c>
      <c r="T819" s="1" t="s">
        <v>1003</v>
      </c>
      <c r="U819" s="6">
        <v>4741379.0</v>
      </c>
      <c r="V819" s="5" t="s">
        <v>1005</v>
      </c>
      <c r="W819" s="5" t="s">
        <v>36</v>
      </c>
      <c r="X819" s="6" t="s">
        <v>1212</v>
      </c>
      <c r="Y819" s="6" t="s">
        <v>1213</v>
      </c>
      <c r="Z819" s="6">
        <v>2670000.0</v>
      </c>
      <c r="AA819" s="1" t="s">
        <v>1153</v>
      </c>
      <c r="AB819" s="1" t="s">
        <v>38</v>
      </c>
      <c r="AC819" s="1" t="s">
        <v>1154</v>
      </c>
      <c r="AD819" s="2"/>
      <c r="AE819" s="2"/>
      <c r="AF819" s="1" t="s">
        <v>1024</v>
      </c>
    </row>
    <row r="820">
      <c r="A820" s="5">
        <v>75194.0</v>
      </c>
      <c r="B820" s="3">
        <v>46204.0</v>
      </c>
      <c r="C820" s="1" t="s">
        <v>2362</v>
      </c>
      <c r="D820" s="5" t="s">
        <v>710</v>
      </c>
      <c r="E820" s="2"/>
      <c r="F820" s="5">
        <v>48608.0</v>
      </c>
      <c r="G820" s="3">
        <v>46204.0</v>
      </c>
      <c r="H820" s="1" t="s">
        <v>2472</v>
      </c>
      <c r="I820" s="3">
        <v>46204.0</v>
      </c>
      <c r="J820" s="1" t="s">
        <v>1000</v>
      </c>
      <c r="K820" s="5">
        <v>127.0</v>
      </c>
      <c r="L820" s="5">
        <v>2.30400127E8</v>
      </c>
      <c r="M820" s="1" t="s">
        <v>1214</v>
      </c>
      <c r="N820" s="1" t="s">
        <v>1214</v>
      </c>
      <c r="O820" s="2"/>
      <c r="P820" s="1" t="s">
        <v>2473</v>
      </c>
      <c r="Q820" s="1" t="s">
        <v>695</v>
      </c>
      <c r="R820" s="2"/>
      <c r="S820" s="1" t="s">
        <v>39</v>
      </c>
      <c r="T820" s="1" t="s">
        <v>1003</v>
      </c>
      <c r="U820" s="6">
        <v>1896552.0</v>
      </c>
      <c r="V820" s="5" t="s">
        <v>1005</v>
      </c>
      <c r="W820" s="5" t="s">
        <v>36</v>
      </c>
      <c r="X820" s="6" t="s">
        <v>1215</v>
      </c>
      <c r="Y820" s="6" t="s">
        <v>1216</v>
      </c>
      <c r="Z820" s="6">
        <v>1070000.0</v>
      </c>
      <c r="AA820" s="1" t="s">
        <v>1153</v>
      </c>
      <c r="AB820" s="1" t="s">
        <v>38</v>
      </c>
      <c r="AC820" s="1" t="s">
        <v>1154</v>
      </c>
      <c r="AD820" s="2"/>
      <c r="AE820" s="2"/>
      <c r="AF820" s="1" t="s">
        <v>1024</v>
      </c>
    </row>
    <row r="821">
      <c r="A821" s="5">
        <v>75193.0</v>
      </c>
      <c r="B821" s="3">
        <v>46204.0</v>
      </c>
      <c r="C821" s="1"/>
      <c r="D821" s="5" t="s">
        <v>519</v>
      </c>
      <c r="E821" s="2"/>
      <c r="F821" s="5">
        <v>48610.0</v>
      </c>
      <c r="G821" s="3">
        <v>46204.0</v>
      </c>
      <c r="H821" s="1" t="s">
        <v>2474</v>
      </c>
      <c r="I821" s="3">
        <v>46204.0</v>
      </c>
      <c r="J821" s="1" t="s">
        <v>1000</v>
      </c>
      <c r="K821" s="5">
        <v>46.0</v>
      </c>
      <c r="L821" s="5">
        <v>1.01000046E8</v>
      </c>
      <c r="M821" s="1" t="s">
        <v>69</v>
      </c>
      <c r="N821" s="1" t="s">
        <v>69</v>
      </c>
      <c r="O821" s="2"/>
      <c r="P821" s="1" t="s">
        <v>986</v>
      </c>
      <c r="Q821" s="1" t="s">
        <v>719</v>
      </c>
      <c r="R821" s="2"/>
      <c r="S821" s="1" t="s">
        <v>39</v>
      </c>
      <c r="T821" s="1" t="s">
        <v>1003</v>
      </c>
      <c r="U821" s="6" t="s">
        <v>1053</v>
      </c>
      <c r="V821" s="5" t="s">
        <v>1005</v>
      </c>
      <c r="W821" s="5" t="s">
        <v>36</v>
      </c>
      <c r="X821" s="6" t="s">
        <v>1073</v>
      </c>
      <c r="Y821" s="6" t="s">
        <v>161</v>
      </c>
      <c r="Z821" s="6">
        <v>0.0</v>
      </c>
      <c r="AA821" s="1" t="s">
        <v>38</v>
      </c>
      <c r="AB821" s="1" t="s">
        <v>38</v>
      </c>
      <c r="AC821" s="1" t="s">
        <v>79</v>
      </c>
      <c r="AD821" s="2"/>
      <c r="AE821" s="2"/>
      <c r="AF821" s="1" t="s">
        <v>1024</v>
      </c>
    </row>
    <row r="822">
      <c r="A822" s="5">
        <v>75192.0</v>
      </c>
      <c r="B822" s="3">
        <v>46204.0</v>
      </c>
      <c r="C822" s="1" t="s">
        <v>2362</v>
      </c>
      <c r="D822" s="5" t="s">
        <v>1433</v>
      </c>
      <c r="E822" s="2"/>
      <c r="F822" s="5">
        <v>48611.0</v>
      </c>
      <c r="G822" s="3">
        <v>46204.0</v>
      </c>
      <c r="H822" s="1" t="s">
        <v>2475</v>
      </c>
      <c r="I822" s="3">
        <v>46204.0</v>
      </c>
      <c r="J822" s="1" t="s">
        <v>1000</v>
      </c>
      <c r="K822" s="5">
        <v>225.0</v>
      </c>
      <c r="L822" s="5">
        <v>2.30400225E8</v>
      </c>
      <c r="M822" s="1" t="s">
        <v>1407</v>
      </c>
      <c r="N822" s="1" t="s">
        <v>1407</v>
      </c>
      <c r="O822" s="2"/>
      <c r="P822" s="1" t="s">
        <v>2476</v>
      </c>
      <c r="Q822" s="1" t="s">
        <v>629</v>
      </c>
      <c r="R822" s="2"/>
      <c r="S822" s="1" t="s">
        <v>39</v>
      </c>
      <c r="T822" s="1" t="s">
        <v>1003</v>
      </c>
      <c r="U822" s="7">
        <v>4780000.0</v>
      </c>
      <c r="V822" s="5" t="s">
        <v>1005</v>
      </c>
      <c r="W822" s="5" t="s">
        <v>1054</v>
      </c>
      <c r="X822" s="5" t="s">
        <v>36</v>
      </c>
      <c r="Y822" s="5" t="s">
        <v>36</v>
      </c>
      <c r="Z822" s="7">
        <v>0.0</v>
      </c>
      <c r="AA822" s="1" t="s">
        <v>1153</v>
      </c>
      <c r="AB822" s="1" t="s">
        <v>38</v>
      </c>
      <c r="AC822" s="1" t="s">
        <v>1154</v>
      </c>
      <c r="AD822" s="2"/>
      <c r="AE822" s="2"/>
      <c r="AF822" s="1" t="s">
        <v>1024</v>
      </c>
    </row>
    <row r="823">
      <c r="A823" s="5">
        <v>75191.0</v>
      </c>
      <c r="B823" s="3">
        <v>46204.0</v>
      </c>
      <c r="C823" s="1" t="s">
        <v>2362</v>
      </c>
      <c r="D823" s="5" t="s">
        <v>104</v>
      </c>
      <c r="E823" s="2"/>
      <c r="F823" s="5">
        <v>48606.0</v>
      </c>
      <c r="G823" s="3">
        <v>46204.0</v>
      </c>
      <c r="H823" s="1" t="s">
        <v>2477</v>
      </c>
      <c r="I823" s="3">
        <v>46204.0</v>
      </c>
      <c r="J823" s="1" t="s">
        <v>1000</v>
      </c>
      <c r="K823" s="5">
        <v>145.0</v>
      </c>
      <c r="L823" s="5">
        <v>2.30400145E8</v>
      </c>
      <c r="M823" s="1" t="s">
        <v>1133</v>
      </c>
      <c r="N823" s="1" t="s">
        <v>1133</v>
      </c>
      <c r="O823" s="2"/>
      <c r="P823" s="1" t="s">
        <v>2478</v>
      </c>
      <c r="Q823" s="1" t="s">
        <v>627</v>
      </c>
      <c r="R823" s="2"/>
      <c r="S823" s="1" t="s">
        <v>39</v>
      </c>
      <c r="T823" s="1" t="s">
        <v>1003</v>
      </c>
      <c r="U823" s="6">
        <v>4741379.0</v>
      </c>
      <c r="V823" s="5" t="s">
        <v>1005</v>
      </c>
      <c r="W823" s="5" t="s">
        <v>36</v>
      </c>
      <c r="X823" s="6" t="s">
        <v>1212</v>
      </c>
      <c r="Y823" s="6" t="s">
        <v>1213</v>
      </c>
      <c r="Z823" s="6">
        <v>1640000.0</v>
      </c>
      <c r="AA823" s="1" t="s">
        <v>1153</v>
      </c>
      <c r="AB823" s="1" t="s">
        <v>38</v>
      </c>
      <c r="AC823" s="1" t="s">
        <v>1154</v>
      </c>
      <c r="AD823" s="2"/>
      <c r="AE823" s="2"/>
      <c r="AF823" s="1" t="s">
        <v>1024</v>
      </c>
    </row>
    <row r="824">
      <c r="A824" s="5">
        <v>75190.0</v>
      </c>
      <c r="B824" s="3">
        <v>46204.0</v>
      </c>
      <c r="C824" s="1" t="s">
        <v>1041</v>
      </c>
      <c r="D824" s="5" t="s">
        <v>146</v>
      </c>
      <c r="E824" s="2"/>
      <c r="F824" s="5">
        <v>48610.0</v>
      </c>
      <c r="G824" s="3">
        <v>46204.0</v>
      </c>
      <c r="H824" s="1" t="s">
        <v>2474</v>
      </c>
      <c r="I824" s="3">
        <v>46204.0</v>
      </c>
      <c r="J824" s="1" t="s">
        <v>1000</v>
      </c>
      <c r="K824" s="5">
        <v>16.0</v>
      </c>
      <c r="L824" s="5">
        <v>2.30600016E8</v>
      </c>
      <c r="M824" s="1" t="s">
        <v>1001</v>
      </c>
      <c r="N824" s="1" t="s">
        <v>1001</v>
      </c>
      <c r="O824" s="2"/>
      <c r="P824" s="1" t="s">
        <v>2479</v>
      </c>
      <c r="Q824" s="1" t="s">
        <v>719</v>
      </c>
      <c r="R824" s="2"/>
      <c r="S824" s="1" t="s">
        <v>39</v>
      </c>
      <c r="T824" s="1" t="s">
        <v>1003</v>
      </c>
      <c r="U824" s="6" t="s">
        <v>1004</v>
      </c>
      <c r="V824" s="5" t="s">
        <v>1005</v>
      </c>
      <c r="W824" s="5" t="s">
        <v>36</v>
      </c>
      <c r="X824" s="6" t="s">
        <v>1006</v>
      </c>
      <c r="Y824" s="6" t="s">
        <v>411</v>
      </c>
      <c r="Z824" s="6" t="s">
        <v>1007</v>
      </c>
      <c r="AA824" s="1" t="s">
        <v>78</v>
      </c>
      <c r="AB824" s="1" t="s">
        <v>38</v>
      </c>
      <c r="AC824" s="1" t="s">
        <v>1401</v>
      </c>
      <c r="AD824" s="2"/>
      <c r="AE824" s="2"/>
      <c r="AF824" s="1" t="s">
        <v>1024</v>
      </c>
    </row>
    <row r="825">
      <c r="A825" s="5">
        <v>75189.0</v>
      </c>
      <c r="B825" s="3">
        <v>46204.0</v>
      </c>
      <c r="C825" s="1" t="s">
        <v>1041</v>
      </c>
      <c r="D825" s="5" t="s">
        <v>146</v>
      </c>
      <c r="E825" s="2"/>
      <c r="F825" s="5">
        <v>48610.0</v>
      </c>
      <c r="G825" s="3">
        <v>46204.0</v>
      </c>
      <c r="H825" s="1" t="s">
        <v>2474</v>
      </c>
      <c r="I825" s="3">
        <v>46204.0</v>
      </c>
      <c r="J825" s="1" t="s">
        <v>1000</v>
      </c>
      <c r="K825" s="5">
        <v>20.0</v>
      </c>
      <c r="L825" s="5">
        <v>2.3060002E8</v>
      </c>
      <c r="M825" s="1" t="s">
        <v>1219</v>
      </c>
      <c r="N825" s="1" t="s">
        <v>1219</v>
      </c>
      <c r="O825" s="2"/>
      <c r="P825" s="1" t="s">
        <v>2479</v>
      </c>
      <c r="Q825" s="1" t="s">
        <v>719</v>
      </c>
      <c r="R825" s="2"/>
      <c r="S825" s="1" t="s">
        <v>39</v>
      </c>
      <c r="T825" s="1" t="s">
        <v>1003</v>
      </c>
      <c r="U825" s="6" t="s">
        <v>1220</v>
      </c>
      <c r="V825" s="5" t="s">
        <v>1005</v>
      </c>
      <c r="W825" s="5" t="s">
        <v>36</v>
      </c>
      <c r="X825" s="6" t="s">
        <v>1221</v>
      </c>
      <c r="Y825" s="6" t="s">
        <v>1222</v>
      </c>
      <c r="Z825" s="6" t="s">
        <v>1168</v>
      </c>
      <c r="AA825" s="1" t="s">
        <v>78</v>
      </c>
      <c r="AB825" s="1" t="s">
        <v>38</v>
      </c>
      <c r="AC825" s="1" t="s">
        <v>1401</v>
      </c>
      <c r="AD825" s="2"/>
      <c r="AE825" s="2"/>
      <c r="AF825" s="1" t="s">
        <v>1024</v>
      </c>
    </row>
    <row r="826">
      <c r="A826" s="5">
        <v>75188.0</v>
      </c>
      <c r="B826" s="3">
        <v>46204.0</v>
      </c>
      <c r="C826" s="1" t="s">
        <v>2362</v>
      </c>
      <c r="D826" s="5" t="s">
        <v>2480</v>
      </c>
      <c r="E826" s="2"/>
      <c r="F826" s="5">
        <v>48776.0</v>
      </c>
      <c r="G826" s="3">
        <v>46206.0</v>
      </c>
      <c r="H826" s="1" t="s">
        <v>2481</v>
      </c>
      <c r="I826" s="3">
        <v>46206.0</v>
      </c>
      <c r="J826" s="1" t="s">
        <v>1000</v>
      </c>
      <c r="K826" s="5">
        <v>222.0</v>
      </c>
      <c r="L826" s="5">
        <v>2.30400222E8</v>
      </c>
      <c r="M826" s="1" t="s">
        <v>1141</v>
      </c>
      <c r="N826" s="1" t="s">
        <v>1141</v>
      </c>
      <c r="O826" s="2"/>
      <c r="P826" s="1" t="s">
        <v>2482</v>
      </c>
      <c r="Q826" s="1" t="s">
        <v>305</v>
      </c>
      <c r="R826" s="2"/>
      <c r="S826" s="1" t="s">
        <v>39</v>
      </c>
      <c r="T826" s="1" t="s">
        <v>1003</v>
      </c>
      <c r="U826" s="6">
        <v>4780000.0</v>
      </c>
      <c r="V826" s="5" t="s">
        <v>1005</v>
      </c>
      <c r="W826" s="5" t="s">
        <v>1054</v>
      </c>
      <c r="X826" s="6" t="s">
        <v>36</v>
      </c>
      <c r="Y826" s="6" t="s">
        <v>36</v>
      </c>
      <c r="Z826" s="6">
        <v>0.0</v>
      </c>
      <c r="AA826" s="1" t="s">
        <v>78</v>
      </c>
      <c r="AB826" s="1" t="s">
        <v>58</v>
      </c>
      <c r="AC826" s="1" t="s">
        <v>626</v>
      </c>
      <c r="AD826" s="2"/>
      <c r="AE826" s="2"/>
      <c r="AF826" s="1" t="s">
        <v>1024</v>
      </c>
    </row>
    <row r="827">
      <c r="A827" s="5">
        <v>75187.0</v>
      </c>
      <c r="B827" s="3">
        <v>46204.0</v>
      </c>
      <c r="C827" s="1"/>
      <c r="D827" s="5" t="s">
        <v>2483</v>
      </c>
      <c r="E827" s="2"/>
      <c r="F827" s="5">
        <v>48601.0</v>
      </c>
      <c r="G827" s="3">
        <v>46204.0</v>
      </c>
      <c r="H827" s="1" t="s">
        <v>2484</v>
      </c>
      <c r="I827" s="3">
        <v>46204.0</v>
      </c>
      <c r="J827" s="1" t="s">
        <v>1000</v>
      </c>
      <c r="K827" s="5">
        <v>1.0</v>
      </c>
      <c r="L827" s="5">
        <v>1.61000001E8</v>
      </c>
      <c r="M827" s="1" t="s">
        <v>1010</v>
      </c>
      <c r="N827" s="1" t="s">
        <v>1164</v>
      </c>
      <c r="O827" s="2"/>
      <c r="P827" s="1" t="s">
        <v>986</v>
      </c>
      <c r="Q827" s="1" t="s">
        <v>515</v>
      </c>
      <c r="R827" s="2"/>
      <c r="S827" s="1" t="s">
        <v>39</v>
      </c>
      <c r="T827" s="1" t="s">
        <v>1003</v>
      </c>
      <c r="U827" s="6" t="s">
        <v>1165</v>
      </c>
      <c r="V827" s="5" t="s">
        <v>1005</v>
      </c>
      <c r="W827" s="5" t="s">
        <v>36</v>
      </c>
      <c r="X827" s="6" t="s">
        <v>1405</v>
      </c>
      <c r="Y827" s="6" t="s">
        <v>1405</v>
      </c>
      <c r="Z827" s="6">
        <v>8188400.0</v>
      </c>
      <c r="AA827" s="1" t="s">
        <v>38</v>
      </c>
      <c r="AB827" s="1" t="s">
        <v>38</v>
      </c>
      <c r="AC827" s="1" t="s">
        <v>1931</v>
      </c>
      <c r="AD827" s="2"/>
      <c r="AE827" s="2"/>
      <c r="AF827" s="1" t="s">
        <v>1024</v>
      </c>
    </row>
    <row r="828">
      <c r="A828" s="5">
        <v>75186.0</v>
      </c>
      <c r="B828" s="3">
        <v>46204.0</v>
      </c>
      <c r="C828" s="1"/>
      <c r="D828" s="5" t="s">
        <v>2483</v>
      </c>
      <c r="E828" s="2"/>
      <c r="F828" s="5">
        <v>48601.0</v>
      </c>
      <c r="G828" s="3">
        <v>46204.0</v>
      </c>
      <c r="H828" s="1" t="s">
        <v>2484</v>
      </c>
      <c r="I828" s="3">
        <v>46204.0</v>
      </c>
      <c r="J828" s="1" t="s">
        <v>1000</v>
      </c>
      <c r="K828" s="5">
        <v>1.0</v>
      </c>
      <c r="L828" s="5">
        <v>1.61000001E8</v>
      </c>
      <c r="M828" s="1" t="s">
        <v>1010</v>
      </c>
      <c r="N828" s="1" t="s">
        <v>1011</v>
      </c>
      <c r="O828" s="2"/>
      <c r="P828" s="1" t="s">
        <v>986</v>
      </c>
      <c r="Q828" s="1" t="s">
        <v>515</v>
      </c>
      <c r="R828" s="2"/>
      <c r="S828" s="1" t="s">
        <v>39</v>
      </c>
      <c r="T828" s="1" t="s">
        <v>1003</v>
      </c>
      <c r="U828" s="6">
        <v>8900000.0</v>
      </c>
      <c r="V828" s="5" t="s">
        <v>1082</v>
      </c>
      <c r="W828" s="5" t="s">
        <v>36</v>
      </c>
      <c r="X828" s="6" t="s">
        <v>1555</v>
      </c>
      <c r="Y828" s="6" t="s">
        <v>1555</v>
      </c>
      <c r="Z828" s="5" t="s">
        <v>1014</v>
      </c>
      <c r="AA828" s="1" t="s">
        <v>38</v>
      </c>
      <c r="AB828" s="1" t="s">
        <v>38</v>
      </c>
      <c r="AC828" s="1" t="s">
        <v>1931</v>
      </c>
      <c r="AD828" s="2"/>
      <c r="AE828" s="2"/>
      <c r="AF828" s="1" t="s">
        <v>1024</v>
      </c>
    </row>
    <row r="829">
      <c r="A829" s="5">
        <v>75185.0</v>
      </c>
      <c r="B829" s="3">
        <v>46204.0</v>
      </c>
      <c r="C829" s="2"/>
      <c r="D829" s="5" t="s">
        <v>2485</v>
      </c>
      <c r="E829" s="2"/>
      <c r="F829" s="5">
        <v>48604.0</v>
      </c>
      <c r="G829" s="3">
        <v>46204.0</v>
      </c>
      <c r="H829" s="1" t="s">
        <v>2486</v>
      </c>
      <c r="I829" s="3">
        <v>46204.0</v>
      </c>
      <c r="J829" s="1" t="s">
        <v>1000</v>
      </c>
      <c r="K829" s="5">
        <v>46.0</v>
      </c>
      <c r="L829" s="5">
        <v>1.01000046E8</v>
      </c>
      <c r="M829" s="1" t="s">
        <v>69</v>
      </c>
      <c r="N829" s="1" t="s">
        <v>69</v>
      </c>
      <c r="O829" s="2"/>
      <c r="P829" s="1" t="s">
        <v>986</v>
      </c>
      <c r="Q829" s="1" t="s">
        <v>803</v>
      </c>
      <c r="R829" s="2"/>
      <c r="S829" s="1" t="s">
        <v>39</v>
      </c>
      <c r="T829" s="1" t="s">
        <v>1003</v>
      </c>
      <c r="U829" s="6" t="s">
        <v>1053</v>
      </c>
      <c r="V829" s="5" t="s">
        <v>1005</v>
      </c>
      <c r="W829" s="5" t="s">
        <v>36</v>
      </c>
      <c r="X829" s="6" t="s">
        <v>1073</v>
      </c>
      <c r="Y829" s="6" t="s">
        <v>161</v>
      </c>
      <c r="Z829" s="6">
        <v>0.0</v>
      </c>
      <c r="AA829" s="1" t="s">
        <v>381</v>
      </c>
      <c r="AB829" s="1" t="s">
        <v>381</v>
      </c>
      <c r="AC829" s="1" t="s">
        <v>804</v>
      </c>
      <c r="AD829" s="2"/>
      <c r="AE829" s="2"/>
      <c r="AF829" s="1" t="s">
        <v>1015</v>
      </c>
    </row>
    <row r="830">
      <c r="A830" s="5">
        <v>75184.0</v>
      </c>
      <c r="B830" s="3">
        <v>46204.0</v>
      </c>
      <c r="C830" s="1" t="s">
        <v>2362</v>
      </c>
      <c r="D830" s="5" t="s">
        <v>2487</v>
      </c>
      <c r="E830" s="2"/>
      <c r="F830" s="5">
        <v>48607.0</v>
      </c>
      <c r="G830" s="3">
        <v>46204.0</v>
      </c>
      <c r="H830" s="1" t="s">
        <v>2488</v>
      </c>
      <c r="I830" s="3">
        <v>46204.0</v>
      </c>
      <c r="J830" s="1" t="s">
        <v>1000</v>
      </c>
      <c r="K830" s="5">
        <v>225.0</v>
      </c>
      <c r="L830" s="5">
        <v>2.30400225E8</v>
      </c>
      <c r="M830" s="1" t="s">
        <v>1407</v>
      </c>
      <c r="N830" s="1" t="s">
        <v>1407</v>
      </c>
      <c r="O830" s="2"/>
      <c r="P830" s="1" t="s">
        <v>2489</v>
      </c>
      <c r="Q830" s="1" t="s">
        <v>627</v>
      </c>
      <c r="R830" s="2"/>
      <c r="S830" s="1" t="s">
        <v>39</v>
      </c>
      <c r="T830" s="1" t="s">
        <v>1003</v>
      </c>
      <c r="U830" s="6">
        <v>4780000.0</v>
      </c>
      <c r="V830" s="5" t="s">
        <v>1005</v>
      </c>
      <c r="W830" s="5" t="s">
        <v>1054</v>
      </c>
      <c r="X830" s="6" t="s">
        <v>36</v>
      </c>
      <c r="Y830" s="6" t="s">
        <v>36</v>
      </c>
      <c r="Z830" s="6">
        <v>0.0</v>
      </c>
      <c r="AA830" s="1" t="s">
        <v>78</v>
      </c>
      <c r="AB830" s="1" t="s">
        <v>38</v>
      </c>
      <c r="AC830" s="1" t="s">
        <v>1399</v>
      </c>
      <c r="AD830" s="2"/>
      <c r="AE830" s="2"/>
      <c r="AF830" s="1" t="s">
        <v>1024</v>
      </c>
    </row>
    <row r="831">
      <c r="A831" s="5">
        <v>75183.0</v>
      </c>
      <c r="B831" s="3">
        <v>46204.0</v>
      </c>
      <c r="C831" s="2"/>
      <c r="D831" s="5" t="s">
        <v>1854</v>
      </c>
      <c r="E831" s="2"/>
      <c r="F831" s="5">
        <v>48600.0</v>
      </c>
      <c r="G831" s="3">
        <v>46204.0</v>
      </c>
      <c r="H831" s="1" t="s">
        <v>2490</v>
      </c>
      <c r="I831" s="3">
        <v>46204.0</v>
      </c>
      <c r="J831" s="1" t="s">
        <v>1000</v>
      </c>
      <c r="K831" s="5">
        <v>1.0</v>
      </c>
      <c r="L831" s="5">
        <v>1.61000001E8</v>
      </c>
      <c r="M831" s="1" t="s">
        <v>1010</v>
      </c>
      <c r="N831" s="1" t="s">
        <v>1011</v>
      </c>
      <c r="O831" s="2"/>
      <c r="P831" s="1" t="s">
        <v>986</v>
      </c>
      <c r="Q831" s="1" t="s">
        <v>305</v>
      </c>
      <c r="R831" s="2"/>
      <c r="S831" s="1" t="s">
        <v>39</v>
      </c>
      <c r="T831" s="1" t="s">
        <v>1003</v>
      </c>
      <c r="U831" s="6">
        <v>8900000.0</v>
      </c>
      <c r="V831" s="5" t="s">
        <v>1137</v>
      </c>
      <c r="W831" s="5" t="s">
        <v>36</v>
      </c>
      <c r="X831" s="6" t="s">
        <v>1366</v>
      </c>
      <c r="Y831" s="6" t="s">
        <v>1366</v>
      </c>
      <c r="Z831" s="6" t="s">
        <v>1014</v>
      </c>
      <c r="AA831" s="1" t="s">
        <v>58</v>
      </c>
      <c r="AB831" s="1" t="s">
        <v>58</v>
      </c>
      <c r="AC831" s="1" t="s">
        <v>1931</v>
      </c>
      <c r="AD831" s="2"/>
      <c r="AE831" s="2"/>
      <c r="AF831" s="1" t="s">
        <v>1024</v>
      </c>
    </row>
    <row r="832">
      <c r="A832" s="5">
        <v>75182.0</v>
      </c>
      <c r="B832" s="3">
        <v>46204.0</v>
      </c>
      <c r="C832" s="2"/>
      <c r="D832" s="5" t="s">
        <v>1854</v>
      </c>
      <c r="E832" s="2"/>
      <c r="F832" s="5">
        <v>48600.0</v>
      </c>
      <c r="G832" s="3">
        <v>46204.0</v>
      </c>
      <c r="H832" s="1" t="s">
        <v>2490</v>
      </c>
      <c r="I832" s="3">
        <v>46204.0</v>
      </c>
      <c r="J832" s="1" t="s">
        <v>1000</v>
      </c>
      <c r="K832" s="5">
        <v>1.0</v>
      </c>
      <c r="L832" s="5">
        <v>1.61000001E8</v>
      </c>
      <c r="M832" s="1" t="s">
        <v>1010</v>
      </c>
      <c r="N832" s="1" t="s">
        <v>1164</v>
      </c>
      <c r="O832" s="2"/>
      <c r="P832" s="1" t="s">
        <v>986</v>
      </c>
      <c r="Q832" s="1" t="s">
        <v>305</v>
      </c>
      <c r="R832" s="2"/>
      <c r="S832" s="1" t="s">
        <v>39</v>
      </c>
      <c r="T832" s="1" t="s">
        <v>1003</v>
      </c>
      <c r="U832" s="6" t="s">
        <v>1165</v>
      </c>
      <c r="V832" s="5" t="s">
        <v>1077</v>
      </c>
      <c r="W832" s="5" t="s">
        <v>36</v>
      </c>
      <c r="X832" s="6" t="s">
        <v>1226</v>
      </c>
      <c r="Y832" s="6" t="s">
        <v>1226</v>
      </c>
      <c r="Z832" s="7">
        <v>8188400.0</v>
      </c>
      <c r="AA832" s="1" t="s">
        <v>58</v>
      </c>
      <c r="AB832" s="1" t="s">
        <v>58</v>
      </c>
      <c r="AC832" s="1" t="s">
        <v>1931</v>
      </c>
      <c r="AD832" s="2"/>
      <c r="AE832" s="2"/>
      <c r="AF832" s="1" t="s">
        <v>1024</v>
      </c>
    </row>
    <row r="833">
      <c r="A833" s="5">
        <v>75177.0</v>
      </c>
      <c r="B833" s="3">
        <v>46204.0</v>
      </c>
      <c r="C833" s="2"/>
      <c r="D833" s="5" t="s">
        <v>1258</v>
      </c>
      <c r="E833" s="2"/>
      <c r="F833" s="5">
        <v>48599.0</v>
      </c>
      <c r="G833" s="3">
        <v>46204.0</v>
      </c>
      <c r="H833" s="1" t="s">
        <v>2491</v>
      </c>
      <c r="I833" s="3">
        <v>46204.0</v>
      </c>
      <c r="J833" s="1" t="s">
        <v>1000</v>
      </c>
      <c r="K833" s="5">
        <v>44.0</v>
      </c>
      <c r="L833" s="5">
        <v>1.01000044E8</v>
      </c>
      <c r="M833" s="1" t="s">
        <v>764</v>
      </c>
      <c r="N833" s="1" t="s">
        <v>764</v>
      </c>
      <c r="O833" s="2"/>
      <c r="P833" s="1" t="s">
        <v>986</v>
      </c>
      <c r="Q833" s="1" t="s">
        <v>809</v>
      </c>
      <c r="R833" s="2"/>
      <c r="S833" s="1" t="s">
        <v>39</v>
      </c>
      <c r="T833" s="1" t="s">
        <v>1003</v>
      </c>
      <c r="U833" s="6">
        <v>0.0</v>
      </c>
      <c r="V833" s="5" t="s">
        <v>1005</v>
      </c>
      <c r="W833" s="5" t="s">
        <v>36</v>
      </c>
      <c r="X833" s="6" t="s">
        <v>36</v>
      </c>
      <c r="Y833" s="6" t="s">
        <v>36</v>
      </c>
      <c r="Z833" s="6">
        <v>990000.0</v>
      </c>
      <c r="AA833" s="1" t="s">
        <v>381</v>
      </c>
      <c r="AB833" s="1" t="s">
        <v>381</v>
      </c>
      <c r="AC833" s="1" t="s">
        <v>804</v>
      </c>
      <c r="AD833" s="2"/>
      <c r="AE833" s="2"/>
      <c r="AF833" s="1" t="s">
        <v>1015</v>
      </c>
    </row>
    <row r="834">
      <c r="A834" s="5">
        <v>75176.0</v>
      </c>
      <c r="B834" s="3">
        <v>46204.0</v>
      </c>
      <c r="C834" s="1"/>
      <c r="D834" s="5" t="s">
        <v>1737</v>
      </c>
      <c r="E834" s="2"/>
      <c r="F834" s="5">
        <v>48598.0</v>
      </c>
      <c r="G834" s="3">
        <v>46204.0</v>
      </c>
      <c r="H834" s="1" t="s">
        <v>2492</v>
      </c>
      <c r="I834" s="3">
        <v>46204.0</v>
      </c>
      <c r="J834" s="1" t="s">
        <v>1000</v>
      </c>
      <c r="K834" s="5">
        <v>46.0</v>
      </c>
      <c r="L834" s="5">
        <v>1.01000046E8</v>
      </c>
      <c r="M834" s="1" t="s">
        <v>69</v>
      </c>
      <c r="N834" s="1" t="s">
        <v>69</v>
      </c>
      <c r="O834" s="2"/>
      <c r="P834" s="1" t="s">
        <v>986</v>
      </c>
      <c r="Q834" s="1" t="s">
        <v>969</v>
      </c>
      <c r="R834" s="2"/>
      <c r="S834" s="1" t="s">
        <v>820</v>
      </c>
      <c r="T834" s="1" t="s">
        <v>1003</v>
      </c>
      <c r="U834" s="6" t="s">
        <v>1053</v>
      </c>
      <c r="V834" s="5" t="s">
        <v>1005</v>
      </c>
      <c r="W834" s="5" t="s">
        <v>36</v>
      </c>
      <c r="X834" s="6" t="s">
        <v>1073</v>
      </c>
      <c r="Y834" s="6" t="s">
        <v>161</v>
      </c>
      <c r="Z834" s="6">
        <v>0.0</v>
      </c>
      <c r="AA834" s="1" t="s">
        <v>970</v>
      </c>
      <c r="AB834" s="1" t="s">
        <v>970</v>
      </c>
      <c r="AC834" s="1" t="s">
        <v>832</v>
      </c>
      <c r="AD834" s="2"/>
      <c r="AE834" s="2"/>
      <c r="AF834" s="1" t="s">
        <v>1008</v>
      </c>
    </row>
    <row r="835">
      <c r="A835" s="5">
        <v>75175.0</v>
      </c>
      <c r="B835" s="3">
        <v>46204.0</v>
      </c>
      <c r="C835" s="1" t="s">
        <v>2362</v>
      </c>
      <c r="D835" s="5" t="s">
        <v>1994</v>
      </c>
      <c r="E835" s="2"/>
      <c r="F835" s="5">
        <v>48603.0</v>
      </c>
      <c r="G835" s="3">
        <v>46204.0</v>
      </c>
      <c r="H835" s="1" t="s">
        <v>2493</v>
      </c>
      <c r="I835" s="3">
        <v>46204.0</v>
      </c>
      <c r="J835" s="1" t="s">
        <v>1000</v>
      </c>
      <c r="K835" s="5">
        <v>225.0</v>
      </c>
      <c r="L835" s="5">
        <v>2.30400225E8</v>
      </c>
      <c r="M835" s="1" t="s">
        <v>1407</v>
      </c>
      <c r="N835" s="1" t="s">
        <v>1407</v>
      </c>
      <c r="O835" s="2"/>
      <c r="P835" s="1" t="s">
        <v>2494</v>
      </c>
      <c r="Q835" s="1" t="s">
        <v>436</v>
      </c>
      <c r="R835" s="2"/>
      <c r="S835" s="1" t="s">
        <v>39</v>
      </c>
      <c r="T835" s="1" t="s">
        <v>1003</v>
      </c>
      <c r="U835" s="6">
        <v>4780000.0</v>
      </c>
      <c r="V835" s="5" t="s">
        <v>1005</v>
      </c>
      <c r="W835" s="5" t="s">
        <v>1054</v>
      </c>
      <c r="X835" s="6" t="s">
        <v>36</v>
      </c>
      <c r="Y835" s="6" t="s">
        <v>36</v>
      </c>
      <c r="Z835" s="7">
        <v>0.0</v>
      </c>
      <c r="AA835" s="1" t="s">
        <v>1066</v>
      </c>
      <c r="AB835" s="1" t="s">
        <v>65</v>
      </c>
      <c r="AC835" s="1" t="s">
        <v>1401</v>
      </c>
      <c r="AD835" s="2"/>
      <c r="AE835" s="2"/>
      <c r="AF835" s="1" t="s">
        <v>1024</v>
      </c>
    </row>
    <row r="836">
      <c r="A836" s="5">
        <v>75174.0</v>
      </c>
      <c r="B836" s="3">
        <v>46204.0</v>
      </c>
      <c r="C836" s="1" t="s">
        <v>2362</v>
      </c>
      <c r="D836" s="5" t="s">
        <v>2158</v>
      </c>
      <c r="E836" s="2"/>
      <c r="F836" s="5">
        <v>48602.0</v>
      </c>
      <c r="G836" s="3">
        <v>46204.0</v>
      </c>
      <c r="H836" s="1" t="s">
        <v>2495</v>
      </c>
      <c r="I836" s="3">
        <v>46204.0</v>
      </c>
      <c r="J836" s="1" t="s">
        <v>1000</v>
      </c>
      <c r="K836" s="5">
        <v>227.0</v>
      </c>
      <c r="L836" s="5">
        <v>2.30400227E8</v>
      </c>
      <c r="M836" s="1" t="s">
        <v>1145</v>
      </c>
      <c r="N836" s="1" t="s">
        <v>1145</v>
      </c>
      <c r="O836" s="2"/>
      <c r="P836" s="1" t="s">
        <v>2496</v>
      </c>
      <c r="Q836" s="1" t="s">
        <v>269</v>
      </c>
      <c r="R836" s="2"/>
      <c r="S836" s="1" t="s">
        <v>39</v>
      </c>
      <c r="T836" s="1" t="s">
        <v>1003</v>
      </c>
      <c r="U836" s="6">
        <v>0.0</v>
      </c>
      <c r="V836" s="5" t="s">
        <v>1005</v>
      </c>
      <c r="W836" s="5" t="s">
        <v>1054</v>
      </c>
      <c r="X836" s="6" t="s">
        <v>36</v>
      </c>
      <c r="Y836" s="6" t="s">
        <v>36</v>
      </c>
      <c r="Z836" s="6">
        <v>0.0</v>
      </c>
      <c r="AA836" s="1" t="s">
        <v>78</v>
      </c>
      <c r="AB836" s="1" t="s">
        <v>257</v>
      </c>
      <c r="AC836" s="1" t="s">
        <v>626</v>
      </c>
      <c r="AD836" s="2"/>
      <c r="AE836" s="2"/>
      <c r="AF836" s="1" t="s">
        <v>1024</v>
      </c>
    </row>
    <row r="837">
      <c r="A837" s="5"/>
      <c r="B837" s="3"/>
      <c r="C837" s="1"/>
      <c r="D837" s="24"/>
      <c r="E837" s="2"/>
      <c r="F837" s="5"/>
      <c r="G837" s="3"/>
      <c r="H837" s="1"/>
      <c r="I837" s="3"/>
      <c r="J837" s="1"/>
      <c r="K837" s="5"/>
      <c r="L837" s="5"/>
      <c r="M837" s="1"/>
      <c r="N837" s="1"/>
      <c r="O837" s="2"/>
      <c r="P837" s="1"/>
      <c r="Q837" s="1"/>
      <c r="R837" s="2"/>
      <c r="S837" s="1"/>
      <c r="T837" s="1"/>
      <c r="U837" s="6"/>
      <c r="V837" s="5"/>
      <c r="W837" s="5"/>
      <c r="X837" s="5"/>
      <c r="Y837" s="5"/>
      <c r="Z837" s="6"/>
      <c r="AA837" s="1"/>
      <c r="AB837" s="1"/>
      <c r="AC837" s="1"/>
      <c r="AD837" s="2"/>
      <c r="AE837" s="2"/>
      <c r="AF837" s="1"/>
    </row>
    <row r="838">
      <c r="A838" s="5"/>
      <c r="B838" s="3"/>
      <c r="C838" s="2"/>
      <c r="D838" s="24"/>
      <c r="E838" s="2"/>
      <c r="F838" s="5"/>
      <c r="G838" s="3"/>
      <c r="H838" s="1"/>
      <c r="I838" s="3"/>
      <c r="J838" s="1"/>
      <c r="K838" s="5"/>
      <c r="L838" s="5"/>
      <c r="M838" s="1"/>
      <c r="N838" s="1"/>
      <c r="O838" s="2"/>
      <c r="P838" s="1"/>
      <c r="Q838" s="1"/>
      <c r="R838" s="2"/>
      <c r="S838" s="1"/>
      <c r="T838" s="1"/>
      <c r="U838" s="6"/>
      <c r="V838" s="5"/>
      <c r="W838" s="5"/>
      <c r="X838" s="6"/>
      <c r="Y838" s="6"/>
      <c r="Z838" s="5"/>
      <c r="AA838" s="1"/>
      <c r="AB838" s="1"/>
      <c r="AC838" s="1"/>
      <c r="AD838" s="2"/>
      <c r="AE838" s="2"/>
      <c r="AF838" s="1"/>
    </row>
    <row r="839">
      <c r="A839" s="5"/>
      <c r="B839" s="3"/>
      <c r="C839" s="2"/>
      <c r="D839" s="24"/>
      <c r="E839" s="2"/>
      <c r="F839" s="5"/>
      <c r="G839" s="3"/>
      <c r="H839" s="1"/>
      <c r="I839" s="3"/>
      <c r="J839" s="1"/>
      <c r="K839" s="5"/>
      <c r="L839" s="5"/>
      <c r="M839" s="1"/>
      <c r="N839" s="1"/>
      <c r="O839" s="2"/>
      <c r="P839" s="1"/>
      <c r="Q839" s="1"/>
      <c r="R839" s="2"/>
      <c r="S839" s="1"/>
      <c r="T839" s="1"/>
      <c r="U839" s="6"/>
      <c r="V839" s="5"/>
      <c r="W839" s="5"/>
      <c r="X839" s="6"/>
      <c r="Y839" s="6"/>
      <c r="Z839" s="6"/>
      <c r="AA839" s="1"/>
      <c r="AB839" s="1"/>
      <c r="AC839" s="1"/>
      <c r="AD839" s="2"/>
      <c r="AE839" s="2"/>
      <c r="AF839" s="1"/>
    </row>
    <row r="840">
      <c r="A840" s="5"/>
      <c r="B840" s="3"/>
      <c r="C840" s="2"/>
      <c r="D840" s="24"/>
      <c r="E840" s="2"/>
      <c r="F840" s="5"/>
      <c r="G840" s="3"/>
      <c r="H840" s="1"/>
      <c r="I840" s="3"/>
      <c r="J840" s="1"/>
      <c r="K840" s="5"/>
      <c r="L840" s="5"/>
      <c r="M840" s="1"/>
      <c r="N840" s="1"/>
      <c r="O840" s="2"/>
      <c r="P840" s="1"/>
      <c r="Q840" s="1"/>
      <c r="R840" s="2"/>
      <c r="S840" s="1"/>
      <c r="T840" s="1"/>
      <c r="U840" s="6"/>
      <c r="V840" s="5"/>
      <c r="W840" s="5"/>
      <c r="X840" s="6"/>
      <c r="Y840" s="6"/>
      <c r="Z840" s="6"/>
      <c r="AA840" s="1"/>
      <c r="AB840" s="1"/>
      <c r="AC840" s="1"/>
      <c r="AD840" s="2"/>
      <c r="AE840" s="2"/>
      <c r="AF840" s="1"/>
    </row>
    <row r="841">
      <c r="A841" s="5"/>
      <c r="B841" s="3"/>
      <c r="C841" s="2"/>
      <c r="D841" s="24"/>
      <c r="E841" s="2"/>
      <c r="F841" s="5"/>
      <c r="G841" s="3"/>
      <c r="H841" s="1"/>
      <c r="I841" s="3"/>
      <c r="J841" s="1"/>
      <c r="K841" s="5"/>
      <c r="L841" s="5"/>
      <c r="M841" s="1"/>
      <c r="N841" s="1"/>
      <c r="O841" s="2"/>
      <c r="P841" s="1"/>
      <c r="Q841" s="1"/>
      <c r="R841" s="2"/>
      <c r="S841" s="1"/>
      <c r="T841" s="1"/>
      <c r="U841" s="6"/>
      <c r="V841" s="5"/>
      <c r="W841" s="5"/>
      <c r="X841" s="6"/>
      <c r="Y841" s="6"/>
      <c r="Z841" s="6"/>
      <c r="AA841" s="1"/>
      <c r="AB841" s="1"/>
      <c r="AC841" s="1"/>
      <c r="AD841" s="2"/>
      <c r="AE841" s="2"/>
      <c r="AF841" s="1"/>
    </row>
    <row r="842">
      <c r="A842" s="5"/>
      <c r="B842" s="3"/>
      <c r="C842" s="2"/>
      <c r="D842" s="24"/>
      <c r="E842" s="2"/>
      <c r="F842" s="1"/>
      <c r="G842" s="18"/>
      <c r="H842" s="1"/>
      <c r="I842" s="18"/>
      <c r="J842" s="1"/>
      <c r="K842" s="5"/>
      <c r="L842" s="5"/>
      <c r="M842" s="1"/>
      <c r="N842" s="1"/>
      <c r="O842" s="2"/>
      <c r="P842" s="1"/>
      <c r="Q842" s="1"/>
      <c r="R842" s="2"/>
      <c r="S842" s="1"/>
      <c r="T842" s="1"/>
      <c r="U842" s="6"/>
      <c r="V842" s="5"/>
      <c r="W842" s="5"/>
      <c r="X842" s="6"/>
      <c r="Y842" s="6"/>
      <c r="Z842" s="6"/>
      <c r="AA842" s="1"/>
      <c r="AB842" s="1"/>
      <c r="AC842" s="1"/>
      <c r="AD842" s="2"/>
      <c r="AE842" s="2"/>
      <c r="AF842" s="1"/>
    </row>
    <row r="843">
      <c r="A843" s="5"/>
      <c r="B843" s="3"/>
      <c r="C843" s="2"/>
      <c r="D843" s="24"/>
      <c r="E843" s="2"/>
      <c r="F843" s="1"/>
      <c r="G843" s="18"/>
      <c r="H843" s="1"/>
      <c r="I843" s="18"/>
      <c r="J843" s="1"/>
      <c r="K843" s="5"/>
      <c r="L843" s="5"/>
      <c r="M843" s="1"/>
      <c r="N843" s="1"/>
      <c r="O843" s="2"/>
      <c r="P843" s="1"/>
      <c r="Q843" s="1"/>
      <c r="R843" s="2"/>
      <c r="S843" s="1"/>
      <c r="T843" s="1"/>
      <c r="U843" s="5"/>
      <c r="V843" s="5"/>
      <c r="W843" s="5"/>
      <c r="X843" s="6"/>
      <c r="Y843" s="6"/>
      <c r="Z843" s="6"/>
      <c r="AA843" s="1"/>
      <c r="AB843" s="1"/>
      <c r="AC843" s="1"/>
      <c r="AD843" s="2"/>
      <c r="AE843" s="2"/>
      <c r="AF843" s="1"/>
    </row>
    <row r="844">
      <c r="A844" s="5"/>
      <c r="B844" s="3"/>
      <c r="C844" s="2"/>
      <c r="D844" s="24"/>
      <c r="E844" s="2"/>
      <c r="F844" s="1"/>
      <c r="G844" s="18"/>
      <c r="H844" s="1"/>
      <c r="I844" s="18"/>
      <c r="J844" s="1"/>
      <c r="K844" s="5"/>
      <c r="L844" s="5"/>
      <c r="M844" s="1"/>
      <c r="N844" s="1"/>
      <c r="O844" s="2"/>
      <c r="P844" s="1"/>
      <c r="Q844" s="1"/>
      <c r="R844" s="2"/>
      <c r="S844" s="1"/>
      <c r="T844" s="1"/>
      <c r="U844" s="6"/>
      <c r="V844" s="5"/>
      <c r="W844" s="5"/>
      <c r="X844" s="6"/>
      <c r="Y844" s="6"/>
      <c r="Z844" s="6"/>
      <c r="AA844" s="1"/>
      <c r="AB844" s="1"/>
      <c r="AC844" s="1"/>
      <c r="AD844" s="2"/>
      <c r="AE844" s="2"/>
      <c r="AF844" s="1"/>
    </row>
    <row r="845">
      <c r="A845" s="5"/>
      <c r="B845" s="3"/>
      <c r="C845" s="1"/>
      <c r="D845" s="24"/>
      <c r="E845" s="2"/>
      <c r="F845" s="1"/>
      <c r="G845" s="18"/>
      <c r="H845" s="1"/>
      <c r="I845" s="18"/>
      <c r="J845" s="1"/>
      <c r="K845" s="5"/>
      <c r="L845" s="5"/>
      <c r="M845" s="1"/>
      <c r="N845" s="1"/>
      <c r="O845" s="2"/>
      <c r="P845" s="1"/>
      <c r="Q845" s="1"/>
      <c r="R845" s="2"/>
      <c r="S845" s="1"/>
      <c r="T845" s="1"/>
      <c r="U845" s="6"/>
      <c r="V845" s="5"/>
      <c r="W845" s="5"/>
      <c r="X845" s="6"/>
      <c r="Y845" s="6"/>
      <c r="Z845" s="5"/>
      <c r="AA845" s="1"/>
      <c r="AB845" s="1"/>
      <c r="AC845" s="1"/>
      <c r="AD845" s="2"/>
      <c r="AE845" s="2"/>
      <c r="AF845" s="1"/>
    </row>
    <row r="846">
      <c r="A846" s="5"/>
      <c r="B846" s="3"/>
      <c r="C846" s="2"/>
      <c r="D846" s="24"/>
      <c r="E846" s="2"/>
      <c r="F846" s="5"/>
      <c r="G846" s="3"/>
      <c r="H846" s="1"/>
      <c r="I846" s="3"/>
      <c r="J846" s="1"/>
      <c r="K846" s="5"/>
      <c r="L846" s="5"/>
      <c r="M846" s="1"/>
      <c r="N846" s="1"/>
      <c r="O846" s="2"/>
      <c r="P846" s="1"/>
      <c r="Q846" s="1"/>
      <c r="R846" s="2"/>
      <c r="S846" s="1"/>
      <c r="T846" s="1"/>
      <c r="U846" s="6"/>
      <c r="V846" s="5"/>
      <c r="W846" s="5"/>
      <c r="X846" s="6"/>
      <c r="Y846" s="6"/>
      <c r="Z846" s="6"/>
      <c r="AA846" s="1"/>
      <c r="AB846" s="1"/>
      <c r="AC846" s="1"/>
      <c r="AD846" s="2"/>
      <c r="AE846" s="2"/>
      <c r="AF846" s="1"/>
    </row>
    <row r="847">
      <c r="A847" s="5"/>
      <c r="B847" s="3"/>
      <c r="C847" s="2"/>
      <c r="D847" s="24"/>
      <c r="E847" s="2"/>
      <c r="F847" s="5"/>
      <c r="G847" s="3"/>
      <c r="H847" s="1"/>
      <c r="I847" s="3"/>
      <c r="J847" s="1"/>
      <c r="K847" s="5"/>
      <c r="L847" s="5"/>
      <c r="M847" s="1"/>
      <c r="N847" s="1"/>
      <c r="O847" s="2"/>
      <c r="P847" s="1"/>
      <c r="Q847" s="1"/>
      <c r="R847" s="2"/>
      <c r="S847" s="1"/>
      <c r="T847" s="1"/>
      <c r="U847" s="6"/>
      <c r="V847" s="5"/>
      <c r="W847" s="5"/>
      <c r="X847" s="6"/>
      <c r="Y847" s="6"/>
      <c r="Z847" s="6"/>
      <c r="AA847" s="1"/>
      <c r="AB847" s="1"/>
      <c r="AC847" s="1"/>
      <c r="AD847" s="2"/>
      <c r="AE847" s="2"/>
      <c r="AF847" s="1"/>
    </row>
    <row r="848">
      <c r="A848" s="5"/>
      <c r="B848" s="3"/>
      <c r="C848" s="2"/>
      <c r="D848" s="24"/>
      <c r="E848" s="2"/>
      <c r="F848" s="5"/>
      <c r="G848" s="3"/>
      <c r="H848" s="1"/>
      <c r="I848" s="3"/>
      <c r="J848" s="1"/>
      <c r="K848" s="5"/>
      <c r="L848" s="5"/>
      <c r="M848" s="1"/>
      <c r="N848" s="1"/>
      <c r="O848" s="2"/>
      <c r="P848" s="1"/>
      <c r="Q848" s="1"/>
      <c r="R848" s="2"/>
      <c r="S848" s="1"/>
      <c r="T848" s="1"/>
      <c r="U848" s="6"/>
      <c r="V848" s="5"/>
      <c r="W848" s="5"/>
      <c r="X848" s="6"/>
      <c r="Y848" s="6"/>
      <c r="Z848" s="6"/>
      <c r="AA848" s="1"/>
      <c r="AB848" s="1"/>
      <c r="AC848" s="1"/>
      <c r="AD848" s="2"/>
      <c r="AE848" s="2"/>
      <c r="AF848" s="1"/>
    </row>
    <row r="849">
      <c r="A849" s="5"/>
      <c r="B849" s="3"/>
      <c r="C849" s="1"/>
      <c r="D849" s="24"/>
      <c r="E849" s="2"/>
      <c r="F849" s="5"/>
      <c r="G849" s="3"/>
      <c r="H849" s="1"/>
      <c r="I849" s="3"/>
      <c r="J849" s="1"/>
      <c r="K849" s="5"/>
      <c r="L849" s="5"/>
      <c r="M849" s="1"/>
      <c r="N849" s="1"/>
      <c r="O849" s="2"/>
      <c r="P849" s="1"/>
      <c r="Q849" s="1"/>
      <c r="R849" s="2"/>
      <c r="S849" s="1"/>
      <c r="T849" s="1"/>
      <c r="U849" s="6"/>
      <c r="V849" s="5"/>
      <c r="W849" s="5"/>
      <c r="X849" s="6"/>
      <c r="Y849" s="6"/>
      <c r="Z849" s="5"/>
      <c r="AA849" s="1"/>
      <c r="AB849" s="1"/>
      <c r="AC849" s="1"/>
      <c r="AD849" s="2"/>
      <c r="AE849" s="2"/>
      <c r="AF849" s="1"/>
    </row>
    <row r="850">
      <c r="A850" s="5"/>
      <c r="B850" s="3"/>
      <c r="C850" s="1"/>
      <c r="D850" s="24"/>
      <c r="E850" s="2"/>
      <c r="F850" s="5"/>
      <c r="G850" s="3"/>
      <c r="H850" s="1"/>
      <c r="I850" s="3"/>
      <c r="J850" s="1"/>
      <c r="K850" s="5"/>
      <c r="L850" s="5"/>
      <c r="M850" s="1"/>
      <c r="N850" s="1"/>
      <c r="O850" s="2"/>
      <c r="P850" s="1"/>
      <c r="Q850" s="1"/>
      <c r="R850" s="2"/>
      <c r="S850" s="1"/>
      <c r="T850" s="1"/>
      <c r="U850" s="6"/>
      <c r="V850" s="5"/>
      <c r="W850" s="5"/>
      <c r="X850" s="5"/>
      <c r="Y850" s="5"/>
      <c r="Z850" s="6"/>
      <c r="AA850" s="1"/>
      <c r="AB850" s="1"/>
      <c r="AC850" s="1"/>
      <c r="AD850" s="2"/>
      <c r="AE850" s="2"/>
      <c r="AF850" s="1"/>
    </row>
    <row r="851">
      <c r="A851" s="5"/>
      <c r="B851" s="3"/>
      <c r="C851" s="2"/>
      <c r="D851" s="24"/>
      <c r="E851" s="2"/>
      <c r="F851" s="5"/>
      <c r="G851" s="3"/>
      <c r="H851" s="1"/>
      <c r="I851" s="3"/>
      <c r="J851" s="1"/>
      <c r="K851" s="5"/>
      <c r="L851" s="5"/>
      <c r="M851" s="1"/>
      <c r="N851" s="1"/>
      <c r="O851" s="2"/>
      <c r="P851" s="1"/>
      <c r="Q851" s="1"/>
      <c r="R851" s="2"/>
      <c r="S851" s="1"/>
      <c r="T851" s="1"/>
      <c r="U851" s="6"/>
      <c r="V851" s="5"/>
      <c r="W851" s="5"/>
      <c r="X851" s="6"/>
      <c r="Y851" s="6"/>
      <c r="Z851" s="6"/>
      <c r="AA851" s="1"/>
      <c r="AB851" s="1"/>
      <c r="AC851" s="1"/>
      <c r="AD851" s="2"/>
      <c r="AE851" s="2"/>
      <c r="AF851" s="1"/>
    </row>
    <row r="852">
      <c r="A852" s="5"/>
      <c r="B852" s="3"/>
      <c r="C852" s="2"/>
      <c r="D852" s="24"/>
      <c r="E852" s="2"/>
      <c r="F852" s="5"/>
      <c r="G852" s="3"/>
      <c r="H852" s="1"/>
      <c r="I852" s="3"/>
      <c r="J852" s="1"/>
      <c r="K852" s="5"/>
      <c r="L852" s="5"/>
      <c r="M852" s="1"/>
      <c r="N852" s="1"/>
      <c r="O852" s="2"/>
      <c r="P852" s="1"/>
      <c r="Q852" s="1"/>
      <c r="R852" s="2"/>
      <c r="S852" s="1"/>
      <c r="T852" s="1"/>
      <c r="U852" s="6"/>
      <c r="V852" s="5"/>
      <c r="W852" s="5"/>
      <c r="X852" s="6"/>
      <c r="Y852" s="6"/>
      <c r="Z852" s="6"/>
      <c r="AA852" s="1"/>
      <c r="AB852" s="1"/>
      <c r="AC852" s="1"/>
      <c r="AD852" s="2"/>
      <c r="AE852" s="2"/>
      <c r="AF852" s="1"/>
    </row>
    <row r="853">
      <c r="A853" s="5"/>
      <c r="B853" s="3"/>
      <c r="C853" s="2"/>
      <c r="D853" s="24"/>
      <c r="E853" s="2"/>
      <c r="F853" s="5"/>
      <c r="G853" s="3"/>
      <c r="H853" s="1"/>
      <c r="I853" s="3"/>
      <c r="J853" s="1"/>
      <c r="K853" s="5"/>
      <c r="L853" s="5"/>
      <c r="M853" s="1"/>
      <c r="N853" s="1"/>
      <c r="O853" s="2"/>
      <c r="P853" s="1"/>
      <c r="Q853" s="1"/>
      <c r="R853" s="2"/>
      <c r="S853" s="1"/>
      <c r="T853" s="1"/>
      <c r="U853" s="6"/>
      <c r="V853" s="5"/>
      <c r="W853" s="5"/>
      <c r="X853" s="6"/>
      <c r="Y853" s="6"/>
      <c r="Z853" s="6"/>
      <c r="AA853" s="1"/>
      <c r="AB853" s="1"/>
      <c r="AC853" s="1"/>
      <c r="AD853" s="2"/>
      <c r="AE853" s="1"/>
      <c r="AF853" s="1"/>
    </row>
    <row r="854">
      <c r="A854" s="5"/>
      <c r="B854" s="3"/>
      <c r="C854" s="1"/>
      <c r="D854" s="24"/>
      <c r="E854" s="2"/>
      <c r="F854" s="5"/>
      <c r="G854" s="3"/>
      <c r="H854" s="1"/>
      <c r="I854" s="3"/>
      <c r="J854" s="1"/>
      <c r="K854" s="5"/>
      <c r="L854" s="5"/>
      <c r="M854" s="1"/>
      <c r="N854" s="1"/>
      <c r="O854" s="2"/>
      <c r="P854" s="1"/>
      <c r="Q854" s="1"/>
      <c r="R854" s="2"/>
      <c r="S854" s="1"/>
      <c r="T854" s="1"/>
      <c r="U854" s="6"/>
      <c r="V854" s="5"/>
      <c r="W854" s="5"/>
      <c r="X854" s="6"/>
      <c r="Y854" s="6"/>
      <c r="Z854" s="6"/>
      <c r="AA854" s="1"/>
      <c r="AB854" s="1"/>
      <c r="AC854" s="1"/>
      <c r="AD854" s="2"/>
      <c r="AE854" s="2"/>
      <c r="AF854" s="1"/>
    </row>
    <row r="855">
      <c r="A855" s="5"/>
      <c r="B855" s="3"/>
      <c r="C855" s="1"/>
      <c r="D855" s="24"/>
      <c r="E855" s="2"/>
      <c r="F855" s="5"/>
      <c r="G855" s="3"/>
      <c r="H855" s="1"/>
      <c r="I855" s="3"/>
      <c r="J855" s="1"/>
      <c r="K855" s="5"/>
      <c r="L855" s="5"/>
      <c r="M855" s="1"/>
      <c r="N855" s="1"/>
      <c r="O855" s="2"/>
      <c r="P855" s="1"/>
      <c r="Q855" s="1"/>
      <c r="R855" s="2"/>
      <c r="S855" s="1"/>
      <c r="T855" s="1"/>
      <c r="U855" s="6"/>
      <c r="V855" s="5"/>
      <c r="W855" s="5"/>
      <c r="X855" s="6"/>
      <c r="Y855" s="6"/>
      <c r="Z855" s="6"/>
      <c r="AA855" s="1"/>
      <c r="AB855" s="1"/>
      <c r="AC855" s="1"/>
      <c r="AD855" s="2"/>
      <c r="AE855" s="2"/>
      <c r="AF855" s="1"/>
    </row>
    <row r="856">
      <c r="A856" s="5"/>
      <c r="B856" s="3"/>
      <c r="C856" s="1"/>
      <c r="D856" s="24"/>
      <c r="E856" s="2"/>
      <c r="F856" s="5"/>
      <c r="G856" s="3"/>
      <c r="H856" s="1"/>
      <c r="I856" s="3"/>
      <c r="J856" s="1"/>
      <c r="K856" s="5"/>
      <c r="L856" s="5"/>
      <c r="M856" s="1"/>
      <c r="N856" s="1"/>
      <c r="O856" s="2"/>
      <c r="P856" s="1"/>
      <c r="Q856" s="1"/>
      <c r="R856" s="2"/>
      <c r="S856" s="1"/>
      <c r="T856" s="1"/>
      <c r="U856" s="6"/>
      <c r="V856" s="5"/>
      <c r="W856" s="5"/>
      <c r="X856" s="6"/>
      <c r="Y856" s="6"/>
      <c r="Z856" s="6"/>
      <c r="AA856" s="1"/>
      <c r="AB856" s="1"/>
      <c r="AC856" s="1"/>
      <c r="AD856" s="2"/>
      <c r="AE856" s="2"/>
      <c r="AF856" s="1"/>
    </row>
    <row r="857">
      <c r="A857" s="5"/>
      <c r="B857" s="3"/>
      <c r="C857" s="1"/>
      <c r="D857" s="24"/>
      <c r="E857" s="2"/>
      <c r="F857" s="5"/>
      <c r="G857" s="3"/>
      <c r="H857" s="1"/>
      <c r="I857" s="3"/>
      <c r="J857" s="1"/>
      <c r="K857" s="5"/>
      <c r="L857" s="5"/>
      <c r="M857" s="1"/>
      <c r="N857" s="1"/>
      <c r="O857" s="2"/>
      <c r="P857" s="1"/>
      <c r="Q857" s="1"/>
      <c r="R857" s="2"/>
      <c r="S857" s="1"/>
      <c r="T857" s="1"/>
      <c r="U857" s="6"/>
      <c r="V857" s="5"/>
      <c r="W857" s="5"/>
      <c r="X857" s="5"/>
      <c r="Y857" s="5"/>
      <c r="Z857" s="6"/>
      <c r="AA857" s="1"/>
      <c r="AB857" s="1"/>
      <c r="AC857" s="1"/>
      <c r="AD857" s="2"/>
      <c r="AE857" s="2"/>
      <c r="AF857" s="1"/>
    </row>
    <row r="858">
      <c r="A858" s="5"/>
      <c r="B858" s="3"/>
      <c r="C858" s="2"/>
      <c r="D858" s="24"/>
      <c r="E858" s="2"/>
      <c r="F858" s="5"/>
      <c r="G858" s="3"/>
      <c r="H858" s="1"/>
      <c r="I858" s="3"/>
      <c r="J858" s="1"/>
      <c r="K858" s="5"/>
      <c r="L858" s="5"/>
      <c r="M858" s="1"/>
      <c r="N858" s="1"/>
      <c r="O858" s="2"/>
      <c r="P858" s="1"/>
      <c r="Q858" s="1"/>
      <c r="R858" s="2"/>
      <c r="S858" s="1"/>
      <c r="T858" s="1"/>
      <c r="U858" s="6"/>
      <c r="V858" s="5"/>
      <c r="W858" s="5"/>
      <c r="X858" s="6"/>
      <c r="Y858" s="6"/>
      <c r="Z858" s="6"/>
      <c r="AA858" s="1"/>
      <c r="AB858" s="1"/>
      <c r="AC858" s="1"/>
      <c r="AD858" s="2"/>
      <c r="AE858" s="2"/>
      <c r="AF858" s="1"/>
    </row>
    <row r="859">
      <c r="A859" s="5"/>
      <c r="B859" s="3"/>
      <c r="C859" s="2"/>
      <c r="D859" s="24"/>
      <c r="E859" s="2"/>
      <c r="F859" s="5"/>
      <c r="G859" s="3"/>
      <c r="H859" s="1"/>
      <c r="I859" s="3"/>
      <c r="J859" s="1"/>
      <c r="K859" s="5"/>
      <c r="L859" s="5"/>
      <c r="M859" s="1"/>
      <c r="N859" s="1"/>
      <c r="O859" s="2"/>
      <c r="P859" s="1"/>
      <c r="Q859" s="1"/>
      <c r="R859" s="2"/>
      <c r="S859" s="1"/>
      <c r="T859" s="1"/>
      <c r="U859" s="5"/>
      <c r="V859" s="5"/>
      <c r="W859" s="5"/>
      <c r="X859" s="6"/>
      <c r="Y859" s="6"/>
      <c r="Z859" s="5"/>
      <c r="AA859" s="1"/>
      <c r="AB859" s="1"/>
      <c r="AC859" s="1"/>
      <c r="AD859" s="2"/>
      <c r="AE859" s="2"/>
      <c r="AF859" s="1"/>
    </row>
    <row r="860">
      <c r="A860" s="5"/>
      <c r="B860" s="3"/>
      <c r="C860" s="2"/>
      <c r="D860" s="24"/>
      <c r="E860" s="2"/>
      <c r="F860" s="5"/>
      <c r="G860" s="3"/>
      <c r="H860" s="1"/>
      <c r="I860" s="3"/>
      <c r="J860" s="1"/>
      <c r="K860" s="5"/>
      <c r="L860" s="5"/>
      <c r="M860" s="1"/>
      <c r="N860" s="1"/>
      <c r="O860" s="2"/>
      <c r="P860" s="1"/>
      <c r="Q860" s="1"/>
      <c r="R860" s="2"/>
      <c r="S860" s="1"/>
      <c r="T860" s="1"/>
      <c r="U860" s="6"/>
      <c r="V860" s="5"/>
      <c r="W860" s="5"/>
      <c r="X860" s="6"/>
      <c r="Y860" s="6"/>
      <c r="Z860" s="5"/>
      <c r="AA860" s="1"/>
      <c r="AB860" s="1"/>
      <c r="AC860" s="1"/>
      <c r="AD860" s="2"/>
      <c r="AE860" s="2"/>
      <c r="AF860" s="1"/>
    </row>
    <row r="861">
      <c r="A861" s="5"/>
      <c r="B861" s="3"/>
      <c r="C861" s="2"/>
      <c r="D861" s="24"/>
      <c r="E861" s="2"/>
      <c r="F861" s="5"/>
      <c r="G861" s="3"/>
      <c r="H861" s="1"/>
      <c r="I861" s="3"/>
      <c r="J861" s="1"/>
      <c r="K861" s="5"/>
      <c r="L861" s="5"/>
      <c r="M861" s="1"/>
      <c r="N861" s="1"/>
      <c r="O861" s="2"/>
      <c r="P861" s="1"/>
      <c r="Q861" s="1"/>
      <c r="R861" s="2"/>
      <c r="S861" s="1"/>
      <c r="T861" s="1"/>
      <c r="U861" s="6"/>
      <c r="V861" s="5"/>
      <c r="W861" s="5"/>
      <c r="X861" s="6"/>
      <c r="Y861" s="6"/>
      <c r="Z861" s="6"/>
      <c r="AA861" s="1"/>
      <c r="AB861" s="1"/>
      <c r="AC861" s="1"/>
      <c r="AD861" s="2"/>
      <c r="AE861" s="2"/>
      <c r="AF861" s="1"/>
    </row>
    <row r="862">
      <c r="A862" s="5"/>
      <c r="B862" s="3"/>
      <c r="C862" s="1"/>
      <c r="D862" s="24"/>
      <c r="E862" s="2"/>
      <c r="F862" s="5"/>
      <c r="G862" s="3"/>
      <c r="H862" s="1"/>
      <c r="I862" s="3"/>
      <c r="J862" s="1"/>
      <c r="K862" s="5"/>
      <c r="L862" s="5"/>
      <c r="M862" s="1"/>
      <c r="N862" s="1"/>
      <c r="O862" s="2"/>
      <c r="P862" s="1"/>
      <c r="Q862" s="1"/>
      <c r="R862" s="2"/>
      <c r="S862" s="1"/>
      <c r="T862" s="1"/>
      <c r="U862" s="6"/>
      <c r="V862" s="5"/>
      <c r="W862" s="5"/>
      <c r="X862" s="6"/>
      <c r="Y862" s="6"/>
      <c r="Z862" s="6"/>
      <c r="AA862" s="1"/>
      <c r="AB862" s="1"/>
      <c r="AC862" s="1"/>
      <c r="AD862" s="2"/>
      <c r="AE862" s="2"/>
      <c r="AF862" s="1"/>
    </row>
    <row r="863">
      <c r="A863" s="5"/>
      <c r="B863" s="3"/>
      <c r="C863" s="1"/>
      <c r="D863" s="24"/>
      <c r="E863" s="2"/>
      <c r="F863" s="5"/>
      <c r="G863" s="3"/>
      <c r="H863" s="1"/>
      <c r="I863" s="3"/>
      <c r="J863" s="1"/>
      <c r="K863" s="5"/>
      <c r="L863" s="5"/>
      <c r="M863" s="1"/>
      <c r="N863" s="1"/>
      <c r="O863" s="2"/>
      <c r="P863" s="1"/>
      <c r="Q863" s="1"/>
      <c r="R863" s="2"/>
      <c r="S863" s="1"/>
      <c r="T863" s="1"/>
      <c r="U863" s="6"/>
      <c r="V863" s="5"/>
      <c r="W863" s="5"/>
      <c r="X863" s="6"/>
      <c r="Y863" s="6"/>
      <c r="Z863" s="6"/>
      <c r="AA863" s="1"/>
      <c r="AB863" s="1"/>
      <c r="AC863" s="1"/>
      <c r="AD863" s="2"/>
      <c r="AE863" s="2"/>
      <c r="AF863" s="1"/>
    </row>
    <row r="864">
      <c r="A864" s="5"/>
      <c r="B864" s="3"/>
      <c r="C864" s="1"/>
      <c r="D864" s="24"/>
      <c r="E864" s="2"/>
      <c r="F864" s="5"/>
      <c r="G864" s="3"/>
      <c r="H864" s="1"/>
      <c r="I864" s="3"/>
      <c r="J864" s="1"/>
      <c r="K864" s="5"/>
      <c r="L864" s="5"/>
      <c r="M864" s="1"/>
      <c r="N864" s="1"/>
      <c r="O864" s="2"/>
      <c r="P864" s="1"/>
      <c r="Q864" s="1"/>
      <c r="R864" s="2"/>
      <c r="S864" s="1"/>
      <c r="T864" s="1"/>
      <c r="U864" s="6"/>
      <c r="V864" s="5"/>
      <c r="W864" s="5"/>
      <c r="X864" s="6"/>
      <c r="Y864" s="6"/>
      <c r="Z864" s="6"/>
      <c r="AA864" s="1"/>
      <c r="AB864" s="1"/>
      <c r="AC864" s="1"/>
      <c r="AD864" s="2"/>
      <c r="AE864" s="2"/>
      <c r="AF864" s="1"/>
    </row>
    <row r="865">
      <c r="A865" s="5"/>
      <c r="B865" s="3"/>
      <c r="C865" s="1"/>
      <c r="D865" s="24"/>
      <c r="E865" s="2"/>
      <c r="F865" s="5"/>
      <c r="G865" s="3"/>
      <c r="H865" s="1"/>
      <c r="I865" s="3"/>
      <c r="J865" s="1"/>
      <c r="K865" s="5"/>
      <c r="L865" s="5"/>
      <c r="M865" s="1"/>
      <c r="N865" s="1"/>
      <c r="O865" s="2"/>
      <c r="P865" s="1"/>
      <c r="Q865" s="1"/>
      <c r="R865" s="2"/>
      <c r="S865" s="1"/>
      <c r="T865" s="1"/>
      <c r="U865" s="6"/>
      <c r="V865" s="5"/>
      <c r="W865" s="5"/>
      <c r="X865" s="6"/>
      <c r="Y865" s="6"/>
      <c r="Z865" s="6"/>
      <c r="AA865" s="1"/>
      <c r="AB865" s="1"/>
      <c r="AC865" s="1"/>
      <c r="AD865" s="2"/>
      <c r="AE865" s="2"/>
      <c r="AF865" s="1"/>
    </row>
    <row r="866">
      <c r="A866" s="5"/>
      <c r="B866" s="3"/>
      <c r="C866" s="1"/>
      <c r="D866" s="24"/>
      <c r="E866" s="2"/>
      <c r="F866" s="5"/>
      <c r="G866" s="3"/>
      <c r="H866" s="1"/>
      <c r="I866" s="3"/>
      <c r="J866" s="1"/>
      <c r="K866" s="5"/>
      <c r="L866" s="5"/>
      <c r="M866" s="1"/>
      <c r="N866" s="1"/>
      <c r="O866" s="2"/>
      <c r="P866" s="1"/>
      <c r="Q866" s="1"/>
      <c r="R866" s="2"/>
      <c r="S866" s="1"/>
      <c r="T866" s="1"/>
      <c r="U866" s="5"/>
      <c r="V866" s="5"/>
      <c r="W866" s="5"/>
      <c r="X866" s="5"/>
      <c r="Y866" s="5"/>
      <c r="Z866" s="5"/>
      <c r="AA866" s="1"/>
      <c r="AB866" s="1"/>
      <c r="AC866" s="1"/>
      <c r="AD866" s="2"/>
      <c r="AE866" s="2"/>
      <c r="AF866" s="1"/>
    </row>
    <row r="867">
      <c r="A867" s="5"/>
      <c r="B867" s="3"/>
      <c r="C867" s="1"/>
      <c r="D867" s="24"/>
      <c r="E867" s="2"/>
      <c r="F867" s="5"/>
      <c r="G867" s="3"/>
      <c r="H867" s="1"/>
      <c r="I867" s="3"/>
      <c r="J867" s="1"/>
      <c r="K867" s="5"/>
      <c r="L867" s="5"/>
      <c r="M867" s="1"/>
      <c r="N867" s="1"/>
      <c r="O867" s="2"/>
      <c r="P867" s="1"/>
      <c r="Q867" s="1"/>
      <c r="R867" s="2"/>
      <c r="S867" s="1"/>
      <c r="T867" s="1"/>
      <c r="U867" s="6"/>
      <c r="V867" s="5"/>
      <c r="W867" s="5"/>
      <c r="X867" s="6"/>
      <c r="Y867" s="6"/>
      <c r="Z867" s="6"/>
      <c r="AA867" s="1"/>
      <c r="AB867" s="1"/>
      <c r="AC867" s="1"/>
      <c r="AD867" s="2"/>
      <c r="AE867" s="2"/>
      <c r="AF867" s="1"/>
    </row>
    <row r="868">
      <c r="A868" s="5"/>
      <c r="B868" s="3"/>
      <c r="C868" s="2"/>
      <c r="D868" s="24"/>
      <c r="E868" s="2"/>
      <c r="F868" s="5"/>
      <c r="G868" s="3"/>
      <c r="H868" s="1"/>
      <c r="I868" s="3"/>
      <c r="J868" s="1"/>
      <c r="K868" s="5"/>
      <c r="L868" s="5"/>
      <c r="M868" s="1"/>
      <c r="N868" s="1"/>
      <c r="O868" s="2"/>
      <c r="P868" s="1"/>
      <c r="Q868" s="1"/>
      <c r="R868" s="2"/>
      <c r="S868" s="1"/>
      <c r="T868" s="1"/>
      <c r="U868" s="6"/>
      <c r="V868" s="5"/>
      <c r="W868" s="5"/>
      <c r="X868" s="5"/>
      <c r="Y868" s="6"/>
      <c r="Z868" s="6"/>
      <c r="AA868" s="1"/>
      <c r="AB868" s="1"/>
      <c r="AC868" s="1"/>
      <c r="AD868" s="2"/>
      <c r="AE868" s="2"/>
      <c r="AF868" s="1"/>
    </row>
    <row r="869">
      <c r="A869" s="5"/>
      <c r="B869" s="3"/>
      <c r="C869" s="1"/>
      <c r="D869" s="24"/>
      <c r="E869" s="2"/>
      <c r="F869" s="5"/>
      <c r="G869" s="3"/>
      <c r="H869" s="1"/>
      <c r="I869" s="3"/>
      <c r="J869" s="1"/>
      <c r="K869" s="5"/>
      <c r="L869" s="5"/>
      <c r="M869" s="1"/>
      <c r="N869" s="1"/>
      <c r="O869" s="2"/>
      <c r="P869" s="1"/>
      <c r="Q869" s="1"/>
      <c r="R869" s="2"/>
      <c r="S869" s="1"/>
      <c r="T869" s="1"/>
      <c r="U869" s="6"/>
      <c r="V869" s="5"/>
      <c r="W869" s="5"/>
      <c r="X869" s="6"/>
      <c r="Y869" s="6"/>
      <c r="Z869" s="6"/>
      <c r="AA869" s="1"/>
      <c r="AB869" s="1"/>
      <c r="AC869" s="1"/>
      <c r="AD869" s="2"/>
      <c r="AE869" s="2"/>
      <c r="AF869" s="1"/>
    </row>
    <row r="870">
      <c r="A870" s="5"/>
      <c r="B870" s="3"/>
      <c r="C870" s="2"/>
      <c r="D870" s="24"/>
      <c r="E870" s="2"/>
      <c r="F870" s="5"/>
      <c r="G870" s="3"/>
      <c r="H870" s="1"/>
      <c r="I870" s="3"/>
      <c r="J870" s="1"/>
      <c r="K870" s="5"/>
      <c r="L870" s="5"/>
      <c r="M870" s="1"/>
      <c r="N870" s="1"/>
      <c r="O870" s="2"/>
      <c r="P870" s="1"/>
      <c r="Q870" s="1"/>
      <c r="R870" s="2"/>
      <c r="S870" s="1"/>
      <c r="T870" s="1"/>
      <c r="U870" s="6"/>
      <c r="V870" s="5"/>
      <c r="W870" s="5"/>
      <c r="X870" s="6"/>
      <c r="Y870" s="6"/>
      <c r="Z870" s="6"/>
      <c r="AA870" s="1"/>
      <c r="AB870" s="1"/>
      <c r="AC870" s="1"/>
      <c r="AD870" s="2"/>
      <c r="AE870" s="2"/>
      <c r="AF870" s="1"/>
    </row>
    <row r="871">
      <c r="A871" s="5"/>
      <c r="B871" s="3"/>
      <c r="C871" s="2"/>
      <c r="D871" s="24"/>
      <c r="E871" s="2"/>
      <c r="F871" s="5"/>
      <c r="G871" s="3"/>
      <c r="H871" s="1"/>
      <c r="I871" s="3"/>
      <c r="J871" s="1"/>
      <c r="K871" s="5"/>
      <c r="L871" s="5"/>
      <c r="M871" s="1"/>
      <c r="N871" s="1"/>
      <c r="O871" s="2"/>
      <c r="P871" s="1"/>
      <c r="Q871" s="1"/>
      <c r="R871" s="2"/>
      <c r="S871" s="1"/>
      <c r="T871" s="1"/>
      <c r="U871" s="6"/>
      <c r="V871" s="5"/>
      <c r="W871" s="5"/>
      <c r="X871" s="6"/>
      <c r="Y871" s="6"/>
      <c r="Z871" s="5"/>
      <c r="AA871" s="1"/>
      <c r="AB871" s="1"/>
      <c r="AC871" s="1"/>
      <c r="AD871" s="2"/>
      <c r="AE871" s="2"/>
      <c r="AF871" s="1"/>
    </row>
    <row r="872">
      <c r="A872" s="5"/>
      <c r="B872" s="3"/>
      <c r="C872" s="2"/>
      <c r="D872" s="24"/>
      <c r="E872" s="2"/>
      <c r="F872" s="5"/>
      <c r="G872" s="3"/>
      <c r="H872" s="1"/>
      <c r="I872" s="3"/>
      <c r="J872" s="1"/>
      <c r="K872" s="5"/>
      <c r="L872" s="5"/>
      <c r="M872" s="1"/>
      <c r="N872" s="1"/>
      <c r="O872" s="2"/>
      <c r="P872" s="1"/>
      <c r="Q872" s="1"/>
      <c r="R872" s="2"/>
      <c r="S872" s="1"/>
      <c r="T872" s="1"/>
      <c r="U872" s="6"/>
      <c r="V872" s="5"/>
      <c r="W872" s="5"/>
      <c r="X872" s="6"/>
      <c r="Y872" s="6"/>
      <c r="Z872" s="6"/>
      <c r="AA872" s="1"/>
      <c r="AB872" s="1"/>
      <c r="AC872" s="1"/>
      <c r="AD872" s="2"/>
      <c r="AE872" s="2"/>
      <c r="AF872" s="1"/>
    </row>
    <row r="873">
      <c r="A873" s="5"/>
      <c r="B873" s="3"/>
      <c r="C873" s="1"/>
      <c r="D873" s="24"/>
      <c r="E873" s="2"/>
      <c r="F873" s="5"/>
      <c r="G873" s="3"/>
      <c r="H873" s="1"/>
      <c r="I873" s="3"/>
      <c r="J873" s="1"/>
      <c r="K873" s="5"/>
      <c r="L873" s="5"/>
      <c r="M873" s="1"/>
      <c r="N873" s="1"/>
      <c r="O873" s="2"/>
      <c r="P873" s="1"/>
      <c r="Q873" s="1"/>
      <c r="R873" s="2"/>
      <c r="S873" s="1"/>
      <c r="T873" s="1"/>
      <c r="U873" s="6"/>
      <c r="V873" s="5"/>
      <c r="W873" s="5"/>
      <c r="X873" s="6"/>
      <c r="Y873" s="6"/>
      <c r="Z873" s="6"/>
      <c r="AA873" s="1"/>
      <c r="AB873" s="1"/>
      <c r="AC873" s="1"/>
      <c r="AD873" s="2"/>
      <c r="AE873" s="2"/>
      <c r="AF873" s="1"/>
    </row>
    <row r="874">
      <c r="A874" s="5"/>
      <c r="B874" s="3"/>
      <c r="C874" s="1"/>
      <c r="D874" s="24"/>
      <c r="E874" s="2"/>
      <c r="F874" s="5"/>
      <c r="G874" s="3"/>
      <c r="H874" s="1"/>
      <c r="I874" s="3"/>
      <c r="J874" s="1"/>
      <c r="K874" s="5"/>
      <c r="L874" s="5"/>
      <c r="M874" s="1"/>
      <c r="N874" s="1"/>
      <c r="O874" s="2"/>
      <c r="P874" s="1"/>
      <c r="Q874" s="1"/>
      <c r="R874" s="2"/>
      <c r="S874" s="1"/>
      <c r="T874" s="1"/>
      <c r="U874" s="6"/>
      <c r="V874" s="5"/>
      <c r="W874" s="5"/>
      <c r="X874" s="6"/>
      <c r="Y874" s="6"/>
      <c r="Z874" s="6"/>
      <c r="AA874" s="1"/>
      <c r="AB874" s="1"/>
      <c r="AC874" s="1"/>
      <c r="AD874" s="2"/>
      <c r="AE874" s="2"/>
      <c r="AF874" s="1"/>
    </row>
    <row r="875">
      <c r="A875" s="5"/>
      <c r="B875" s="3"/>
      <c r="C875" s="1"/>
      <c r="D875" s="24"/>
      <c r="E875" s="2"/>
      <c r="F875" s="5"/>
      <c r="G875" s="3"/>
      <c r="H875" s="1"/>
      <c r="I875" s="3"/>
      <c r="J875" s="1"/>
      <c r="K875" s="5"/>
      <c r="L875" s="5"/>
      <c r="M875" s="1"/>
      <c r="N875" s="1"/>
      <c r="O875" s="2"/>
      <c r="P875" s="1"/>
      <c r="Q875" s="1"/>
      <c r="R875" s="2"/>
      <c r="S875" s="1"/>
      <c r="T875" s="1"/>
      <c r="U875" s="6"/>
      <c r="V875" s="5"/>
      <c r="W875" s="5"/>
      <c r="X875" s="6"/>
      <c r="Y875" s="6"/>
      <c r="Z875" s="6"/>
      <c r="AA875" s="1"/>
      <c r="AB875" s="1"/>
      <c r="AC875" s="1"/>
      <c r="AD875" s="2"/>
      <c r="AE875" s="2"/>
      <c r="AF875" s="1"/>
    </row>
    <row r="876">
      <c r="A876" s="5"/>
      <c r="B876" s="3"/>
      <c r="C876" s="1"/>
      <c r="D876" s="24"/>
      <c r="E876" s="2"/>
      <c r="F876" s="5"/>
      <c r="G876" s="3"/>
      <c r="H876" s="1"/>
      <c r="I876" s="3"/>
      <c r="J876" s="1"/>
      <c r="K876" s="5"/>
      <c r="L876" s="5"/>
      <c r="M876" s="1"/>
      <c r="N876" s="1"/>
      <c r="O876" s="2"/>
      <c r="P876" s="1"/>
      <c r="Q876" s="1"/>
      <c r="R876" s="2"/>
      <c r="S876" s="1"/>
      <c r="T876" s="1"/>
      <c r="U876" s="6"/>
      <c r="V876" s="5"/>
      <c r="W876" s="5"/>
      <c r="X876" s="6"/>
      <c r="Y876" s="6"/>
      <c r="Z876" s="5"/>
      <c r="AA876" s="1"/>
      <c r="AB876" s="1"/>
      <c r="AC876" s="1"/>
      <c r="AD876" s="2"/>
      <c r="AE876" s="2"/>
      <c r="AF876" s="1"/>
    </row>
    <row r="877">
      <c r="A877" s="5"/>
      <c r="B877" s="3"/>
      <c r="C877" s="1"/>
      <c r="D877" s="24"/>
      <c r="E877" s="2"/>
      <c r="F877" s="5"/>
      <c r="G877" s="3"/>
      <c r="H877" s="1"/>
      <c r="I877" s="3"/>
      <c r="J877" s="1"/>
      <c r="K877" s="5"/>
      <c r="L877" s="5"/>
      <c r="M877" s="1"/>
      <c r="N877" s="1"/>
      <c r="O877" s="2"/>
      <c r="P877" s="1"/>
      <c r="Q877" s="1"/>
      <c r="R877" s="2"/>
      <c r="S877" s="1"/>
      <c r="T877" s="1"/>
      <c r="U877" s="6"/>
      <c r="V877" s="5"/>
      <c r="W877" s="5"/>
      <c r="X877" s="6"/>
      <c r="Y877" s="6"/>
      <c r="Z877" s="5"/>
      <c r="AA877" s="1"/>
      <c r="AB877" s="1"/>
      <c r="AC877" s="1"/>
      <c r="AD877" s="2"/>
      <c r="AE877" s="2"/>
      <c r="AF877" s="1"/>
    </row>
    <row r="878">
      <c r="A878" s="5"/>
      <c r="B878" s="3"/>
      <c r="C878" s="1"/>
      <c r="D878" s="24"/>
      <c r="E878" s="2"/>
      <c r="F878" s="5"/>
      <c r="G878" s="3"/>
      <c r="H878" s="1"/>
      <c r="I878" s="3"/>
      <c r="J878" s="1"/>
      <c r="K878" s="5"/>
      <c r="L878" s="5"/>
      <c r="M878" s="1"/>
      <c r="N878" s="1"/>
      <c r="O878" s="2"/>
      <c r="P878" s="1"/>
      <c r="Q878" s="1"/>
      <c r="R878" s="2"/>
      <c r="S878" s="1"/>
      <c r="T878" s="1"/>
      <c r="U878" s="5"/>
      <c r="V878" s="5"/>
      <c r="W878" s="5"/>
      <c r="X878" s="6"/>
      <c r="Y878" s="6"/>
      <c r="Z878" s="6"/>
      <c r="AA878" s="1"/>
      <c r="AB878" s="1"/>
      <c r="AC878" s="1"/>
      <c r="AD878" s="2"/>
      <c r="AE878" s="1"/>
      <c r="AF878" s="1"/>
    </row>
    <row r="879">
      <c r="A879" s="5"/>
      <c r="B879" s="3"/>
      <c r="C879" s="1"/>
      <c r="D879" s="24"/>
      <c r="E879" s="2"/>
      <c r="F879" s="5"/>
      <c r="G879" s="3"/>
      <c r="H879" s="1"/>
      <c r="I879" s="3"/>
      <c r="J879" s="1"/>
      <c r="K879" s="5"/>
      <c r="L879" s="5"/>
      <c r="M879" s="1"/>
      <c r="N879" s="1"/>
      <c r="O879" s="2"/>
      <c r="P879" s="1"/>
      <c r="Q879" s="1"/>
      <c r="R879" s="2"/>
      <c r="S879" s="1"/>
      <c r="T879" s="1"/>
      <c r="U879" s="5"/>
      <c r="V879" s="5"/>
      <c r="W879" s="5"/>
      <c r="X879" s="6"/>
      <c r="Y879" s="6"/>
      <c r="Z879" s="6"/>
      <c r="AA879" s="1"/>
      <c r="AB879" s="1"/>
      <c r="AC879" s="1"/>
      <c r="AD879" s="2"/>
      <c r="AE879" s="2"/>
      <c r="AF879" s="1"/>
    </row>
    <row r="880">
      <c r="A880" s="5"/>
      <c r="B880" s="3"/>
      <c r="C880" s="2"/>
      <c r="D880" s="24"/>
      <c r="E880" s="2"/>
      <c r="F880" s="5"/>
      <c r="G880" s="3"/>
      <c r="H880" s="1"/>
      <c r="I880" s="3"/>
      <c r="J880" s="1"/>
      <c r="K880" s="5"/>
      <c r="L880" s="5"/>
      <c r="M880" s="1"/>
      <c r="N880" s="1"/>
      <c r="O880" s="2"/>
      <c r="P880" s="1"/>
      <c r="Q880" s="1"/>
      <c r="R880" s="2"/>
      <c r="S880" s="1"/>
      <c r="T880" s="1"/>
      <c r="U880" s="6"/>
      <c r="V880" s="5"/>
      <c r="W880" s="5"/>
      <c r="X880" s="6"/>
      <c r="Y880" s="6"/>
      <c r="Z880" s="6"/>
      <c r="AA880" s="1"/>
      <c r="AB880" s="1"/>
      <c r="AC880" s="1"/>
      <c r="AD880" s="2"/>
      <c r="AE880" s="2"/>
      <c r="AF880" s="1"/>
    </row>
    <row r="881">
      <c r="A881" s="5"/>
      <c r="B881" s="3"/>
      <c r="C881" s="2"/>
      <c r="D881" s="24"/>
      <c r="E881" s="2"/>
      <c r="F881" s="5"/>
      <c r="G881" s="3"/>
      <c r="H881" s="1"/>
      <c r="I881" s="3"/>
      <c r="J881" s="1"/>
      <c r="K881" s="5"/>
      <c r="L881" s="5"/>
      <c r="M881" s="1"/>
      <c r="N881" s="1"/>
      <c r="O881" s="2"/>
      <c r="P881" s="1"/>
      <c r="Q881" s="1"/>
      <c r="R881" s="2"/>
      <c r="S881" s="1"/>
      <c r="T881" s="1"/>
      <c r="U881" s="6"/>
      <c r="V881" s="5"/>
      <c r="W881" s="5"/>
      <c r="X881" s="6"/>
      <c r="Y881" s="6"/>
      <c r="Z881" s="6"/>
      <c r="AA881" s="1"/>
      <c r="AB881" s="1"/>
      <c r="AC881" s="1"/>
      <c r="AD881" s="2"/>
      <c r="AE881" s="2"/>
      <c r="AF881" s="1"/>
    </row>
    <row r="882">
      <c r="A882" s="5"/>
      <c r="B882" s="3"/>
      <c r="C882" s="1"/>
      <c r="D882" s="24"/>
      <c r="E882" s="2"/>
      <c r="F882" s="5"/>
      <c r="G882" s="3"/>
      <c r="H882" s="1"/>
      <c r="I882" s="3"/>
      <c r="J882" s="1"/>
      <c r="K882" s="5"/>
      <c r="L882" s="5"/>
      <c r="M882" s="1"/>
      <c r="N882" s="1"/>
      <c r="O882" s="2"/>
      <c r="P882" s="1"/>
      <c r="Q882" s="1"/>
      <c r="R882" s="2"/>
      <c r="S882" s="1"/>
      <c r="T882" s="1"/>
      <c r="U882" s="6"/>
      <c r="V882" s="5"/>
      <c r="W882" s="5"/>
      <c r="X882" s="6"/>
      <c r="Y882" s="6"/>
      <c r="Z882" s="6"/>
      <c r="AA882" s="1"/>
      <c r="AB882" s="1"/>
      <c r="AC882" s="1"/>
      <c r="AD882" s="2"/>
      <c r="AE882" s="2"/>
      <c r="AF882" s="1"/>
    </row>
    <row r="883">
      <c r="A883" s="5"/>
      <c r="B883" s="3"/>
      <c r="C883" s="1"/>
      <c r="D883" s="24"/>
      <c r="E883" s="2"/>
      <c r="F883" s="5"/>
      <c r="G883" s="3"/>
      <c r="H883" s="1"/>
      <c r="I883" s="3"/>
      <c r="J883" s="1"/>
      <c r="K883" s="5"/>
      <c r="L883" s="5"/>
      <c r="M883" s="1"/>
      <c r="N883" s="1"/>
      <c r="O883" s="2"/>
      <c r="P883" s="1"/>
      <c r="Q883" s="1"/>
      <c r="R883" s="2"/>
      <c r="S883" s="1"/>
      <c r="T883" s="1"/>
      <c r="U883" s="6"/>
      <c r="V883" s="5"/>
      <c r="W883" s="5"/>
      <c r="X883" s="6"/>
      <c r="Y883" s="6"/>
      <c r="Z883" s="6"/>
      <c r="AA883" s="1"/>
      <c r="AB883" s="1"/>
      <c r="AC883" s="1"/>
      <c r="AD883" s="2"/>
      <c r="AE883" s="2"/>
      <c r="AF883" s="1"/>
    </row>
    <row r="884">
      <c r="A884" s="5"/>
      <c r="B884" s="3"/>
      <c r="C884" s="1"/>
      <c r="D884" s="24"/>
      <c r="E884" s="2"/>
      <c r="F884" s="5"/>
      <c r="G884" s="3"/>
      <c r="H884" s="1"/>
      <c r="I884" s="3"/>
      <c r="J884" s="1"/>
      <c r="K884" s="5"/>
      <c r="L884" s="5"/>
      <c r="M884" s="1"/>
      <c r="N884" s="1"/>
      <c r="O884" s="2"/>
      <c r="P884" s="1"/>
      <c r="Q884" s="1"/>
      <c r="R884" s="2"/>
      <c r="S884" s="1"/>
      <c r="T884" s="1"/>
      <c r="U884" s="5"/>
      <c r="V884" s="5"/>
      <c r="W884" s="5"/>
      <c r="X884" s="5"/>
      <c r="Y884" s="5"/>
      <c r="Z884" s="5"/>
      <c r="AA884" s="1"/>
      <c r="AB884" s="1"/>
      <c r="AC884" s="1"/>
      <c r="AD884" s="2"/>
      <c r="AE884" s="2"/>
      <c r="AF884" s="1"/>
    </row>
    <row r="885">
      <c r="A885" s="5"/>
      <c r="B885" s="3"/>
      <c r="C885" s="2"/>
      <c r="D885" s="24"/>
      <c r="E885" s="2"/>
      <c r="F885" s="5"/>
      <c r="G885" s="3"/>
      <c r="H885" s="1"/>
      <c r="I885" s="3"/>
      <c r="J885" s="1"/>
      <c r="K885" s="5"/>
      <c r="L885" s="5"/>
      <c r="M885" s="1"/>
      <c r="N885" s="1"/>
      <c r="O885" s="2"/>
      <c r="P885" s="1"/>
      <c r="Q885" s="1"/>
      <c r="R885" s="2"/>
      <c r="S885" s="1"/>
      <c r="T885" s="1"/>
      <c r="U885" s="6"/>
      <c r="V885" s="5"/>
      <c r="W885" s="5"/>
      <c r="X885" s="6"/>
      <c r="Y885" s="6"/>
      <c r="Z885" s="6"/>
      <c r="AA885" s="1"/>
      <c r="AB885" s="1"/>
      <c r="AC885" s="1"/>
      <c r="AD885" s="2"/>
      <c r="AE885" s="2"/>
      <c r="AF885" s="1"/>
    </row>
    <row r="886">
      <c r="A886" s="5"/>
      <c r="B886" s="3"/>
      <c r="C886" s="1"/>
      <c r="D886" s="24"/>
      <c r="E886" s="2"/>
      <c r="F886" s="5"/>
      <c r="G886" s="3"/>
      <c r="H886" s="1"/>
      <c r="I886" s="3"/>
      <c r="J886" s="1"/>
      <c r="K886" s="5"/>
      <c r="L886" s="5"/>
      <c r="M886" s="1"/>
      <c r="N886" s="1"/>
      <c r="O886" s="2"/>
      <c r="P886" s="1"/>
      <c r="Q886" s="1"/>
      <c r="R886" s="2"/>
      <c r="S886" s="1"/>
      <c r="T886" s="1"/>
      <c r="U886" s="5"/>
      <c r="V886" s="5"/>
      <c r="W886" s="5"/>
      <c r="X886" s="6"/>
      <c r="Y886" s="6"/>
      <c r="Z886" s="5"/>
      <c r="AA886" s="1"/>
      <c r="AB886" s="1"/>
      <c r="AC886" s="1"/>
      <c r="AD886" s="2"/>
      <c r="AE886" s="2"/>
      <c r="AF886" s="1"/>
    </row>
    <row r="887">
      <c r="A887" s="5"/>
      <c r="B887" s="3"/>
      <c r="C887" s="2"/>
      <c r="D887" s="24"/>
      <c r="E887" s="2"/>
      <c r="F887" s="5"/>
      <c r="G887" s="3"/>
      <c r="H887" s="1"/>
      <c r="I887" s="3"/>
      <c r="J887" s="1"/>
      <c r="K887" s="5"/>
      <c r="L887" s="5"/>
      <c r="M887" s="1"/>
      <c r="N887" s="1"/>
      <c r="O887" s="2"/>
      <c r="P887" s="1"/>
      <c r="Q887" s="1"/>
      <c r="R887" s="2"/>
      <c r="S887" s="1"/>
      <c r="T887" s="1"/>
      <c r="U887" s="6"/>
      <c r="V887" s="5"/>
      <c r="W887" s="5"/>
      <c r="X887" s="6"/>
      <c r="Y887" s="6"/>
      <c r="Z887" s="6"/>
      <c r="AA887" s="1"/>
      <c r="AB887" s="1"/>
      <c r="AC887" s="1"/>
      <c r="AD887" s="2"/>
      <c r="AE887" s="2"/>
      <c r="AF887" s="1"/>
    </row>
    <row r="888">
      <c r="A888" s="5"/>
      <c r="B888" s="3"/>
      <c r="C888" s="1"/>
      <c r="D888" s="24"/>
      <c r="E888" s="2"/>
      <c r="F888" s="5"/>
      <c r="G888" s="3"/>
      <c r="H888" s="1"/>
      <c r="I888" s="3"/>
      <c r="J888" s="1"/>
      <c r="K888" s="5"/>
      <c r="L888" s="5"/>
      <c r="M888" s="1"/>
      <c r="N888" s="1"/>
      <c r="O888" s="2"/>
      <c r="P888" s="1"/>
      <c r="Q888" s="1"/>
      <c r="R888" s="2"/>
      <c r="S888" s="1"/>
      <c r="T888" s="1"/>
      <c r="U888" s="6"/>
      <c r="V888" s="5"/>
      <c r="W888" s="5"/>
      <c r="X888" s="6"/>
      <c r="Y888" s="6"/>
      <c r="Z888" s="6"/>
      <c r="AA888" s="1"/>
      <c r="AB888" s="1"/>
      <c r="AC888" s="1"/>
      <c r="AD888" s="2"/>
      <c r="AE888" s="2"/>
      <c r="AF888" s="1"/>
    </row>
    <row r="889">
      <c r="A889" s="5"/>
      <c r="B889" s="3"/>
      <c r="C889" s="2"/>
      <c r="D889" s="24"/>
      <c r="E889" s="2"/>
      <c r="F889" s="5"/>
      <c r="G889" s="3"/>
      <c r="H889" s="1"/>
      <c r="I889" s="3"/>
      <c r="J889" s="1"/>
      <c r="K889" s="5"/>
      <c r="L889" s="5"/>
      <c r="M889" s="1"/>
      <c r="N889" s="1"/>
      <c r="O889" s="2"/>
      <c r="P889" s="1"/>
      <c r="Q889" s="1"/>
      <c r="R889" s="2"/>
      <c r="S889" s="1"/>
      <c r="T889" s="1"/>
      <c r="U889" s="6"/>
      <c r="V889" s="5"/>
      <c r="W889" s="5"/>
      <c r="X889" s="6"/>
      <c r="Y889" s="6"/>
      <c r="Z889" s="6"/>
      <c r="AA889" s="1"/>
      <c r="AB889" s="1"/>
      <c r="AC889" s="1"/>
      <c r="AD889" s="2"/>
      <c r="AE889" s="2"/>
      <c r="AF889" s="1"/>
    </row>
    <row r="890">
      <c r="A890" s="5"/>
      <c r="B890" s="3"/>
      <c r="C890" s="2"/>
      <c r="D890" s="24"/>
      <c r="E890" s="2"/>
      <c r="F890" s="5"/>
      <c r="G890" s="3"/>
      <c r="H890" s="1"/>
      <c r="I890" s="3"/>
      <c r="J890" s="1"/>
      <c r="K890" s="5"/>
      <c r="L890" s="5"/>
      <c r="M890" s="1"/>
      <c r="N890" s="1"/>
      <c r="O890" s="2"/>
      <c r="P890" s="1"/>
      <c r="Q890" s="1"/>
      <c r="R890" s="2"/>
      <c r="S890" s="1"/>
      <c r="T890" s="1"/>
      <c r="U890" s="6"/>
      <c r="V890" s="5"/>
      <c r="W890" s="5"/>
      <c r="X890" s="6"/>
      <c r="Y890" s="6"/>
      <c r="Z890" s="6"/>
      <c r="AA890" s="1"/>
      <c r="AB890" s="1"/>
      <c r="AC890" s="1"/>
      <c r="AD890" s="2"/>
      <c r="AE890" s="2"/>
      <c r="AF890" s="1"/>
    </row>
    <row r="891">
      <c r="A891" s="5"/>
      <c r="B891" s="3"/>
      <c r="C891" s="1"/>
      <c r="D891" s="24"/>
      <c r="E891" s="2"/>
      <c r="F891" s="5"/>
      <c r="G891" s="3"/>
      <c r="H891" s="1"/>
      <c r="I891" s="3"/>
      <c r="J891" s="1"/>
      <c r="K891" s="5"/>
      <c r="L891" s="5"/>
      <c r="M891" s="1"/>
      <c r="N891" s="1"/>
      <c r="O891" s="2"/>
      <c r="P891" s="1"/>
      <c r="Q891" s="1"/>
      <c r="R891" s="2"/>
      <c r="S891" s="1"/>
      <c r="T891" s="1"/>
      <c r="U891" s="6"/>
      <c r="V891" s="5"/>
      <c r="W891" s="5"/>
      <c r="X891" s="6"/>
      <c r="Y891" s="6"/>
      <c r="Z891" s="6"/>
      <c r="AA891" s="1"/>
      <c r="AB891" s="1"/>
      <c r="AC891" s="1"/>
      <c r="AD891" s="2"/>
      <c r="AE891" s="2"/>
      <c r="AF891" s="1"/>
    </row>
    <row r="892">
      <c r="A892" s="5"/>
      <c r="B892" s="3"/>
      <c r="C892" s="2"/>
      <c r="D892" s="24"/>
      <c r="E892" s="2"/>
      <c r="F892" s="5"/>
      <c r="G892" s="3"/>
      <c r="H892" s="1"/>
      <c r="I892" s="3"/>
      <c r="J892" s="1"/>
      <c r="K892" s="5"/>
      <c r="L892" s="5"/>
      <c r="M892" s="1"/>
      <c r="N892" s="1"/>
      <c r="O892" s="2"/>
      <c r="P892" s="1"/>
      <c r="Q892" s="1"/>
      <c r="R892" s="2"/>
      <c r="S892" s="1"/>
      <c r="T892" s="1"/>
      <c r="U892" s="6"/>
      <c r="V892" s="5"/>
      <c r="W892" s="5"/>
      <c r="X892" s="6"/>
      <c r="Y892" s="6"/>
      <c r="Z892" s="6"/>
      <c r="AA892" s="1"/>
      <c r="AB892" s="1"/>
      <c r="AC892" s="1"/>
      <c r="AD892" s="2"/>
      <c r="AE892" s="2"/>
      <c r="AF892" s="1"/>
    </row>
    <row r="893">
      <c r="A893" s="5"/>
      <c r="B893" s="3"/>
      <c r="C893" s="1"/>
      <c r="D893" s="24"/>
      <c r="E893" s="2"/>
      <c r="F893" s="5"/>
      <c r="G893" s="3"/>
      <c r="H893" s="1"/>
      <c r="I893" s="3"/>
      <c r="J893" s="1"/>
      <c r="K893" s="5"/>
      <c r="L893" s="5"/>
      <c r="M893" s="1"/>
      <c r="N893" s="1"/>
      <c r="O893" s="2"/>
      <c r="P893" s="1"/>
      <c r="Q893" s="1"/>
      <c r="R893" s="2"/>
      <c r="S893" s="1"/>
      <c r="T893" s="1"/>
      <c r="U893" s="6"/>
      <c r="V893" s="5"/>
      <c r="W893" s="5"/>
      <c r="X893" s="6"/>
      <c r="Y893" s="6"/>
      <c r="Z893" s="6"/>
      <c r="AA893" s="1"/>
      <c r="AB893" s="1"/>
      <c r="AC893" s="1"/>
      <c r="AD893" s="2"/>
      <c r="AE893" s="2"/>
      <c r="AF893" s="1"/>
    </row>
    <row r="894">
      <c r="A894" s="5"/>
      <c r="B894" s="3"/>
      <c r="C894" s="1"/>
      <c r="D894" s="24"/>
      <c r="E894" s="2"/>
      <c r="F894" s="5"/>
      <c r="G894" s="3"/>
      <c r="H894" s="1"/>
      <c r="I894" s="3"/>
      <c r="J894" s="1"/>
      <c r="K894" s="5"/>
      <c r="L894" s="5"/>
      <c r="M894" s="1"/>
      <c r="N894" s="1"/>
      <c r="O894" s="2"/>
      <c r="P894" s="1"/>
      <c r="Q894" s="1"/>
      <c r="R894" s="2"/>
      <c r="S894" s="1"/>
      <c r="T894" s="1"/>
      <c r="U894" s="6"/>
      <c r="V894" s="5"/>
      <c r="W894" s="5"/>
      <c r="X894" s="6"/>
      <c r="Y894" s="6"/>
      <c r="Z894" s="6"/>
      <c r="AA894" s="1"/>
      <c r="AB894" s="1"/>
      <c r="AC894" s="1"/>
      <c r="AD894" s="2"/>
      <c r="AE894" s="2"/>
      <c r="AF894" s="1"/>
    </row>
    <row r="895">
      <c r="A895" s="5"/>
      <c r="B895" s="3"/>
      <c r="C895" s="2"/>
      <c r="D895" s="24"/>
      <c r="E895" s="2"/>
      <c r="F895" s="5"/>
      <c r="G895" s="3"/>
      <c r="H895" s="1"/>
      <c r="I895" s="3"/>
      <c r="J895" s="1"/>
      <c r="K895" s="5"/>
      <c r="L895" s="5"/>
      <c r="M895" s="1"/>
      <c r="N895" s="1"/>
      <c r="O895" s="2"/>
      <c r="P895" s="1"/>
      <c r="Q895" s="1"/>
      <c r="R895" s="2"/>
      <c r="S895" s="1"/>
      <c r="T895" s="1"/>
      <c r="U895" s="6"/>
      <c r="V895" s="5"/>
      <c r="W895" s="5"/>
      <c r="X895" s="6"/>
      <c r="Y895" s="6"/>
      <c r="Z895" s="5"/>
      <c r="AA895" s="1"/>
      <c r="AB895" s="1"/>
      <c r="AC895" s="1"/>
      <c r="AD895" s="2"/>
      <c r="AE895" s="2"/>
      <c r="AF895" s="1"/>
    </row>
    <row r="896">
      <c r="A896" s="5"/>
      <c r="B896" s="3"/>
      <c r="C896" s="1"/>
      <c r="D896" s="24"/>
      <c r="E896" s="2"/>
      <c r="F896" s="5"/>
      <c r="G896" s="3"/>
      <c r="H896" s="1"/>
      <c r="I896" s="3"/>
      <c r="J896" s="1"/>
      <c r="K896" s="5"/>
      <c r="L896" s="5"/>
      <c r="M896" s="1"/>
      <c r="N896" s="1"/>
      <c r="O896" s="2"/>
      <c r="P896" s="1"/>
      <c r="Q896" s="1"/>
      <c r="R896" s="2"/>
      <c r="S896" s="1"/>
      <c r="T896" s="1"/>
      <c r="U896" s="6"/>
      <c r="V896" s="5"/>
      <c r="W896" s="5"/>
      <c r="X896" s="6"/>
      <c r="Y896" s="6"/>
      <c r="Z896" s="6"/>
      <c r="AA896" s="1"/>
      <c r="AB896" s="1"/>
      <c r="AC896" s="1"/>
      <c r="AD896" s="2"/>
      <c r="AE896" s="2"/>
      <c r="AF896" s="1"/>
    </row>
    <row r="897">
      <c r="A897" s="5"/>
      <c r="B897" s="3"/>
      <c r="C897" s="2"/>
      <c r="D897" s="24"/>
      <c r="E897" s="2"/>
      <c r="F897" s="5"/>
      <c r="G897" s="3"/>
      <c r="H897" s="1"/>
      <c r="I897" s="3"/>
      <c r="J897" s="1"/>
      <c r="K897" s="5"/>
      <c r="L897" s="5"/>
      <c r="M897" s="1"/>
      <c r="N897" s="1"/>
      <c r="O897" s="2"/>
      <c r="P897" s="1"/>
      <c r="Q897" s="1"/>
      <c r="R897" s="2"/>
      <c r="S897" s="1"/>
      <c r="T897" s="1"/>
      <c r="U897" s="6"/>
      <c r="V897" s="5"/>
      <c r="W897" s="5"/>
      <c r="X897" s="6"/>
      <c r="Y897" s="6"/>
      <c r="Z897" s="6"/>
      <c r="AA897" s="1"/>
      <c r="AB897" s="1"/>
      <c r="AC897" s="1"/>
      <c r="AD897" s="2"/>
      <c r="AE897" s="2"/>
      <c r="AF897" s="1"/>
    </row>
    <row r="898">
      <c r="A898" s="5"/>
      <c r="B898" s="3"/>
      <c r="C898" s="2"/>
      <c r="D898" s="24"/>
      <c r="E898" s="2"/>
      <c r="F898" s="5"/>
      <c r="G898" s="3"/>
      <c r="H898" s="1"/>
      <c r="I898" s="3"/>
      <c r="J898" s="1"/>
      <c r="K898" s="5"/>
      <c r="L898" s="5"/>
      <c r="M898" s="1"/>
      <c r="N898" s="1"/>
      <c r="O898" s="2"/>
      <c r="P898" s="1"/>
      <c r="Q898" s="1"/>
      <c r="R898" s="2"/>
      <c r="S898" s="1"/>
      <c r="T898" s="1"/>
      <c r="U898" s="6"/>
      <c r="V898" s="5"/>
      <c r="W898" s="5"/>
      <c r="X898" s="6"/>
      <c r="Y898" s="6"/>
      <c r="Z898" s="6"/>
      <c r="AA898" s="1"/>
      <c r="AB898" s="1"/>
      <c r="AC898" s="1"/>
      <c r="AD898" s="2"/>
      <c r="AE898" s="2"/>
      <c r="AF898" s="1"/>
    </row>
    <row r="899">
      <c r="A899" s="5"/>
      <c r="B899" s="3"/>
      <c r="C899" s="2"/>
      <c r="D899" s="24"/>
      <c r="E899" s="2"/>
      <c r="F899" s="5"/>
      <c r="G899" s="3"/>
      <c r="H899" s="1"/>
      <c r="I899" s="3"/>
      <c r="J899" s="1"/>
      <c r="K899" s="5"/>
      <c r="L899" s="5"/>
      <c r="M899" s="1"/>
      <c r="N899" s="1"/>
      <c r="O899" s="2"/>
      <c r="P899" s="1"/>
      <c r="Q899" s="1"/>
      <c r="R899" s="2"/>
      <c r="S899" s="1"/>
      <c r="T899" s="1"/>
      <c r="U899" s="6"/>
      <c r="V899" s="5"/>
      <c r="W899" s="5"/>
      <c r="X899" s="6"/>
      <c r="Y899" s="6"/>
      <c r="Z899" s="5"/>
      <c r="AA899" s="1"/>
      <c r="AB899" s="1"/>
      <c r="AC899" s="1"/>
      <c r="AD899" s="2"/>
      <c r="AE899" s="2"/>
      <c r="AF899" s="1"/>
    </row>
    <row r="900">
      <c r="A900" s="5"/>
      <c r="B900" s="3"/>
      <c r="C900" s="2"/>
      <c r="D900" s="24"/>
      <c r="E900" s="2"/>
      <c r="F900" s="5"/>
      <c r="G900" s="3"/>
      <c r="H900" s="1"/>
      <c r="I900" s="3"/>
      <c r="J900" s="1"/>
      <c r="K900" s="5"/>
      <c r="L900" s="5"/>
      <c r="M900" s="1"/>
      <c r="N900" s="1"/>
      <c r="O900" s="2"/>
      <c r="P900" s="1"/>
      <c r="Q900" s="1"/>
      <c r="R900" s="2"/>
      <c r="S900" s="1"/>
      <c r="T900" s="1"/>
      <c r="U900" s="6"/>
      <c r="V900" s="5"/>
      <c r="W900" s="5"/>
      <c r="X900" s="6"/>
      <c r="Y900" s="6"/>
      <c r="Z900" s="5"/>
      <c r="AA900" s="1"/>
      <c r="AB900" s="1"/>
      <c r="AC900" s="1"/>
      <c r="AD900" s="2"/>
      <c r="AE900" s="1"/>
      <c r="AF900" s="1"/>
    </row>
    <row r="901">
      <c r="A901" s="5"/>
      <c r="B901" s="3"/>
      <c r="C901" s="1"/>
      <c r="D901" s="24"/>
      <c r="E901" s="2"/>
      <c r="F901" s="11"/>
      <c r="G901" s="25"/>
      <c r="H901" s="2"/>
      <c r="I901" s="25"/>
      <c r="J901" s="1"/>
      <c r="K901" s="5"/>
      <c r="L901" s="5"/>
      <c r="M901" s="1"/>
      <c r="N901" s="1"/>
      <c r="O901" s="2"/>
      <c r="P901" s="1"/>
      <c r="Q901" s="1"/>
      <c r="R901" s="2"/>
      <c r="S901" s="1"/>
      <c r="T901" s="1"/>
      <c r="U901" s="6"/>
      <c r="V901" s="5"/>
      <c r="W901" s="5"/>
      <c r="X901" s="6"/>
      <c r="Y901" s="6"/>
      <c r="Z901" s="5"/>
      <c r="AA901" s="1"/>
      <c r="AB901" s="1"/>
      <c r="AC901" s="1"/>
      <c r="AD901" s="2"/>
      <c r="AE901" s="2"/>
      <c r="AF901" s="1"/>
    </row>
    <row r="902">
      <c r="A902" s="5"/>
      <c r="B902" s="3"/>
      <c r="C902" s="1"/>
      <c r="D902" s="24"/>
      <c r="E902" s="2"/>
      <c r="F902" s="5"/>
      <c r="G902" s="3"/>
      <c r="H902" s="1"/>
      <c r="I902" s="3"/>
      <c r="J902" s="1"/>
      <c r="K902" s="5"/>
      <c r="L902" s="5"/>
      <c r="M902" s="1"/>
      <c r="N902" s="1"/>
      <c r="O902" s="2"/>
      <c r="P902" s="1"/>
      <c r="Q902" s="1"/>
      <c r="R902" s="2"/>
      <c r="S902" s="1"/>
      <c r="T902" s="1"/>
      <c r="U902" s="6"/>
      <c r="V902" s="5"/>
      <c r="W902" s="5"/>
      <c r="X902" s="6"/>
      <c r="Y902" s="6"/>
      <c r="Z902" s="6"/>
      <c r="AA902" s="1"/>
      <c r="AB902" s="1"/>
      <c r="AC902" s="1"/>
      <c r="AD902" s="2"/>
      <c r="AE902" s="2"/>
      <c r="AF902" s="1"/>
    </row>
    <row r="903">
      <c r="A903" s="5"/>
      <c r="B903" s="3"/>
      <c r="C903" s="1"/>
      <c r="D903" s="24"/>
      <c r="E903" s="2"/>
      <c r="F903" s="5"/>
      <c r="G903" s="3"/>
      <c r="H903" s="1"/>
      <c r="I903" s="3"/>
      <c r="J903" s="1"/>
      <c r="K903" s="5"/>
      <c r="L903" s="5"/>
      <c r="M903" s="1"/>
      <c r="N903" s="1"/>
      <c r="O903" s="2"/>
      <c r="P903" s="1"/>
      <c r="Q903" s="1"/>
      <c r="R903" s="2"/>
      <c r="S903" s="1"/>
      <c r="T903" s="1"/>
      <c r="U903" s="6"/>
      <c r="V903" s="5"/>
      <c r="W903" s="5"/>
      <c r="X903" s="6"/>
      <c r="Y903" s="6"/>
      <c r="Z903" s="6"/>
      <c r="AA903" s="1"/>
      <c r="AB903" s="1"/>
      <c r="AC903" s="1"/>
      <c r="AD903" s="2"/>
      <c r="AE903" s="2"/>
      <c r="AF903" s="1"/>
    </row>
    <row r="904">
      <c r="A904" s="5"/>
      <c r="B904" s="3"/>
      <c r="C904" s="1"/>
      <c r="D904" s="24"/>
      <c r="E904" s="2"/>
      <c r="F904" s="5"/>
      <c r="G904" s="3"/>
      <c r="H904" s="1"/>
      <c r="I904" s="3"/>
      <c r="J904" s="1"/>
      <c r="K904" s="5"/>
      <c r="L904" s="5"/>
      <c r="M904" s="1"/>
      <c r="N904" s="1"/>
      <c r="O904" s="2"/>
      <c r="P904" s="1"/>
      <c r="Q904" s="1"/>
      <c r="R904" s="2"/>
      <c r="S904" s="1"/>
      <c r="T904" s="1"/>
      <c r="U904" s="6"/>
      <c r="V904" s="5"/>
      <c r="W904" s="5"/>
      <c r="X904" s="6"/>
      <c r="Y904" s="6"/>
      <c r="Z904" s="6"/>
      <c r="AA904" s="1"/>
      <c r="AB904" s="1"/>
      <c r="AC904" s="1"/>
      <c r="AD904" s="2"/>
      <c r="AE904" s="2"/>
      <c r="AF904" s="1"/>
    </row>
    <row r="905">
      <c r="A905" s="5"/>
      <c r="B905" s="3"/>
      <c r="C905" s="2"/>
      <c r="D905" s="24"/>
      <c r="E905" s="2"/>
      <c r="F905" s="5"/>
      <c r="G905" s="3"/>
      <c r="H905" s="1"/>
      <c r="I905" s="3"/>
      <c r="J905" s="1"/>
      <c r="K905" s="5"/>
      <c r="L905" s="5"/>
      <c r="M905" s="1"/>
      <c r="N905" s="1"/>
      <c r="O905" s="2"/>
      <c r="P905" s="1"/>
      <c r="Q905" s="1"/>
      <c r="R905" s="2"/>
      <c r="S905" s="1"/>
      <c r="T905" s="1"/>
      <c r="U905" s="6"/>
      <c r="V905" s="5"/>
      <c r="W905" s="5"/>
      <c r="X905" s="6"/>
      <c r="Y905" s="6"/>
      <c r="Z905" s="5"/>
      <c r="AA905" s="1"/>
      <c r="AB905" s="1"/>
      <c r="AC905" s="1"/>
      <c r="AD905" s="2"/>
      <c r="AE905" s="2"/>
      <c r="AF905" s="1"/>
    </row>
    <row r="906">
      <c r="A906" s="5"/>
      <c r="B906" s="3"/>
      <c r="C906" s="2"/>
      <c r="D906" s="24"/>
      <c r="E906" s="2"/>
      <c r="F906" s="5"/>
      <c r="G906" s="3"/>
      <c r="H906" s="1"/>
      <c r="I906" s="3"/>
      <c r="J906" s="1"/>
      <c r="K906" s="5"/>
      <c r="L906" s="5"/>
      <c r="M906" s="1"/>
      <c r="N906" s="1"/>
      <c r="O906" s="2"/>
      <c r="P906" s="1"/>
      <c r="Q906" s="1"/>
      <c r="R906" s="2"/>
      <c r="S906" s="1"/>
      <c r="T906" s="1"/>
      <c r="U906" s="6"/>
      <c r="V906" s="5"/>
      <c r="W906" s="5"/>
      <c r="X906" s="6"/>
      <c r="Y906" s="6"/>
      <c r="Z906" s="6"/>
      <c r="AA906" s="1"/>
      <c r="AB906" s="1"/>
      <c r="AC906" s="1"/>
      <c r="AD906" s="2"/>
      <c r="AE906" s="2"/>
      <c r="AF906" s="1"/>
    </row>
    <row r="907">
      <c r="A907" s="5"/>
      <c r="B907" s="3"/>
      <c r="C907" s="1"/>
      <c r="D907" s="24"/>
      <c r="E907" s="2"/>
      <c r="F907" s="5"/>
      <c r="G907" s="3"/>
      <c r="H907" s="1"/>
      <c r="I907" s="3"/>
      <c r="J907" s="1"/>
      <c r="K907" s="5"/>
      <c r="L907" s="5"/>
      <c r="M907" s="1"/>
      <c r="N907" s="1"/>
      <c r="O907" s="2"/>
      <c r="P907" s="1"/>
      <c r="Q907" s="1"/>
      <c r="R907" s="2"/>
      <c r="S907" s="1"/>
      <c r="T907" s="1"/>
      <c r="U907" s="6"/>
      <c r="V907" s="5"/>
      <c r="W907" s="5"/>
      <c r="X907" s="6"/>
      <c r="Y907" s="6"/>
      <c r="Z907" s="6"/>
      <c r="AA907" s="1"/>
      <c r="AB907" s="1"/>
      <c r="AC907" s="1"/>
      <c r="AD907" s="2"/>
      <c r="AE907" s="2"/>
      <c r="AF907" s="1"/>
    </row>
    <row r="908">
      <c r="A908" s="5"/>
      <c r="B908" s="3"/>
      <c r="C908" s="2"/>
      <c r="D908" s="24"/>
      <c r="E908" s="2"/>
      <c r="F908" s="5"/>
      <c r="G908" s="3"/>
      <c r="H908" s="1"/>
      <c r="I908" s="3"/>
      <c r="J908" s="1"/>
      <c r="K908" s="5"/>
      <c r="L908" s="5"/>
      <c r="M908" s="1"/>
      <c r="N908" s="1"/>
      <c r="O908" s="2"/>
      <c r="P908" s="1"/>
      <c r="Q908" s="1"/>
      <c r="R908" s="2"/>
      <c r="S908" s="1"/>
      <c r="T908" s="1"/>
      <c r="U908" s="6"/>
      <c r="V908" s="5"/>
      <c r="W908" s="5"/>
      <c r="X908" s="6"/>
      <c r="Y908" s="6"/>
      <c r="Z908" s="6"/>
      <c r="AA908" s="1"/>
      <c r="AB908" s="1"/>
      <c r="AC908" s="1"/>
      <c r="AD908" s="2"/>
      <c r="AE908" s="2"/>
      <c r="AF908" s="1"/>
    </row>
    <row r="909">
      <c r="A909" s="5"/>
      <c r="B909" s="3"/>
      <c r="C909" s="2"/>
      <c r="D909" s="24"/>
      <c r="E909" s="2"/>
      <c r="F909" s="5"/>
      <c r="G909" s="3"/>
      <c r="H909" s="1"/>
      <c r="I909" s="3"/>
      <c r="J909" s="1"/>
      <c r="K909" s="5"/>
      <c r="L909" s="5"/>
      <c r="M909" s="1"/>
      <c r="N909" s="1"/>
      <c r="O909" s="2"/>
      <c r="P909" s="1"/>
      <c r="Q909" s="1"/>
      <c r="R909" s="2"/>
      <c r="S909" s="1"/>
      <c r="T909" s="1"/>
      <c r="U909" s="6"/>
      <c r="V909" s="5"/>
      <c r="W909" s="5"/>
      <c r="X909" s="6"/>
      <c r="Y909" s="6"/>
      <c r="Z909" s="6"/>
      <c r="AA909" s="1"/>
      <c r="AB909" s="1"/>
      <c r="AC909" s="1"/>
      <c r="AD909" s="2"/>
      <c r="AE909" s="2"/>
      <c r="AF909" s="1"/>
    </row>
    <row r="910">
      <c r="A910" s="5"/>
      <c r="B910" s="3"/>
      <c r="C910" s="2"/>
      <c r="D910" s="24"/>
      <c r="E910" s="2"/>
      <c r="F910" s="5"/>
      <c r="G910" s="3"/>
      <c r="H910" s="1"/>
      <c r="I910" s="3"/>
      <c r="J910" s="1"/>
      <c r="K910" s="5"/>
      <c r="L910" s="5"/>
      <c r="M910" s="1"/>
      <c r="N910" s="1"/>
      <c r="O910" s="2"/>
      <c r="P910" s="1"/>
      <c r="Q910" s="1"/>
      <c r="R910" s="2"/>
      <c r="S910" s="1"/>
      <c r="T910" s="1"/>
      <c r="U910" s="6"/>
      <c r="V910" s="5"/>
      <c r="W910" s="5"/>
      <c r="X910" s="6"/>
      <c r="Y910" s="6"/>
      <c r="Z910" s="6"/>
      <c r="AA910" s="1"/>
      <c r="AB910" s="1"/>
      <c r="AC910" s="1"/>
      <c r="AD910" s="2"/>
      <c r="AE910" s="2"/>
      <c r="AF910" s="1"/>
    </row>
    <row r="911">
      <c r="A911" s="5"/>
      <c r="B911" s="3"/>
      <c r="C911" s="2"/>
      <c r="D911" s="24"/>
      <c r="E911" s="2"/>
      <c r="F911" s="5"/>
      <c r="G911" s="3"/>
      <c r="H911" s="1"/>
      <c r="I911" s="3"/>
      <c r="J911" s="1"/>
      <c r="K911" s="5"/>
      <c r="L911" s="5"/>
      <c r="M911" s="1"/>
      <c r="N911" s="1"/>
      <c r="O911" s="2"/>
      <c r="P911" s="1"/>
      <c r="Q911" s="1"/>
      <c r="R911" s="2"/>
      <c r="S911" s="1"/>
      <c r="T911" s="1"/>
      <c r="U911" s="6"/>
      <c r="V911" s="5"/>
      <c r="W911" s="5"/>
      <c r="X911" s="6"/>
      <c r="Y911" s="6"/>
      <c r="Z911" s="6"/>
      <c r="AA911" s="1"/>
      <c r="AB911" s="1"/>
      <c r="AC911" s="1"/>
      <c r="AD911" s="2"/>
      <c r="AE911" s="2"/>
      <c r="AF911" s="1"/>
    </row>
    <row r="912">
      <c r="A912" s="5"/>
      <c r="B912" s="3"/>
      <c r="C912" s="2"/>
      <c r="D912" s="24"/>
      <c r="E912" s="2"/>
      <c r="F912" s="5"/>
      <c r="G912" s="3"/>
      <c r="H912" s="1"/>
      <c r="I912" s="3"/>
      <c r="J912" s="1"/>
      <c r="K912" s="5"/>
      <c r="L912" s="5"/>
      <c r="M912" s="1"/>
      <c r="N912" s="1"/>
      <c r="O912" s="2"/>
      <c r="P912" s="1"/>
      <c r="Q912" s="1"/>
      <c r="R912" s="2"/>
      <c r="S912" s="1"/>
      <c r="T912" s="1"/>
      <c r="U912" s="6"/>
      <c r="V912" s="5"/>
      <c r="W912" s="5"/>
      <c r="X912" s="6"/>
      <c r="Y912" s="6"/>
      <c r="Z912" s="5"/>
      <c r="AA912" s="1"/>
      <c r="AB912" s="1"/>
      <c r="AC912" s="1"/>
      <c r="AD912" s="2"/>
      <c r="AE912" s="2"/>
      <c r="AF912" s="1"/>
    </row>
    <row r="913">
      <c r="A913" s="5"/>
      <c r="B913" s="3"/>
      <c r="C913" s="2"/>
      <c r="D913" s="24"/>
      <c r="E913" s="2"/>
      <c r="F913" s="5"/>
      <c r="G913" s="3"/>
      <c r="H913" s="1"/>
      <c r="I913" s="3"/>
      <c r="J913" s="1"/>
      <c r="K913" s="5"/>
      <c r="L913" s="5"/>
      <c r="M913" s="1"/>
      <c r="N913" s="1"/>
      <c r="O913" s="2"/>
      <c r="P913" s="1"/>
      <c r="Q913" s="1"/>
      <c r="R913" s="2"/>
      <c r="S913" s="1"/>
      <c r="T913" s="1"/>
      <c r="U913" s="6"/>
      <c r="V913" s="5"/>
      <c r="W913" s="5"/>
      <c r="X913" s="5"/>
      <c r="Y913" s="5"/>
      <c r="Z913" s="6"/>
      <c r="AA913" s="1"/>
      <c r="AB913" s="1"/>
      <c r="AC913" s="1"/>
      <c r="AD913" s="2"/>
      <c r="AE913" s="2"/>
      <c r="AF913" s="1"/>
    </row>
    <row r="914">
      <c r="A914" s="5"/>
      <c r="B914" s="3"/>
      <c r="C914" s="2"/>
      <c r="D914" s="24"/>
      <c r="E914" s="2"/>
      <c r="F914" s="5"/>
      <c r="G914" s="3"/>
      <c r="H914" s="1"/>
      <c r="I914" s="3"/>
      <c r="J914" s="1"/>
      <c r="K914" s="5"/>
      <c r="L914" s="5"/>
      <c r="M914" s="1"/>
      <c r="N914" s="1"/>
      <c r="O914" s="2"/>
      <c r="P914" s="1"/>
      <c r="Q914" s="1"/>
      <c r="R914" s="2"/>
      <c r="S914" s="1"/>
      <c r="T914" s="1"/>
      <c r="U914" s="6"/>
      <c r="V914" s="5"/>
      <c r="W914" s="5"/>
      <c r="X914" s="6"/>
      <c r="Y914" s="6"/>
      <c r="Z914" s="5"/>
      <c r="AA914" s="1"/>
      <c r="AB914" s="1"/>
      <c r="AC914" s="1"/>
      <c r="AD914" s="2"/>
      <c r="AE914" s="2"/>
      <c r="AF914" s="1"/>
    </row>
    <row r="915">
      <c r="A915" s="5"/>
      <c r="B915" s="3"/>
      <c r="C915" s="2"/>
      <c r="D915" s="24"/>
      <c r="E915" s="2"/>
      <c r="F915" s="5"/>
      <c r="G915" s="3"/>
      <c r="H915" s="1"/>
      <c r="I915" s="3"/>
      <c r="J915" s="1"/>
      <c r="K915" s="5"/>
      <c r="L915" s="5"/>
      <c r="M915" s="1"/>
      <c r="N915" s="1"/>
      <c r="O915" s="2"/>
      <c r="P915" s="1"/>
      <c r="Q915" s="1"/>
      <c r="R915" s="2"/>
      <c r="S915" s="1"/>
      <c r="T915" s="1"/>
      <c r="U915" s="6"/>
      <c r="V915" s="5"/>
      <c r="W915" s="5"/>
      <c r="X915" s="6"/>
      <c r="Y915" s="6"/>
      <c r="Z915" s="6"/>
      <c r="AA915" s="1"/>
      <c r="AB915" s="1"/>
      <c r="AC915" s="1"/>
      <c r="AD915" s="2"/>
      <c r="AE915" s="2"/>
      <c r="AF915" s="1"/>
    </row>
    <row r="916">
      <c r="A916" s="5"/>
      <c r="B916" s="3"/>
      <c r="C916" s="1"/>
      <c r="D916" s="24"/>
      <c r="E916" s="2"/>
      <c r="F916" s="5"/>
      <c r="G916" s="3"/>
      <c r="H916" s="1"/>
      <c r="I916" s="3"/>
      <c r="J916" s="1"/>
      <c r="K916" s="5"/>
      <c r="L916" s="5"/>
      <c r="M916" s="1"/>
      <c r="N916" s="1"/>
      <c r="O916" s="2"/>
      <c r="P916" s="1"/>
      <c r="Q916" s="1"/>
      <c r="R916" s="2"/>
      <c r="S916" s="1"/>
      <c r="T916" s="1"/>
      <c r="U916" s="6"/>
      <c r="V916" s="5"/>
      <c r="W916" s="5"/>
      <c r="X916" s="6"/>
      <c r="Y916" s="6"/>
      <c r="Z916" s="6"/>
      <c r="AA916" s="1"/>
      <c r="AB916" s="1"/>
      <c r="AC916" s="1"/>
      <c r="AD916" s="2"/>
      <c r="AE916" s="1"/>
      <c r="AF916" s="1"/>
    </row>
    <row r="917">
      <c r="A917" s="5"/>
      <c r="B917" s="3"/>
      <c r="C917" s="2"/>
      <c r="D917" s="24"/>
      <c r="E917" s="2"/>
      <c r="F917" s="5"/>
      <c r="G917" s="3"/>
      <c r="H917" s="1"/>
      <c r="I917" s="3"/>
      <c r="J917" s="1"/>
      <c r="K917" s="5"/>
      <c r="L917" s="5"/>
      <c r="M917" s="1"/>
      <c r="N917" s="1"/>
      <c r="O917" s="2"/>
      <c r="P917" s="1"/>
      <c r="Q917" s="1"/>
      <c r="R917" s="2"/>
      <c r="S917" s="1"/>
      <c r="T917" s="1"/>
      <c r="U917" s="6"/>
      <c r="V917" s="5"/>
      <c r="W917" s="5"/>
      <c r="X917" s="6"/>
      <c r="Y917" s="6"/>
      <c r="Z917" s="5"/>
      <c r="AA917" s="1"/>
      <c r="AB917" s="1"/>
      <c r="AC917" s="1"/>
      <c r="AD917" s="2"/>
      <c r="AE917" s="2"/>
      <c r="AF917" s="1"/>
    </row>
    <row r="918">
      <c r="A918" s="5"/>
      <c r="B918" s="3"/>
      <c r="C918" s="2"/>
      <c r="D918" s="24"/>
      <c r="E918" s="2"/>
      <c r="F918" s="5"/>
      <c r="G918" s="3"/>
      <c r="H918" s="1"/>
      <c r="I918" s="3"/>
      <c r="J918" s="1"/>
      <c r="K918" s="5"/>
      <c r="L918" s="5"/>
      <c r="M918" s="1"/>
      <c r="N918" s="1"/>
      <c r="O918" s="2"/>
      <c r="P918" s="1"/>
      <c r="Q918" s="1"/>
      <c r="R918" s="2"/>
      <c r="S918" s="1"/>
      <c r="T918" s="1"/>
      <c r="U918" s="6"/>
      <c r="V918" s="5"/>
      <c r="W918" s="5"/>
      <c r="X918" s="6"/>
      <c r="Y918" s="6"/>
      <c r="Z918" s="6"/>
      <c r="AA918" s="1"/>
      <c r="AB918" s="1"/>
      <c r="AC918" s="1"/>
      <c r="AD918" s="2"/>
      <c r="AE918" s="2"/>
      <c r="AF918" s="1"/>
    </row>
    <row r="919">
      <c r="A919" s="5"/>
      <c r="B919" s="3"/>
      <c r="C919" s="1"/>
      <c r="D919" s="24"/>
      <c r="E919" s="2"/>
      <c r="F919" s="5"/>
      <c r="G919" s="3"/>
      <c r="H919" s="1"/>
      <c r="I919" s="3"/>
      <c r="J919" s="1"/>
      <c r="K919" s="5"/>
      <c r="L919" s="5"/>
      <c r="M919" s="1"/>
      <c r="N919" s="1"/>
      <c r="O919" s="2"/>
      <c r="P919" s="1"/>
      <c r="Q919" s="1"/>
      <c r="R919" s="2"/>
      <c r="S919" s="1"/>
      <c r="T919" s="1"/>
      <c r="U919" s="6"/>
      <c r="V919" s="5"/>
      <c r="W919" s="5"/>
      <c r="X919" s="6"/>
      <c r="Y919" s="6"/>
      <c r="Z919" s="6"/>
      <c r="AA919" s="1"/>
      <c r="AB919" s="1"/>
      <c r="AC919" s="1"/>
      <c r="AD919" s="2"/>
      <c r="AE919" s="2"/>
      <c r="AF919" s="1"/>
    </row>
    <row r="920">
      <c r="A920" s="5"/>
      <c r="B920" s="3"/>
      <c r="C920" s="1"/>
      <c r="D920" s="24"/>
      <c r="E920" s="2"/>
      <c r="F920" s="5"/>
      <c r="G920" s="3"/>
      <c r="H920" s="1"/>
      <c r="I920" s="3"/>
      <c r="J920" s="1"/>
      <c r="K920" s="5"/>
      <c r="L920" s="5"/>
      <c r="M920" s="1"/>
      <c r="N920" s="1"/>
      <c r="O920" s="2"/>
      <c r="P920" s="1"/>
      <c r="Q920" s="1"/>
      <c r="R920" s="2"/>
      <c r="S920" s="1"/>
      <c r="T920" s="1"/>
      <c r="U920" s="5"/>
      <c r="V920" s="5"/>
      <c r="W920" s="5"/>
      <c r="X920" s="5"/>
      <c r="Y920" s="5"/>
      <c r="Z920" s="5"/>
      <c r="AA920" s="1"/>
      <c r="AB920" s="1"/>
      <c r="AC920" s="1"/>
      <c r="AD920" s="2"/>
      <c r="AE920" s="2"/>
      <c r="AF920" s="1"/>
    </row>
    <row r="921">
      <c r="A921" s="5"/>
      <c r="B921" s="3"/>
      <c r="C921" s="1"/>
      <c r="D921" s="24"/>
      <c r="E921" s="2"/>
      <c r="F921" s="5"/>
      <c r="G921" s="3"/>
      <c r="H921" s="1"/>
      <c r="I921" s="3"/>
      <c r="J921" s="1"/>
      <c r="K921" s="5"/>
      <c r="L921" s="5"/>
      <c r="M921" s="1"/>
      <c r="N921" s="1"/>
      <c r="O921" s="2"/>
      <c r="P921" s="1"/>
      <c r="Q921" s="1"/>
      <c r="R921" s="2"/>
      <c r="S921" s="1"/>
      <c r="T921" s="1"/>
      <c r="U921" s="6"/>
      <c r="V921" s="5"/>
      <c r="W921" s="5"/>
      <c r="X921" s="6"/>
      <c r="Y921" s="6"/>
      <c r="Z921" s="6"/>
      <c r="AA921" s="1"/>
      <c r="AB921" s="1"/>
      <c r="AC921" s="1"/>
      <c r="AD921" s="2"/>
      <c r="AE921" s="2"/>
      <c r="AF921" s="1"/>
    </row>
    <row r="922">
      <c r="A922" s="5"/>
      <c r="B922" s="3"/>
      <c r="C922" s="2"/>
      <c r="D922" s="24"/>
      <c r="E922" s="2"/>
      <c r="F922" s="5"/>
      <c r="G922" s="3"/>
      <c r="H922" s="1"/>
      <c r="I922" s="3"/>
      <c r="J922" s="1"/>
      <c r="K922" s="5"/>
      <c r="L922" s="5"/>
      <c r="M922" s="1"/>
      <c r="N922" s="1"/>
      <c r="O922" s="2"/>
      <c r="P922" s="1"/>
      <c r="Q922" s="1"/>
      <c r="R922" s="2"/>
      <c r="S922" s="1"/>
      <c r="T922" s="1"/>
      <c r="U922" s="6"/>
      <c r="V922" s="5"/>
      <c r="W922" s="5"/>
      <c r="X922" s="6"/>
      <c r="Y922" s="6"/>
      <c r="Z922" s="6"/>
      <c r="AA922" s="1"/>
      <c r="AB922" s="1"/>
      <c r="AC922" s="1"/>
      <c r="AD922" s="2"/>
      <c r="AE922" s="2"/>
      <c r="AF922" s="1"/>
    </row>
    <row r="923">
      <c r="A923" s="5"/>
      <c r="B923" s="3"/>
      <c r="C923" s="2"/>
      <c r="D923" s="24"/>
      <c r="E923" s="2"/>
      <c r="F923" s="5"/>
      <c r="G923" s="3"/>
      <c r="H923" s="1"/>
      <c r="I923" s="3"/>
      <c r="J923" s="1"/>
      <c r="K923" s="5"/>
      <c r="L923" s="5"/>
      <c r="M923" s="1"/>
      <c r="N923" s="1"/>
      <c r="O923" s="2"/>
      <c r="P923" s="1"/>
      <c r="Q923" s="1"/>
      <c r="R923" s="2"/>
      <c r="S923" s="1"/>
      <c r="T923" s="1"/>
      <c r="U923" s="6"/>
      <c r="V923" s="5"/>
      <c r="W923" s="5"/>
      <c r="X923" s="6"/>
      <c r="Y923" s="6"/>
      <c r="Z923" s="6"/>
      <c r="AA923" s="1"/>
      <c r="AB923" s="1"/>
      <c r="AC923" s="1"/>
      <c r="AD923" s="2"/>
      <c r="AE923" s="2"/>
      <c r="AF923" s="1"/>
    </row>
    <row r="924">
      <c r="A924" s="5"/>
      <c r="B924" s="3"/>
      <c r="C924" s="2"/>
      <c r="D924" s="24"/>
      <c r="E924" s="2"/>
      <c r="F924" s="5"/>
      <c r="G924" s="3"/>
      <c r="H924" s="1"/>
      <c r="I924" s="3"/>
      <c r="J924" s="1"/>
      <c r="K924" s="5"/>
      <c r="L924" s="5"/>
      <c r="M924" s="1"/>
      <c r="N924" s="1"/>
      <c r="O924" s="2"/>
      <c r="P924" s="1"/>
      <c r="Q924" s="1"/>
      <c r="R924" s="2"/>
      <c r="S924" s="1"/>
      <c r="T924" s="1"/>
      <c r="U924" s="6"/>
      <c r="V924" s="5"/>
      <c r="W924" s="5"/>
      <c r="X924" s="6"/>
      <c r="Y924" s="6"/>
      <c r="Z924" s="6"/>
      <c r="AA924" s="1"/>
      <c r="AB924" s="1"/>
      <c r="AC924" s="1"/>
      <c r="AD924" s="2"/>
      <c r="AE924" s="2"/>
      <c r="AF924" s="1"/>
    </row>
    <row r="925">
      <c r="A925" s="5"/>
      <c r="B925" s="3"/>
      <c r="C925" s="1"/>
      <c r="D925" s="24"/>
      <c r="E925" s="2"/>
      <c r="F925" s="5"/>
      <c r="G925" s="3"/>
      <c r="H925" s="1"/>
      <c r="I925" s="3"/>
      <c r="J925" s="1"/>
      <c r="K925" s="5"/>
      <c r="L925" s="5"/>
      <c r="M925" s="1"/>
      <c r="N925" s="1"/>
      <c r="O925" s="2"/>
      <c r="P925" s="1"/>
      <c r="Q925" s="1"/>
      <c r="R925" s="2"/>
      <c r="S925" s="1"/>
      <c r="T925" s="1"/>
      <c r="U925" s="6"/>
      <c r="V925" s="5"/>
      <c r="W925" s="5"/>
      <c r="X925" s="6"/>
      <c r="Y925" s="6"/>
      <c r="Z925" s="5"/>
      <c r="AA925" s="1"/>
      <c r="AB925" s="1"/>
      <c r="AC925" s="1"/>
      <c r="AD925" s="2"/>
      <c r="AE925" s="1"/>
      <c r="AF925" s="1"/>
    </row>
    <row r="926">
      <c r="A926" s="5"/>
      <c r="B926" s="3"/>
      <c r="C926" s="1"/>
      <c r="D926" s="24"/>
      <c r="E926" s="2"/>
      <c r="F926" s="5"/>
      <c r="G926" s="3"/>
      <c r="H926" s="1"/>
      <c r="I926" s="3"/>
      <c r="J926" s="1"/>
      <c r="K926" s="5"/>
      <c r="L926" s="5"/>
      <c r="M926" s="1"/>
      <c r="N926" s="1"/>
      <c r="O926" s="2"/>
      <c r="P926" s="1"/>
      <c r="Q926" s="1"/>
      <c r="R926" s="2"/>
      <c r="S926" s="1"/>
      <c r="T926" s="1"/>
      <c r="U926" s="6"/>
      <c r="V926" s="5"/>
      <c r="W926" s="5"/>
      <c r="X926" s="6"/>
      <c r="Y926" s="6"/>
      <c r="Z926" s="5"/>
      <c r="AA926" s="1"/>
      <c r="AB926" s="1"/>
      <c r="AC926" s="1"/>
      <c r="AD926" s="2"/>
      <c r="AE926" s="2"/>
      <c r="AF926" s="1"/>
    </row>
    <row r="927">
      <c r="A927" s="5"/>
      <c r="B927" s="3"/>
      <c r="C927" s="1"/>
      <c r="D927" s="24"/>
      <c r="E927" s="2"/>
      <c r="F927" s="5"/>
      <c r="G927" s="3"/>
      <c r="H927" s="1"/>
      <c r="I927" s="3"/>
      <c r="J927" s="1"/>
      <c r="K927" s="5"/>
      <c r="L927" s="5"/>
      <c r="M927" s="1"/>
      <c r="N927" s="1"/>
      <c r="O927" s="2"/>
      <c r="P927" s="1"/>
      <c r="Q927" s="1"/>
      <c r="R927" s="2"/>
      <c r="S927" s="1"/>
      <c r="T927" s="1"/>
      <c r="U927" s="6"/>
      <c r="V927" s="5"/>
      <c r="W927" s="5"/>
      <c r="X927" s="6"/>
      <c r="Y927" s="6"/>
      <c r="Z927" s="5"/>
      <c r="AA927" s="1"/>
      <c r="AB927" s="1"/>
      <c r="AC927" s="1"/>
      <c r="AD927" s="2"/>
      <c r="AE927" s="2"/>
      <c r="AF927" s="1"/>
    </row>
    <row r="928">
      <c r="A928" s="5"/>
      <c r="B928" s="3"/>
      <c r="C928" s="1"/>
      <c r="D928" s="24"/>
      <c r="E928" s="2"/>
      <c r="F928" s="5"/>
      <c r="G928" s="3"/>
      <c r="H928" s="1"/>
      <c r="I928" s="3"/>
      <c r="J928" s="1"/>
      <c r="K928" s="5"/>
      <c r="L928" s="5"/>
      <c r="M928" s="1"/>
      <c r="N928" s="1"/>
      <c r="O928" s="2"/>
      <c r="P928" s="1"/>
      <c r="Q928" s="1"/>
      <c r="R928" s="2"/>
      <c r="S928" s="1"/>
      <c r="T928" s="1"/>
      <c r="U928" s="5"/>
      <c r="V928" s="5"/>
      <c r="W928" s="5"/>
      <c r="X928" s="6"/>
      <c r="Y928" s="6"/>
      <c r="Z928" s="6"/>
      <c r="AA928" s="1"/>
      <c r="AB928" s="1"/>
      <c r="AC928" s="1"/>
      <c r="AD928" s="2"/>
      <c r="AE928" s="2"/>
      <c r="AF928" s="1"/>
    </row>
    <row r="929">
      <c r="A929" s="5"/>
      <c r="B929" s="3"/>
      <c r="C929" s="1"/>
      <c r="D929" s="24"/>
      <c r="E929" s="2"/>
      <c r="F929" s="5"/>
      <c r="G929" s="3"/>
      <c r="H929" s="1"/>
      <c r="I929" s="3"/>
      <c r="J929" s="1"/>
      <c r="K929" s="5"/>
      <c r="L929" s="5"/>
      <c r="M929" s="1"/>
      <c r="N929" s="1"/>
      <c r="O929" s="2"/>
      <c r="P929" s="1"/>
      <c r="Q929" s="1"/>
      <c r="R929" s="2"/>
      <c r="S929" s="1"/>
      <c r="T929" s="1"/>
      <c r="U929" s="6"/>
      <c r="V929" s="5"/>
      <c r="W929" s="5"/>
      <c r="X929" s="6"/>
      <c r="Y929" s="6"/>
      <c r="Z929" s="6"/>
      <c r="AA929" s="1"/>
      <c r="AB929" s="1"/>
      <c r="AC929" s="1"/>
      <c r="AD929" s="2"/>
      <c r="AE929" s="2"/>
      <c r="AF929" s="1"/>
    </row>
    <row r="930">
      <c r="A930" s="5"/>
      <c r="B930" s="3"/>
      <c r="C930" s="1"/>
      <c r="D930" s="24"/>
      <c r="E930" s="2"/>
      <c r="F930" s="5"/>
      <c r="G930" s="3"/>
      <c r="H930" s="1"/>
      <c r="I930" s="3"/>
      <c r="J930" s="1"/>
      <c r="K930" s="5"/>
      <c r="L930" s="5"/>
      <c r="M930" s="1"/>
      <c r="N930" s="1"/>
      <c r="O930" s="2"/>
      <c r="P930" s="1"/>
      <c r="Q930" s="1"/>
      <c r="R930" s="2"/>
      <c r="S930" s="1"/>
      <c r="T930" s="1"/>
      <c r="U930" s="5"/>
      <c r="V930" s="5"/>
      <c r="W930" s="5"/>
      <c r="X930" s="5"/>
      <c r="Y930" s="5"/>
      <c r="Z930" s="5"/>
      <c r="AA930" s="1"/>
      <c r="AB930" s="1"/>
      <c r="AC930" s="1"/>
      <c r="AD930" s="2"/>
      <c r="AE930" s="2"/>
      <c r="AF930" s="1"/>
    </row>
    <row r="931">
      <c r="A931" s="5"/>
      <c r="B931" s="3"/>
      <c r="C931" s="1"/>
      <c r="D931" s="24"/>
      <c r="E931" s="2"/>
      <c r="F931" s="5"/>
      <c r="G931" s="3"/>
      <c r="H931" s="1"/>
      <c r="I931" s="3"/>
      <c r="J931" s="1"/>
      <c r="K931" s="5"/>
      <c r="L931" s="5"/>
      <c r="M931" s="1"/>
      <c r="N931" s="1"/>
      <c r="O931" s="2"/>
      <c r="P931" s="1"/>
      <c r="Q931" s="1"/>
      <c r="R931" s="2"/>
      <c r="S931" s="1"/>
      <c r="T931" s="1"/>
      <c r="U931" s="5"/>
      <c r="V931" s="5"/>
      <c r="W931" s="5"/>
      <c r="X931" s="6"/>
      <c r="Y931" s="6"/>
      <c r="Z931" s="6"/>
      <c r="AA931" s="1"/>
      <c r="AB931" s="1"/>
      <c r="AC931" s="1"/>
      <c r="AD931" s="2"/>
      <c r="AE931" s="2"/>
      <c r="AF931" s="1"/>
    </row>
    <row r="932">
      <c r="A932" s="5"/>
      <c r="B932" s="3"/>
      <c r="C932" s="1"/>
      <c r="D932" s="24"/>
      <c r="E932" s="2"/>
      <c r="F932" s="5"/>
      <c r="G932" s="3"/>
      <c r="H932" s="1"/>
      <c r="I932" s="3"/>
      <c r="J932" s="1"/>
      <c r="K932" s="5"/>
      <c r="L932" s="5"/>
      <c r="M932" s="1"/>
      <c r="N932" s="1"/>
      <c r="O932" s="2"/>
      <c r="P932" s="1"/>
      <c r="Q932" s="1"/>
      <c r="R932" s="2"/>
      <c r="S932" s="1"/>
      <c r="T932" s="1"/>
      <c r="U932" s="6"/>
      <c r="V932" s="5"/>
      <c r="W932" s="5"/>
      <c r="X932" s="6"/>
      <c r="Y932" s="6"/>
      <c r="Z932" s="6"/>
      <c r="AA932" s="1"/>
      <c r="AB932" s="1"/>
      <c r="AC932" s="1"/>
      <c r="AD932" s="2"/>
      <c r="AE932" s="2"/>
      <c r="AF932" s="1"/>
    </row>
    <row r="933">
      <c r="A933" s="5"/>
      <c r="B933" s="3"/>
      <c r="C933" s="1"/>
      <c r="D933" s="24"/>
      <c r="E933" s="2"/>
      <c r="F933" s="5"/>
      <c r="G933" s="3"/>
      <c r="H933" s="1"/>
      <c r="I933" s="3"/>
      <c r="J933" s="1"/>
      <c r="K933" s="5"/>
      <c r="L933" s="5"/>
      <c r="M933" s="1"/>
      <c r="N933" s="1"/>
      <c r="O933" s="2"/>
      <c r="P933" s="1"/>
      <c r="Q933" s="1"/>
      <c r="R933" s="2"/>
      <c r="S933" s="1"/>
      <c r="T933" s="1"/>
      <c r="U933" s="6"/>
      <c r="V933" s="5"/>
      <c r="W933" s="5"/>
      <c r="X933" s="5"/>
      <c r="Y933" s="5"/>
      <c r="Z933" s="6"/>
      <c r="AA933" s="1"/>
      <c r="AB933" s="1"/>
      <c r="AC933" s="1"/>
      <c r="AD933" s="2"/>
      <c r="AE933" s="2"/>
      <c r="AF933" s="1"/>
    </row>
    <row r="934">
      <c r="A934" s="5"/>
      <c r="B934" s="3"/>
      <c r="C934" s="2"/>
      <c r="D934" s="24"/>
      <c r="E934" s="2"/>
      <c r="F934" s="5"/>
      <c r="G934" s="3"/>
      <c r="H934" s="1"/>
      <c r="I934" s="3"/>
      <c r="J934" s="1"/>
      <c r="K934" s="5"/>
      <c r="L934" s="5"/>
      <c r="M934" s="1"/>
      <c r="N934" s="1"/>
      <c r="O934" s="2"/>
      <c r="P934" s="1"/>
      <c r="Q934" s="1"/>
      <c r="R934" s="2"/>
      <c r="S934" s="1"/>
      <c r="T934" s="1"/>
      <c r="U934" s="6"/>
      <c r="V934" s="5"/>
      <c r="W934" s="5"/>
      <c r="X934" s="6"/>
      <c r="Y934" s="6"/>
      <c r="Z934" s="6"/>
      <c r="AA934" s="1"/>
      <c r="AB934" s="1"/>
      <c r="AC934" s="1"/>
      <c r="AD934" s="2"/>
      <c r="AE934" s="2"/>
      <c r="AF934" s="1"/>
    </row>
    <row r="935">
      <c r="A935" s="5"/>
      <c r="B935" s="3"/>
      <c r="C935" s="1"/>
      <c r="D935" s="24"/>
      <c r="E935" s="2"/>
      <c r="F935" s="5"/>
      <c r="G935" s="3"/>
      <c r="H935" s="1"/>
      <c r="I935" s="3"/>
      <c r="J935" s="1"/>
      <c r="K935" s="5"/>
      <c r="L935" s="5"/>
      <c r="M935" s="1"/>
      <c r="N935" s="1"/>
      <c r="O935" s="2"/>
      <c r="P935" s="1"/>
      <c r="Q935" s="1"/>
      <c r="R935" s="2"/>
      <c r="S935" s="1"/>
      <c r="T935" s="1"/>
      <c r="U935" s="6"/>
      <c r="V935" s="5"/>
      <c r="W935" s="5"/>
      <c r="X935" s="6"/>
      <c r="Y935" s="6"/>
      <c r="Z935" s="6"/>
      <c r="AA935" s="1"/>
      <c r="AB935" s="1"/>
      <c r="AC935" s="1"/>
      <c r="AD935" s="2"/>
      <c r="AE935" s="2"/>
      <c r="AF935" s="1"/>
    </row>
    <row r="936">
      <c r="A936" s="5"/>
      <c r="B936" s="3"/>
      <c r="C936" s="1"/>
      <c r="D936" s="24"/>
      <c r="E936" s="2"/>
      <c r="F936" s="5"/>
      <c r="G936" s="3"/>
      <c r="H936" s="1"/>
      <c r="I936" s="3"/>
      <c r="J936" s="1"/>
      <c r="K936" s="5"/>
      <c r="L936" s="5"/>
      <c r="M936" s="1"/>
      <c r="N936" s="1"/>
      <c r="O936" s="2"/>
      <c r="P936" s="1"/>
      <c r="Q936" s="1"/>
      <c r="R936" s="2"/>
      <c r="S936" s="1"/>
      <c r="T936" s="1"/>
      <c r="U936" s="6"/>
      <c r="V936" s="5"/>
      <c r="W936" s="5"/>
      <c r="X936" s="6"/>
      <c r="Y936" s="6"/>
      <c r="Z936" s="6"/>
      <c r="AA936" s="1"/>
      <c r="AB936" s="1"/>
      <c r="AC936" s="1"/>
      <c r="AD936" s="2"/>
      <c r="AE936" s="2"/>
      <c r="AF936" s="1"/>
    </row>
    <row r="937">
      <c r="A937" s="5"/>
      <c r="B937" s="3"/>
      <c r="C937" s="2"/>
      <c r="D937" s="24"/>
      <c r="E937" s="2"/>
      <c r="F937" s="5"/>
      <c r="G937" s="3"/>
      <c r="H937" s="1"/>
      <c r="I937" s="3"/>
      <c r="J937" s="1"/>
      <c r="K937" s="5"/>
      <c r="L937" s="5"/>
      <c r="M937" s="1"/>
      <c r="N937" s="1"/>
      <c r="O937" s="2"/>
      <c r="P937" s="1"/>
      <c r="Q937" s="1"/>
      <c r="R937" s="2"/>
      <c r="S937" s="1"/>
      <c r="T937" s="1"/>
      <c r="U937" s="6"/>
      <c r="V937" s="5"/>
      <c r="W937" s="5"/>
      <c r="X937" s="6"/>
      <c r="Y937" s="6"/>
      <c r="Z937" s="6"/>
      <c r="AA937" s="1"/>
      <c r="AB937" s="1"/>
      <c r="AC937" s="1"/>
      <c r="AD937" s="2"/>
      <c r="AE937" s="2"/>
      <c r="AF937" s="1"/>
    </row>
    <row r="938">
      <c r="A938" s="5"/>
      <c r="B938" s="3"/>
      <c r="C938" s="2"/>
      <c r="D938" s="24"/>
      <c r="E938" s="2"/>
      <c r="F938" s="5"/>
      <c r="G938" s="3"/>
      <c r="H938" s="1"/>
      <c r="I938" s="3"/>
      <c r="J938" s="1"/>
      <c r="K938" s="5"/>
      <c r="L938" s="5"/>
      <c r="M938" s="1"/>
      <c r="N938" s="1"/>
      <c r="O938" s="2"/>
      <c r="P938" s="1"/>
      <c r="Q938" s="1"/>
      <c r="R938" s="2"/>
      <c r="S938" s="1"/>
      <c r="T938" s="1"/>
      <c r="U938" s="6"/>
      <c r="V938" s="5"/>
      <c r="W938" s="5"/>
      <c r="X938" s="6"/>
      <c r="Y938" s="6"/>
      <c r="Z938" s="6"/>
      <c r="AA938" s="1"/>
      <c r="AB938" s="1"/>
      <c r="AC938" s="1"/>
      <c r="AD938" s="2"/>
      <c r="AE938" s="2"/>
      <c r="AF938" s="1"/>
    </row>
    <row r="939">
      <c r="A939" s="5"/>
      <c r="B939" s="3"/>
      <c r="C939" s="2"/>
      <c r="D939" s="24"/>
      <c r="E939" s="2"/>
      <c r="F939" s="5"/>
      <c r="G939" s="3"/>
      <c r="H939" s="1"/>
      <c r="I939" s="3"/>
      <c r="J939" s="1"/>
      <c r="K939" s="5"/>
      <c r="L939" s="5"/>
      <c r="M939" s="1"/>
      <c r="N939" s="1"/>
      <c r="O939" s="2"/>
      <c r="P939" s="1"/>
      <c r="Q939" s="1"/>
      <c r="R939" s="2"/>
      <c r="S939" s="1"/>
      <c r="T939" s="1"/>
      <c r="U939" s="6"/>
      <c r="V939" s="5"/>
      <c r="W939" s="5"/>
      <c r="X939" s="6"/>
      <c r="Y939" s="6"/>
      <c r="Z939" s="6"/>
      <c r="AA939" s="1"/>
      <c r="AB939" s="1"/>
      <c r="AC939" s="1"/>
      <c r="AD939" s="2"/>
      <c r="AE939" s="2"/>
      <c r="AF939" s="1"/>
    </row>
    <row r="940">
      <c r="A940" s="5"/>
      <c r="B940" s="3"/>
      <c r="C940" s="1"/>
      <c r="D940" s="24"/>
      <c r="E940" s="2"/>
      <c r="F940" s="5"/>
      <c r="G940" s="3"/>
      <c r="H940" s="1"/>
      <c r="I940" s="3"/>
      <c r="J940" s="1"/>
      <c r="K940" s="5"/>
      <c r="L940" s="5"/>
      <c r="M940" s="1"/>
      <c r="N940" s="1"/>
      <c r="O940" s="2"/>
      <c r="P940" s="1"/>
      <c r="Q940" s="1"/>
      <c r="R940" s="2"/>
      <c r="S940" s="1"/>
      <c r="T940" s="1"/>
      <c r="U940" s="5"/>
      <c r="V940" s="5"/>
      <c r="W940" s="5"/>
      <c r="X940" s="5"/>
      <c r="Y940" s="5"/>
      <c r="Z940" s="6"/>
      <c r="AA940" s="1"/>
      <c r="AB940" s="1"/>
      <c r="AC940" s="1"/>
      <c r="AD940" s="2"/>
      <c r="AE940" s="2"/>
      <c r="AF940" s="1"/>
    </row>
    <row r="941">
      <c r="A941" s="5"/>
      <c r="B941" s="3"/>
      <c r="C941" s="2"/>
      <c r="D941" s="24"/>
      <c r="E941" s="2"/>
      <c r="F941" s="5"/>
      <c r="G941" s="3"/>
      <c r="H941" s="1"/>
      <c r="I941" s="3"/>
      <c r="J941" s="1"/>
      <c r="K941" s="5"/>
      <c r="L941" s="5"/>
      <c r="M941" s="1"/>
      <c r="N941" s="1"/>
      <c r="O941" s="2"/>
      <c r="P941" s="1"/>
      <c r="Q941" s="1"/>
      <c r="R941" s="2"/>
      <c r="S941" s="1"/>
      <c r="T941" s="1"/>
      <c r="U941" s="6"/>
      <c r="V941" s="5"/>
      <c r="W941" s="5"/>
      <c r="X941" s="6"/>
      <c r="Y941" s="6"/>
      <c r="Z941" s="6"/>
      <c r="AA941" s="1"/>
      <c r="AB941" s="1"/>
      <c r="AC941" s="1"/>
      <c r="AD941" s="2"/>
      <c r="AE941" s="2"/>
      <c r="AF941" s="1"/>
    </row>
    <row r="942">
      <c r="A942" s="5"/>
      <c r="B942" s="3"/>
      <c r="C942" s="2"/>
      <c r="D942" s="24"/>
      <c r="E942" s="2"/>
      <c r="F942" s="5"/>
      <c r="G942" s="3"/>
      <c r="H942" s="1"/>
      <c r="I942" s="3"/>
      <c r="J942" s="1"/>
      <c r="K942" s="5"/>
      <c r="L942" s="5"/>
      <c r="M942" s="1"/>
      <c r="N942" s="1"/>
      <c r="O942" s="2"/>
      <c r="P942" s="1"/>
      <c r="Q942" s="1"/>
      <c r="R942" s="2"/>
      <c r="S942" s="1"/>
      <c r="T942" s="1"/>
      <c r="U942" s="6"/>
      <c r="V942" s="5"/>
      <c r="W942" s="5"/>
      <c r="X942" s="6"/>
      <c r="Y942" s="6"/>
      <c r="Z942" s="6"/>
      <c r="AA942" s="1"/>
      <c r="AB942" s="1"/>
      <c r="AC942" s="1"/>
      <c r="AD942" s="2"/>
      <c r="AE942" s="2"/>
      <c r="AF942" s="1"/>
    </row>
    <row r="943">
      <c r="A943" s="5"/>
      <c r="B943" s="3"/>
      <c r="C943" s="2"/>
      <c r="D943" s="24"/>
      <c r="E943" s="2"/>
      <c r="F943" s="5"/>
      <c r="G943" s="3"/>
      <c r="H943" s="1"/>
      <c r="I943" s="3"/>
      <c r="J943" s="1"/>
      <c r="K943" s="5"/>
      <c r="L943" s="5"/>
      <c r="M943" s="1"/>
      <c r="N943" s="1"/>
      <c r="O943" s="2"/>
      <c r="P943" s="1"/>
      <c r="Q943" s="1"/>
      <c r="R943" s="2"/>
      <c r="S943" s="1"/>
      <c r="T943" s="1"/>
      <c r="U943" s="6"/>
      <c r="V943" s="5"/>
      <c r="W943" s="5"/>
      <c r="X943" s="6"/>
      <c r="Y943" s="6"/>
      <c r="Z943" s="6"/>
      <c r="AA943" s="1"/>
      <c r="AB943" s="1"/>
      <c r="AC943" s="1"/>
      <c r="AD943" s="2"/>
      <c r="AE943" s="2"/>
      <c r="AF943" s="1"/>
    </row>
    <row r="944">
      <c r="A944" s="5"/>
      <c r="B944" s="3"/>
      <c r="C944" s="2"/>
      <c r="D944" s="24"/>
      <c r="E944" s="2"/>
      <c r="F944" s="5"/>
      <c r="G944" s="3"/>
      <c r="H944" s="1"/>
      <c r="I944" s="3"/>
      <c r="J944" s="1"/>
      <c r="K944" s="5"/>
      <c r="L944" s="5"/>
      <c r="M944" s="1"/>
      <c r="N944" s="1"/>
      <c r="O944" s="2"/>
      <c r="P944" s="1"/>
      <c r="Q944" s="1"/>
      <c r="R944" s="2"/>
      <c r="S944" s="1"/>
      <c r="T944" s="1"/>
      <c r="U944" s="6"/>
      <c r="V944" s="5"/>
      <c r="W944" s="5"/>
      <c r="X944" s="6"/>
      <c r="Y944" s="6"/>
      <c r="Z944" s="6"/>
      <c r="AA944" s="1"/>
      <c r="AB944" s="1"/>
      <c r="AC944" s="1"/>
      <c r="AD944" s="2"/>
      <c r="AE944" s="2"/>
      <c r="AF944" s="1"/>
    </row>
    <row r="945">
      <c r="A945" s="5"/>
      <c r="B945" s="3"/>
      <c r="C945" s="1"/>
      <c r="D945" s="24"/>
      <c r="E945" s="2"/>
      <c r="F945" s="5"/>
      <c r="G945" s="3"/>
      <c r="H945" s="1"/>
      <c r="I945" s="3"/>
      <c r="J945" s="1"/>
      <c r="K945" s="5"/>
      <c r="L945" s="5"/>
      <c r="M945" s="1"/>
      <c r="N945" s="1"/>
      <c r="O945" s="2"/>
      <c r="P945" s="1"/>
      <c r="Q945" s="1"/>
      <c r="R945" s="2"/>
      <c r="S945" s="1"/>
      <c r="T945" s="1"/>
      <c r="U945" s="6"/>
      <c r="V945" s="5"/>
      <c r="W945" s="5"/>
      <c r="X945" s="6"/>
      <c r="Y945" s="6"/>
      <c r="Z945" s="6"/>
      <c r="AA945" s="1"/>
      <c r="AB945" s="1"/>
      <c r="AC945" s="1"/>
      <c r="AD945" s="2"/>
      <c r="AE945" s="2"/>
      <c r="AF945" s="1"/>
    </row>
    <row r="946">
      <c r="A946" s="5"/>
      <c r="B946" s="3"/>
      <c r="C946" s="1"/>
      <c r="D946" s="24"/>
      <c r="E946" s="2"/>
      <c r="F946" s="5"/>
      <c r="G946" s="3"/>
      <c r="H946" s="1"/>
      <c r="I946" s="3"/>
      <c r="J946" s="1"/>
      <c r="K946" s="5"/>
      <c r="L946" s="5"/>
      <c r="M946" s="1"/>
      <c r="N946" s="1"/>
      <c r="O946" s="2"/>
      <c r="P946" s="1"/>
      <c r="Q946" s="1"/>
      <c r="R946" s="2"/>
      <c r="S946" s="1"/>
      <c r="T946" s="1"/>
      <c r="U946" s="6"/>
      <c r="V946" s="5"/>
      <c r="W946" s="5"/>
      <c r="X946" s="6"/>
      <c r="Y946" s="6"/>
      <c r="Z946" s="6"/>
      <c r="AA946" s="1"/>
      <c r="AB946" s="1"/>
      <c r="AC946" s="1"/>
      <c r="AD946" s="2"/>
      <c r="AE946" s="2"/>
      <c r="AF946" s="1"/>
    </row>
    <row r="947">
      <c r="A947" s="5"/>
      <c r="B947" s="3"/>
      <c r="C947" s="1"/>
      <c r="D947" s="24"/>
      <c r="E947" s="2"/>
      <c r="F947" s="5"/>
      <c r="G947" s="3"/>
      <c r="H947" s="1"/>
      <c r="I947" s="3"/>
      <c r="J947" s="1"/>
      <c r="K947" s="5"/>
      <c r="L947" s="5"/>
      <c r="M947" s="1"/>
      <c r="N947" s="1"/>
      <c r="O947" s="2"/>
      <c r="P947" s="1"/>
      <c r="Q947" s="1"/>
      <c r="R947" s="2"/>
      <c r="S947" s="1"/>
      <c r="T947" s="1"/>
      <c r="U947" s="5"/>
      <c r="V947" s="5"/>
      <c r="W947" s="5"/>
      <c r="X947" s="5"/>
      <c r="Y947" s="5"/>
      <c r="Z947" s="5"/>
      <c r="AA947" s="1"/>
      <c r="AB947" s="1"/>
      <c r="AC947" s="1"/>
      <c r="AD947" s="2"/>
      <c r="AE947" s="2"/>
      <c r="AF947" s="1"/>
    </row>
    <row r="948">
      <c r="A948" s="5"/>
      <c r="B948" s="3"/>
      <c r="C948" s="2"/>
      <c r="D948" s="24"/>
      <c r="E948" s="2"/>
      <c r="F948" s="5"/>
      <c r="G948" s="3"/>
      <c r="H948" s="1"/>
      <c r="I948" s="3"/>
      <c r="J948" s="1"/>
      <c r="K948" s="5"/>
      <c r="L948" s="5"/>
      <c r="M948" s="1"/>
      <c r="N948" s="1"/>
      <c r="O948" s="2"/>
      <c r="P948" s="1"/>
      <c r="Q948" s="1"/>
      <c r="R948" s="2"/>
      <c r="S948" s="1"/>
      <c r="T948" s="1"/>
      <c r="U948" s="6"/>
      <c r="V948" s="5"/>
      <c r="W948" s="5"/>
      <c r="X948" s="5"/>
      <c r="Y948" s="5"/>
      <c r="Z948" s="6"/>
      <c r="AA948" s="1"/>
      <c r="AB948" s="1"/>
      <c r="AC948" s="1"/>
      <c r="AD948" s="2"/>
      <c r="AE948" s="1"/>
      <c r="AF948" s="1"/>
    </row>
    <row r="949">
      <c r="A949" s="5"/>
      <c r="B949" s="3"/>
      <c r="C949" s="2"/>
      <c r="D949" s="24"/>
      <c r="E949" s="2"/>
      <c r="F949" s="11"/>
      <c r="G949" s="25"/>
      <c r="H949" s="2"/>
      <c r="I949" s="25"/>
      <c r="J949" s="1"/>
      <c r="K949" s="5"/>
      <c r="L949" s="5"/>
      <c r="M949" s="1"/>
      <c r="N949" s="1"/>
      <c r="O949" s="2"/>
      <c r="P949" s="1"/>
      <c r="Q949" s="1"/>
      <c r="R949" s="2"/>
      <c r="S949" s="1"/>
      <c r="T949" s="1"/>
      <c r="U949" s="6"/>
      <c r="V949" s="5"/>
      <c r="W949" s="5"/>
      <c r="X949" s="6"/>
      <c r="Y949" s="6"/>
      <c r="Z949" s="6"/>
      <c r="AA949" s="1"/>
      <c r="AB949" s="1"/>
      <c r="AC949" s="1"/>
      <c r="AD949" s="2"/>
      <c r="AE949" s="1"/>
      <c r="AF949" s="1"/>
    </row>
    <row r="950">
      <c r="A950" s="5"/>
      <c r="B950" s="3"/>
      <c r="C950" s="2"/>
      <c r="D950" s="24"/>
      <c r="E950" s="2"/>
      <c r="F950" s="5"/>
      <c r="G950" s="3"/>
      <c r="H950" s="1"/>
      <c r="I950" s="3"/>
      <c r="J950" s="1"/>
      <c r="K950" s="5"/>
      <c r="L950" s="5"/>
      <c r="M950" s="1"/>
      <c r="N950" s="1"/>
      <c r="O950" s="2"/>
      <c r="P950" s="1"/>
      <c r="Q950" s="1"/>
      <c r="R950" s="2"/>
      <c r="S950" s="1"/>
      <c r="T950" s="1"/>
      <c r="U950" s="6"/>
      <c r="V950" s="5"/>
      <c r="W950" s="5"/>
      <c r="X950" s="6"/>
      <c r="Y950" s="6"/>
      <c r="Z950" s="6"/>
      <c r="AA950" s="1"/>
      <c r="AB950" s="1"/>
      <c r="AC950" s="1"/>
      <c r="AD950" s="2"/>
      <c r="AE950" s="2"/>
      <c r="AF950" s="1"/>
    </row>
    <row r="951">
      <c r="A951" s="5"/>
      <c r="B951" s="3"/>
      <c r="C951" s="1"/>
      <c r="D951" s="24"/>
      <c r="E951" s="2"/>
      <c r="F951" s="11"/>
      <c r="G951" s="25"/>
      <c r="H951" s="2"/>
      <c r="I951" s="25"/>
      <c r="J951" s="1"/>
      <c r="K951" s="5"/>
      <c r="L951" s="5"/>
      <c r="M951" s="1"/>
      <c r="N951" s="1"/>
      <c r="O951" s="2"/>
      <c r="P951" s="1"/>
      <c r="Q951" s="1"/>
      <c r="R951" s="2"/>
      <c r="S951" s="1"/>
      <c r="T951" s="1"/>
      <c r="U951" s="6"/>
      <c r="V951" s="5"/>
      <c r="W951" s="5"/>
      <c r="X951" s="6"/>
      <c r="Y951" s="6"/>
      <c r="Z951" s="6"/>
      <c r="AA951" s="1"/>
      <c r="AB951" s="1"/>
      <c r="AC951" s="1"/>
      <c r="AD951" s="2"/>
      <c r="AE951" s="2"/>
      <c r="AF951" s="1"/>
    </row>
    <row r="952">
      <c r="A952" s="5"/>
      <c r="B952" s="3"/>
      <c r="C952" s="1"/>
      <c r="D952" s="24"/>
      <c r="E952" s="2"/>
      <c r="F952" s="5"/>
      <c r="G952" s="3"/>
      <c r="H952" s="1"/>
      <c r="I952" s="3"/>
      <c r="J952" s="1"/>
      <c r="K952" s="5"/>
      <c r="L952" s="5"/>
      <c r="M952" s="1"/>
      <c r="N952" s="1"/>
      <c r="O952" s="2"/>
      <c r="P952" s="1"/>
      <c r="Q952" s="1"/>
      <c r="R952" s="2"/>
      <c r="S952" s="1"/>
      <c r="T952" s="1"/>
      <c r="U952" s="6"/>
      <c r="V952" s="5"/>
      <c r="W952" s="5"/>
      <c r="X952" s="6"/>
      <c r="Y952" s="6"/>
      <c r="Z952" s="6"/>
      <c r="AA952" s="1"/>
      <c r="AB952" s="1"/>
      <c r="AC952" s="1"/>
      <c r="AD952" s="2"/>
      <c r="AE952" s="2"/>
      <c r="AF952" s="1"/>
    </row>
    <row r="953">
      <c r="A953" s="5"/>
      <c r="B953" s="3"/>
      <c r="C953" s="2"/>
      <c r="D953" s="24"/>
      <c r="E953" s="2"/>
      <c r="F953" s="5"/>
      <c r="G953" s="3"/>
      <c r="H953" s="1"/>
      <c r="I953" s="3"/>
      <c r="J953" s="1"/>
      <c r="K953" s="5"/>
      <c r="L953" s="5"/>
      <c r="M953" s="1"/>
      <c r="N953" s="1"/>
      <c r="O953" s="2"/>
      <c r="P953" s="1"/>
      <c r="Q953" s="1"/>
      <c r="R953" s="2"/>
      <c r="S953" s="1"/>
      <c r="T953" s="1"/>
      <c r="U953" s="6"/>
      <c r="V953" s="5"/>
      <c r="W953" s="5"/>
      <c r="X953" s="6"/>
      <c r="Y953" s="6"/>
      <c r="Z953" s="6"/>
      <c r="AA953" s="1"/>
      <c r="AB953" s="1"/>
      <c r="AC953" s="1"/>
      <c r="AD953" s="2"/>
      <c r="AE953" s="2"/>
      <c r="AF953" s="1"/>
    </row>
    <row r="954">
      <c r="A954" s="5"/>
      <c r="B954" s="3"/>
      <c r="C954" s="2"/>
      <c r="D954" s="24"/>
      <c r="E954" s="2"/>
      <c r="F954" s="5"/>
      <c r="G954" s="3"/>
      <c r="H954" s="1"/>
      <c r="I954" s="3"/>
      <c r="J954" s="1"/>
      <c r="K954" s="5"/>
      <c r="L954" s="5"/>
      <c r="M954" s="1"/>
      <c r="N954" s="1"/>
      <c r="O954" s="2"/>
      <c r="P954" s="1"/>
      <c r="Q954" s="1"/>
      <c r="R954" s="2"/>
      <c r="S954" s="1"/>
      <c r="T954" s="1"/>
      <c r="U954" s="6"/>
      <c r="V954" s="5"/>
      <c r="W954" s="5"/>
      <c r="X954" s="6"/>
      <c r="Y954" s="6"/>
      <c r="Z954" s="6"/>
      <c r="AA954" s="1"/>
      <c r="AB954" s="1"/>
      <c r="AC954" s="1"/>
      <c r="AD954" s="2"/>
      <c r="AE954" s="2"/>
      <c r="AF954" s="1"/>
    </row>
    <row r="955">
      <c r="A955" s="5"/>
      <c r="B955" s="3"/>
      <c r="C955" s="1"/>
      <c r="D955" s="24"/>
      <c r="E955" s="2"/>
      <c r="F955" s="5"/>
      <c r="G955" s="3"/>
      <c r="H955" s="1"/>
      <c r="I955" s="3"/>
      <c r="J955" s="1"/>
      <c r="K955" s="5"/>
      <c r="L955" s="5"/>
      <c r="M955" s="1"/>
      <c r="N955" s="1"/>
      <c r="O955" s="2"/>
      <c r="P955" s="1"/>
      <c r="Q955" s="1"/>
      <c r="R955" s="2"/>
      <c r="S955" s="1"/>
      <c r="T955" s="1"/>
      <c r="U955" s="6"/>
      <c r="V955" s="5"/>
      <c r="W955" s="5"/>
      <c r="X955" s="6"/>
      <c r="Y955" s="6"/>
      <c r="Z955" s="6"/>
      <c r="AA955" s="1"/>
      <c r="AB955" s="1"/>
      <c r="AC955" s="1"/>
      <c r="AD955" s="2"/>
      <c r="AE955" s="1"/>
      <c r="AF955" s="1"/>
    </row>
    <row r="956">
      <c r="A956" s="5"/>
      <c r="B956" s="3"/>
      <c r="C956" s="2"/>
      <c r="D956" s="24"/>
      <c r="E956" s="2"/>
      <c r="F956" s="5"/>
      <c r="G956" s="3"/>
      <c r="H956" s="1"/>
      <c r="I956" s="3"/>
      <c r="J956" s="1"/>
      <c r="K956" s="5"/>
      <c r="L956" s="5"/>
      <c r="M956" s="1"/>
      <c r="N956" s="1"/>
      <c r="O956" s="2"/>
      <c r="P956" s="1"/>
      <c r="Q956" s="1"/>
      <c r="R956" s="2"/>
      <c r="S956" s="1"/>
      <c r="T956" s="1"/>
      <c r="U956" s="6"/>
      <c r="V956" s="5"/>
      <c r="W956" s="5"/>
      <c r="X956" s="6"/>
      <c r="Y956" s="6"/>
      <c r="Z956" s="6"/>
      <c r="AA956" s="1"/>
      <c r="AB956" s="1"/>
      <c r="AC956" s="1"/>
      <c r="AD956" s="2"/>
      <c r="AE956" s="2"/>
      <c r="AF956" s="1"/>
    </row>
    <row r="957">
      <c r="A957" s="5"/>
      <c r="B957" s="3"/>
      <c r="C957" s="1"/>
      <c r="D957" s="24"/>
      <c r="E957" s="2"/>
      <c r="F957" s="5"/>
      <c r="G957" s="3"/>
      <c r="H957" s="1"/>
      <c r="I957" s="3"/>
      <c r="J957" s="1"/>
      <c r="K957" s="5"/>
      <c r="L957" s="5"/>
      <c r="M957" s="1"/>
      <c r="N957" s="1"/>
      <c r="O957" s="2"/>
      <c r="P957" s="1"/>
      <c r="Q957" s="1"/>
      <c r="R957" s="2"/>
      <c r="S957" s="1"/>
      <c r="T957" s="1"/>
      <c r="U957" s="6"/>
      <c r="V957" s="5"/>
      <c r="W957" s="5"/>
      <c r="X957" s="6"/>
      <c r="Y957" s="6"/>
      <c r="Z957" s="6"/>
      <c r="AA957" s="1"/>
      <c r="AB957" s="1"/>
      <c r="AC957" s="1"/>
      <c r="AD957" s="2"/>
      <c r="AE957" s="2"/>
      <c r="AF957" s="1"/>
    </row>
    <row r="958">
      <c r="A958" s="5"/>
      <c r="B958" s="3"/>
      <c r="C958" s="2"/>
      <c r="D958" s="24"/>
      <c r="E958" s="2"/>
      <c r="F958" s="5"/>
      <c r="G958" s="3"/>
      <c r="H958" s="1"/>
      <c r="I958" s="3"/>
      <c r="J958" s="1"/>
      <c r="K958" s="5"/>
      <c r="L958" s="5"/>
      <c r="M958" s="1"/>
      <c r="N958" s="1"/>
      <c r="O958" s="2"/>
      <c r="P958" s="1"/>
      <c r="Q958" s="1"/>
      <c r="R958" s="2"/>
      <c r="S958" s="1"/>
      <c r="T958" s="1"/>
      <c r="U958" s="6"/>
      <c r="V958" s="5"/>
      <c r="W958" s="5"/>
      <c r="X958" s="6"/>
      <c r="Y958" s="6"/>
      <c r="Z958" s="6"/>
      <c r="AA958" s="1"/>
      <c r="AB958" s="1"/>
      <c r="AC958" s="1"/>
      <c r="AD958" s="2"/>
      <c r="AE958" s="2"/>
      <c r="AF958" s="1"/>
    </row>
    <row r="959">
      <c r="A959" s="5"/>
      <c r="B959" s="3"/>
      <c r="C959" s="1"/>
      <c r="D959" s="24"/>
      <c r="E959" s="2"/>
      <c r="F959" s="5"/>
      <c r="G959" s="3"/>
      <c r="H959" s="1"/>
      <c r="I959" s="3"/>
      <c r="J959" s="1"/>
      <c r="K959" s="5"/>
      <c r="L959" s="5"/>
      <c r="M959" s="1"/>
      <c r="N959" s="1"/>
      <c r="O959" s="2"/>
      <c r="P959" s="1"/>
      <c r="Q959" s="1"/>
      <c r="R959" s="2"/>
      <c r="S959" s="1"/>
      <c r="T959" s="1"/>
      <c r="U959" s="6"/>
      <c r="V959" s="5"/>
      <c r="W959" s="5"/>
      <c r="X959" s="6"/>
      <c r="Y959" s="6"/>
      <c r="Z959" s="6"/>
      <c r="AA959" s="1"/>
      <c r="AB959" s="1"/>
      <c r="AC959" s="1"/>
      <c r="AD959" s="2"/>
      <c r="AE959" s="2"/>
      <c r="AF959" s="1"/>
    </row>
    <row r="960">
      <c r="A960" s="5"/>
      <c r="B960" s="3"/>
      <c r="C960" s="1"/>
      <c r="D960" s="24"/>
      <c r="E960" s="2"/>
      <c r="F960" s="11"/>
      <c r="G960" s="25"/>
      <c r="H960" s="2"/>
      <c r="I960" s="25"/>
      <c r="J960" s="1"/>
      <c r="K960" s="5"/>
      <c r="L960" s="5"/>
      <c r="M960" s="1"/>
      <c r="N960" s="1"/>
      <c r="O960" s="2"/>
      <c r="P960" s="1"/>
      <c r="Q960" s="1"/>
      <c r="R960" s="2"/>
      <c r="S960" s="1"/>
      <c r="T960" s="1"/>
      <c r="U960" s="6"/>
      <c r="V960" s="5"/>
      <c r="W960" s="5"/>
      <c r="X960" s="6"/>
      <c r="Y960" s="6"/>
      <c r="Z960" s="6"/>
      <c r="AA960" s="1"/>
      <c r="AB960" s="1"/>
      <c r="AC960" s="1"/>
      <c r="AD960" s="2"/>
      <c r="AE960" s="2"/>
      <c r="AF960" s="1"/>
    </row>
    <row r="961">
      <c r="A961" s="5"/>
      <c r="B961" s="3"/>
      <c r="C961" s="2"/>
      <c r="D961" s="24"/>
      <c r="E961" s="2"/>
      <c r="F961" s="5"/>
      <c r="G961" s="3"/>
      <c r="H961" s="1"/>
      <c r="I961" s="3"/>
      <c r="J961" s="1"/>
      <c r="K961" s="5"/>
      <c r="L961" s="5"/>
      <c r="M961" s="1"/>
      <c r="N961" s="1"/>
      <c r="O961" s="2"/>
      <c r="P961" s="1"/>
      <c r="Q961" s="1"/>
      <c r="R961" s="2"/>
      <c r="S961" s="1"/>
      <c r="T961" s="1"/>
      <c r="U961" s="6"/>
      <c r="V961" s="5"/>
      <c r="W961" s="5"/>
      <c r="X961" s="6"/>
      <c r="Y961" s="6"/>
      <c r="Z961" s="6"/>
      <c r="AA961" s="1"/>
      <c r="AB961" s="1"/>
      <c r="AC961" s="1"/>
      <c r="AD961" s="2"/>
      <c r="AE961" s="2"/>
      <c r="AF961" s="1"/>
    </row>
    <row r="962">
      <c r="A962" s="5"/>
      <c r="B962" s="3"/>
      <c r="C962" s="2"/>
      <c r="D962" s="24"/>
      <c r="E962" s="2"/>
      <c r="F962" s="1"/>
      <c r="G962" s="18"/>
      <c r="H962" s="1"/>
      <c r="I962" s="18"/>
      <c r="J962" s="1"/>
      <c r="K962" s="5"/>
      <c r="L962" s="5"/>
      <c r="M962" s="1"/>
      <c r="N962" s="1"/>
      <c r="O962" s="2"/>
      <c r="P962" s="1"/>
      <c r="Q962" s="1"/>
      <c r="R962" s="2"/>
      <c r="S962" s="1"/>
      <c r="T962" s="1"/>
      <c r="U962" s="6"/>
      <c r="V962" s="5"/>
      <c r="W962" s="5"/>
      <c r="X962" s="6"/>
      <c r="Y962" s="6"/>
      <c r="Z962" s="6"/>
      <c r="AA962" s="1"/>
      <c r="AB962" s="1"/>
      <c r="AC962" s="1"/>
      <c r="AD962" s="2"/>
      <c r="AE962" s="2"/>
      <c r="AF962" s="1"/>
    </row>
    <row r="963">
      <c r="A963" s="5"/>
      <c r="B963" s="3"/>
      <c r="C963" s="1"/>
      <c r="D963" s="24"/>
      <c r="E963" s="2"/>
      <c r="F963" s="5"/>
      <c r="G963" s="3"/>
      <c r="H963" s="1"/>
      <c r="I963" s="3"/>
      <c r="J963" s="1"/>
      <c r="K963" s="5"/>
      <c r="L963" s="5"/>
      <c r="M963" s="1"/>
      <c r="N963" s="1"/>
      <c r="O963" s="2"/>
      <c r="P963" s="1"/>
      <c r="Q963" s="1"/>
      <c r="R963" s="2"/>
      <c r="S963" s="1"/>
      <c r="T963" s="1"/>
      <c r="U963" s="6"/>
      <c r="V963" s="5"/>
      <c r="W963" s="5"/>
      <c r="X963" s="6"/>
      <c r="Y963" s="6"/>
      <c r="Z963" s="6"/>
      <c r="AA963" s="1"/>
      <c r="AB963" s="1"/>
      <c r="AC963" s="1"/>
      <c r="AD963" s="2"/>
      <c r="AE963" s="2"/>
      <c r="AF963" s="1"/>
    </row>
    <row r="964">
      <c r="A964" s="5"/>
      <c r="B964" s="3"/>
      <c r="C964" s="1"/>
      <c r="D964" s="24"/>
      <c r="E964" s="2"/>
      <c r="F964" s="5"/>
      <c r="G964" s="3"/>
      <c r="H964" s="1"/>
      <c r="I964" s="3"/>
      <c r="J964" s="1"/>
      <c r="K964" s="5"/>
      <c r="L964" s="5"/>
      <c r="M964" s="1"/>
      <c r="N964" s="1"/>
      <c r="O964" s="2"/>
      <c r="P964" s="1"/>
      <c r="Q964" s="1"/>
      <c r="R964" s="2"/>
      <c r="S964" s="1"/>
      <c r="T964" s="1"/>
      <c r="U964" s="6"/>
      <c r="V964" s="5"/>
      <c r="W964" s="5"/>
      <c r="X964" s="6"/>
      <c r="Y964" s="6"/>
      <c r="Z964" s="6"/>
      <c r="AA964" s="1"/>
      <c r="AB964" s="1"/>
      <c r="AC964" s="1"/>
      <c r="AD964" s="2"/>
      <c r="AE964" s="2"/>
      <c r="AF964" s="1"/>
    </row>
    <row r="965">
      <c r="A965" s="5"/>
      <c r="B965" s="3"/>
      <c r="C965" s="1"/>
      <c r="D965" s="24"/>
      <c r="E965" s="2"/>
      <c r="F965" s="5"/>
      <c r="G965" s="3"/>
      <c r="H965" s="1"/>
      <c r="I965" s="3"/>
      <c r="J965" s="1"/>
      <c r="K965" s="5"/>
      <c r="L965" s="5"/>
      <c r="M965" s="1"/>
      <c r="N965" s="1"/>
      <c r="O965" s="2"/>
      <c r="P965" s="1"/>
      <c r="Q965" s="1"/>
      <c r="R965" s="2"/>
      <c r="S965" s="1"/>
      <c r="T965" s="1"/>
      <c r="U965" s="5"/>
      <c r="V965" s="5"/>
      <c r="W965" s="5"/>
      <c r="X965" s="5"/>
      <c r="Y965" s="5"/>
      <c r="Z965" s="5"/>
      <c r="AA965" s="1"/>
      <c r="AB965" s="1"/>
      <c r="AC965" s="1"/>
      <c r="AD965" s="2"/>
      <c r="AE965" s="2"/>
      <c r="AF965" s="1"/>
    </row>
    <row r="966">
      <c r="A966" s="5"/>
      <c r="B966" s="3"/>
      <c r="C966" s="1"/>
      <c r="D966" s="24"/>
      <c r="E966" s="2"/>
      <c r="F966" s="5"/>
      <c r="G966" s="3"/>
      <c r="H966" s="1"/>
      <c r="I966" s="3"/>
      <c r="J966" s="1"/>
      <c r="K966" s="5"/>
      <c r="L966" s="5"/>
      <c r="M966" s="1"/>
      <c r="N966" s="1"/>
      <c r="O966" s="2"/>
      <c r="P966" s="1"/>
      <c r="Q966" s="1"/>
      <c r="R966" s="2"/>
      <c r="S966" s="1"/>
      <c r="T966" s="1"/>
      <c r="U966" s="6"/>
      <c r="V966" s="5"/>
      <c r="W966" s="5"/>
      <c r="X966" s="6"/>
      <c r="Y966" s="6"/>
      <c r="Z966" s="6"/>
      <c r="AA966" s="1"/>
      <c r="AB966" s="1"/>
      <c r="AC966" s="1"/>
      <c r="AD966" s="2"/>
      <c r="AE966" s="2"/>
      <c r="AF966" s="1"/>
    </row>
    <row r="967">
      <c r="A967" s="5"/>
      <c r="B967" s="3"/>
      <c r="C967" s="1"/>
      <c r="D967" s="24"/>
      <c r="E967" s="2"/>
      <c r="F967" s="5"/>
      <c r="G967" s="3"/>
      <c r="H967" s="1"/>
      <c r="I967" s="3"/>
      <c r="J967" s="1"/>
      <c r="K967" s="5"/>
      <c r="L967" s="5"/>
      <c r="M967" s="1"/>
      <c r="N967" s="1"/>
      <c r="O967" s="2"/>
      <c r="P967" s="1"/>
      <c r="Q967" s="1"/>
      <c r="R967" s="2"/>
      <c r="S967" s="1"/>
      <c r="T967" s="1"/>
      <c r="U967" s="6"/>
      <c r="V967" s="5"/>
      <c r="W967" s="5"/>
      <c r="X967" s="5"/>
      <c r="Y967" s="5"/>
      <c r="Z967" s="5"/>
      <c r="AA967" s="1"/>
      <c r="AB967" s="1"/>
      <c r="AC967" s="1"/>
      <c r="AD967" s="2"/>
      <c r="AE967" s="2"/>
      <c r="AF967" s="1"/>
    </row>
    <row r="968">
      <c r="A968" s="5"/>
      <c r="B968" s="3"/>
      <c r="C968" s="2"/>
      <c r="D968" s="24"/>
      <c r="E968" s="2"/>
      <c r="F968" s="5"/>
      <c r="G968" s="3"/>
      <c r="H968" s="1"/>
      <c r="I968" s="3"/>
      <c r="J968" s="1"/>
      <c r="K968" s="5"/>
      <c r="L968" s="5"/>
      <c r="M968" s="1"/>
      <c r="N968" s="1"/>
      <c r="O968" s="2"/>
      <c r="P968" s="1"/>
      <c r="Q968" s="1"/>
      <c r="R968" s="2"/>
      <c r="S968" s="1"/>
      <c r="T968" s="1"/>
      <c r="U968" s="5"/>
      <c r="V968" s="5"/>
      <c r="W968" s="5"/>
      <c r="X968" s="5"/>
      <c r="Y968" s="5"/>
      <c r="Z968" s="5"/>
      <c r="AA968" s="1"/>
      <c r="AB968" s="1"/>
      <c r="AC968" s="1"/>
      <c r="AD968" s="2"/>
      <c r="AE968" s="2"/>
      <c r="AF968" s="1"/>
    </row>
    <row r="969">
      <c r="A969" s="5"/>
      <c r="B969" s="3"/>
      <c r="C969" s="2"/>
      <c r="D969" s="24"/>
      <c r="E969" s="2"/>
      <c r="F969" s="5"/>
      <c r="G969" s="3"/>
      <c r="H969" s="1"/>
      <c r="I969" s="3"/>
      <c r="J969" s="1"/>
      <c r="K969" s="5"/>
      <c r="L969" s="5"/>
      <c r="M969" s="1"/>
      <c r="N969" s="1"/>
      <c r="O969" s="2"/>
      <c r="P969" s="1"/>
      <c r="Q969" s="1"/>
      <c r="R969" s="2"/>
      <c r="S969" s="1"/>
      <c r="T969" s="1"/>
      <c r="U969" s="5"/>
      <c r="V969" s="5"/>
      <c r="W969" s="5"/>
      <c r="X969" s="6"/>
      <c r="Y969" s="6"/>
      <c r="Z969" s="6"/>
      <c r="AA969" s="1"/>
      <c r="AB969" s="1"/>
      <c r="AC969" s="1"/>
      <c r="AD969" s="2"/>
      <c r="AE969" s="2"/>
      <c r="AF969" s="1"/>
    </row>
    <row r="970">
      <c r="A970" s="5"/>
      <c r="B970" s="3"/>
      <c r="C970" s="2"/>
      <c r="D970" s="24"/>
      <c r="E970" s="2"/>
      <c r="F970" s="5"/>
      <c r="G970" s="3"/>
      <c r="H970" s="1"/>
      <c r="I970" s="3"/>
      <c r="J970" s="1"/>
      <c r="K970" s="5"/>
      <c r="L970" s="5"/>
      <c r="M970" s="1"/>
      <c r="N970" s="1"/>
      <c r="O970" s="2"/>
      <c r="P970" s="1"/>
      <c r="Q970" s="1"/>
      <c r="R970" s="2"/>
      <c r="S970" s="1"/>
      <c r="T970" s="1"/>
      <c r="U970" s="6"/>
      <c r="V970" s="5"/>
      <c r="W970" s="5"/>
      <c r="X970" s="6"/>
      <c r="Y970" s="6"/>
      <c r="Z970" s="6"/>
      <c r="AA970" s="1"/>
      <c r="AB970" s="1"/>
      <c r="AC970" s="1"/>
      <c r="AD970" s="2"/>
      <c r="AE970" s="2"/>
      <c r="AF970" s="1"/>
    </row>
    <row r="971">
      <c r="A971" s="5"/>
      <c r="B971" s="3"/>
      <c r="C971" s="1"/>
      <c r="D971" s="24"/>
      <c r="E971" s="2"/>
      <c r="F971" s="5"/>
      <c r="G971" s="3"/>
      <c r="H971" s="1"/>
      <c r="I971" s="3"/>
      <c r="J971" s="1"/>
      <c r="K971" s="5"/>
      <c r="L971" s="5"/>
      <c r="M971" s="1"/>
      <c r="N971" s="1"/>
      <c r="O971" s="2"/>
      <c r="P971" s="1"/>
      <c r="Q971" s="1"/>
      <c r="R971" s="2"/>
      <c r="S971" s="1"/>
      <c r="T971" s="1"/>
      <c r="U971" s="6"/>
      <c r="V971" s="5"/>
      <c r="W971" s="5"/>
      <c r="X971" s="6"/>
      <c r="Y971" s="6"/>
      <c r="Z971" s="6"/>
      <c r="AA971" s="1"/>
      <c r="AB971" s="1"/>
      <c r="AC971" s="1"/>
      <c r="AD971" s="2"/>
      <c r="AE971" s="2"/>
      <c r="AF971" s="1"/>
    </row>
    <row r="972">
      <c r="A972" s="5"/>
      <c r="B972" s="3"/>
      <c r="C972" s="2"/>
      <c r="D972" s="24"/>
      <c r="E972" s="2"/>
      <c r="F972" s="5"/>
      <c r="G972" s="3"/>
      <c r="H972" s="1"/>
      <c r="I972" s="3"/>
      <c r="J972" s="1"/>
      <c r="K972" s="5"/>
      <c r="L972" s="5"/>
      <c r="M972" s="1"/>
      <c r="N972" s="1"/>
      <c r="O972" s="2"/>
      <c r="P972" s="1"/>
      <c r="Q972" s="1"/>
      <c r="R972" s="2"/>
      <c r="S972" s="1"/>
      <c r="T972" s="1"/>
      <c r="U972" s="6"/>
      <c r="V972" s="5"/>
      <c r="W972" s="5"/>
      <c r="X972" s="6"/>
      <c r="Y972" s="6"/>
      <c r="Z972" s="6"/>
      <c r="AA972" s="1"/>
      <c r="AB972" s="1"/>
      <c r="AC972" s="1"/>
      <c r="AD972" s="2"/>
      <c r="AE972" s="2"/>
      <c r="AF972" s="1"/>
    </row>
    <row r="973">
      <c r="A973" s="5"/>
      <c r="B973" s="3"/>
      <c r="C973" s="2"/>
      <c r="D973" s="24"/>
      <c r="E973" s="2"/>
      <c r="F973" s="5"/>
      <c r="G973" s="3"/>
      <c r="H973" s="1"/>
      <c r="I973" s="3"/>
      <c r="J973" s="1"/>
      <c r="K973" s="5"/>
      <c r="L973" s="5"/>
      <c r="M973" s="1"/>
      <c r="N973" s="1"/>
      <c r="O973" s="2"/>
      <c r="P973" s="1"/>
      <c r="Q973" s="1"/>
      <c r="R973" s="2"/>
      <c r="S973" s="1"/>
      <c r="T973" s="1"/>
      <c r="U973" s="6"/>
      <c r="V973" s="5"/>
      <c r="W973" s="5"/>
      <c r="X973" s="6"/>
      <c r="Y973" s="6"/>
      <c r="Z973" s="6"/>
      <c r="AA973" s="1"/>
      <c r="AB973" s="1"/>
      <c r="AC973" s="1"/>
      <c r="AD973" s="2"/>
      <c r="AE973" s="2"/>
      <c r="AF973" s="1"/>
    </row>
    <row r="974">
      <c r="A974" s="5"/>
      <c r="B974" s="3"/>
      <c r="C974" s="2"/>
      <c r="D974" s="24"/>
      <c r="E974" s="2"/>
      <c r="F974" s="5"/>
      <c r="G974" s="3"/>
      <c r="H974" s="1"/>
      <c r="I974" s="3"/>
      <c r="J974" s="1"/>
      <c r="K974" s="5"/>
      <c r="L974" s="5"/>
      <c r="M974" s="1"/>
      <c r="N974" s="1"/>
      <c r="O974" s="2"/>
      <c r="P974" s="1"/>
      <c r="Q974" s="1"/>
      <c r="R974" s="2"/>
      <c r="S974" s="1"/>
      <c r="T974" s="1"/>
      <c r="U974" s="6"/>
      <c r="V974" s="5"/>
      <c r="W974" s="5"/>
      <c r="X974" s="6"/>
      <c r="Y974" s="6"/>
      <c r="Z974" s="6"/>
      <c r="AA974" s="1"/>
      <c r="AB974" s="1"/>
      <c r="AC974" s="1"/>
      <c r="AD974" s="2"/>
      <c r="AE974" s="2"/>
      <c r="AF974" s="1"/>
    </row>
    <row r="975">
      <c r="A975" s="5"/>
      <c r="B975" s="3"/>
      <c r="C975" s="2"/>
      <c r="D975" s="24"/>
      <c r="E975" s="2"/>
      <c r="F975" s="5"/>
      <c r="G975" s="3"/>
      <c r="H975" s="1"/>
      <c r="I975" s="3"/>
      <c r="J975" s="1"/>
      <c r="K975" s="5"/>
      <c r="L975" s="5"/>
      <c r="M975" s="1"/>
      <c r="N975" s="1"/>
      <c r="O975" s="2"/>
      <c r="P975" s="1"/>
      <c r="Q975" s="1"/>
      <c r="R975" s="2"/>
      <c r="S975" s="1"/>
      <c r="T975" s="1"/>
      <c r="U975" s="6"/>
      <c r="V975" s="5"/>
      <c r="W975" s="5"/>
      <c r="X975" s="6"/>
      <c r="Y975" s="6"/>
      <c r="Z975" s="6"/>
      <c r="AA975" s="1"/>
      <c r="AB975" s="1"/>
      <c r="AC975" s="1"/>
      <c r="AD975" s="2"/>
      <c r="AE975" s="2"/>
      <c r="AF975" s="1"/>
    </row>
    <row r="976">
      <c r="A976" s="5"/>
      <c r="B976" s="3"/>
      <c r="C976" s="2"/>
      <c r="D976" s="24"/>
      <c r="E976" s="2"/>
      <c r="F976" s="5"/>
      <c r="G976" s="3"/>
      <c r="H976" s="1"/>
      <c r="I976" s="3"/>
      <c r="J976" s="1"/>
      <c r="K976" s="5"/>
      <c r="L976" s="5"/>
      <c r="M976" s="1"/>
      <c r="N976" s="1"/>
      <c r="O976" s="2"/>
      <c r="P976" s="1"/>
      <c r="Q976" s="1"/>
      <c r="R976" s="2"/>
      <c r="S976" s="1"/>
      <c r="T976" s="1"/>
      <c r="U976" s="6"/>
      <c r="V976" s="5"/>
      <c r="W976" s="5"/>
      <c r="X976" s="6"/>
      <c r="Y976" s="6"/>
      <c r="Z976" s="6"/>
      <c r="AA976" s="1"/>
      <c r="AB976" s="1"/>
      <c r="AC976" s="1"/>
      <c r="AD976" s="2"/>
      <c r="AE976" s="2"/>
      <c r="AF976" s="1"/>
    </row>
    <row r="977">
      <c r="A977" s="5"/>
      <c r="B977" s="3"/>
      <c r="C977" s="2"/>
      <c r="D977" s="24"/>
      <c r="E977" s="2"/>
      <c r="F977" s="5"/>
      <c r="G977" s="3"/>
      <c r="H977" s="1"/>
      <c r="I977" s="3"/>
      <c r="J977" s="1"/>
      <c r="K977" s="5"/>
      <c r="L977" s="5"/>
      <c r="M977" s="1"/>
      <c r="N977" s="1"/>
      <c r="O977" s="2"/>
      <c r="P977" s="1"/>
      <c r="Q977" s="1"/>
      <c r="R977" s="2"/>
      <c r="S977" s="1"/>
      <c r="T977" s="1"/>
      <c r="U977" s="6"/>
      <c r="V977" s="5"/>
      <c r="W977" s="5"/>
      <c r="X977" s="6"/>
      <c r="Y977" s="6"/>
      <c r="Z977" s="6"/>
      <c r="AA977" s="1"/>
      <c r="AB977" s="1"/>
      <c r="AC977" s="1"/>
      <c r="AD977" s="2"/>
      <c r="AE977" s="2"/>
      <c r="AF977" s="1"/>
    </row>
    <row r="978">
      <c r="A978" s="5"/>
      <c r="B978" s="3"/>
      <c r="C978" s="2"/>
      <c r="D978" s="24"/>
      <c r="E978" s="2"/>
      <c r="F978" s="5"/>
      <c r="G978" s="3"/>
      <c r="H978" s="1"/>
      <c r="I978" s="3"/>
      <c r="J978" s="1"/>
      <c r="K978" s="5"/>
      <c r="L978" s="5"/>
      <c r="M978" s="1"/>
      <c r="N978" s="1"/>
      <c r="O978" s="2"/>
      <c r="P978" s="1"/>
      <c r="Q978" s="1"/>
      <c r="R978" s="2"/>
      <c r="S978" s="1"/>
      <c r="T978" s="1"/>
      <c r="U978" s="6"/>
      <c r="V978" s="5"/>
      <c r="W978" s="5"/>
      <c r="X978" s="6"/>
      <c r="Y978" s="6"/>
      <c r="Z978" s="6"/>
      <c r="AA978" s="1"/>
      <c r="AB978" s="1"/>
      <c r="AC978" s="1"/>
      <c r="AD978" s="2"/>
      <c r="AE978" s="2"/>
      <c r="AF978" s="1"/>
    </row>
    <row r="979">
      <c r="A979" s="5"/>
      <c r="B979" s="3"/>
      <c r="C979" s="2"/>
      <c r="D979" s="24"/>
      <c r="E979" s="2"/>
      <c r="F979" s="5"/>
      <c r="G979" s="3"/>
      <c r="H979" s="1"/>
      <c r="I979" s="3"/>
      <c r="J979" s="1"/>
      <c r="K979" s="5"/>
      <c r="L979" s="5"/>
      <c r="M979" s="1"/>
      <c r="N979" s="1"/>
      <c r="O979" s="2"/>
      <c r="P979" s="1"/>
      <c r="Q979" s="1"/>
      <c r="R979" s="2"/>
      <c r="S979" s="1"/>
      <c r="T979" s="1"/>
      <c r="U979" s="6"/>
      <c r="V979" s="5"/>
      <c r="W979" s="5"/>
      <c r="X979" s="6"/>
      <c r="Y979" s="6"/>
      <c r="Z979" s="6"/>
      <c r="AA979" s="1"/>
      <c r="AB979" s="1"/>
      <c r="AC979" s="1"/>
      <c r="AD979" s="2"/>
      <c r="AE979" s="2"/>
      <c r="AF979" s="1"/>
    </row>
    <row r="980">
      <c r="A980" s="5"/>
      <c r="B980" s="3"/>
      <c r="C980" s="2"/>
      <c r="D980" s="24"/>
      <c r="E980" s="2"/>
      <c r="F980" s="5"/>
      <c r="G980" s="3"/>
      <c r="H980" s="1"/>
      <c r="I980" s="3"/>
      <c r="J980" s="1"/>
      <c r="K980" s="5"/>
      <c r="L980" s="5"/>
      <c r="M980" s="1"/>
      <c r="N980" s="1"/>
      <c r="O980" s="2"/>
      <c r="P980" s="1"/>
      <c r="Q980" s="1"/>
      <c r="R980" s="2"/>
      <c r="S980" s="1"/>
      <c r="T980" s="1"/>
      <c r="U980" s="6"/>
      <c r="V980" s="5"/>
      <c r="W980" s="5"/>
      <c r="X980" s="6"/>
      <c r="Y980" s="6"/>
      <c r="Z980" s="5"/>
      <c r="AA980" s="1"/>
      <c r="AB980" s="1"/>
      <c r="AC980" s="1"/>
      <c r="AD980" s="2"/>
      <c r="AE980" s="2"/>
      <c r="AF980" s="1"/>
    </row>
    <row r="981">
      <c r="A981" s="5"/>
      <c r="B981" s="3"/>
      <c r="C981" s="2"/>
      <c r="D981" s="24"/>
      <c r="E981" s="2"/>
      <c r="F981" s="5"/>
      <c r="G981" s="3"/>
      <c r="H981" s="1"/>
      <c r="I981" s="3"/>
      <c r="J981" s="1"/>
      <c r="K981" s="5"/>
      <c r="L981" s="5"/>
      <c r="M981" s="1"/>
      <c r="N981" s="1"/>
      <c r="O981" s="2"/>
      <c r="P981" s="1"/>
      <c r="Q981" s="1"/>
      <c r="R981" s="2"/>
      <c r="S981" s="1"/>
      <c r="T981" s="1"/>
      <c r="U981" s="6"/>
      <c r="V981" s="5"/>
      <c r="W981" s="5"/>
      <c r="X981" s="6"/>
      <c r="Y981" s="6"/>
      <c r="Z981" s="5"/>
      <c r="AA981" s="1"/>
      <c r="AB981" s="1"/>
      <c r="AC981" s="1"/>
      <c r="AD981" s="2"/>
      <c r="AE981" s="2"/>
      <c r="AF981" s="1"/>
    </row>
    <row r="982">
      <c r="A982" s="5"/>
      <c r="B982" s="3"/>
      <c r="C982" s="2"/>
      <c r="D982" s="24"/>
      <c r="E982" s="2"/>
      <c r="F982" s="5"/>
      <c r="G982" s="3"/>
      <c r="H982" s="1"/>
      <c r="I982" s="3"/>
      <c r="J982" s="1"/>
      <c r="K982" s="5"/>
      <c r="L982" s="5"/>
      <c r="M982" s="1"/>
      <c r="N982" s="1"/>
      <c r="O982" s="2"/>
      <c r="P982" s="1"/>
      <c r="Q982" s="1"/>
      <c r="R982" s="2"/>
      <c r="S982" s="1"/>
      <c r="T982" s="1"/>
      <c r="U982" s="6"/>
      <c r="V982" s="5"/>
      <c r="W982" s="5"/>
      <c r="X982" s="6"/>
      <c r="Y982" s="6"/>
      <c r="Z982" s="6"/>
      <c r="AA982" s="1"/>
      <c r="AB982" s="1"/>
      <c r="AC982" s="1"/>
      <c r="AD982" s="2"/>
      <c r="AE982" s="2"/>
      <c r="AF982" s="1"/>
    </row>
    <row r="983">
      <c r="A983" s="5"/>
      <c r="B983" s="3"/>
      <c r="C983" s="2"/>
      <c r="D983" s="24"/>
      <c r="E983" s="2"/>
      <c r="F983" s="5"/>
      <c r="G983" s="3"/>
      <c r="H983" s="1"/>
      <c r="I983" s="3"/>
      <c r="J983" s="1"/>
      <c r="K983" s="5"/>
      <c r="L983" s="5"/>
      <c r="M983" s="1"/>
      <c r="N983" s="1"/>
      <c r="O983" s="2"/>
      <c r="P983" s="1"/>
      <c r="Q983" s="1"/>
      <c r="R983" s="2"/>
      <c r="S983" s="1"/>
      <c r="T983" s="1"/>
      <c r="U983" s="6"/>
      <c r="V983" s="5"/>
      <c r="W983" s="5"/>
      <c r="X983" s="6"/>
      <c r="Y983" s="6"/>
      <c r="Z983" s="6"/>
      <c r="AA983" s="1"/>
      <c r="AB983" s="1"/>
      <c r="AC983" s="1"/>
      <c r="AD983" s="2"/>
      <c r="AE983" s="2"/>
      <c r="AF983" s="1"/>
    </row>
    <row r="984">
      <c r="A984" s="5"/>
      <c r="B984" s="3"/>
      <c r="C984" s="2"/>
      <c r="D984" s="24"/>
      <c r="E984" s="2"/>
      <c r="F984" s="5"/>
      <c r="G984" s="3"/>
      <c r="H984" s="1"/>
      <c r="I984" s="3"/>
      <c r="J984" s="1"/>
      <c r="K984" s="5"/>
      <c r="L984" s="5"/>
      <c r="M984" s="1"/>
      <c r="N984" s="1"/>
      <c r="O984" s="2"/>
      <c r="P984" s="1"/>
      <c r="Q984" s="1"/>
      <c r="R984" s="2"/>
      <c r="S984" s="1"/>
      <c r="T984" s="1"/>
      <c r="U984" s="6"/>
      <c r="V984" s="5"/>
      <c r="W984" s="5"/>
      <c r="X984" s="6"/>
      <c r="Y984" s="6"/>
      <c r="Z984" s="6"/>
      <c r="AA984" s="1"/>
      <c r="AB984" s="1"/>
      <c r="AC984" s="1"/>
      <c r="AD984" s="2"/>
      <c r="AE984" s="2"/>
      <c r="AF984" s="1"/>
    </row>
    <row r="985">
      <c r="A985" s="5"/>
      <c r="B985" s="3"/>
      <c r="C985" s="2"/>
      <c r="D985" s="24"/>
      <c r="E985" s="2"/>
      <c r="F985" s="5"/>
      <c r="G985" s="3"/>
      <c r="H985" s="1"/>
      <c r="I985" s="3"/>
      <c r="J985" s="1"/>
      <c r="K985" s="5"/>
      <c r="L985" s="5"/>
      <c r="M985" s="1"/>
      <c r="N985" s="1"/>
      <c r="O985" s="2"/>
      <c r="P985" s="1"/>
      <c r="Q985" s="1"/>
      <c r="R985" s="2"/>
      <c r="S985" s="1"/>
      <c r="T985" s="1"/>
      <c r="U985" s="6"/>
      <c r="V985" s="5"/>
      <c r="W985" s="5"/>
      <c r="X985" s="6"/>
      <c r="Y985" s="6"/>
      <c r="Z985" s="6"/>
      <c r="AA985" s="1"/>
      <c r="AB985" s="1"/>
      <c r="AC985" s="1"/>
      <c r="AD985" s="2"/>
      <c r="AE985" s="2"/>
      <c r="AF985" s="1"/>
    </row>
    <row r="986">
      <c r="A986" s="5"/>
      <c r="B986" s="3"/>
      <c r="C986" s="2"/>
      <c r="D986" s="24"/>
      <c r="E986" s="2"/>
      <c r="F986" s="5"/>
      <c r="G986" s="3"/>
      <c r="H986" s="1"/>
      <c r="I986" s="3"/>
      <c r="J986" s="1"/>
      <c r="K986" s="5"/>
      <c r="L986" s="5"/>
      <c r="M986" s="1"/>
      <c r="N986" s="1"/>
      <c r="O986" s="2"/>
      <c r="P986" s="1"/>
      <c r="Q986" s="1"/>
      <c r="R986" s="2"/>
      <c r="S986" s="1"/>
      <c r="T986" s="1"/>
      <c r="U986" s="6"/>
      <c r="V986" s="5"/>
      <c r="W986" s="5"/>
      <c r="X986" s="6"/>
      <c r="Y986" s="6"/>
      <c r="Z986" s="6"/>
      <c r="AA986" s="1"/>
      <c r="AB986" s="1"/>
      <c r="AC986" s="1"/>
      <c r="AD986" s="2"/>
      <c r="AE986" s="2"/>
      <c r="AF986" s="1"/>
    </row>
    <row r="987">
      <c r="A987" s="5"/>
      <c r="B987" s="3"/>
      <c r="C987" s="2"/>
      <c r="D987" s="24"/>
      <c r="E987" s="1"/>
      <c r="F987" s="11"/>
      <c r="G987" s="25"/>
      <c r="H987" s="2"/>
      <c r="I987" s="25"/>
      <c r="J987" s="1"/>
      <c r="K987" s="5"/>
      <c r="L987" s="5"/>
      <c r="M987" s="1"/>
      <c r="N987" s="1"/>
      <c r="O987" s="2"/>
      <c r="P987" s="1"/>
      <c r="Q987" s="1"/>
      <c r="R987" s="2"/>
      <c r="S987" s="1"/>
      <c r="T987" s="1"/>
      <c r="U987" s="6"/>
      <c r="V987" s="5"/>
      <c r="W987" s="5"/>
      <c r="X987" s="6"/>
      <c r="Y987" s="6"/>
      <c r="Z987" s="6"/>
      <c r="AA987" s="1"/>
      <c r="AB987" s="1"/>
      <c r="AC987" s="1"/>
      <c r="AD987" s="2"/>
      <c r="AE987" s="2"/>
      <c r="AF987" s="1"/>
    </row>
    <row r="988">
      <c r="A988" s="5"/>
      <c r="B988" s="3"/>
      <c r="C988" s="2"/>
      <c r="D988" s="24"/>
      <c r="E988" s="1"/>
      <c r="F988" s="11"/>
      <c r="G988" s="25"/>
      <c r="H988" s="2"/>
      <c r="I988" s="25"/>
      <c r="J988" s="1"/>
      <c r="K988" s="5"/>
      <c r="L988" s="5"/>
      <c r="M988" s="1"/>
      <c r="N988" s="1"/>
      <c r="O988" s="2"/>
      <c r="P988" s="1"/>
      <c r="Q988" s="1"/>
      <c r="R988" s="2"/>
      <c r="S988" s="1"/>
      <c r="T988" s="1"/>
      <c r="U988" s="6"/>
      <c r="V988" s="5"/>
      <c r="W988" s="5"/>
      <c r="X988" s="6"/>
      <c r="Y988" s="6"/>
      <c r="Z988" s="6"/>
      <c r="AA988" s="1"/>
      <c r="AB988" s="1"/>
      <c r="AC988" s="1"/>
      <c r="AD988" s="2"/>
      <c r="AE988" s="2"/>
      <c r="AF988" s="1"/>
    </row>
    <row r="989">
      <c r="A989" s="5"/>
      <c r="B989" s="3"/>
      <c r="C989" s="2"/>
      <c r="D989" s="24"/>
      <c r="E989" s="2"/>
      <c r="F989" s="5"/>
      <c r="G989" s="3"/>
      <c r="H989" s="1"/>
      <c r="I989" s="3"/>
      <c r="J989" s="1"/>
      <c r="K989" s="5"/>
      <c r="L989" s="5"/>
      <c r="M989" s="1"/>
      <c r="N989" s="1"/>
      <c r="O989" s="2"/>
      <c r="P989" s="1"/>
      <c r="Q989" s="1"/>
      <c r="R989" s="2"/>
      <c r="S989" s="1"/>
      <c r="T989" s="1"/>
      <c r="U989" s="6"/>
      <c r="V989" s="5"/>
      <c r="W989" s="5"/>
      <c r="X989" s="6"/>
      <c r="Y989" s="6"/>
      <c r="Z989" s="6"/>
      <c r="AA989" s="1"/>
      <c r="AB989" s="1"/>
      <c r="AC989" s="1"/>
      <c r="AD989" s="2"/>
      <c r="AE989" s="2"/>
      <c r="AF989" s="1"/>
    </row>
    <row r="990">
      <c r="A990" s="5"/>
      <c r="B990" s="3"/>
      <c r="C990" s="1"/>
      <c r="D990" s="24"/>
      <c r="E990" s="2"/>
      <c r="F990" s="1"/>
      <c r="G990" s="18"/>
      <c r="H990" s="1"/>
      <c r="I990" s="18"/>
      <c r="J990" s="1"/>
      <c r="K990" s="5"/>
      <c r="L990" s="5"/>
      <c r="M990" s="1"/>
      <c r="N990" s="1"/>
      <c r="O990" s="2"/>
      <c r="P990" s="1"/>
      <c r="Q990" s="1"/>
      <c r="R990" s="2"/>
      <c r="S990" s="1"/>
      <c r="T990" s="1"/>
      <c r="U990" s="6"/>
      <c r="V990" s="5"/>
      <c r="W990" s="5"/>
      <c r="X990" s="6"/>
      <c r="Y990" s="6"/>
      <c r="Z990" s="6"/>
      <c r="AA990" s="1"/>
      <c r="AB990" s="1"/>
      <c r="AC990" s="1"/>
      <c r="AD990" s="2"/>
      <c r="AE990" s="2"/>
      <c r="AF990" s="1"/>
    </row>
    <row r="991">
      <c r="A991" s="5"/>
      <c r="B991" s="3"/>
      <c r="C991" s="1"/>
      <c r="D991" s="24"/>
      <c r="E991" s="2"/>
      <c r="F991" s="5"/>
      <c r="G991" s="3"/>
      <c r="H991" s="1"/>
      <c r="I991" s="3"/>
      <c r="J991" s="1"/>
      <c r="K991" s="5"/>
      <c r="L991" s="5"/>
      <c r="M991" s="1"/>
      <c r="N991" s="1"/>
      <c r="O991" s="2"/>
      <c r="P991" s="1"/>
      <c r="Q991" s="1"/>
      <c r="R991" s="2"/>
      <c r="S991" s="1"/>
      <c r="T991" s="1"/>
      <c r="U991" s="6"/>
      <c r="V991" s="5"/>
      <c r="W991" s="5"/>
      <c r="X991" s="6"/>
      <c r="Y991" s="6"/>
      <c r="Z991" s="6"/>
      <c r="AA991" s="1"/>
      <c r="AB991" s="1"/>
      <c r="AC991" s="1"/>
      <c r="AD991" s="2"/>
      <c r="AE991" s="2"/>
      <c r="AF991" s="1"/>
    </row>
    <row r="992">
      <c r="A992" s="5"/>
      <c r="B992" s="3"/>
      <c r="C992" s="1"/>
      <c r="D992" s="24"/>
      <c r="E992" s="2"/>
      <c r="F992" s="5"/>
      <c r="G992" s="3"/>
      <c r="H992" s="1"/>
      <c r="I992" s="3"/>
      <c r="J992" s="1"/>
      <c r="K992" s="5"/>
      <c r="L992" s="5"/>
      <c r="M992" s="1"/>
      <c r="N992" s="1"/>
      <c r="O992" s="2"/>
      <c r="P992" s="1"/>
      <c r="Q992" s="1"/>
      <c r="R992" s="2"/>
      <c r="S992" s="1"/>
      <c r="T992" s="1"/>
      <c r="U992" s="6"/>
      <c r="V992" s="5"/>
      <c r="W992" s="5"/>
      <c r="X992" s="6"/>
      <c r="Y992" s="6"/>
      <c r="Z992" s="6"/>
      <c r="AA992" s="1"/>
      <c r="AB992" s="1"/>
      <c r="AC992" s="1"/>
      <c r="AD992" s="2"/>
      <c r="AE992" s="2"/>
      <c r="AF992" s="1"/>
    </row>
    <row r="993">
      <c r="A993" s="5"/>
      <c r="B993" s="3"/>
      <c r="C993" s="1"/>
      <c r="D993" s="24"/>
      <c r="E993" s="2"/>
      <c r="F993" s="5"/>
      <c r="G993" s="3"/>
      <c r="H993" s="1"/>
      <c r="I993" s="3"/>
      <c r="J993" s="1"/>
      <c r="K993" s="5"/>
      <c r="L993" s="5"/>
      <c r="M993" s="1"/>
      <c r="N993" s="1"/>
      <c r="O993" s="2"/>
      <c r="P993" s="1"/>
      <c r="Q993" s="1"/>
      <c r="R993" s="2"/>
      <c r="S993" s="1"/>
      <c r="T993" s="1"/>
      <c r="U993" s="6"/>
      <c r="V993" s="5"/>
      <c r="W993" s="5"/>
      <c r="X993" s="6"/>
      <c r="Y993" s="6"/>
      <c r="Z993" s="5"/>
      <c r="AA993" s="1"/>
      <c r="AB993" s="1"/>
      <c r="AC993" s="1"/>
      <c r="AD993" s="2"/>
      <c r="AE993" s="2"/>
      <c r="AF993" s="1"/>
    </row>
    <row r="994">
      <c r="A994" s="5"/>
      <c r="B994" s="3"/>
      <c r="C994" s="1"/>
      <c r="D994" s="24"/>
      <c r="E994" s="2"/>
      <c r="F994" s="5"/>
      <c r="G994" s="3"/>
      <c r="H994" s="1"/>
      <c r="I994" s="3"/>
      <c r="J994" s="1"/>
      <c r="K994" s="5"/>
      <c r="L994" s="5"/>
      <c r="M994" s="1"/>
      <c r="N994" s="1"/>
      <c r="O994" s="2"/>
      <c r="P994" s="1"/>
      <c r="Q994" s="1"/>
      <c r="R994" s="2"/>
      <c r="S994" s="1"/>
      <c r="T994" s="1"/>
      <c r="U994" s="6"/>
      <c r="V994" s="5"/>
      <c r="W994" s="5"/>
      <c r="X994" s="6"/>
      <c r="Y994" s="6"/>
      <c r="Z994" s="6"/>
      <c r="AA994" s="1"/>
      <c r="AB994" s="1"/>
      <c r="AC994" s="1"/>
      <c r="AD994" s="2"/>
      <c r="AE994" s="2"/>
      <c r="AF994" s="1"/>
    </row>
    <row r="995">
      <c r="A995" s="5"/>
      <c r="B995" s="3"/>
      <c r="C995" s="1"/>
      <c r="D995" s="24"/>
      <c r="E995" s="2"/>
      <c r="F995" s="5"/>
      <c r="G995" s="3"/>
      <c r="H995" s="1"/>
      <c r="I995" s="3"/>
      <c r="J995" s="1"/>
      <c r="K995" s="5"/>
      <c r="L995" s="5"/>
      <c r="M995" s="1"/>
      <c r="N995" s="1"/>
      <c r="O995" s="2"/>
      <c r="P995" s="1"/>
      <c r="Q995" s="1"/>
      <c r="R995" s="2"/>
      <c r="S995" s="1"/>
      <c r="T995" s="1"/>
      <c r="U995" s="6"/>
      <c r="V995" s="5"/>
      <c r="W995" s="5"/>
      <c r="X995" s="6"/>
      <c r="Y995" s="6"/>
      <c r="Z995" s="6"/>
      <c r="AA995" s="1"/>
      <c r="AB995" s="1"/>
      <c r="AC995" s="1"/>
      <c r="AD995" s="2"/>
      <c r="AE995" s="2"/>
      <c r="AF995" s="1"/>
    </row>
    <row r="996">
      <c r="A996" s="5"/>
      <c r="B996" s="3"/>
      <c r="C996" s="2"/>
      <c r="D996" s="24"/>
      <c r="E996" s="2"/>
      <c r="F996" s="5"/>
      <c r="G996" s="3"/>
      <c r="H996" s="1"/>
      <c r="I996" s="3"/>
      <c r="J996" s="1"/>
      <c r="K996" s="5"/>
      <c r="L996" s="5"/>
      <c r="M996" s="1"/>
      <c r="N996" s="1"/>
      <c r="O996" s="2"/>
      <c r="P996" s="1"/>
      <c r="Q996" s="1"/>
      <c r="R996" s="2"/>
      <c r="S996" s="1"/>
      <c r="T996" s="1"/>
      <c r="U996" s="6"/>
      <c r="V996" s="5"/>
      <c r="W996" s="5"/>
      <c r="X996" s="6"/>
      <c r="Y996" s="6"/>
      <c r="Z996" s="6"/>
      <c r="AA996" s="1"/>
      <c r="AB996" s="1"/>
      <c r="AC996" s="1"/>
      <c r="AD996" s="2"/>
      <c r="AE996" s="2"/>
      <c r="AF996" s="1"/>
    </row>
    <row r="997">
      <c r="A997" s="5"/>
      <c r="B997" s="3"/>
      <c r="C997" s="2"/>
      <c r="D997" s="24"/>
      <c r="E997" s="2"/>
      <c r="F997" s="5"/>
      <c r="G997" s="3"/>
      <c r="H997" s="1"/>
      <c r="I997" s="3"/>
      <c r="J997" s="1"/>
      <c r="K997" s="5"/>
      <c r="L997" s="5"/>
      <c r="M997" s="1"/>
      <c r="N997" s="1"/>
      <c r="O997" s="2"/>
      <c r="P997" s="1"/>
      <c r="Q997" s="1"/>
      <c r="R997" s="2"/>
      <c r="S997" s="1"/>
      <c r="T997" s="1"/>
      <c r="U997" s="6"/>
      <c r="V997" s="5"/>
      <c r="W997" s="5"/>
      <c r="X997" s="6"/>
      <c r="Y997" s="6"/>
      <c r="Z997" s="6"/>
      <c r="AA997" s="1"/>
      <c r="AB997" s="1"/>
      <c r="AC997" s="1"/>
      <c r="AD997" s="2"/>
      <c r="AE997" s="2"/>
      <c r="AF997" s="1"/>
    </row>
    <row r="998">
      <c r="A998" s="5"/>
      <c r="B998" s="3"/>
      <c r="C998" s="1"/>
      <c r="D998" s="24"/>
      <c r="E998" s="2"/>
      <c r="F998" s="5"/>
      <c r="G998" s="3"/>
      <c r="H998" s="1"/>
      <c r="I998" s="3"/>
      <c r="J998" s="1"/>
      <c r="K998" s="5"/>
      <c r="L998" s="5"/>
      <c r="M998" s="1"/>
      <c r="N998" s="1"/>
      <c r="O998" s="2"/>
      <c r="P998" s="1"/>
      <c r="Q998" s="1"/>
      <c r="R998" s="2"/>
      <c r="S998" s="1"/>
      <c r="T998" s="1"/>
      <c r="U998" s="6"/>
      <c r="V998" s="5"/>
      <c r="W998" s="5"/>
      <c r="X998" s="6"/>
      <c r="Y998" s="6"/>
      <c r="Z998" s="5"/>
      <c r="AA998" s="1"/>
      <c r="AB998" s="1"/>
      <c r="AC998" s="1"/>
      <c r="AD998" s="2"/>
      <c r="AE998" s="2"/>
      <c r="AF998" s="1"/>
    </row>
    <row r="999">
      <c r="A999" s="5"/>
      <c r="B999" s="3"/>
      <c r="C999" s="1"/>
      <c r="D999" s="24"/>
      <c r="E999" s="2"/>
      <c r="F999" s="5"/>
      <c r="G999" s="3"/>
      <c r="H999" s="1"/>
      <c r="I999" s="3"/>
      <c r="J999" s="1"/>
      <c r="K999" s="5"/>
      <c r="L999" s="5"/>
      <c r="M999" s="1"/>
      <c r="N999" s="1"/>
      <c r="O999" s="2"/>
      <c r="P999" s="1"/>
      <c r="Q999" s="1"/>
      <c r="R999" s="2"/>
      <c r="S999" s="1"/>
      <c r="T999" s="1"/>
      <c r="U999" s="6"/>
      <c r="V999" s="5"/>
      <c r="W999" s="5"/>
      <c r="X999" s="6"/>
      <c r="Y999" s="6"/>
      <c r="Z999" s="6"/>
      <c r="AA999" s="1"/>
      <c r="AB999" s="1"/>
      <c r="AC999" s="1"/>
      <c r="AD999" s="2"/>
      <c r="AE999" s="2"/>
      <c r="AF999" s="1"/>
    </row>
    <row r="1000">
      <c r="A1000" s="5"/>
      <c r="B1000" s="3"/>
      <c r="C1000" s="2"/>
      <c r="D1000" s="24"/>
      <c r="E1000" s="2"/>
      <c r="F1000" s="5"/>
      <c r="G1000" s="3"/>
      <c r="H1000" s="1"/>
      <c r="I1000" s="3"/>
      <c r="J1000" s="1"/>
      <c r="K1000" s="5"/>
      <c r="L1000" s="5"/>
      <c r="M1000" s="1"/>
      <c r="N1000" s="1"/>
      <c r="O1000" s="2"/>
      <c r="P1000" s="1"/>
      <c r="Q1000" s="1"/>
      <c r="R1000" s="2"/>
      <c r="S1000" s="1"/>
      <c r="T1000" s="1"/>
      <c r="U1000" s="6"/>
      <c r="V1000" s="5"/>
      <c r="W1000" s="5"/>
      <c r="X1000" s="6"/>
      <c r="Y1000" s="6"/>
      <c r="Z1000" s="6"/>
      <c r="AA1000" s="1"/>
      <c r="AB1000" s="1"/>
      <c r="AC1000" s="1"/>
      <c r="AD1000" s="2"/>
      <c r="AE1000" s="2"/>
      <c r="AF1000" s="1"/>
    </row>
    <row r="1001">
      <c r="A1001" s="5"/>
      <c r="B1001" s="3"/>
      <c r="C1001" s="1"/>
      <c r="D1001" s="24"/>
      <c r="E1001" s="2"/>
      <c r="F1001" s="11"/>
      <c r="G1001" s="25"/>
      <c r="H1001" s="2"/>
      <c r="I1001" s="25"/>
      <c r="J1001" s="1"/>
      <c r="K1001" s="5"/>
      <c r="L1001" s="5"/>
      <c r="M1001" s="1"/>
      <c r="N1001" s="1"/>
      <c r="O1001" s="2"/>
      <c r="P1001" s="1"/>
      <c r="Q1001" s="1"/>
      <c r="R1001" s="2"/>
      <c r="S1001" s="1"/>
      <c r="T1001" s="1"/>
      <c r="U1001" s="6"/>
      <c r="V1001" s="5"/>
      <c r="W1001" s="5"/>
      <c r="X1001" s="6"/>
      <c r="Y1001" s="6"/>
      <c r="Z1001" s="6"/>
      <c r="AA1001" s="1"/>
      <c r="AB1001" s="1"/>
      <c r="AC1001" s="1"/>
      <c r="AD1001" s="2"/>
      <c r="AE1001" s="2"/>
      <c r="AF1001" s="1"/>
    </row>
    <row r="1002">
      <c r="A1002" s="5"/>
      <c r="B1002" s="3"/>
      <c r="C1002" s="2"/>
      <c r="D1002" s="24"/>
      <c r="E1002" s="2"/>
      <c r="F1002" s="5"/>
      <c r="G1002" s="3"/>
      <c r="H1002" s="1"/>
      <c r="I1002" s="3"/>
      <c r="J1002" s="1"/>
      <c r="K1002" s="5"/>
      <c r="L1002" s="5"/>
      <c r="M1002" s="1"/>
      <c r="N1002" s="1"/>
      <c r="O1002" s="2"/>
      <c r="P1002" s="1"/>
      <c r="Q1002" s="1"/>
      <c r="R1002" s="2"/>
      <c r="S1002" s="1"/>
      <c r="T1002" s="1"/>
      <c r="U1002" s="6"/>
      <c r="V1002" s="5"/>
      <c r="W1002" s="5"/>
      <c r="X1002" s="6"/>
      <c r="Y1002" s="6"/>
      <c r="Z1002" s="6"/>
      <c r="AA1002" s="1"/>
      <c r="AB1002" s="1"/>
      <c r="AC1002" s="1"/>
      <c r="AD1002" s="2"/>
      <c r="AE1002" s="2"/>
      <c r="AF1002" s="1"/>
    </row>
    <row r="1003">
      <c r="A1003" s="5"/>
      <c r="B1003" s="3"/>
      <c r="C1003" s="1"/>
      <c r="D1003" s="24"/>
      <c r="E1003" s="2"/>
      <c r="F1003" s="5"/>
      <c r="G1003" s="3"/>
      <c r="H1003" s="1"/>
      <c r="I1003" s="3"/>
      <c r="J1003" s="1"/>
      <c r="K1003" s="5"/>
      <c r="L1003" s="5"/>
      <c r="M1003" s="1"/>
      <c r="N1003" s="1"/>
      <c r="O1003" s="2"/>
      <c r="P1003" s="1"/>
      <c r="Q1003" s="1"/>
      <c r="R1003" s="2"/>
      <c r="S1003" s="1"/>
      <c r="T1003" s="1"/>
      <c r="U1003" s="6"/>
      <c r="V1003" s="5"/>
      <c r="W1003" s="5"/>
      <c r="X1003" s="6"/>
      <c r="Y1003" s="6"/>
      <c r="Z1003" s="6"/>
      <c r="AA1003" s="1"/>
      <c r="AB1003" s="1"/>
      <c r="AC1003" s="1"/>
      <c r="AD1003" s="2"/>
      <c r="AE1003" s="2"/>
      <c r="AF1003" s="1"/>
    </row>
    <row r="1004">
      <c r="A1004" s="5"/>
      <c r="B1004" s="3"/>
      <c r="C1004" s="1"/>
      <c r="D1004" s="24"/>
      <c r="E1004" s="2"/>
      <c r="F1004" s="5"/>
      <c r="G1004" s="3"/>
      <c r="H1004" s="1"/>
      <c r="I1004" s="3"/>
      <c r="J1004" s="1"/>
      <c r="K1004" s="5"/>
      <c r="L1004" s="5"/>
      <c r="M1004" s="1"/>
      <c r="N1004" s="1"/>
      <c r="O1004" s="2"/>
      <c r="P1004" s="1"/>
      <c r="Q1004" s="1"/>
      <c r="R1004" s="2"/>
      <c r="S1004" s="1"/>
      <c r="T1004" s="1"/>
      <c r="U1004" s="6"/>
      <c r="V1004" s="5"/>
      <c r="W1004" s="5"/>
      <c r="X1004" s="6"/>
      <c r="Y1004" s="6"/>
      <c r="Z1004" s="6"/>
      <c r="AA1004" s="1"/>
      <c r="AB1004" s="1"/>
      <c r="AC1004" s="1"/>
      <c r="AD1004" s="2"/>
      <c r="AE1004" s="2"/>
      <c r="AF1004" s="1"/>
    </row>
    <row r="1005">
      <c r="A1005" s="5"/>
      <c r="B1005" s="3"/>
      <c r="C1005" s="1"/>
      <c r="D1005" s="24"/>
      <c r="E1005" s="2"/>
      <c r="F1005" s="11"/>
      <c r="G1005" s="25"/>
      <c r="H1005" s="2"/>
      <c r="I1005" s="25"/>
      <c r="J1005" s="1"/>
      <c r="K1005" s="5"/>
      <c r="L1005" s="5"/>
      <c r="M1005" s="1"/>
      <c r="N1005" s="1"/>
      <c r="O1005" s="2"/>
      <c r="P1005" s="1"/>
      <c r="Q1005" s="1"/>
      <c r="R1005" s="2"/>
      <c r="S1005" s="1"/>
      <c r="T1005" s="1"/>
      <c r="U1005" s="6"/>
      <c r="V1005" s="5"/>
      <c r="W1005" s="5"/>
      <c r="X1005" s="6"/>
      <c r="Y1005" s="6"/>
      <c r="Z1005" s="6"/>
      <c r="AA1005" s="1"/>
      <c r="AB1005" s="1"/>
      <c r="AC1005" s="1"/>
      <c r="AD1005" s="2"/>
      <c r="AE1005" s="2"/>
      <c r="AF1005" s="1"/>
    </row>
    <row r="1006">
      <c r="A1006" s="5"/>
      <c r="B1006" s="3"/>
      <c r="C1006" s="1"/>
      <c r="D1006" s="24"/>
      <c r="E1006" s="2"/>
      <c r="F1006" s="5"/>
      <c r="G1006" s="3"/>
      <c r="H1006" s="1"/>
      <c r="I1006" s="3"/>
      <c r="J1006" s="1"/>
      <c r="K1006" s="5"/>
      <c r="L1006" s="5"/>
      <c r="M1006" s="1"/>
      <c r="N1006" s="1"/>
      <c r="O1006" s="2"/>
      <c r="P1006" s="1"/>
      <c r="Q1006" s="1"/>
      <c r="R1006" s="2"/>
      <c r="S1006" s="1"/>
      <c r="T1006" s="1"/>
      <c r="U1006" s="5"/>
      <c r="V1006" s="5"/>
      <c r="W1006" s="5"/>
      <c r="X1006" s="6"/>
      <c r="Y1006" s="6"/>
      <c r="Z1006" s="5"/>
      <c r="AA1006" s="1"/>
      <c r="AB1006" s="1"/>
      <c r="AC1006" s="1"/>
      <c r="AD1006" s="2"/>
      <c r="AE1006" s="2"/>
      <c r="AF1006" s="1"/>
    </row>
    <row r="1007">
      <c r="A1007" s="5"/>
      <c r="B1007" s="3"/>
      <c r="C1007" s="2"/>
      <c r="D1007" s="24"/>
      <c r="E1007" s="2"/>
      <c r="F1007" s="5"/>
      <c r="G1007" s="3"/>
      <c r="H1007" s="1"/>
      <c r="I1007" s="3"/>
      <c r="J1007" s="1"/>
      <c r="K1007" s="5"/>
      <c r="L1007" s="5"/>
      <c r="M1007" s="1"/>
      <c r="N1007" s="1"/>
      <c r="O1007" s="2"/>
      <c r="P1007" s="1"/>
      <c r="Q1007" s="1"/>
      <c r="R1007" s="2"/>
      <c r="S1007" s="1"/>
      <c r="T1007" s="1"/>
      <c r="U1007" s="5"/>
      <c r="V1007" s="5"/>
      <c r="W1007" s="5"/>
      <c r="X1007" s="5"/>
      <c r="Y1007" s="5"/>
      <c r="Z1007" s="6"/>
      <c r="AA1007" s="1"/>
      <c r="AB1007" s="1"/>
      <c r="AC1007" s="1"/>
      <c r="AD1007" s="2"/>
      <c r="AE1007" s="2"/>
      <c r="AF1007" s="1"/>
    </row>
    <row r="1008">
      <c r="A1008" s="5"/>
      <c r="B1008" s="3"/>
      <c r="C1008" s="2"/>
      <c r="D1008" s="24"/>
      <c r="E1008" s="2"/>
      <c r="F1008" s="5"/>
      <c r="G1008" s="3"/>
      <c r="H1008" s="1"/>
      <c r="I1008" s="3"/>
      <c r="J1008" s="1"/>
      <c r="K1008" s="5"/>
      <c r="L1008" s="5"/>
      <c r="M1008" s="1"/>
      <c r="N1008" s="1"/>
      <c r="O1008" s="2"/>
      <c r="P1008" s="1"/>
      <c r="Q1008" s="1"/>
      <c r="R1008" s="2"/>
      <c r="S1008" s="1"/>
      <c r="T1008" s="1"/>
      <c r="U1008" s="6"/>
      <c r="V1008" s="5"/>
      <c r="W1008" s="5"/>
      <c r="X1008" s="6"/>
      <c r="Y1008" s="6"/>
      <c r="Z1008" s="6"/>
      <c r="AA1008" s="1"/>
      <c r="AB1008" s="1"/>
      <c r="AC1008" s="1"/>
      <c r="AD1008" s="2"/>
      <c r="AE1008" s="2"/>
      <c r="AF1008" s="1"/>
    </row>
    <row r="1009">
      <c r="A1009" s="5"/>
      <c r="B1009" s="3"/>
      <c r="C1009" s="1"/>
      <c r="D1009" s="24"/>
      <c r="E1009" s="2"/>
      <c r="F1009" s="5"/>
      <c r="G1009" s="3"/>
      <c r="H1009" s="1"/>
      <c r="I1009" s="3"/>
      <c r="J1009" s="1"/>
      <c r="K1009" s="5"/>
      <c r="L1009" s="5"/>
      <c r="M1009" s="1"/>
      <c r="N1009" s="1"/>
      <c r="O1009" s="2"/>
      <c r="P1009" s="1"/>
      <c r="Q1009" s="1"/>
      <c r="R1009" s="2"/>
      <c r="S1009" s="1"/>
      <c r="T1009" s="1"/>
      <c r="U1009" s="6"/>
      <c r="V1009" s="5"/>
      <c r="W1009" s="5"/>
      <c r="X1009" s="6"/>
      <c r="Y1009" s="6"/>
      <c r="Z1009" s="5"/>
      <c r="AA1009" s="1"/>
      <c r="AB1009" s="1"/>
      <c r="AC1009" s="1"/>
      <c r="AD1009" s="2"/>
      <c r="AE1009" s="2"/>
      <c r="AF1009" s="1"/>
    </row>
    <row r="1010">
      <c r="A1010" s="5"/>
      <c r="B1010" s="3"/>
      <c r="C1010" s="2"/>
      <c r="D1010" s="24"/>
      <c r="E1010" s="2"/>
      <c r="F1010" s="5"/>
      <c r="G1010" s="3"/>
      <c r="H1010" s="1"/>
      <c r="I1010" s="3"/>
      <c r="J1010" s="1"/>
      <c r="K1010" s="5"/>
      <c r="L1010" s="5"/>
      <c r="M1010" s="1"/>
      <c r="N1010" s="1"/>
      <c r="O1010" s="2"/>
      <c r="P1010" s="1"/>
      <c r="Q1010" s="1"/>
      <c r="R1010" s="2"/>
      <c r="S1010" s="1"/>
      <c r="T1010" s="1"/>
      <c r="U1010" s="6"/>
      <c r="V1010" s="5"/>
      <c r="W1010" s="5"/>
      <c r="X1010" s="6"/>
      <c r="Y1010" s="6"/>
      <c r="Z1010" s="6"/>
      <c r="AA1010" s="1"/>
      <c r="AB1010" s="1"/>
      <c r="AC1010" s="1"/>
      <c r="AD1010" s="2"/>
      <c r="AE1010" s="2"/>
      <c r="AF1010" s="1"/>
    </row>
    <row r="1011">
      <c r="A1011" s="5"/>
      <c r="B1011" s="3"/>
      <c r="C1011" s="2"/>
      <c r="D1011" s="24"/>
      <c r="E1011" s="2"/>
      <c r="F1011" s="5"/>
      <c r="G1011" s="3"/>
      <c r="H1011" s="1"/>
      <c r="I1011" s="3"/>
      <c r="J1011" s="1"/>
      <c r="K1011" s="5"/>
      <c r="L1011" s="5"/>
      <c r="M1011" s="1"/>
      <c r="N1011" s="1"/>
      <c r="O1011" s="2"/>
      <c r="P1011" s="1"/>
      <c r="Q1011" s="1"/>
      <c r="R1011" s="2"/>
      <c r="S1011" s="1"/>
      <c r="T1011" s="1"/>
      <c r="U1011" s="6"/>
      <c r="V1011" s="5"/>
      <c r="W1011" s="5"/>
      <c r="X1011" s="6"/>
      <c r="Y1011" s="6"/>
      <c r="Z1011" s="6"/>
      <c r="AA1011" s="1"/>
      <c r="AB1011" s="1"/>
      <c r="AC1011" s="1"/>
      <c r="AD1011" s="2"/>
      <c r="AE1011" s="2"/>
      <c r="AF1011" s="1"/>
    </row>
    <row r="1012">
      <c r="A1012" s="5"/>
      <c r="B1012" s="3"/>
      <c r="C1012" s="2"/>
      <c r="D1012" s="24"/>
      <c r="E1012" s="2"/>
      <c r="F1012" s="5"/>
      <c r="G1012" s="3"/>
      <c r="H1012" s="1"/>
      <c r="I1012" s="3"/>
      <c r="J1012" s="1"/>
      <c r="K1012" s="5"/>
      <c r="L1012" s="5"/>
      <c r="M1012" s="1"/>
      <c r="N1012" s="1"/>
      <c r="O1012" s="2"/>
      <c r="P1012" s="1"/>
      <c r="Q1012" s="1"/>
      <c r="R1012" s="2"/>
      <c r="S1012" s="1"/>
      <c r="T1012" s="1"/>
      <c r="U1012" s="6"/>
      <c r="V1012" s="5"/>
      <c r="W1012" s="5"/>
      <c r="X1012" s="6"/>
      <c r="Y1012" s="6"/>
      <c r="Z1012" s="6"/>
      <c r="AA1012" s="1"/>
      <c r="AB1012" s="1"/>
      <c r="AC1012" s="1"/>
      <c r="AD1012" s="2"/>
      <c r="AE1012" s="2"/>
      <c r="AF1012" s="1"/>
    </row>
    <row r="1013">
      <c r="A1013" s="5"/>
      <c r="B1013" s="3"/>
      <c r="C1013" s="1"/>
      <c r="D1013" s="24"/>
      <c r="E1013" s="2"/>
      <c r="F1013" s="5"/>
      <c r="G1013" s="3"/>
      <c r="H1013" s="1"/>
      <c r="I1013" s="3"/>
      <c r="J1013" s="1"/>
      <c r="K1013" s="5"/>
      <c r="L1013" s="5"/>
      <c r="M1013" s="1"/>
      <c r="N1013" s="1"/>
      <c r="O1013" s="2"/>
      <c r="P1013" s="1"/>
      <c r="Q1013" s="1"/>
      <c r="R1013" s="2"/>
      <c r="S1013" s="1"/>
      <c r="T1013" s="1"/>
      <c r="U1013" s="6"/>
      <c r="V1013" s="5"/>
      <c r="W1013" s="5"/>
      <c r="X1013" s="6"/>
      <c r="Y1013" s="6"/>
      <c r="Z1013" s="6"/>
      <c r="AA1013" s="1"/>
      <c r="AB1013" s="1"/>
      <c r="AC1013" s="1"/>
      <c r="AD1013" s="2"/>
      <c r="AE1013" s="2"/>
      <c r="AF1013" s="1"/>
    </row>
    <row r="1014">
      <c r="A1014" s="5"/>
      <c r="B1014" s="3"/>
      <c r="C1014" s="2"/>
      <c r="D1014" s="24"/>
      <c r="E1014" s="2"/>
      <c r="F1014" s="1"/>
      <c r="G1014" s="18"/>
      <c r="H1014" s="1"/>
      <c r="I1014" s="18"/>
      <c r="J1014" s="1"/>
      <c r="K1014" s="5"/>
      <c r="L1014" s="5"/>
      <c r="M1014" s="1"/>
      <c r="N1014" s="1"/>
      <c r="O1014" s="2"/>
      <c r="P1014" s="1"/>
      <c r="Q1014" s="1"/>
      <c r="R1014" s="2"/>
      <c r="S1014" s="1"/>
      <c r="T1014" s="1"/>
      <c r="U1014" s="6"/>
      <c r="V1014" s="5"/>
      <c r="W1014" s="5"/>
      <c r="X1014" s="6"/>
      <c r="Y1014" s="6"/>
      <c r="Z1014" s="6"/>
      <c r="AA1014" s="1"/>
      <c r="AB1014" s="1"/>
      <c r="AC1014" s="1"/>
      <c r="AD1014" s="2"/>
      <c r="AE1014" s="2"/>
      <c r="AF1014" s="1"/>
    </row>
    <row r="1015">
      <c r="A1015" s="5"/>
      <c r="B1015" s="3"/>
      <c r="C1015" s="2"/>
      <c r="D1015" s="24"/>
      <c r="E1015" s="2"/>
      <c r="F1015" s="5"/>
      <c r="G1015" s="3"/>
      <c r="H1015" s="1"/>
      <c r="I1015" s="3"/>
      <c r="J1015" s="1"/>
      <c r="K1015" s="5"/>
      <c r="L1015" s="5"/>
      <c r="M1015" s="1"/>
      <c r="N1015" s="1"/>
      <c r="O1015" s="2"/>
      <c r="P1015" s="1"/>
      <c r="Q1015" s="1"/>
      <c r="R1015" s="2"/>
      <c r="S1015" s="1"/>
      <c r="T1015" s="1"/>
      <c r="U1015" s="6"/>
      <c r="V1015" s="5"/>
      <c r="W1015" s="5"/>
      <c r="X1015" s="6"/>
      <c r="Y1015" s="6"/>
      <c r="Z1015" s="5"/>
      <c r="AA1015" s="1"/>
      <c r="AB1015" s="1"/>
      <c r="AC1015" s="1"/>
      <c r="AD1015" s="2"/>
      <c r="AE1015" s="2"/>
      <c r="AF1015" s="1"/>
    </row>
    <row r="1016">
      <c r="A1016" s="5"/>
      <c r="B1016" s="3"/>
      <c r="C1016" s="1"/>
      <c r="D1016" s="24"/>
      <c r="E1016" s="2"/>
      <c r="F1016" s="5"/>
      <c r="G1016" s="3"/>
      <c r="H1016" s="1"/>
      <c r="I1016" s="3"/>
      <c r="J1016" s="1"/>
      <c r="K1016" s="5"/>
      <c r="L1016" s="5"/>
      <c r="M1016" s="1"/>
      <c r="N1016" s="1"/>
      <c r="O1016" s="2"/>
      <c r="P1016" s="1"/>
      <c r="Q1016" s="1"/>
      <c r="R1016" s="2"/>
      <c r="S1016" s="1"/>
      <c r="T1016" s="1"/>
      <c r="U1016" s="6"/>
      <c r="V1016" s="5"/>
      <c r="W1016" s="5"/>
      <c r="X1016" s="6"/>
      <c r="Y1016" s="6"/>
      <c r="Z1016" s="6"/>
      <c r="AA1016" s="1"/>
      <c r="AB1016" s="1"/>
      <c r="AC1016" s="1"/>
      <c r="AD1016" s="2"/>
      <c r="AE1016" s="2"/>
      <c r="AF1016" s="1"/>
    </row>
    <row r="1017">
      <c r="A1017" s="5"/>
      <c r="B1017" s="3"/>
      <c r="C1017" s="2"/>
      <c r="D1017" s="24"/>
      <c r="E1017" s="2"/>
      <c r="F1017" s="5"/>
      <c r="G1017" s="3"/>
      <c r="H1017" s="1"/>
      <c r="I1017" s="3"/>
      <c r="J1017" s="1"/>
      <c r="K1017" s="5"/>
      <c r="L1017" s="5"/>
      <c r="M1017" s="1"/>
      <c r="N1017" s="1"/>
      <c r="O1017" s="2"/>
      <c r="P1017" s="1"/>
      <c r="Q1017" s="1"/>
      <c r="R1017" s="2"/>
      <c r="S1017" s="1"/>
      <c r="T1017" s="1"/>
      <c r="U1017" s="6"/>
      <c r="V1017" s="5"/>
      <c r="W1017" s="5"/>
      <c r="X1017" s="6"/>
      <c r="Y1017" s="6"/>
      <c r="Z1017" s="6"/>
      <c r="AA1017" s="1"/>
      <c r="AB1017" s="1"/>
      <c r="AC1017" s="1"/>
      <c r="AD1017" s="2"/>
      <c r="AE1017" s="2"/>
      <c r="AF1017" s="1"/>
    </row>
    <row r="1018">
      <c r="A1018" s="5"/>
      <c r="B1018" s="3"/>
      <c r="C1018" s="2"/>
      <c r="D1018" s="24"/>
      <c r="E1018" s="2"/>
      <c r="F1018" s="5"/>
      <c r="G1018" s="3"/>
      <c r="H1018" s="1"/>
      <c r="I1018" s="3"/>
      <c r="J1018" s="1"/>
      <c r="K1018" s="5"/>
      <c r="L1018" s="5"/>
      <c r="M1018" s="1"/>
      <c r="N1018" s="1"/>
      <c r="O1018" s="2"/>
      <c r="P1018" s="1"/>
      <c r="Q1018" s="1"/>
      <c r="R1018" s="2"/>
      <c r="S1018" s="1"/>
      <c r="T1018" s="1"/>
      <c r="U1018" s="6"/>
      <c r="V1018" s="5"/>
      <c r="W1018" s="5"/>
      <c r="X1018" s="5"/>
      <c r="Y1018" s="6"/>
      <c r="Z1018" s="5"/>
      <c r="AA1018" s="1"/>
      <c r="AB1018" s="1"/>
      <c r="AC1018" s="1"/>
      <c r="AD1018" s="2"/>
      <c r="AE1018" s="2"/>
      <c r="AF1018" s="1"/>
    </row>
    <row r="1019">
      <c r="A1019" s="5"/>
      <c r="B1019" s="3"/>
      <c r="C1019" s="2"/>
      <c r="D1019" s="24"/>
      <c r="E1019" s="2"/>
      <c r="F1019" s="5"/>
      <c r="G1019" s="3"/>
      <c r="H1019" s="1"/>
      <c r="I1019" s="3"/>
      <c r="J1019" s="1"/>
      <c r="K1019" s="5"/>
      <c r="L1019" s="5"/>
      <c r="M1019" s="1"/>
      <c r="N1019" s="1"/>
      <c r="O1019" s="2"/>
      <c r="P1019" s="1"/>
      <c r="Q1019" s="1"/>
      <c r="R1019" s="2"/>
      <c r="S1019" s="1"/>
      <c r="T1019" s="1"/>
      <c r="U1019" s="6"/>
      <c r="V1019" s="5"/>
      <c r="W1019" s="5"/>
      <c r="X1019" s="6"/>
      <c r="Y1019" s="6"/>
      <c r="Z1019" s="6"/>
      <c r="AA1019" s="1"/>
      <c r="AB1019" s="1"/>
      <c r="AC1019" s="1"/>
      <c r="AD1019" s="2"/>
      <c r="AE1019" s="2"/>
      <c r="AF1019" s="1"/>
    </row>
    <row r="1020">
      <c r="A1020" s="5"/>
      <c r="B1020" s="3"/>
      <c r="C1020" s="1"/>
      <c r="D1020" s="24"/>
      <c r="E1020" s="2"/>
      <c r="F1020" s="5"/>
      <c r="G1020" s="3"/>
      <c r="H1020" s="1"/>
      <c r="I1020" s="3"/>
      <c r="J1020" s="1"/>
      <c r="K1020" s="5"/>
      <c r="L1020" s="5"/>
      <c r="M1020" s="1"/>
      <c r="N1020" s="1"/>
      <c r="O1020" s="2"/>
      <c r="P1020" s="1"/>
      <c r="Q1020" s="1"/>
      <c r="R1020" s="2"/>
      <c r="S1020" s="1"/>
      <c r="T1020" s="1"/>
      <c r="U1020" s="6"/>
      <c r="V1020" s="5"/>
      <c r="W1020" s="5"/>
      <c r="X1020" s="6"/>
      <c r="Y1020" s="6"/>
      <c r="Z1020" s="6"/>
      <c r="AA1020" s="1"/>
      <c r="AB1020" s="1"/>
      <c r="AC1020" s="1"/>
      <c r="AD1020" s="2"/>
      <c r="AE1020" s="2"/>
      <c r="AF1020" s="1"/>
    </row>
    <row r="1021">
      <c r="A1021" s="5"/>
      <c r="B1021" s="3"/>
      <c r="C1021" s="1"/>
      <c r="D1021" s="24"/>
      <c r="E1021" s="2"/>
      <c r="F1021" s="5"/>
      <c r="G1021" s="3"/>
      <c r="H1021" s="1"/>
      <c r="I1021" s="3"/>
      <c r="J1021" s="1"/>
      <c r="K1021" s="5"/>
      <c r="L1021" s="5"/>
      <c r="M1021" s="1"/>
      <c r="N1021" s="1"/>
      <c r="O1021" s="2"/>
      <c r="P1021" s="1"/>
      <c r="Q1021" s="1"/>
      <c r="R1021" s="2"/>
      <c r="S1021" s="1"/>
      <c r="T1021" s="1"/>
      <c r="U1021" s="6"/>
      <c r="V1021" s="5"/>
      <c r="W1021" s="5"/>
      <c r="X1021" s="6"/>
      <c r="Y1021" s="6"/>
      <c r="Z1021" s="5"/>
      <c r="AA1021" s="1"/>
      <c r="AB1021" s="1"/>
      <c r="AC1021" s="1"/>
      <c r="AD1021" s="2"/>
      <c r="AE1021" s="2"/>
      <c r="AF1021" s="1"/>
    </row>
    <row r="1022">
      <c r="A1022" s="5"/>
      <c r="B1022" s="3"/>
      <c r="C1022" s="1"/>
      <c r="D1022" s="24"/>
      <c r="E1022" s="2"/>
      <c r="F1022" s="5"/>
      <c r="G1022" s="3"/>
      <c r="H1022" s="1"/>
      <c r="I1022" s="3"/>
      <c r="J1022" s="1"/>
      <c r="K1022" s="5"/>
      <c r="L1022" s="5"/>
      <c r="M1022" s="1"/>
      <c r="N1022" s="1"/>
      <c r="O1022" s="2"/>
      <c r="P1022" s="1"/>
      <c r="Q1022" s="1"/>
      <c r="R1022" s="2"/>
      <c r="S1022" s="1"/>
      <c r="T1022" s="1"/>
      <c r="U1022" s="6"/>
      <c r="V1022" s="5"/>
      <c r="W1022" s="5"/>
      <c r="X1022" s="6"/>
      <c r="Y1022" s="6"/>
      <c r="Z1022" s="6"/>
      <c r="AA1022" s="1"/>
      <c r="AB1022" s="1"/>
      <c r="AC1022" s="1"/>
      <c r="AD1022" s="2"/>
      <c r="AE1022" s="2"/>
      <c r="AF1022" s="1"/>
    </row>
    <row r="1023">
      <c r="A1023" s="5"/>
      <c r="B1023" s="3"/>
      <c r="C1023" s="1"/>
      <c r="D1023" s="24"/>
      <c r="E1023" s="2"/>
      <c r="F1023" s="5"/>
      <c r="G1023" s="3"/>
      <c r="H1023" s="1"/>
      <c r="I1023" s="3"/>
      <c r="J1023" s="1"/>
      <c r="K1023" s="5"/>
      <c r="L1023" s="5"/>
      <c r="M1023" s="1"/>
      <c r="N1023" s="1"/>
      <c r="O1023" s="2"/>
      <c r="P1023" s="1"/>
      <c r="Q1023" s="1"/>
      <c r="R1023" s="2"/>
      <c r="S1023" s="1"/>
      <c r="T1023" s="1"/>
      <c r="U1023" s="6"/>
      <c r="V1023" s="5"/>
      <c r="W1023" s="5"/>
      <c r="X1023" s="6"/>
      <c r="Y1023" s="6"/>
      <c r="Z1023" s="6"/>
      <c r="AA1023" s="1"/>
      <c r="AB1023" s="1"/>
      <c r="AC1023" s="1"/>
      <c r="AD1023" s="2"/>
      <c r="AE1023" s="2"/>
      <c r="AF1023" s="1"/>
    </row>
    <row r="1024">
      <c r="A1024" s="5"/>
      <c r="B1024" s="3"/>
      <c r="C1024" s="1"/>
      <c r="D1024" s="24"/>
      <c r="E1024" s="2"/>
      <c r="F1024" s="5"/>
      <c r="G1024" s="3"/>
      <c r="H1024" s="1"/>
      <c r="I1024" s="3"/>
      <c r="J1024" s="1"/>
      <c r="K1024" s="5"/>
      <c r="L1024" s="5"/>
      <c r="M1024" s="1"/>
      <c r="N1024" s="1"/>
      <c r="O1024" s="2"/>
      <c r="P1024" s="1"/>
      <c r="Q1024" s="1"/>
      <c r="R1024" s="2"/>
      <c r="S1024" s="1"/>
      <c r="T1024" s="1"/>
      <c r="U1024" s="6"/>
      <c r="V1024" s="5"/>
      <c r="W1024" s="5"/>
      <c r="X1024" s="6"/>
      <c r="Y1024" s="6"/>
      <c r="Z1024" s="5"/>
      <c r="AA1024" s="1"/>
      <c r="AB1024" s="1"/>
      <c r="AC1024" s="1"/>
      <c r="AD1024" s="2"/>
      <c r="AE1024" s="2"/>
      <c r="AF1024" s="1"/>
    </row>
    <row r="1025">
      <c r="A1025" s="5"/>
      <c r="B1025" s="3"/>
      <c r="C1025" s="1"/>
      <c r="D1025" s="24"/>
      <c r="E1025" s="2"/>
      <c r="F1025" s="5"/>
      <c r="G1025" s="3"/>
      <c r="H1025" s="1"/>
      <c r="I1025" s="3"/>
      <c r="J1025" s="1"/>
      <c r="K1025" s="5"/>
      <c r="L1025" s="5"/>
      <c r="M1025" s="1"/>
      <c r="N1025" s="1"/>
      <c r="O1025" s="2"/>
      <c r="P1025" s="1"/>
      <c r="Q1025" s="1"/>
      <c r="R1025" s="2"/>
      <c r="S1025" s="1"/>
      <c r="T1025" s="1"/>
      <c r="U1025" s="6"/>
      <c r="V1025" s="5"/>
      <c r="W1025" s="5"/>
      <c r="X1025" s="6"/>
      <c r="Y1025" s="6"/>
      <c r="Z1025" s="6"/>
      <c r="AA1025" s="1"/>
      <c r="AB1025" s="1"/>
      <c r="AC1025" s="1"/>
      <c r="AD1025" s="2"/>
      <c r="AE1025" s="2"/>
      <c r="AF1025" s="1"/>
    </row>
    <row r="1026">
      <c r="A1026" s="5"/>
      <c r="B1026" s="3"/>
      <c r="C1026" s="2"/>
      <c r="D1026" s="24"/>
      <c r="E1026" s="2"/>
      <c r="F1026" s="5"/>
      <c r="G1026" s="3"/>
      <c r="H1026" s="1"/>
      <c r="I1026" s="3"/>
      <c r="J1026" s="1"/>
      <c r="K1026" s="5"/>
      <c r="L1026" s="5"/>
      <c r="M1026" s="1"/>
      <c r="N1026" s="1"/>
      <c r="O1026" s="2"/>
      <c r="P1026" s="1"/>
      <c r="Q1026" s="1"/>
      <c r="R1026" s="2"/>
      <c r="S1026" s="1"/>
      <c r="T1026" s="1"/>
      <c r="U1026" s="6"/>
      <c r="V1026" s="5"/>
      <c r="W1026" s="5"/>
      <c r="X1026" s="6"/>
      <c r="Y1026" s="6"/>
      <c r="Z1026" s="6"/>
      <c r="AA1026" s="1"/>
      <c r="AB1026" s="1"/>
      <c r="AC1026" s="1"/>
      <c r="AD1026" s="2"/>
      <c r="AE1026" s="2"/>
      <c r="AF1026" s="1"/>
    </row>
    <row r="1027">
      <c r="A1027" s="5"/>
      <c r="B1027" s="3"/>
      <c r="C1027" s="1"/>
      <c r="D1027" s="24"/>
      <c r="E1027" s="2"/>
      <c r="F1027" s="5"/>
      <c r="G1027" s="3"/>
      <c r="H1027" s="1"/>
      <c r="I1027" s="3"/>
      <c r="J1027" s="1"/>
      <c r="K1027" s="5"/>
      <c r="L1027" s="5"/>
      <c r="M1027" s="1"/>
      <c r="N1027" s="1"/>
      <c r="O1027" s="2"/>
      <c r="P1027" s="1"/>
      <c r="Q1027" s="1"/>
      <c r="R1027" s="2"/>
      <c r="S1027" s="1"/>
      <c r="T1027" s="1"/>
      <c r="U1027" s="6"/>
      <c r="V1027" s="5"/>
      <c r="W1027" s="5"/>
      <c r="X1027" s="5"/>
      <c r="Y1027" s="5"/>
      <c r="Z1027" s="6"/>
      <c r="AA1027" s="1"/>
      <c r="AB1027" s="1"/>
      <c r="AC1027" s="1"/>
      <c r="AD1027" s="2"/>
      <c r="AE1027" s="2"/>
      <c r="AF1027" s="1"/>
    </row>
    <row r="1028">
      <c r="A1028" s="5"/>
      <c r="B1028" s="3"/>
      <c r="C1028" s="1"/>
      <c r="D1028" s="24"/>
      <c r="E1028" s="2"/>
      <c r="F1028" s="5"/>
      <c r="G1028" s="3"/>
      <c r="H1028" s="1"/>
      <c r="I1028" s="3"/>
      <c r="J1028" s="1"/>
      <c r="K1028" s="5"/>
      <c r="L1028" s="5"/>
      <c r="M1028" s="1"/>
      <c r="N1028" s="1"/>
      <c r="O1028" s="2"/>
      <c r="P1028" s="1"/>
      <c r="Q1028" s="1"/>
      <c r="R1028" s="2"/>
      <c r="S1028" s="1"/>
      <c r="T1028" s="1"/>
      <c r="U1028" s="6"/>
      <c r="V1028" s="5"/>
      <c r="W1028" s="5"/>
      <c r="X1028" s="6"/>
      <c r="Y1028" s="6"/>
      <c r="Z1028" s="6"/>
      <c r="AA1028" s="1"/>
      <c r="AB1028" s="1"/>
      <c r="AC1028" s="1"/>
      <c r="AD1028" s="2"/>
      <c r="AE1028" s="2"/>
      <c r="AF1028" s="1"/>
    </row>
    <row r="1029">
      <c r="A1029" s="5"/>
      <c r="B1029" s="3"/>
      <c r="C1029" s="2"/>
      <c r="D1029" s="24"/>
      <c r="E1029" s="2"/>
      <c r="F1029" s="5"/>
      <c r="G1029" s="3"/>
      <c r="H1029" s="1"/>
      <c r="I1029" s="3"/>
      <c r="J1029" s="1"/>
      <c r="K1029" s="5"/>
      <c r="L1029" s="5"/>
      <c r="M1029" s="1"/>
      <c r="N1029" s="1"/>
      <c r="O1029" s="2"/>
      <c r="P1029" s="1"/>
      <c r="Q1029" s="1"/>
      <c r="R1029" s="2"/>
      <c r="S1029" s="1"/>
      <c r="T1029" s="1"/>
      <c r="U1029" s="6"/>
      <c r="V1029" s="5"/>
      <c r="W1029" s="5"/>
      <c r="X1029" s="6"/>
      <c r="Y1029" s="6"/>
      <c r="Z1029" s="6"/>
      <c r="AA1029" s="1"/>
      <c r="AB1029" s="1"/>
      <c r="AC1029" s="1"/>
      <c r="AD1029" s="2"/>
      <c r="AE1029" s="2"/>
      <c r="AF1029" s="1"/>
    </row>
    <row r="1030">
      <c r="A1030" s="5"/>
      <c r="B1030" s="3"/>
      <c r="C1030" s="2"/>
      <c r="D1030" s="24"/>
      <c r="E1030" s="2"/>
      <c r="F1030" s="5"/>
      <c r="G1030" s="3"/>
      <c r="H1030" s="1"/>
      <c r="I1030" s="3"/>
      <c r="J1030" s="1"/>
      <c r="K1030" s="5"/>
      <c r="L1030" s="5"/>
      <c r="M1030" s="1"/>
      <c r="N1030" s="1"/>
      <c r="O1030" s="2"/>
      <c r="P1030" s="1"/>
      <c r="Q1030" s="1"/>
      <c r="R1030" s="2"/>
      <c r="S1030" s="1"/>
      <c r="T1030" s="1"/>
      <c r="U1030" s="6"/>
      <c r="V1030" s="5"/>
      <c r="W1030" s="5"/>
      <c r="X1030" s="6"/>
      <c r="Y1030" s="6"/>
      <c r="Z1030" s="6"/>
      <c r="AA1030" s="1"/>
      <c r="AB1030" s="1"/>
      <c r="AC1030" s="1"/>
      <c r="AD1030" s="2"/>
      <c r="AE1030" s="2"/>
      <c r="AF1030" s="1"/>
    </row>
    <row r="1031">
      <c r="A1031" s="5"/>
      <c r="B1031" s="3"/>
      <c r="C1031" s="2"/>
      <c r="D1031" s="24"/>
      <c r="E1031" s="2"/>
      <c r="F1031" s="5"/>
      <c r="G1031" s="3"/>
      <c r="H1031" s="1"/>
      <c r="I1031" s="3"/>
      <c r="J1031" s="1"/>
      <c r="K1031" s="5"/>
      <c r="L1031" s="5"/>
      <c r="M1031" s="1"/>
      <c r="N1031" s="1"/>
      <c r="O1031" s="2"/>
      <c r="P1031" s="1"/>
      <c r="Q1031" s="1"/>
      <c r="R1031" s="2"/>
      <c r="S1031" s="1"/>
      <c r="T1031" s="1"/>
      <c r="U1031" s="6"/>
      <c r="V1031" s="5"/>
      <c r="W1031" s="5"/>
      <c r="X1031" s="6"/>
      <c r="Y1031" s="6"/>
      <c r="Z1031" s="6"/>
      <c r="AA1031" s="1"/>
      <c r="AB1031" s="1"/>
      <c r="AC1031" s="1"/>
      <c r="AD1031" s="2"/>
      <c r="AE1031" s="2"/>
      <c r="AF1031" s="1"/>
    </row>
    <row r="1032">
      <c r="A1032" s="5"/>
      <c r="B1032" s="3"/>
      <c r="C1032" s="2"/>
      <c r="D1032" s="24"/>
      <c r="E1032" s="2"/>
      <c r="F1032" s="5"/>
      <c r="G1032" s="3"/>
      <c r="H1032" s="1"/>
      <c r="I1032" s="3"/>
      <c r="J1032" s="1"/>
      <c r="K1032" s="5"/>
      <c r="L1032" s="5"/>
      <c r="M1032" s="1"/>
      <c r="N1032" s="1"/>
      <c r="O1032" s="2"/>
      <c r="P1032" s="1"/>
      <c r="Q1032" s="1"/>
      <c r="R1032" s="2"/>
      <c r="S1032" s="1"/>
      <c r="T1032" s="1"/>
      <c r="U1032" s="6"/>
      <c r="V1032" s="5"/>
      <c r="W1032" s="5"/>
      <c r="X1032" s="6"/>
      <c r="Y1032" s="6"/>
      <c r="Z1032" s="6"/>
      <c r="AA1032" s="1"/>
      <c r="AB1032" s="1"/>
      <c r="AC1032" s="1"/>
      <c r="AD1032" s="2"/>
      <c r="AE1032" s="2"/>
      <c r="AF1032" s="1"/>
    </row>
    <row r="1033">
      <c r="A1033" s="5"/>
      <c r="B1033" s="3"/>
      <c r="C1033" s="1"/>
      <c r="D1033" s="24"/>
      <c r="E1033" s="2"/>
      <c r="F1033" s="5"/>
      <c r="G1033" s="3"/>
      <c r="H1033" s="1"/>
      <c r="I1033" s="3"/>
      <c r="J1033" s="1"/>
      <c r="K1033" s="5"/>
      <c r="L1033" s="5"/>
      <c r="M1033" s="1"/>
      <c r="N1033" s="1"/>
      <c r="O1033" s="2"/>
      <c r="P1033" s="1"/>
      <c r="Q1033" s="1"/>
      <c r="R1033" s="2"/>
      <c r="S1033" s="1"/>
      <c r="T1033" s="1"/>
      <c r="U1033" s="6"/>
      <c r="V1033" s="5"/>
      <c r="W1033" s="5"/>
      <c r="X1033" s="6"/>
      <c r="Y1033" s="6"/>
      <c r="Z1033" s="6"/>
      <c r="AA1033" s="1"/>
      <c r="AB1033" s="1"/>
      <c r="AC1033" s="1"/>
      <c r="AD1033" s="2"/>
      <c r="AE1033" s="2"/>
      <c r="AF1033" s="1"/>
    </row>
    <row r="1034">
      <c r="A1034" s="5"/>
      <c r="B1034" s="3"/>
      <c r="C1034" s="1"/>
      <c r="D1034" s="24"/>
      <c r="E1034" s="2"/>
      <c r="F1034" s="5"/>
      <c r="G1034" s="3"/>
      <c r="H1034" s="1"/>
      <c r="I1034" s="3"/>
      <c r="J1034" s="1"/>
      <c r="K1034" s="5"/>
      <c r="L1034" s="5"/>
      <c r="M1034" s="1"/>
      <c r="N1034" s="1"/>
      <c r="O1034" s="2"/>
      <c r="P1034" s="1"/>
      <c r="Q1034" s="1"/>
      <c r="R1034" s="2"/>
      <c r="S1034" s="1"/>
      <c r="T1034" s="1"/>
      <c r="U1034" s="6"/>
      <c r="V1034" s="5"/>
      <c r="W1034" s="5"/>
      <c r="X1034" s="5"/>
      <c r="Y1034" s="5"/>
      <c r="Z1034" s="6"/>
      <c r="AA1034" s="1"/>
      <c r="AB1034" s="1"/>
      <c r="AC1034" s="1"/>
      <c r="AD1034" s="2"/>
      <c r="AE1034" s="2"/>
      <c r="AF1034" s="1"/>
    </row>
    <row r="1035">
      <c r="A1035" s="5"/>
      <c r="B1035" s="3"/>
      <c r="C1035" s="1"/>
      <c r="D1035" s="24"/>
      <c r="E1035" s="2"/>
      <c r="F1035" s="5"/>
      <c r="G1035" s="3"/>
      <c r="H1035" s="1"/>
      <c r="I1035" s="3"/>
      <c r="J1035" s="1"/>
      <c r="K1035" s="5"/>
      <c r="L1035" s="5"/>
      <c r="M1035" s="1"/>
      <c r="N1035" s="1"/>
      <c r="O1035" s="2"/>
      <c r="P1035" s="1"/>
      <c r="Q1035" s="1"/>
      <c r="R1035" s="2"/>
      <c r="S1035" s="1"/>
      <c r="T1035" s="1"/>
      <c r="U1035" s="6"/>
      <c r="V1035" s="5"/>
      <c r="W1035" s="5"/>
      <c r="X1035" s="6"/>
      <c r="Y1035" s="6"/>
      <c r="Z1035" s="6"/>
      <c r="AA1035" s="1"/>
      <c r="AB1035" s="1"/>
      <c r="AC1035" s="1"/>
      <c r="AD1035" s="2"/>
      <c r="AE1035" s="1"/>
      <c r="AF1035" s="1"/>
    </row>
    <row r="1036">
      <c r="A1036" s="5"/>
      <c r="B1036" s="3"/>
      <c r="C1036" s="1"/>
      <c r="D1036" s="24"/>
      <c r="E1036" s="2"/>
      <c r="F1036" s="5"/>
      <c r="G1036" s="3"/>
      <c r="H1036" s="1"/>
      <c r="I1036" s="3"/>
      <c r="J1036" s="1"/>
      <c r="K1036" s="5"/>
      <c r="L1036" s="5"/>
      <c r="M1036" s="1"/>
      <c r="N1036" s="1"/>
      <c r="O1036" s="2"/>
      <c r="P1036" s="1"/>
      <c r="Q1036" s="1"/>
      <c r="R1036" s="2"/>
      <c r="S1036" s="1"/>
      <c r="T1036" s="1"/>
      <c r="U1036" s="5"/>
      <c r="V1036" s="5"/>
      <c r="W1036" s="5"/>
      <c r="X1036" s="5"/>
      <c r="Y1036" s="5"/>
      <c r="Z1036" s="5"/>
      <c r="AA1036" s="1"/>
      <c r="AB1036" s="1"/>
      <c r="AC1036" s="1"/>
      <c r="AD1036" s="2"/>
      <c r="AE1036" s="2"/>
      <c r="AF1036" s="1"/>
    </row>
    <row r="1037">
      <c r="A1037" s="5"/>
      <c r="B1037" s="3"/>
      <c r="C1037" s="1"/>
      <c r="D1037" s="24"/>
      <c r="E1037" s="2"/>
      <c r="F1037" s="5"/>
      <c r="G1037" s="3"/>
      <c r="H1037" s="1"/>
      <c r="I1037" s="3"/>
      <c r="J1037" s="1"/>
      <c r="K1037" s="5"/>
      <c r="L1037" s="5"/>
      <c r="M1037" s="1"/>
      <c r="N1037" s="1"/>
      <c r="O1037" s="2"/>
      <c r="P1037" s="1"/>
      <c r="Q1037" s="1"/>
      <c r="R1037" s="2"/>
      <c r="S1037" s="1"/>
      <c r="T1037" s="1"/>
      <c r="U1037" s="5"/>
      <c r="V1037" s="5"/>
      <c r="W1037" s="5"/>
      <c r="X1037" s="5"/>
      <c r="Y1037" s="5"/>
      <c r="Z1037" s="5"/>
      <c r="AA1037" s="1"/>
      <c r="AB1037" s="1"/>
      <c r="AC1037" s="1"/>
      <c r="AD1037" s="2"/>
      <c r="AE1037" s="2"/>
      <c r="AF1037" s="1"/>
    </row>
    <row r="1038">
      <c r="A1038" s="5"/>
      <c r="B1038" s="3"/>
      <c r="C1038" s="1"/>
      <c r="D1038" s="24"/>
      <c r="E1038" s="2"/>
      <c r="F1038" s="5"/>
      <c r="G1038" s="3"/>
      <c r="H1038" s="1"/>
      <c r="I1038" s="3"/>
      <c r="J1038" s="1"/>
      <c r="K1038" s="5"/>
      <c r="L1038" s="5"/>
      <c r="M1038" s="1"/>
      <c r="N1038" s="1"/>
      <c r="O1038" s="2"/>
      <c r="P1038" s="1"/>
      <c r="Q1038" s="1"/>
      <c r="R1038" s="2"/>
      <c r="S1038" s="1"/>
      <c r="T1038" s="1"/>
      <c r="U1038" s="6"/>
      <c r="V1038" s="5"/>
      <c r="W1038" s="5"/>
      <c r="X1038" s="5"/>
      <c r="Y1038" s="5"/>
      <c r="Z1038" s="6"/>
      <c r="AA1038" s="1"/>
      <c r="AB1038" s="1"/>
      <c r="AC1038" s="1"/>
      <c r="AD1038" s="2"/>
      <c r="AE1038" s="2"/>
      <c r="AF1038" s="1"/>
    </row>
    <row r="1039">
      <c r="A1039" s="5"/>
      <c r="B1039" s="3"/>
      <c r="C1039" s="2"/>
      <c r="D1039" s="24"/>
      <c r="E1039" s="2"/>
      <c r="F1039" s="5"/>
      <c r="G1039" s="3"/>
      <c r="H1039" s="1"/>
      <c r="I1039" s="3"/>
      <c r="J1039" s="1"/>
      <c r="K1039" s="5"/>
      <c r="L1039" s="5"/>
      <c r="M1039" s="1"/>
      <c r="N1039" s="1"/>
      <c r="O1039" s="2"/>
      <c r="P1039" s="1"/>
      <c r="Q1039" s="1"/>
      <c r="R1039" s="2"/>
      <c r="S1039" s="1"/>
      <c r="T1039" s="1"/>
      <c r="U1039" s="6"/>
      <c r="V1039" s="5"/>
      <c r="W1039" s="5"/>
      <c r="X1039" s="6"/>
      <c r="Y1039" s="6"/>
      <c r="Z1039" s="6"/>
      <c r="AA1039" s="1"/>
      <c r="AB1039" s="1"/>
      <c r="AC1039" s="1"/>
      <c r="AD1039" s="2"/>
      <c r="AE1039" s="2"/>
      <c r="AF1039" s="1"/>
    </row>
    <row r="1040">
      <c r="A1040" s="5"/>
      <c r="B1040" s="3"/>
      <c r="C1040" s="1"/>
      <c r="D1040" s="24"/>
      <c r="E1040" s="2"/>
      <c r="F1040" s="11"/>
      <c r="G1040" s="25"/>
      <c r="H1040" s="2"/>
      <c r="I1040" s="25"/>
      <c r="J1040" s="1"/>
      <c r="K1040" s="5"/>
      <c r="L1040" s="5"/>
      <c r="M1040" s="1"/>
      <c r="N1040" s="1"/>
      <c r="O1040" s="2"/>
      <c r="P1040" s="1"/>
      <c r="Q1040" s="1"/>
      <c r="R1040" s="2"/>
      <c r="S1040" s="1"/>
      <c r="T1040" s="1"/>
      <c r="U1040" s="6"/>
      <c r="V1040" s="5"/>
      <c r="W1040" s="5"/>
      <c r="X1040" s="6"/>
      <c r="Y1040" s="6"/>
      <c r="Z1040" s="6"/>
      <c r="AA1040" s="1"/>
      <c r="AB1040" s="1"/>
      <c r="AC1040" s="1"/>
      <c r="AD1040" s="2"/>
      <c r="AE1040" s="2"/>
      <c r="AF1040" s="1"/>
    </row>
    <row r="1041">
      <c r="A1041" s="5"/>
      <c r="B1041" s="3"/>
      <c r="C1041" s="1"/>
      <c r="D1041" s="24"/>
      <c r="E1041" s="2"/>
      <c r="F1041" s="11"/>
      <c r="G1041" s="25"/>
      <c r="H1041" s="2"/>
      <c r="I1041" s="25"/>
      <c r="J1041" s="1"/>
      <c r="K1041" s="5"/>
      <c r="L1041" s="5"/>
      <c r="M1041" s="1"/>
      <c r="N1041" s="1"/>
      <c r="O1041" s="2"/>
      <c r="P1041" s="1"/>
      <c r="Q1041" s="1"/>
      <c r="R1041" s="2"/>
      <c r="S1041" s="1"/>
      <c r="T1041" s="1"/>
      <c r="U1041" s="6"/>
      <c r="V1041" s="5"/>
      <c r="W1041" s="5"/>
      <c r="X1041" s="6"/>
      <c r="Y1041" s="6"/>
      <c r="Z1041" s="5"/>
      <c r="AA1041" s="1"/>
      <c r="AB1041" s="1"/>
      <c r="AC1041" s="1"/>
      <c r="AD1041" s="2"/>
      <c r="AE1041" s="2"/>
      <c r="AF1041" s="1"/>
    </row>
    <row r="1042">
      <c r="A1042" s="5"/>
      <c r="B1042" s="3"/>
      <c r="C1042" s="1"/>
      <c r="D1042" s="24"/>
      <c r="E1042" s="2"/>
      <c r="F1042" s="11"/>
      <c r="G1042" s="25"/>
      <c r="H1042" s="2"/>
      <c r="I1042" s="25"/>
      <c r="J1042" s="1"/>
      <c r="K1042" s="5"/>
      <c r="L1042" s="5"/>
      <c r="M1042" s="1"/>
      <c r="N1042" s="1"/>
      <c r="O1042" s="2"/>
      <c r="P1042" s="1"/>
      <c r="Q1042" s="1"/>
      <c r="R1042" s="2"/>
      <c r="S1042" s="1"/>
      <c r="T1042" s="1"/>
      <c r="U1042" s="5"/>
      <c r="V1042" s="5"/>
      <c r="W1042" s="5"/>
      <c r="X1042" s="5"/>
      <c r="Y1042" s="6"/>
      <c r="Z1042" s="5"/>
      <c r="AA1042" s="1"/>
      <c r="AB1042" s="1"/>
      <c r="AC1042" s="1"/>
      <c r="AD1042" s="2"/>
      <c r="AE1042" s="2"/>
      <c r="AF1042" s="1"/>
    </row>
    <row r="1043">
      <c r="A1043" s="5"/>
      <c r="B1043" s="3"/>
      <c r="C1043" s="1"/>
      <c r="D1043" s="24"/>
      <c r="E1043" s="2"/>
      <c r="F1043" s="11"/>
      <c r="G1043" s="25"/>
      <c r="H1043" s="2"/>
      <c r="I1043" s="25"/>
      <c r="J1043" s="1"/>
      <c r="K1043" s="5"/>
      <c r="L1043" s="5"/>
      <c r="M1043" s="1"/>
      <c r="N1043" s="1"/>
      <c r="O1043" s="2"/>
      <c r="P1043" s="1"/>
      <c r="Q1043" s="1"/>
      <c r="R1043" s="2"/>
      <c r="S1043" s="1"/>
      <c r="T1043" s="1"/>
      <c r="U1043" s="6"/>
      <c r="V1043" s="5"/>
      <c r="W1043" s="5"/>
      <c r="X1043" s="5"/>
      <c r="Y1043" s="6"/>
      <c r="Z1043" s="6"/>
      <c r="AA1043" s="1"/>
      <c r="AB1043" s="1"/>
      <c r="AC1043" s="1"/>
      <c r="AD1043" s="2"/>
      <c r="AE1043" s="2"/>
      <c r="AF1043" s="1"/>
    </row>
    <row r="1044">
      <c r="A1044" s="5"/>
      <c r="B1044" s="3"/>
      <c r="C1044" s="1"/>
      <c r="D1044" s="24"/>
      <c r="E1044" s="2"/>
      <c r="F1044" s="5"/>
      <c r="G1044" s="3"/>
      <c r="H1044" s="1"/>
      <c r="I1044" s="3"/>
      <c r="J1044" s="1"/>
      <c r="K1044" s="5"/>
      <c r="L1044" s="5"/>
      <c r="M1044" s="1"/>
      <c r="N1044" s="1"/>
      <c r="O1044" s="2"/>
      <c r="P1044" s="1"/>
      <c r="Q1044" s="1"/>
      <c r="R1044" s="2"/>
      <c r="S1044" s="1"/>
      <c r="T1044" s="1"/>
      <c r="U1044" s="6"/>
      <c r="V1044" s="5"/>
      <c r="W1044" s="5"/>
      <c r="X1044" s="6"/>
      <c r="Y1044" s="6"/>
      <c r="Z1044" s="6"/>
      <c r="AA1044" s="1"/>
      <c r="AB1044" s="1"/>
      <c r="AC1044" s="1"/>
      <c r="AD1044" s="2"/>
      <c r="AE1044" s="2"/>
      <c r="AF1044" s="1"/>
    </row>
    <row r="1045">
      <c r="A1045" s="5"/>
      <c r="B1045" s="3"/>
      <c r="C1045" s="2"/>
      <c r="D1045" s="24"/>
      <c r="E1045" s="2"/>
      <c r="F1045" s="5"/>
      <c r="G1045" s="3"/>
      <c r="H1045" s="1"/>
      <c r="I1045" s="3"/>
      <c r="J1045" s="1"/>
      <c r="K1045" s="5"/>
      <c r="L1045" s="5"/>
      <c r="M1045" s="1"/>
      <c r="N1045" s="1"/>
      <c r="O1045" s="2"/>
      <c r="P1045" s="1"/>
      <c r="Q1045" s="1"/>
      <c r="R1045" s="2"/>
      <c r="S1045" s="1"/>
      <c r="T1045" s="1"/>
      <c r="U1045" s="6"/>
      <c r="V1045" s="5"/>
      <c r="W1045" s="5"/>
      <c r="X1045" s="6"/>
      <c r="Y1045" s="6"/>
      <c r="Z1045" s="6"/>
      <c r="AA1045" s="1"/>
      <c r="AB1045" s="1"/>
      <c r="AC1045" s="1"/>
      <c r="AD1045" s="2"/>
      <c r="AE1045" s="1"/>
      <c r="AF1045" s="1"/>
    </row>
    <row r="1046">
      <c r="A1046" s="5"/>
      <c r="B1046" s="3"/>
      <c r="C1046" s="1"/>
      <c r="D1046" s="24"/>
      <c r="E1046" s="2"/>
      <c r="F1046" s="5"/>
      <c r="G1046" s="3"/>
      <c r="H1046" s="1"/>
      <c r="I1046" s="3"/>
      <c r="J1046" s="1"/>
      <c r="K1046" s="5"/>
      <c r="L1046" s="5"/>
      <c r="M1046" s="1"/>
      <c r="N1046" s="1"/>
      <c r="O1046" s="2"/>
      <c r="P1046" s="1"/>
      <c r="Q1046" s="1"/>
      <c r="R1046" s="2"/>
      <c r="S1046" s="1"/>
      <c r="T1046" s="1"/>
      <c r="U1046" s="6"/>
      <c r="V1046" s="5"/>
      <c r="W1046" s="5"/>
      <c r="X1046" s="5"/>
      <c r="Y1046" s="5"/>
      <c r="Z1046" s="6"/>
      <c r="AA1046" s="1"/>
      <c r="AB1046" s="1"/>
      <c r="AC1046" s="1"/>
      <c r="AD1046" s="2"/>
      <c r="AE1046" s="2"/>
      <c r="AF1046" s="1"/>
    </row>
    <row r="1047">
      <c r="A1047" s="5"/>
      <c r="B1047" s="3"/>
      <c r="C1047" s="1"/>
      <c r="D1047" s="24"/>
      <c r="E1047" s="2"/>
      <c r="F1047" s="5"/>
      <c r="G1047" s="3"/>
      <c r="H1047" s="1"/>
      <c r="I1047" s="3"/>
      <c r="J1047" s="1"/>
      <c r="K1047" s="5"/>
      <c r="L1047" s="5"/>
      <c r="M1047" s="1"/>
      <c r="N1047" s="1"/>
      <c r="O1047" s="2"/>
      <c r="P1047" s="1"/>
      <c r="Q1047" s="1"/>
      <c r="R1047" s="2"/>
      <c r="S1047" s="1"/>
      <c r="T1047" s="1"/>
      <c r="U1047" s="6"/>
      <c r="V1047" s="5"/>
      <c r="W1047" s="5"/>
      <c r="X1047" s="6"/>
      <c r="Y1047" s="6"/>
      <c r="Z1047" s="6"/>
      <c r="AA1047" s="1"/>
      <c r="AB1047" s="1"/>
      <c r="AC1047" s="1"/>
      <c r="AD1047" s="2"/>
      <c r="AE1047" s="2"/>
      <c r="AF1047" s="1"/>
    </row>
    <row r="1048">
      <c r="A1048" s="5"/>
      <c r="B1048" s="3"/>
      <c r="C1048" s="1"/>
      <c r="D1048" s="24"/>
      <c r="E1048" s="2"/>
      <c r="F1048" s="5"/>
      <c r="G1048" s="3"/>
      <c r="H1048" s="1"/>
      <c r="I1048" s="3"/>
      <c r="J1048" s="1"/>
      <c r="K1048" s="5"/>
      <c r="L1048" s="5"/>
      <c r="M1048" s="1"/>
      <c r="N1048" s="1"/>
      <c r="O1048" s="2"/>
      <c r="P1048" s="1"/>
      <c r="Q1048" s="1"/>
      <c r="R1048" s="2"/>
      <c r="S1048" s="1"/>
      <c r="T1048" s="1"/>
      <c r="U1048" s="6"/>
      <c r="V1048" s="5"/>
      <c r="W1048" s="5"/>
      <c r="X1048" s="6"/>
      <c r="Y1048" s="6"/>
      <c r="Z1048" s="6"/>
      <c r="AA1048" s="1"/>
      <c r="AB1048" s="1"/>
      <c r="AC1048" s="1"/>
      <c r="AD1048" s="2"/>
      <c r="AE1048" s="2"/>
      <c r="AF1048" s="1"/>
    </row>
    <row r="1049">
      <c r="A1049" s="5"/>
      <c r="B1049" s="3"/>
      <c r="C1049" s="2"/>
      <c r="D1049" s="24"/>
      <c r="E1049" s="2"/>
      <c r="F1049" s="5"/>
      <c r="G1049" s="3"/>
      <c r="H1049" s="1"/>
      <c r="I1049" s="3"/>
      <c r="J1049" s="1"/>
      <c r="K1049" s="5"/>
      <c r="L1049" s="5"/>
      <c r="M1049" s="1"/>
      <c r="N1049" s="1"/>
      <c r="O1049" s="2"/>
      <c r="P1049" s="1"/>
      <c r="Q1049" s="1"/>
      <c r="R1049" s="2"/>
      <c r="S1049" s="1"/>
      <c r="T1049" s="1"/>
      <c r="U1049" s="6"/>
      <c r="V1049" s="5"/>
      <c r="W1049" s="5"/>
      <c r="X1049" s="5"/>
      <c r="Y1049" s="6"/>
      <c r="Z1049" s="6"/>
      <c r="AA1049" s="1"/>
      <c r="AB1049" s="1"/>
      <c r="AC1049" s="1"/>
      <c r="AD1049" s="2"/>
      <c r="AE1049" s="1"/>
      <c r="AF1049" s="1"/>
    </row>
    <row r="1050">
      <c r="A1050" s="5"/>
      <c r="B1050" s="3"/>
      <c r="C1050" s="2"/>
      <c r="D1050" s="24"/>
      <c r="E1050" s="2"/>
      <c r="F1050" s="5"/>
      <c r="G1050" s="3"/>
      <c r="H1050" s="1"/>
      <c r="I1050" s="3"/>
      <c r="J1050" s="1"/>
      <c r="K1050" s="5"/>
      <c r="L1050" s="5"/>
      <c r="M1050" s="1"/>
      <c r="N1050" s="1"/>
      <c r="O1050" s="2"/>
      <c r="P1050" s="1"/>
      <c r="Q1050" s="1"/>
      <c r="R1050" s="2"/>
      <c r="S1050" s="1"/>
      <c r="T1050" s="1"/>
      <c r="U1050" s="6"/>
      <c r="V1050" s="5"/>
      <c r="W1050" s="5"/>
      <c r="X1050" s="6"/>
      <c r="Y1050" s="6"/>
      <c r="Z1050" s="5"/>
      <c r="AA1050" s="1"/>
      <c r="AB1050" s="1"/>
      <c r="AC1050" s="1"/>
      <c r="AD1050" s="2"/>
      <c r="AE1050" s="2"/>
      <c r="AF1050" s="1"/>
    </row>
    <row r="1051">
      <c r="A1051" s="5"/>
      <c r="B1051" s="3"/>
      <c r="C1051" s="1"/>
      <c r="D1051" s="24"/>
      <c r="E1051" s="2"/>
      <c r="F1051" s="5"/>
      <c r="G1051" s="3"/>
      <c r="H1051" s="1"/>
      <c r="I1051" s="3"/>
      <c r="J1051" s="1"/>
      <c r="K1051" s="5"/>
      <c r="L1051" s="5"/>
      <c r="M1051" s="1"/>
      <c r="N1051" s="1"/>
      <c r="O1051" s="2"/>
      <c r="P1051" s="1"/>
      <c r="Q1051" s="1"/>
      <c r="R1051" s="2"/>
      <c r="S1051" s="1"/>
      <c r="T1051" s="1"/>
      <c r="U1051" s="6"/>
      <c r="V1051" s="5"/>
      <c r="W1051" s="5"/>
      <c r="X1051" s="5"/>
      <c r="Y1051" s="5"/>
      <c r="Z1051" s="5"/>
      <c r="AA1051" s="1"/>
      <c r="AB1051" s="1"/>
      <c r="AC1051" s="1"/>
      <c r="AD1051" s="2"/>
      <c r="AE1051" s="2"/>
      <c r="AF1051" s="1"/>
    </row>
    <row r="1052">
      <c r="A1052" s="5"/>
      <c r="B1052" s="3"/>
      <c r="C1052" s="2"/>
      <c r="D1052" s="24"/>
      <c r="E1052" s="2"/>
      <c r="F1052" s="5"/>
      <c r="G1052" s="3"/>
      <c r="H1052" s="1"/>
      <c r="I1052" s="3"/>
      <c r="J1052" s="1"/>
      <c r="K1052" s="5"/>
      <c r="L1052" s="5"/>
      <c r="M1052" s="1"/>
      <c r="N1052" s="1"/>
      <c r="O1052" s="2"/>
      <c r="P1052" s="1"/>
      <c r="Q1052" s="1"/>
      <c r="R1052" s="2"/>
      <c r="S1052" s="1"/>
      <c r="T1052" s="1"/>
      <c r="U1052" s="6"/>
      <c r="V1052" s="5"/>
      <c r="W1052" s="5"/>
      <c r="X1052" s="6"/>
      <c r="Y1052" s="6"/>
      <c r="Z1052" s="6"/>
      <c r="AA1052" s="1"/>
      <c r="AB1052" s="1"/>
      <c r="AC1052" s="1"/>
      <c r="AD1052" s="2"/>
      <c r="AE1052" s="2"/>
      <c r="AF1052" s="1"/>
    </row>
    <row r="1053">
      <c r="A1053" s="5"/>
      <c r="B1053" s="3"/>
      <c r="C1053" s="2"/>
      <c r="D1053" s="24"/>
      <c r="E1053" s="2"/>
      <c r="F1053" s="5"/>
      <c r="G1053" s="3"/>
      <c r="H1053" s="1"/>
      <c r="I1053" s="3"/>
      <c r="J1053" s="1"/>
      <c r="K1053" s="5"/>
      <c r="L1053" s="5"/>
      <c r="M1053" s="1"/>
      <c r="N1053" s="1"/>
      <c r="O1053" s="2"/>
      <c r="P1053" s="1"/>
      <c r="Q1053" s="1"/>
      <c r="R1053" s="2"/>
      <c r="S1053" s="1"/>
      <c r="T1053" s="1"/>
      <c r="U1053" s="6"/>
      <c r="V1053" s="5"/>
      <c r="W1053" s="5"/>
      <c r="X1053" s="6"/>
      <c r="Y1053" s="6"/>
      <c r="Z1053" s="6"/>
      <c r="AA1053" s="1"/>
      <c r="AB1053" s="1"/>
      <c r="AC1053" s="1"/>
      <c r="AD1053" s="2"/>
      <c r="AE1053" s="2"/>
      <c r="AF1053" s="1"/>
    </row>
    <row r="1054">
      <c r="A1054" s="5"/>
      <c r="B1054" s="3"/>
      <c r="C1054" s="2"/>
      <c r="D1054" s="24"/>
      <c r="E1054" s="2"/>
      <c r="F1054" s="5"/>
      <c r="G1054" s="3"/>
      <c r="H1054" s="1"/>
      <c r="I1054" s="3"/>
      <c r="J1054" s="1"/>
      <c r="K1054" s="5"/>
      <c r="L1054" s="5"/>
      <c r="M1054" s="1"/>
      <c r="N1054" s="1"/>
      <c r="O1054" s="2"/>
      <c r="P1054" s="1"/>
      <c r="Q1054" s="1"/>
      <c r="R1054" s="2"/>
      <c r="S1054" s="1"/>
      <c r="T1054" s="1"/>
      <c r="U1054" s="6"/>
      <c r="V1054" s="5"/>
      <c r="W1054" s="5"/>
      <c r="X1054" s="5"/>
      <c r="Y1054" s="5"/>
      <c r="Z1054" s="6"/>
      <c r="AA1054" s="1"/>
      <c r="AB1054" s="1"/>
      <c r="AC1054" s="1"/>
      <c r="AD1054" s="2"/>
      <c r="AE1054" s="2"/>
      <c r="AF1054" s="1"/>
    </row>
    <row r="1055">
      <c r="A1055" s="5"/>
      <c r="B1055" s="3"/>
      <c r="C1055" s="1"/>
      <c r="D1055" s="24"/>
      <c r="E1055" s="2"/>
      <c r="F1055" s="5"/>
      <c r="G1055" s="3"/>
      <c r="H1055" s="1"/>
      <c r="I1055" s="3"/>
      <c r="J1055" s="1"/>
      <c r="K1055" s="5"/>
      <c r="L1055" s="5"/>
      <c r="M1055" s="1"/>
      <c r="N1055" s="1"/>
      <c r="O1055" s="2"/>
      <c r="P1055" s="1"/>
      <c r="Q1055" s="1"/>
      <c r="R1055" s="2"/>
      <c r="S1055" s="1"/>
      <c r="T1055" s="1"/>
      <c r="U1055" s="6"/>
      <c r="V1055" s="5"/>
      <c r="W1055" s="5"/>
      <c r="X1055" s="6"/>
      <c r="Y1055" s="6"/>
      <c r="Z1055" s="6"/>
      <c r="AA1055" s="1"/>
      <c r="AB1055" s="1"/>
      <c r="AC1055" s="1"/>
      <c r="AD1055" s="2"/>
      <c r="AE1055" s="2"/>
      <c r="AF1055" s="1"/>
    </row>
    <row r="1056">
      <c r="A1056" s="5"/>
      <c r="B1056" s="3"/>
      <c r="C1056" s="2"/>
      <c r="D1056" s="24"/>
      <c r="E1056" s="2"/>
      <c r="F1056" s="5"/>
      <c r="G1056" s="3"/>
      <c r="H1056" s="1"/>
      <c r="I1056" s="3"/>
      <c r="J1056" s="1"/>
      <c r="K1056" s="5"/>
      <c r="L1056" s="5"/>
      <c r="M1056" s="1"/>
      <c r="N1056" s="1"/>
      <c r="O1056" s="2"/>
      <c r="P1056" s="1"/>
      <c r="Q1056" s="1"/>
      <c r="R1056" s="2"/>
      <c r="S1056" s="1"/>
      <c r="T1056" s="1"/>
      <c r="U1056" s="6"/>
      <c r="V1056" s="5"/>
      <c r="W1056" s="5"/>
      <c r="X1056" s="6"/>
      <c r="Y1056" s="6"/>
      <c r="Z1056" s="6"/>
      <c r="AA1056" s="1"/>
      <c r="AB1056" s="1"/>
      <c r="AC1056" s="1"/>
      <c r="AD1056" s="2"/>
      <c r="AE1056" s="2"/>
      <c r="AF1056" s="1"/>
    </row>
    <row r="1057">
      <c r="A1057" s="5"/>
      <c r="B1057" s="3"/>
      <c r="C1057" s="1"/>
      <c r="D1057" s="24"/>
      <c r="E1057" s="2"/>
      <c r="F1057" s="5"/>
      <c r="G1057" s="3"/>
      <c r="H1057" s="1"/>
      <c r="I1057" s="3"/>
      <c r="J1057" s="1"/>
      <c r="K1057" s="5"/>
      <c r="L1057" s="5"/>
      <c r="M1057" s="1"/>
      <c r="N1057" s="1"/>
      <c r="O1057" s="2"/>
      <c r="P1057" s="1"/>
      <c r="Q1057" s="1"/>
      <c r="R1057" s="2"/>
      <c r="S1057" s="1"/>
      <c r="T1057" s="1"/>
      <c r="U1057" s="5"/>
      <c r="V1057" s="5"/>
      <c r="W1057" s="5"/>
      <c r="X1057" s="6"/>
      <c r="Y1057" s="6"/>
      <c r="Z1057" s="5"/>
      <c r="AA1057" s="1"/>
      <c r="AB1057" s="1"/>
      <c r="AC1057" s="1"/>
      <c r="AD1057" s="2"/>
      <c r="AE1057" s="2"/>
      <c r="AF1057" s="1"/>
    </row>
    <row r="1058">
      <c r="A1058" s="5"/>
      <c r="B1058" s="3"/>
      <c r="C1058" s="2"/>
      <c r="D1058" s="24"/>
      <c r="E1058" s="2"/>
      <c r="F1058" s="5"/>
      <c r="G1058" s="3"/>
      <c r="H1058" s="1"/>
      <c r="I1058" s="3"/>
      <c r="J1058" s="1"/>
      <c r="K1058" s="5"/>
      <c r="L1058" s="5"/>
      <c r="M1058" s="1"/>
      <c r="N1058" s="1"/>
      <c r="O1058" s="2"/>
      <c r="P1058" s="1"/>
      <c r="Q1058" s="1"/>
      <c r="R1058" s="2"/>
      <c r="S1058" s="1"/>
      <c r="T1058" s="1"/>
      <c r="U1058" s="6"/>
      <c r="V1058" s="5"/>
      <c r="W1058" s="5"/>
      <c r="X1058" s="6"/>
      <c r="Y1058" s="6"/>
      <c r="Z1058" s="5"/>
      <c r="AA1058" s="1"/>
      <c r="AB1058" s="1"/>
      <c r="AC1058" s="1"/>
      <c r="AD1058" s="2"/>
      <c r="AE1058" s="2"/>
      <c r="AF1058" s="1"/>
    </row>
    <row r="1059">
      <c r="A1059" s="5"/>
      <c r="B1059" s="3"/>
      <c r="C1059" s="2"/>
      <c r="D1059" s="24"/>
      <c r="E1059" s="2"/>
      <c r="F1059" s="5"/>
      <c r="G1059" s="3"/>
      <c r="H1059" s="1"/>
      <c r="I1059" s="3"/>
      <c r="J1059" s="1"/>
      <c r="K1059" s="5"/>
      <c r="L1059" s="5"/>
      <c r="M1059" s="1"/>
      <c r="N1059" s="1"/>
      <c r="O1059" s="2"/>
      <c r="P1059" s="1"/>
      <c r="Q1059" s="1"/>
      <c r="R1059" s="2"/>
      <c r="S1059" s="1"/>
      <c r="T1059" s="1"/>
      <c r="U1059" s="5"/>
      <c r="V1059" s="5"/>
      <c r="W1059" s="5"/>
      <c r="X1059" s="6"/>
      <c r="Y1059" s="6"/>
      <c r="Z1059" s="6"/>
      <c r="AA1059" s="1"/>
      <c r="AB1059" s="1"/>
      <c r="AC1059" s="1"/>
      <c r="AD1059" s="2"/>
      <c r="AE1059" s="2"/>
      <c r="AF1059" s="1"/>
    </row>
    <row r="1060">
      <c r="A1060" s="5"/>
      <c r="B1060" s="3"/>
      <c r="C1060" s="1"/>
      <c r="D1060" s="24"/>
      <c r="E1060" s="2"/>
      <c r="F1060" s="5"/>
      <c r="G1060" s="3"/>
      <c r="H1060" s="1"/>
      <c r="I1060" s="3"/>
      <c r="J1060" s="1"/>
      <c r="K1060" s="5"/>
      <c r="L1060" s="5"/>
      <c r="M1060" s="1"/>
      <c r="N1060" s="1"/>
      <c r="O1060" s="2"/>
      <c r="P1060" s="1"/>
      <c r="Q1060" s="1"/>
      <c r="R1060" s="2"/>
      <c r="S1060" s="1"/>
      <c r="T1060" s="1"/>
      <c r="U1060" s="5"/>
      <c r="V1060" s="5"/>
      <c r="W1060" s="5"/>
      <c r="X1060" s="6"/>
      <c r="Y1060" s="6"/>
      <c r="Z1060" s="6"/>
      <c r="AA1060" s="1"/>
      <c r="AB1060" s="1"/>
      <c r="AC1060" s="1"/>
      <c r="AD1060" s="2"/>
      <c r="AE1060" s="2"/>
      <c r="AF1060" s="1"/>
    </row>
    <row r="1061">
      <c r="A1061" s="5"/>
      <c r="B1061" s="3"/>
      <c r="C1061" s="2"/>
      <c r="D1061" s="24"/>
      <c r="E1061" s="2"/>
      <c r="F1061" s="5"/>
      <c r="G1061" s="3"/>
      <c r="H1061" s="1"/>
      <c r="I1061" s="3"/>
      <c r="J1061" s="1"/>
      <c r="K1061" s="5"/>
      <c r="L1061" s="5"/>
      <c r="M1061" s="1"/>
      <c r="N1061" s="1"/>
      <c r="O1061" s="2"/>
      <c r="P1061" s="1"/>
      <c r="Q1061" s="1"/>
      <c r="R1061" s="2"/>
      <c r="S1061" s="1"/>
      <c r="T1061" s="1"/>
      <c r="U1061" s="6"/>
      <c r="V1061" s="5"/>
      <c r="W1061" s="5"/>
      <c r="X1061" s="6"/>
      <c r="Y1061" s="6"/>
      <c r="Z1061" s="6"/>
      <c r="AA1061" s="1"/>
      <c r="AB1061" s="1"/>
      <c r="AC1061" s="1"/>
      <c r="AD1061" s="2"/>
      <c r="AE1061" s="2"/>
      <c r="AF1061" s="1"/>
    </row>
    <row r="1062">
      <c r="A1062" s="5"/>
      <c r="B1062" s="3"/>
      <c r="C1062" s="2"/>
      <c r="D1062" s="24"/>
      <c r="E1062" s="2"/>
      <c r="F1062" s="5"/>
      <c r="G1062" s="3"/>
      <c r="H1062" s="1"/>
      <c r="I1062" s="3"/>
      <c r="J1062" s="1"/>
      <c r="K1062" s="5"/>
      <c r="L1062" s="5"/>
      <c r="M1062" s="1"/>
      <c r="N1062" s="1"/>
      <c r="O1062" s="2"/>
      <c r="P1062" s="1"/>
      <c r="Q1062" s="1"/>
      <c r="R1062" s="2"/>
      <c r="S1062" s="1"/>
      <c r="T1062" s="1"/>
      <c r="U1062" s="6"/>
      <c r="V1062" s="5"/>
      <c r="W1062" s="5"/>
      <c r="X1062" s="6"/>
      <c r="Y1062" s="6"/>
      <c r="Z1062" s="6"/>
      <c r="AA1062" s="1"/>
      <c r="AB1062" s="1"/>
      <c r="AC1062" s="1"/>
      <c r="AD1062" s="2"/>
      <c r="AE1062" s="2"/>
      <c r="AF1062" s="1"/>
    </row>
    <row r="1063">
      <c r="A1063" s="5"/>
      <c r="B1063" s="3"/>
      <c r="C1063" s="1"/>
      <c r="D1063" s="24"/>
      <c r="E1063" s="2"/>
      <c r="F1063" s="5"/>
      <c r="G1063" s="3"/>
      <c r="H1063" s="1"/>
      <c r="I1063" s="3"/>
      <c r="J1063" s="1"/>
      <c r="K1063" s="5"/>
      <c r="L1063" s="5"/>
      <c r="M1063" s="1"/>
      <c r="N1063" s="1"/>
      <c r="O1063" s="2"/>
      <c r="P1063" s="1"/>
      <c r="Q1063" s="1"/>
      <c r="R1063" s="2"/>
      <c r="S1063" s="1"/>
      <c r="T1063" s="1"/>
      <c r="U1063" s="5"/>
      <c r="V1063" s="5"/>
      <c r="W1063" s="5"/>
      <c r="X1063" s="6"/>
      <c r="Y1063" s="6"/>
      <c r="Z1063" s="6"/>
      <c r="AA1063" s="1"/>
      <c r="AB1063" s="1"/>
      <c r="AC1063" s="1"/>
      <c r="AD1063" s="2"/>
      <c r="AE1063" s="2"/>
      <c r="AF1063" s="1"/>
    </row>
    <row r="1064">
      <c r="A1064" s="5"/>
      <c r="B1064" s="3"/>
      <c r="C1064" s="1"/>
      <c r="D1064" s="24"/>
      <c r="E1064" s="2"/>
      <c r="F1064" s="5"/>
      <c r="G1064" s="3"/>
      <c r="H1064" s="1"/>
      <c r="I1064" s="3"/>
      <c r="J1064" s="1"/>
      <c r="K1064" s="5"/>
      <c r="L1064" s="5"/>
      <c r="M1064" s="1"/>
      <c r="N1064" s="1"/>
      <c r="O1064" s="2"/>
      <c r="P1064" s="1"/>
      <c r="Q1064" s="1"/>
      <c r="R1064" s="2"/>
      <c r="S1064" s="1"/>
      <c r="T1064" s="1"/>
      <c r="U1064" s="6"/>
      <c r="V1064" s="5"/>
      <c r="W1064" s="5"/>
      <c r="X1064" s="6"/>
      <c r="Y1064" s="6"/>
      <c r="Z1064" s="6"/>
      <c r="AA1064" s="1"/>
      <c r="AB1064" s="1"/>
      <c r="AC1064" s="1"/>
      <c r="AD1064" s="2"/>
      <c r="AE1064" s="2"/>
      <c r="AF1064" s="1"/>
    </row>
    <row r="1065">
      <c r="A1065" s="5"/>
      <c r="B1065" s="3"/>
      <c r="C1065" s="2"/>
      <c r="D1065" s="24"/>
      <c r="E1065" s="2"/>
      <c r="F1065" s="5"/>
      <c r="G1065" s="3"/>
      <c r="H1065" s="1"/>
      <c r="I1065" s="3"/>
      <c r="J1065" s="1"/>
      <c r="K1065" s="5"/>
      <c r="L1065" s="5"/>
      <c r="M1065" s="1"/>
      <c r="N1065" s="1"/>
      <c r="O1065" s="2"/>
      <c r="P1065" s="1"/>
      <c r="Q1065" s="1"/>
      <c r="R1065" s="2"/>
      <c r="S1065" s="1"/>
      <c r="T1065" s="1"/>
      <c r="U1065" s="6"/>
      <c r="V1065" s="5"/>
      <c r="W1065" s="5"/>
      <c r="X1065" s="6"/>
      <c r="Y1065" s="6"/>
      <c r="Z1065" s="6"/>
      <c r="AA1065" s="1"/>
      <c r="AB1065" s="1"/>
      <c r="AC1065" s="1"/>
      <c r="AD1065" s="2"/>
      <c r="AE1065" s="2"/>
      <c r="AF1065" s="1"/>
    </row>
    <row r="1066">
      <c r="A1066" s="5"/>
      <c r="B1066" s="3"/>
      <c r="C1066" s="2"/>
      <c r="D1066" s="24"/>
      <c r="E1066" s="2"/>
      <c r="F1066" s="5"/>
      <c r="G1066" s="3"/>
      <c r="H1066" s="1"/>
      <c r="I1066" s="3"/>
      <c r="J1066" s="1"/>
      <c r="K1066" s="5"/>
      <c r="L1066" s="5"/>
      <c r="M1066" s="1"/>
      <c r="N1066" s="1"/>
      <c r="O1066" s="2"/>
      <c r="P1066" s="1"/>
      <c r="Q1066" s="1"/>
      <c r="R1066" s="2"/>
      <c r="S1066" s="1"/>
      <c r="T1066" s="1"/>
      <c r="U1066" s="6"/>
      <c r="V1066" s="5"/>
      <c r="W1066" s="5"/>
      <c r="X1066" s="6"/>
      <c r="Y1066" s="6"/>
      <c r="Z1066" s="6"/>
      <c r="AA1066" s="1"/>
      <c r="AB1066" s="1"/>
      <c r="AC1066" s="1"/>
      <c r="AD1066" s="2"/>
      <c r="AE1066" s="2"/>
      <c r="AF1066" s="1"/>
    </row>
    <row r="1067">
      <c r="A1067" s="5"/>
      <c r="B1067" s="3"/>
      <c r="C1067" s="2"/>
      <c r="D1067" s="24"/>
      <c r="E1067" s="2"/>
      <c r="F1067" s="5"/>
      <c r="G1067" s="3"/>
      <c r="H1067" s="1"/>
      <c r="I1067" s="3"/>
      <c r="J1067" s="1"/>
      <c r="K1067" s="5"/>
      <c r="L1067" s="5"/>
      <c r="M1067" s="1"/>
      <c r="N1067" s="1"/>
      <c r="O1067" s="2"/>
      <c r="P1067" s="1"/>
      <c r="Q1067" s="1"/>
      <c r="R1067" s="2"/>
      <c r="S1067" s="1"/>
      <c r="T1067" s="1"/>
      <c r="U1067" s="6"/>
      <c r="V1067" s="5"/>
      <c r="W1067" s="5"/>
      <c r="X1067" s="6"/>
      <c r="Y1067" s="6"/>
      <c r="Z1067" s="6"/>
      <c r="AA1067" s="1"/>
      <c r="AB1067" s="1"/>
      <c r="AC1067" s="1"/>
      <c r="AD1067" s="2"/>
      <c r="AE1067" s="2"/>
      <c r="AF1067" s="1"/>
    </row>
    <row r="1068">
      <c r="A1068" s="5"/>
      <c r="B1068" s="3"/>
      <c r="C1068" s="1"/>
      <c r="D1068" s="24"/>
      <c r="E1068" s="2"/>
      <c r="F1068" s="5"/>
      <c r="G1068" s="3"/>
      <c r="H1068" s="1"/>
      <c r="I1068" s="3"/>
      <c r="J1068" s="1"/>
      <c r="K1068" s="5"/>
      <c r="L1068" s="5"/>
      <c r="M1068" s="1"/>
      <c r="N1068" s="1"/>
      <c r="O1068" s="2"/>
      <c r="P1068" s="1"/>
      <c r="Q1068" s="1"/>
      <c r="R1068" s="2"/>
      <c r="S1068" s="1"/>
      <c r="T1068" s="1"/>
      <c r="U1068" s="5"/>
      <c r="V1068" s="5"/>
      <c r="W1068" s="5"/>
      <c r="X1068" s="5"/>
      <c r="Y1068" s="5"/>
      <c r="Z1068" s="5"/>
      <c r="AA1068" s="1"/>
      <c r="AB1068" s="1"/>
      <c r="AC1068" s="1"/>
      <c r="AD1068" s="2"/>
      <c r="AE1068" s="2"/>
      <c r="AF1068" s="1"/>
    </row>
    <row r="1069">
      <c r="A1069" s="5"/>
      <c r="B1069" s="3"/>
      <c r="C1069" s="1"/>
      <c r="D1069" s="24"/>
      <c r="E1069" s="2"/>
      <c r="F1069" s="5"/>
      <c r="G1069" s="3"/>
      <c r="H1069" s="1"/>
      <c r="I1069" s="3"/>
      <c r="J1069" s="1"/>
      <c r="K1069" s="5"/>
      <c r="L1069" s="5"/>
      <c r="M1069" s="1"/>
      <c r="N1069" s="1"/>
      <c r="O1069" s="2"/>
      <c r="P1069" s="1"/>
      <c r="Q1069" s="1"/>
      <c r="R1069" s="2"/>
      <c r="S1069" s="1"/>
      <c r="T1069" s="1"/>
      <c r="U1069" s="6"/>
      <c r="V1069" s="5"/>
      <c r="W1069" s="5"/>
      <c r="X1069" s="6"/>
      <c r="Y1069" s="6"/>
      <c r="Z1069" s="6"/>
      <c r="AA1069" s="1"/>
      <c r="AB1069" s="1"/>
      <c r="AC1069" s="1"/>
      <c r="AD1069" s="2"/>
      <c r="AE1069" s="2"/>
      <c r="AF1069" s="1"/>
    </row>
    <row r="1070">
      <c r="A1070" s="5"/>
      <c r="B1070" s="3"/>
      <c r="C1070" s="1"/>
      <c r="D1070" s="24"/>
      <c r="E1070" s="2"/>
      <c r="F1070" s="5"/>
      <c r="G1070" s="3"/>
      <c r="H1070" s="1"/>
      <c r="I1070" s="3"/>
      <c r="J1070" s="1"/>
      <c r="K1070" s="5"/>
      <c r="L1070" s="5"/>
      <c r="M1070" s="1"/>
      <c r="N1070" s="1"/>
      <c r="O1070" s="2"/>
      <c r="P1070" s="1"/>
      <c r="Q1070" s="1"/>
      <c r="R1070" s="2"/>
      <c r="S1070" s="1"/>
      <c r="T1070" s="1"/>
      <c r="U1070" s="6"/>
      <c r="V1070" s="5"/>
      <c r="W1070" s="5"/>
      <c r="X1070" s="6"/>
      <c r="Y1070" s="6"/>
      <c r="Z1070" s="6"/>
      <c r="AA1070" s="1"/>
      <c r="AB1070" s="1"/>
      <c r="AC1070" s="1"/>
      <c r="AD1070" s="2"/>
      <c r="AE1070" s="1"/>
      <c r="AF1070" s="1"/>
    </row>
    <row r="1071">
      <c r="A1071" s="5"/>
      <c r="B1071" s="3"/>
      <c r="C1071" s="1"/>
      <c r="D1071" s="24"/>
      <c r="E1071" s="2"/>
      <c r="F1071" s="5"/>
      <c r="G1071" s="3"/>
      <c r="H1071" s="1"/>
      <c r="I1071" s="3"/>
      <c r="J1071" s="1"/>
      <c r="K1071" s="5"/>
      <c r="L1071" s="5"/>
      <c r="M1071" s="1"/>
      <c r="N1071" s="1"/>
      <c r="O1071" s="2"/>
      <c r="P1071" s="1"/>
      <c r="Q1071" s="1"/>
      <c r="R1071" s="2"/>
      <c r="S1071" s="1"/>
      <c r="T1071" s="1"/>
      <c r="U1071" s="6"/>
      <c r="V1071" s="5"/>
      <c r="W1071" s="5"/>
      <c r="X1071" s="6"/>
      <c r="Y1071" s="6"/>
      <c r="Z1071" s="6"/>
      <c r="AA1071" s="1"/>
      <c r="AB1071" s="1"/>
      <c r="AC1071" s="1"/>
      <c r="AD1071" s="2"/>
      <c r="AE1071" s="2"/>
      <c r="AF1071" s="1"/>
    </row>
    <row r="1072">
      <c r="A1072" s="5"/>
      <c r="B1072" s="3"/>
      <c r="C1072" s="1"/>
      <c r="D1072" s="24"/>
      <c r="E1072" s="2"/>
      <c r="F1072" s="5"/>
      <c r="G1072" s="3"/>
      <c r="H1072" s="1"/>
      <c r="I1072" s="3"/>
      <c r="J1072" s="1"/>
      <c r="K1072" s="5"/>
      <c r="L1072" s="5"/>
      <c r="M1072" s="1"/>
      <c r="N1072" s="1"/>
      <c r="O1072" s="2"/>
      <c r="P1072" s="1"/>
      <c r="Q1072" s="1"/>
      <c r="R1072" s="2"/>
      <c r="S1072" s="1"/>
      <c r="T1072" s="1"/>
      <c r="U1072" s="6"/>
      <c r="V1072" s="5"/>
      <c r="W1072" s="5"/>
      <c r="X1072" s="6"/>
      <c r="Y1072" s="6"/>
      <c r="Z1072" s="6"/>
      <c r="AA1072" s="1"/>
      <c r="AB1072" s="1"/>
      <c r="AC1072" s="1"/>
      <c r="AD1072" s="2"/>
      <c r="AE1072" s="2"/>
      <c r="AF1072" s="1"/>
    </row>
    <row r="1073">
      <c r="A1073" s="5"/>
      <c r="B1073" s="3"/>
      <c r="C1073" s="2"/>
      <c r="D1073" s="24"/>
      <c r="E1073" s="2"/>
      <c r="F1073" s="5"/>
      <c r="G1073" s="3"/>
      <c r="H1073" s="1"/>
      <c r="I1073" s="3"/>
      <c r="J1073" s="1"/>
      <c r="K1073" s="5"/>
      <c r="L1073" s="5"/>
      <c r="M1073" s="1"/>
      <c r="N1073" s="1"/>
      <c r="O1073" s="2"/>
      <c r="P1073" s="1"/>
      <c r="Q1073" s="1"/>
      <c r="R1073" s="2"/>
      <c r="S1073" s="1"/>
      <c r="T1073" s="1"/>
      <c r="U1073" s="6"/>
      <c r="V1073" s="5"/>
      <c r="W1073" s="5"/>
      <c r="X1073" s="6"/>
      <c r="Y1073" s="6"/>
      <c r="Z1073" s="5"/>
      <c r="AA1073" s="1"/>
      <c r="AB1073" s="1"/>
      <c r="AC1073" s="1"/>
      <c r="AD1073" s="2"/>
      <c r="AE1073" s="2"/>
      <c r="AF1073" s="1"/>
    </row>
    <row r="1074">
      <c r="A1074" s="5"/>
      <c r="B1074" s="3"/>
      <c r="C1074" s="2"/>
      <c r="D1074" s="24"/>
      <c r="E1074" s="2"/>
      <c r="F1074" s="5"/>
      <c r="G1074" s="3"/>
      <c r="H1074" s="1"/>
      <c r="I1074" s="3"/>
      <c r="J1074" s="1"/>
      <c r="K1074" s="5"/>
      <c r="L1074" s="5"/>
      <c r="M1074" s="1"/>
      <c r="N1074" s="1"/>
      <c r="O1074" s="2"/>
      <c r="P1074" s="1"/>
      <c r="Q1074" s="1"/>
      <c r="R1074" s="2"/>
      <c r="S1074" s="1"/>
      <c r="T1074" s="1"/>
      <c r="U1074" s="6"/>
      <c r="V1074" s="5"/>
      <c r="W1074" s="5"/>
      <c r="X1074" s="6"/>
      <c r="Y1074" s="6"/>
      <c r="Z1074" s="6"/>
      <c r="AA1074" s="1"/>
      <c r="AB1074" s="1"/>
      <c r="AC1074" s="1"/>
      <c r="AD1074" s="2"/>
      <c r="AE1074" s="2"/>
      <c r="AF1074" s="1"/>
    </row>
    <row r="1075">
      <c r="A1075" s="5"/>
      <c r="B1075" s="3"/>
      <c r="C1075" s="2"/>
      <c r="D1075" s="24"/>
      <c r="E1075" s="2"/>
      <c r="F1075" s="5"/>
      <c r="G1075" s="3"/>
      <c r="H1075" s="1"/>
      <c r="I1075" s="3"/>
      <c r="J1075" s="1"/>
      <c r="K1075" s="5"/>
      <c r="L1075" s="5"/>
      <c r="M1075" s="1"/>
      <c r="N1075" s="1"/>
      <c r="O1075" s="2"/>
      <c r="P1075" s="1"/>
      <c r="Q1075" s="1"/>
      <c r="R1075" s="2"/>
      <c r="S1075" s="1"/>
      <c r="T1075" s="1"/>
      <c r="U1075" s="6"/>
      <c r="V1075" s="5"/>
      <c r="W1075" s="5"/>
      <c r="X1075" s="6"/>
      <c r="Y1075" s="6"/>
      <c r="Z1075" s="6"/>
      <c r="AA1075" s="1"/>
      <c r="AB1075" s="1"/>
      <c r="AC1075" s="1"/>
      <c r="AD1075" s="2"/>
      <c r="AE1075" s="2"/>
      <c r="AF1075" s="1"/>
    </row>
    <row r="1076">
      <c r="A1076" s="5"/>
      <c r="B1076" s="3"/>
      <c r="C1076" s="2"/>
      <c r="D1076" s="24"/>
      <c r="E1076" s="2"/>
      <c r="F1076" s="5"/>
      <c r="G1076" s="3"/>
      <c r="H1076" s="1"/>
      <c r="I1076" s="3"/>
      <c r="J1076" s="1"/>
      <c r="K1076" s="5"/>
      <c r="L1076" s="5"/>
      <c r="M1076" s="1"/>
      <c r="N1076" s="1"/>
      <c r="O1076" s="2"/>
      <c r="P1076" s="1"/>
      <c r="Q1076" s="1"/>
      <c r="R1076" s="2"/>
      <c r="S1076" s="1"/>
      <c r="T1076" s="1"/>
      <c r="U1076" s="6"/>
      <c r="V1076" s="5"/>
      <c r="W1076" s="5"/>
      <c r="X1076" s="6"/>
      <c r="Y1076" s="6"/>
      <c r="Z1076" s="6"/>
      <c r="AA1076" s="1"/>
      <c r="AB1076" s="1"/>
      <c r="AC1076" s="1"/>
      <c r="AD1076" s="2"/>
      <c r="AE1076" s="2"/>
      <c r="AF1076" s="1"/>
    </row>
    <row r="1077">
      <c r="A1077" s="5"/>
      <c r="B1077" s="3"/>
      <c r="C1077" s="2"/>
      <c r="D1077" s="24"/>
      <c r="E1077" s="2"/>
      <c r="F1077" s="5"/>
      <c r="G1077" s="3"/>
      <c r="H1077" s="1"/>
      <c r="I1077" s="3"/>
      <c r="J1077" s="1"/>
      <c r="K1077" s="5"/>
      <c r="L1077" s="5"/>
      <c r="M1077" s="1"/>
      <c r="N1077" s="1"/>
      <c r="O1077" s="2"/>
      <c r="P1077" s="1"/>
      <c r="Q1077" s="1"/>
      <c r="R1077" s="2"/>
      <c r="S1077" s="1"/>
      <c r="T1077" s="1"/>
      <c r="U1077" s="6"/>
      <c r="V1077" s="5"/>
      <c r="W1077" s="5"/>
      <c r="X1077" s="6"/>
      <c r="Y1077" s="6"/>
      <c r="Z1077" s="6"/>
      <c r="AA1077" s="1"/>
      <c r="AB1077" s="1"/>
      <c r="AC1077" s="1"/>
      <c r="AD1077" s="2"/>
      <c r="AE1077" s="2"/>
      <c r="AF1077" s="1"/>
    </row>
    <row r="1078">
      <c r="A1078" s="5"/>
      <c r="B1078" s="3"/>
      <c r="C1078" s="2"/>
      <c r="D1078" s="24"/>
      <c r="E1078" s="2"/>
      <c r="F1078" s="5"/>
      <c r="G1078" s="3"/>
      <c r="H1078" s="1"/>
      <c r="I1078" s="3"/>
      <c r="J1078" s="1"/>
      <c r="K1078" s="5"/>
      <c r="L1078" s="5"/>
      <c r="M1078" s="1"/>
      <c r="N1078" s="1"/>
      <c r="O1078" s="2"/>
      <c r="P1078" s="1"/>
      <c r="Q1078" s="1"/>
      <c r="R1078" s="2"/>
      <c r="S1078" s="1"/>
      <c r="T1078" s="1"/>
      <c r="U1078" s="6"/>
      <c r="V1078" s="5"/>
      <c r="W1078" s="5"/>
      <c r="X1078" s="6"/>
      <c r="Y1078" s="6"/>
      <c r="Z1078" s="6"/>
      <c r="AA1078" s="1"/>
      <c r="AB1078" s="1"/>
      <c r="AC1078" s="1"/>
      <c r="AD1078" s="2"/>
      <c r="AE1078" s="2"/>
      <c r="AF1078" s="1"/>
    </row>
    <row r="1079">
      <c r="A1079" s="5"/>
      <c r="B1079" s="3"/>
      <c r="C1079" s="2"/>
      <c r="D1079" s="24"/>
      <c r="E1079" s="2"/>
      <c r="F1079" s="5"/>
      <c r="G1079" s="3"/>
      <c r="H1079" s="1"/>
      <c r="I1079" s="3"/>
      <c r="J1079" s="1"/>
      <c r="K1079" s="5"/>
      <c r="L1079" s="5"/>
      <c r="M1079" s="1"/>
      <c r="N1079" s="1"/>
      <c r="O1079" s="2"/>
      <c r="P1079" s="1"/>
      <c r="Q1079" s="1"/>
      <c r="R1079" s="2"/>
      <c r="S1079" s="1"/>
      <c r="T1079" s="1"/>
      <c r="U1079" s="6"/>
      <c r="V1079" s="5"/>
      <c r="W1079" s="5"/>
      <c r="X1079" s="6"/>
      <c r="Y1079" s="6"/>
      <c r="Z1079" s="6"/>
      <c r="AA1079" s="1"/>
      <c r="AB1079" s="1"/>
      <c r="AC1079" s="1"/>
      <c r="AD1079" s="2"/>
      <c r="AE1079" s="2"/>
      <c r="AF1079" s="1"/>
    </row>
    <row r="1080">
      <c r="A1080" s="5"/>
      <c r="B1080" s="3"/>
      <c r="C1080" s="1"/>
      <c r="D1080" s="24"/>
      <c r="E1080" s="2"/>
      <c r="F1080" s="5"/>
      <c r="G1080" s="3"/>
      <c r="H1080" s="1"/>
      <c r="I1080" s="3"/>
      <c r="J1080" s="1"/>
      <c r="K1080" s="5"/>
      <c r="L1080" s="5"/>
      <c r="M1080" s="1"/>
      <c r="N1080" s="1"/>
      <c r="O1080" s="2"/>
      <c r="P1080" s="1"/>
      <c r="Q1080" s="1"/>
      <c r="R1080" s="2"/>
      <c r="S1080" s="1"/>
      <c r="T1080" s="1"/>
      <c r="U1080" s="6"/>
      <c r="V1080" s="5"/>
      <c r="W1080" s="5"/>
      <c r="X1080" s="6"/>
      <c r="Y1080" s="6"/>
      <c r="Z1080" s="5"/>
      <c r="AA1080" s="1"/>
      <c r="AB1080" s="1"/>
      <c r="AC1080" s="1"/>
      <c r="AD1080" s="2"/>
      <c r="AE1080" s="2"/>
      <c r="AF1080" s="1"/>
    </row>
    <row r="1081">
      <c r="A1081" s="5"/>
      <c r="B1081" s="3"/>
      <c r="C1081" s="1"/>
      <c r="D1081" s="24"/>
      <c r="E1081" s="2"/>
      <c r="F1081" s="5"/>
      <c r="G1081" s="3"/>
      <c r="H1081" s="1"/>
      <c r="I1081" s="3"/>
      <c r="J1081" s="1"/>
      <c r="K1081" s="5"/>
      <c r="L1081" s="5"/>
      <c r="M1081" s="1"/>
      <c r="N1081" s="1"/>
      <c r="O1081" s="2"/>
      <c r="P1081" s="1"/>
      <c r="Q1081" s="1"/>
      <c r="R1081" s="2"/>
      <c r="S1081" s="1"/>
      <c r="T1081" s="1"/>
      <c r="U1081" s="6"/>
      <c r="V1081" s="5"/>
      <c r="W1081" s="5"/>
      <c r="X1081" s="6"/>
      <c r="Y1081" s="6"/>
      <c r="Z1081" s="6"/>
      <c r="AA1081" s="1"/>
      <c r="AB1081" s="1"/>
      <c r="AC1081" s="1"/>
      <c r="AD1081" s="2"/>
      <c r="AE1081" s="2"/>
      <c r="AF1081" s="1"/>
    </row>
    <row r="1082">
      <c r="A1082" s="5"/>
      <c r="B1082" s="3"/>
      <c r="C1082" s="1"/>
      <c r="D1082" s="24"/>
      <c r="E1082" s="2"/>
      <c r="F1082" s="5"/>
      <c r="G1082" s="3"/>
      <c r="H1082" s="1"/>
      <c r="I1082" s="3"/>
      <c r="J1082" s="1"/>
      <c r="K1082" s="5"/>
      <c r="L1082" s="5"/>
      <c r="M1082" s="1"/>
      <c r="N1082" s="1"/>
      <c r="O1082" s="2"/>
      <c r="P1082" s="1"/>
      <c r="Q1082" s="1"/>
      <c r="R1082" s="2"/>
      <c r="S1082" s="1"/>
      <c r="T1082" s="1"/>
      <c r="U1082" s="6"/>
      <c r="V1082" s="5"/>
      <c r="W1082" s="5"/>
      <c r="X1082" s="6"/>
      <c r="Y1082" s="6"/>
      <c r="Z1082" s="5"/>
      <c r="AA1082" s="1"/>
      <c r="AB1082" s="1"/>
      <c r="AC1082" s="1"/>
      <c r="AD1082" s="2"/>
      <c r="AE1082" s="2"/>
      <c r="AF1082" s="1"/>
    </row>
    <row r="1083">
      <c r="A1083" s="5"/>
      <c r="B1083" s="3"/>
      <c r="C1083" s="2"/>
      <c r="D1083" s="24"/>
      <c r="E1083" s="2"/>
      <c r="F1083" s="5"/>
      <c r="G1083" s="3"/>
      <c r="H1083" s="1"/>
      <c r="I1083" s="3"/>
      <c r="J1083" s="1"/>
      <c r="K1083" s="5"/>
      <c r="L1083" s="5"/>
      <c r="M1083" s="1"/>
      <c r="N1083" s="1"/>
      <c r="O1083" s="2"/>
      <c r="P1083" s="1"/>
      <c r="Q1083" s="1"/>
      <c r="R1083" s="2"/>
      <c r="S1083" s="1"/>
      <c r="T1083" s="1"/>
      <c r="U1083" s="6"/>
      <c r="V1083" s="5"/>
      <c r="W1083" s="5"/>
      <c r="X1083" s="6"/>
      <c r="Y1083" s="6"/>
      <c r="Z1083" s="6"/>
      <c r="AA1083" s="1"/>
      <c r="AB1083" s="1"/>
      <c r="AC1083" s="1"/>
      <c r="AD1083" s="2"/>
      <c r="AE1083" s="2"/>
      <c r="AF1083" s="1"/>
    </row>
    <row r="1084">
      <c r="A1084" s="5"/>
      <c r="B1084" s="3"/>
      <c r="C1084" s="2"/>
      <c r="D1084" s="24"/>
      <c r="E1084" s="2"/>
      <c r="F1084" s="5"/>
      <c r="G1084" s="3"/>
      <c r="H1084" s="1"/>
      <c r="I1084" s="3"/>
      <c r="J1084" s="1"/>
      <c r="K1084" s="5"/>
      <c r="L1084" s="5"/>
      <c r="M1084" s="1"/>
      <c r="N1084" s="1"/>
      <c r="O1084" s="2"/>
      <c r="P1084" s="1"/>
      <c r="Q1084" s="1"/>
      <c r="R1084" s="2"/>
      <c r="S1084" s="1"/>
      <c r="T1084" s="1"/>
      <c r="U1084" s="6"/>
      <c r="V1084" s="5"/>
      <c r="W1084" s="5"/>
      <c r="X1084" s="6"/>
      <c r="Y1084" s="6"/>
      <c r="Z1084" s="6"/>
      <c r="AA1084" s="1"/>
      <c r="AB1084" s="1"/>
      <c r="AC1084" s="1"/>
      <c r="AD1084" s="2"/>
      <c r="AE1084" s="2"/>
      <c r="AF1084" s="1"/>
    </row>
    <row r="1085">
      <c r="A1085" s="5"/>
      <c r="B1085" s="3"/>
      <c r="C1085" s="2"/>
      <c r="D1085" s="24"/>
      <c r="E1085" s="2"/>
      <c r="F1085" s="5"/>
      <c r="G1085" s="3"/>
      <c r="H1085" s="1"/>
      <c r="I1085" s="3"/>
      <c r="J1085" s="1"/>
      <c r="K1085" s="5"/>
      <c r="L1085" s="5"/>
      <c r="M1085" s="1"/>
      <c r="N1085" s="1"/>
      <c r="O1085" s="2"/>
      <c r="P1085" s="1"/>
      <c r="Q1085" s="1"/>
      <c r="R1085" s="2"/>
      <c r="S1085" s="1"/>
      <c r="T1085" s="1"/>
      <c r="U1085" s="6"/>
      <c r="V1085" s="5"/>
      <c r="W1085" s="5"/>
      <c r="X1085" s="6"/>
      <c r="Y1085" s="6"/>
      <c r="Z1085" s="6"/>
      <c r="AA1085" s="1"/>
      <c r="AB1085" s="1"/>
      <c r="AC1085" s="1"/>
      <c r="AD1085" s="2"/>
      <c r="AE1085" s="2"/>
      <c r="AF1085" s="1"/>
    </row>
    <row r="1086">
      <c r="A1086" s="5"/>
      <c r="B1086" s="3"/>
      <c r="C1086" s="2"/>
      <c r="D1086" s="24"/>
      <c r="E1086" s="2"/>
      <c r="F1086" s="5"/>
      <c r="G1086" s="3"/>
      <c r="H1086" s="1"/>
      <c r="I1086" s="3"/>
      <c r="J1086" s="1"/>
      <c r="K1086" s="5"/>
      <c r="L1086" s="5"/>
      <c r="M1086" s="1"/>
      <c r="N1086" s="1"/>
      <c r="O1086" s="2"/>
      <c r="P1086" s="1"/>
      <c r="Q1086" s="1"/>
      <c r="R1086" s="2"/>
      <c r="S1086" s="1"/>
      <c r="T1086" s="1"/>
      <c r="U1086" s="6"/>
      <c r="V1086" s="5"/>
      <c r="W1086" s="5"/>
      <c r="X1086" s="6"/>
      <c r="Y1086" s="6"/>
      <c r="Z1086" s="5"/>
      <c r="AA1086" s="1"/>
      <c r="AB1086" s="1"/>
      <c r="AC1086" s="1"/>
      <c r="AD1086" s="2"/>
      <c r="AE1086" s="2"/>
      <c r="AF1086" s="1"/>
    </row>
    <row r="1087">
      <c r="A1087" s="5"/>
      <c r="B1087" s="3"/>
      <c r="C1087" s="2"/>
      <c r="D1087" s="24"/>
      <c r="E1087" s="2"/>
      <c r="F1087" s="5"/>
      <c r="G1087" s="3"/>
      <c r="H1087" s="1"/>
      <c r="I1087" s="3"/>
      <c r="J1087" s="1"/>
      <c r="K1087" s="5"/>
      <c r="L1087" s="5"/>
      <c r="M1087" s="1"/>
      <c r="N1087" s="1"/>
      <c r="O1087" s="2"/>
      <c r="P1087" s="1"/>
      <c r="Q1087" s="1"/>
      <c r="R1087" s="2"/>
      <c r="S1087" s="1"/>
      <c r="T1087" s="1"/>
      <c r="U1087" s="6"/>
      <c r="V1087" s="5"/>
      <c r="W1087" s="5"/>
      <c r="X1087" s="6"/>
      <c r="Y1087" s="6"/>
      <c r="Z1087" s="5"/>
      <c r="AA1087" s="1"/>
      <c r="AB1087" s="1"/>
      <c r="AC1087" s="1"/>
      <c r="AD1087" s="2"/>
      <c r="AE1087" s="2"/>
      <c r="AF1087" s="1"/>
    </row>
    <row r="1088">
      <c r="A1088" s="5"/>
      <c r="B1088" s="3"/>
      <c r="C1088" s="2"/>
      <c r="D1088" s="24"/>
      <c r="E1088" s="2"/>
      <c r="F1088" s="5"/>
      <c r="G1088" s="3"/>
      <c r="H1088" s="1"/>
      <c r="I1088" s="3"/>
      <c r="J1088" s="1"/>
      <c r="K1088" s="5"/>
      <c r="L1088" s="5"/>
      <c r="M1088" s="1"/>
      <c r="N1088" s="1"/>
      <c r="O1088" s="2"/>
      <c r="P1088" s="1"/>
      <c r="Q1088" s="1"/>
      <c r="R1088" s="2"/>
      <c r="S1088" s="1"/>
      <c r="T1088" s="1"/>
      <c r="U1088" s="6"/>
      <c r="V1088" s="5"/>
      <c r="W1088" s="5"/>
      <c r="X1088" s="6"/>
      <c r="Y1088" s="6"/>
      <c r="Z1088" s="6"/>
      <c r="AA1088" s="1"/>
      <c r="AB1088" s="1"/>
      <c r="AC1088" s="1"/>
      <c r="AD1088" s="2"/>
      <c r="AE1088" s="2"/>
      <c r="AF1088" s="1"/>
    </row>
    <row r="1089">
      <c r="A1089" s="5"/>
      <c r="B1089" s="3"/>
      <c r="C1089" s="2"/>
      <c r="D1089" s="24"/>
      <c r="E1089" s="2"/>
      <c r="F1089" s="5"/>
      <c r="G1089" s="3"/>
      <c r="H1089" s="1"/>
      <c r="I1089" s="3"/>
      <c r="J1089" s="1"/>
      <c r="K1089" s="5"/>
      <c r="L1089" s="5"/>
      <c r="M1089" s="1"/>
      <c r="N1089" s="1"/>
      <c r="O1089" s="2"/>
      <c r="P1089" s="1"/>
      <c r="Q1089" s="1"/>
      <c r="R1089" s="2"/>
      <c r="S1089" s="1"/>
      <c r="T1089" s="1"/>
      <c r="U1089" s="6"/>
      <c r="V1089" s="5"/>
      <c r="W1089" s="5"/>
      <c r="X1089" s="6"/>
      <c r="Y1089" s="6"/>
      <c r="Z1089" s="5"/>
      <c r="AA1089" s="1"/>
      <c r="AB1089" s="1"/>
      <c r="AC1089" s="1"/>
      <c r="AD1089" s="2"/>
      <c r="AE1089" s="2"/>
      <c r="AF1089" s="1"/>
    </row>
    <row r="1090">
      <c r="A1090" s="5"/>
      <c r="B1090" s="3"/>
      <c r="C1090" s="2"/>
      <c r="D1090" s="24"/>
      <c r="E1090" s="2"/>
      <c r="F1090" s="5"/>
      <c r="G1090" s="3"/>
      <c r="H1090" s="1"/>
      <c r="I1090" s="3"/>
      <c r="J1090" s="1"/>
      <c r="K1090" s="5"/>
      <c r="L1090" s="5"/>
      <c r="M1090" s="1"/>
      <c r="N1090" s="1"/>
      <c r="O1090" s="2"/>
      <c r="P1090" s="1"/>
      <c r="Q1090" s="1"/>
      <c r="R1090" s="2"/>
      <c r="S1090" s="1"/>
      <c r="T1090" s="1"/>
      <c r="U1090" s="6"/>
      <c r="V1090" s="5"/>
      <c r="W1090" s="5"/>
      <c r="X1090" s="6"/>
      <c r="Y1090" s="6"/>
      <c r="Z1090" s="6"/>
      <c r="AA1090" s="1"/>
      <c r="AB1090" s="1"/>
      <c r="AC1090" s="1"/>
      <c r="AD1090" s="2"/>
      <c r="AE1090" s="2"/>
      <c r="AF1090" s="1"/>
    </row>
    <row r="1091">
      <c r="A1091" s="5"/>
      <c r="B1091" s="3"/>
      <c r="C1091" s="2"/>
      <c r="D1091" s="24"/>
      <c r="E1091" s="2"/>
      <c r="F1091" s="5"/>
      <c r="G1091" s="3"/>
      <c r="H1091" s="1"/>
      <c r="I1091" s="3"/>
      <c r="J1091" s="1"/>
      <c r="K1091" s="5"/>
      <c r="L1091" s="5"/>
      <c r="M1091" s="1"/>
      <c r="N1091" s="1"/>
      <c r="O1091" s="2"/>
      <c r="P1091" s="1"/>
      <c r="Q1091" s="1"/>
      <c r="R1091" s="2"/>
      <c r="S1091" s="1"/>
      <c r="T1091" s="1"/>
      <c r="U1091" s="6"/>
      <c r="V1091" s="5"/>
      <c r="W1091" s="5"/>
      <c r="X1091" s="6"/>
      <c r="Y1091" s="6"/>
      <c r="Z1091" s="5"/>
      <c r="AA1091" s="1"/>
      <c r="AB1091" s="1"/>
      <c r="AC1091" s="1"/>
      <c r="AD1091" s="2"/>
      <c r="AE1091" s="2"/>
      <c r="AF1091" s="1"/>
    </row>
    <row r="1092">
      <c r="A1092" s="5"/>
      <c r="B1092" s="3"/>
      <c r="C1092" s="2"/>
      <c r="D1092" s="24"/>
      <c r="E1092" s="2"/>
      <c r="F1092" s="5"/>
      <c r="G1092" s="3"/>
      <c r="H1092" s="1"/>
      <c r="I1092" s="3"/>
      <c r="J1092" s="1"/>
      <c r="K1092" s="5"/>
      <c r="L1092" s="5"/>
      <c r="M1092" s="1"/>
      <c r="N1092" s="1"/>
      <c r="O1092" s="2"/>
      <c r="P1092" s="1"/>
      <c r="Q1092" s="1"/>
      <c r="R1092" s="2"/>
      <c r="S1092" s="1"/>
      <c r="T1092" s="1"/>
      <c r="U1092" s="6"/>
      <c r="V1092" s="5"/>
      <c r="W1092" s="5"/>
      <c r="X1092" s="6"/>
      <c r="Y1092" s="6"/>
      <c r="Z1092" s="6"/>
      <c r="AA1092" s="1"/>
      <c r="AB1092" s="1"/>
      <c r="AC1092" s="1"/>
      <c r="AD1092" s="2"/>
      <c r="AE1092" s="2"/>
      <c r="AF1092" s="1"/>
    </row>
    <row r="1093">
      <c r="A1093" s="5"/>
      <c r="B1093" s="3"/>
      <c r="C1093" s="2"/>
      <c r="D1093" s="24"/>
      <c r="E1093" s="2"/>
      <c r="F1093" s="5"/>
      <c r="G1093" s="3"/>
      <c r="H1093" s="1"/>
      <c r="I1093" s="3"/>
      <c r="J1093" s="1"/>
      <c r="K1093" s="5"/>
      <c r="L1093" s="5"/>
      <c r="M1093" s="1"/>
      <c r="N1093" s="1"/>
      <c r="O1093" s="2"/>
      <c r="P1093" s="1"/>
      <c r="Q1093" s="1"/>
      <c r="R1093" s="2"/>
      <c r="S1093" s="1"/>
      <c r="T1093" s="1"/>
      <c r="U1093" s="6"/>
      <c r="V1093" s="5"/>
      <c r="W1093" s="5"/>
      <c r="X1093" s="6"/>
      <c r="Y1093" s="6"/>
      <c r="Z1093" s="5"/>
      <c r="AA1093" s="1"/>
      <c r="AB1093" s="1"/>
      <c r="AC1093" s="1"/>
      <c r="AD1093" s="2"/>
      <c r="AE1093" s="2"/>
      <c r="AF1093" s="1"/>
    </row>
    <row r="1094">
      <c r="A1094" s="5"/>
      <c r="B1094" s="3"/>
      <c r="C1094" s="2"/>
      <c r="D1094" s="24"/>
      <c r="E1094" s="2"/>
      <c r="F1094" s="5"/>
      <c r="G1094" s="3"/>
      <c r="H1094" s="1"/>
      <c r="I1094" s="3"/>
      <c r="J1094" s="1"/>
      <c r="K1094" s="5"/>
      <c r="L1094" s="5"/>
      <c r="M1094" s="1"/>
      <c r="N1094" s="1"/>
      <c r="O1094" s="2"/>
      <c r="P1094" s="1"/>
      <c r="Q1094" s="1"/>
      <c r="R1094" s="2"/>
      <c r="S1094" s="1"/>
      <c r="T1094" s="1"/>
      <c r="U1094" s="6"/>
      <c r="V1094" s="5"/>
      <c r="W1094" s="5"/>
      <c r="X1094" s="6"/>
      <c r="Y1094" s="6"/>
      <c r="Z1094" s="6"/>
      <c r="AA1094" s="1"/>
      <c r="AB1094" s="1"/>
      <c r="AC1094" s="1"/>
      <c r="AD1094" s="2"/>
      <c r="AE1094" s="2"/>
      <c r="AF1094" s="1"/>
    </row>
    <row r="1095">
      <c r="A1095" s="5"/>
      <c r="B1095" s="3"/>
      <c r="C1095" s="2"/>
      <c r="D1095" s="24"/>
      <c r="E1095" s="2"/>
      <c r="F1095" s="5"/>
      <c r="G1095" s="3"/>
      <c r="H1095" s="1"/>
      <c r="I1095" s="3"/>
      <c r="J1095" s="1"/>
      <c r="K1095" s="5"/>
      <c r="L1095" s="5"/>
      <c r="M1095" s="1"/>
      <c r="N1095" s="1"/>
      <c r="O1095" s="2"/>
      <c r="P1095" s="1"/>
      <c r="Q1095" s="1"/>
      <c r="R1095" s="2"/>
      <c r="S1095" s="1"/>
      <c r="T1095" s="1"/>
      <c r="U1095" s="6"/>
      <c r="V1095" s="5"/>
      <c r="W1095" s="5"/>
      <c r="X1095" s="6"/>
      <c r="Y1095" s="6"/>
      <c r="Z1095" s="5"/>
      <c r="AA1095" s="1"/>
      <c r="AB1095" s="1"/>
      <c r="AC1095" s="1"/>
      <c r="AD1095" s="2"/>
      <c r="AE1095" s="2"/>
      <c r="AF1095" s="1"/>
    </row>
    <row r="1096">
      <c r="A1096" s="5"/>
      <c r="B1096" s="3"/>
      <c r="C1096" s="2"/>
      <c r="D1096" s="24"/>
      <c r="E1096" s="2"/>
      <c r="F1096" s="5"/>
      <c r="G1096" s="3"/>
      <c r="H1096" s="1"/>
      <c r="I1096" s="3"/>
      <c r="J1096" s="1"/>
      <c r="K1096" s="5"/>
      <c r="L1096" s="5"/>
      <c r="M1096" s="1"/>
      <c r="N1096" s="1"/>
      <c r="O1096" s="2"/>
      <c r="P1096" s="1"/>
      <c r="Q1096" s="1"/>
      <c r="R1096" s="2"/>
      <c r="S1096" s="1"/>
      <c r="T1096" s="1"/>
      <c r="U1096" s="6"/>
      <c r="V1096" s="5"/>
      <c r="W1096" s="5"/>
      <c r="X1096" s="6"/>
      <c r="Y1096" s="6"/>
      <c r="Z1096" s="6"/>
      <c r="AA1096" s="1"/>
      <c r="AB1096" s="1"/>
      <c r="AC1096" s="1"/>
      <c r="AD1096" s="2"/>
      <c r="AE1096" s="2"/>
      <c r="AF1096" s="1"/>
    </row>
    <row r="1097">
      <c r="A1097" s="5"/>
      <c r="B1097" s="3"/>
      <c r="C1097" s="2"/>
      <c r="D1097" s="24"/>
      <c r="E1097" s="2"/>
      <c r="F1097" s="5"/>
      <c r="G1097" s="3"/>
      <c r="H1097" s="1"/>
      <c r="I1097" s="3"/>
      <c r="J1097" s="1"/>
      <c r="K1097" s="5"/>
      <c r="L1097" s="5"/>
      <c r="M1097" s="1"/>
      <c r="N1097" s="1"/>
      <c r="O1097" s="2"/>
      <c r="P1097" s="1"/>
      <c r="Q1097" s="1"/>
      <c r="R1097" s="2"/>
      <c r="S1097" s="1"/>
      <c r="T1097" s="1"/>
      <c r="U1097" s="6"/>
      <c r="V1097" s="5"/>
      <c r="W1097" s="5"/>
      <c r="X1097" s="6"/>
      <c r="Y1097" s="6"/>
      <c r="Z1097" s="5"/>
      <c r="AA1097" s="1"/>
      <c r="AB1097" s="1"/>
      <c r="AC1097" s="1"/>
      <c r="AD1097" s="2"/>
      <c r="AE1097" s="2"/>
      <c r="AF1097" s="1"/>
    </row>
    <row r="1098">
      <c r="A1098" s="5"/>
      <c r="B1098" s="3"/>
      <c r="C1098" s="2"/>
      <c r="D1098" s="24"/>
      <c r="E1098" s="2"/>
      <c r="F1098" s="5"/>
      <c r="G1098" s="3"/>
      <c r="H1098" s="1"/>
      <c r="I1098" s="3"/>
      <c r="J1098" s="1"/>
      <c r="K1098" s="5"/>
      <c r="L1098" s="5"/>
      <c r="M1098" s="1"/>
      <c r="N1098" s="1"/>
      <c r="O1098" s="2"/>
      <c r="P1098" s="1"/>
      <c r="Q1098" s="1"/>
      <c r="R1098" s="2"/>
      <c r="S1098" s="1"/>
      <c r="T1098" s="1"/>
      <c r="U1098" s="6"/>
      <c r="V1098" s="5"/>
      <c r="W1098" s="5"/>
      <c r="X1098" s="6"/>
      <c r="Y1098" s="6"/>
      <c r="Z1098" s="5"/>
      <c r="AA1098" s="1"/>
      <c r="AB1098" s="1"/>
      <c r="AC1098" s="1"/>
      <c r="AD1098" s="2"/>
      <c r="AE1098" s="2"/>
      <c r="AF1098" s="1"/>
    </row>
    <row r="1099">
      <c r="A1099" s="5"/>
      <c r="B1099" s="3"/>
      <c r="C1099" s="2"/>
      <c r="D1099" s="24"/>
      <c r="E1099" s="2"/>
      <c r="F1099" s="5"/>
      <c r="G1099" s="3"/>
      <c r="H1099" s="1"/>
      <c r="I1099" s="3"/>
      <c r="J1099" s="1"/>
      <c r="K1099" s="5"/>
      <c r="L1099" s="5"/>
      <c r="M1099" s="1"/>
      <c r="N1099" s="1"/>
      <c r="O1099" s="2"/>
      <c r="P1099" s="1"/>
      <c r="Q1099" s="1"/>
      <c r="R1099" s="2"/>
      <c r="S1099" s="1"/>
      <c r="T1099" s="1"/>
      <c r="U1099" s="6"/>
      <c r="V1099" s="5"/>
      <c r="W1099" s="5"/>
      <c r="X1099" s="6"/>
      <c r="Y1099" s="6"/>
      <c r="Z1099" s="6"/>
      <c r="AA1099" s="1"/>
      <c r="AB1099" s="1"/>
      <c r="AC1099" s="1"/>
      <c r="AD1099" s="2"/>
      <c r="AE1099" s="2"/>
      <c r="AF1099" s="1"/>
    </row>
    <row r="1100">
      <c r="A1100" s="5"/>
      <c r="B1100" s="3"/>
      <c r="C1100" s="1"/>
      <c r="D1100" s="24"/>
      <c r="E1100" s="2"/>
      <c r="F1100" s="5"/>
      <c r="G1100" s="3"/>
      <c r="H1100" s="1"/>
      <c r="I1100" s="3"/>
      <c r="J1100" s="1"/>
      <c r="K1100" s="5"/>
      <c r="L1100" s="5"/>
      <c r="M1100" s="1"/>
      <c r="N1100" s="1"/>
      <c r="O1100" s="2"/>
      <c r="P1100" s="1"/>
      <c r="Q1100" s="1"/>
      <c r="R1100" s="2"/>
      <c r="S1100" s="1"/>
      <c r="T1100" s="1"/>
      <c r="U1100" s="6"/>
      <c r="V1100" s="5"/>
      <c r="W1100" s="5"/>
      <c r="X1100" s="6"/>
      <c r="Y1100" s="6"/>
      <c r="Z1100" s="5"/>
      <c r="AA1100" s="1"/>
      <c r="AB1100" s="1"/>
      <c r="AC1100" s="1"/>
      <c r="AD1100" s="2"/>
      <c r="AE1100" s="2"/>
      <c r="AF1100" s="1"/>
    </row>
    <row r="1101">
      <c r="A1101" s="5"/>
      <c r="B1101" s="3"/>
      <c r="C1101" s="2"/>
      <c r="D1101" s="24"/>
      <c r="E1101" s="2"/>
      <c r="F1101" s="5"/>
      <c r="G1101" s="3"/>
      <c r="H1101" s="1"/>
      <c r="I1101" s="3"/>
      <c r="J1101" s="1"/>
      <c r="K1101" s="5"/>
      <c r="L1101" s="5"/>
      <c r="M1101" s="1"/>
      <c r="N1101" s="1"/>
      <c r="O1101" s="2"/>
      <c r="P1101" s="1"/>
      <c r="Q1101" s="1"/>
      <c r="R1101" s="2"/>
      <c r="S1101" s="1"/>
      <c r="T1101" s="1"/>
      <c r="U1101" s="6"/>
      <c r="V1101" s="5"/>
      <c r="W1101" s="5"/>
      <c r="X1101" s="6"/>
      <c r="Y1101" s="6"/>
      <c r="Z1101" s="6"/>
      <c r="AA1101" s="1"/>
      <c r="AB1101" s="1"/>
      <c r="AC1101" s="1"/>
      <c r="AD1101" s="2"/>
      <c r="AE1101" s="1"/>
      <c r="AF1101" s="1"/>
    </row>
    <row r="1102">
      <c r="A1102" s="5"/>
      <c r="B1102" s="3"/>
      <c r="C1102" s="2"/>
      <c r="D1102" s="24"/>
      <c r="E1102" s="2"/>
      <c r="F1102" s="5"/>
      <c r="G1102" s="3"/>
      <c r="H1102" s="1"/>
      <c r="I1102" s="3"/>
      <c r="J1102" s="1"/>
      <c r="K1102" s="5"/>
      <c r="L1102" s="5"/>
      <c r="M1102" s="1"/>
      <c r="N1102" s="1"/>
      <c r="O1102" s="2"/>
      <c r="P1102" s="1"/>
      <c r="Q1102" s="1"/>
      <c r="R1102" s="2"/>
      <c r="S1102" s="1"/>
      <c r="T1102" s="1"/>
      <c r="U1102" s="6"/>
      <c r="V1102" s="5"/>
      <c r="W1102" s="5"/>
      <c r="X1102" s="6"/>
      <c r="Y1102" s="6"/>
      <c r="Z1102" s="6"/>
      <c r="AA1102" s="1"/>
      <c r="AB1102" s="1"/>
      <c r="AC1102" s="1"/>
      <c r="AD1102" s="2"/>
      <c r="AE1102" s="2"/>
      <c r="AF1102" s="1"/>
    </row>
    <row r="1103">
      <c r="A1103" s="5"/>
      <c r="B1103" s="3"/>
      <c r="C1103" s="1"/>
      <c r="D1103" s="24"/>
      <c r="E1103" s="2"/>
      <c r="F1103" s="5"/>
      <c r="G1103" s="3"/>
      <c r="H1103" s="1"/>
      <c r="I1103" s="3"/>
      <c r="J1103" s="1"/>
      <c r="K1103" s="5"/>
      <c r="L1103" s="5"/>
      <c r="M1103" s="1"/>
      <c r="N1103" s="1"/>
      <c r="O1103" s="2"/>
      <c r="P1103" s="1"/>
      <c r="Q1103" s="1"/>
      <c r="R1103" s="2"/>
      <c r="S1103" s="1"/>
      <c r="T1103" s="1"/>
      <c r="U1103" s="5"/>
      <c r="V1103" s="5"/>
      <c r="W1103" s="5"/>
      <c r="X1103" s="5"/>
      <c r="Y1103" s="6"/>
      <c r="Z1103" s="6"/>
      <c r="AA1103" s="1"/>
      <c r="AB1103" s="1"/>
      <c r="AC1103" s="1"/>
      <c r="AD1103" s="2"/>
      <c r="AE1103" s="2"/>
      <c r="AF1103" s="1"/>
    </row>
    <row r="1104">
      <c r="A1104" s="5"/>
      <c r="B1104" s="3"/>
      <c r="C1104" s="2"/>
      <c r="D1104" s="24"/>
      <c r="E1104" s="2"/>
      <c r="F1104" s="5"/>
      <c r="G1104" s="3"/>
      <c r="H1104" s="1"/>
      <c r="I1104" s="3"/>
      <c r="J1104" s="1"/>
      <c r="K1104" s="5"/>
      <c r="L1104" s="5"/>
      <c r="M1104" s="1"/>
      <c r="N1104" s="1"/>
      <c r="O1104" s="2"/>
      <c r="P1104" s="1"/>
      <c r="Q1104" s="1"/>
      <c r="R1104" s="2"/>
      <c r="S1104" s="1"/>
      <c r="T1104" s="1"/>
      <c r="U1104" s="6"/>
      <c r="V1104" s="5"/>
      <c r="W1104" s="5"/>
      <c r="X1104" s="6"/>
      <c r="Y1104" s="6"/>
      <c r="Z1104" s="5"/>
      <c r="AA1104" s="1"/>
      <c r="AB1104" s="1"/>
      <c r="AC1104" s="1"/>
      <c r="AD1104" s="2"/>
      <c r="AE1104" s="2"/>
      <c r="AF1104" s="1"/>
    </row>
    <row r="1105">
      <c r="A1105" s="5"/>
      <c r="B1105" s="3"/>
      <c r="C1105" s="2"/>
      <c r="D1105" s="24"/>
      <c r="E1105" s="2"/>
      <c r="F1105" s="5"/>
      <c r="G1105" s="3"/>
      <c r="H1105" s="1"/>
      <c r="I1105" s="3"/>
      <c r="J1105" s="1"/>
      <c r="K1105" s="5"/>
      <c r="L1105" s="5"/>
      <c r="M1105" s="1"/>
      <c r="N1105" s="1"/>
      <c r="O1105" s="2"/>
      <c r="P1105" s="1"/>
      <c r="Q1105" s="1"/>
      <c r="R1105" s="2"/>
      <c r="S1105" s="1"/>
      <c r="T1105" s="1"/>
      <c r="U1105" s="6"/>
      <c r="V1105" s="5"/>
      <c r="W1105" s="5"/>
      <c r="X1105" s="6"/>
      <c r="Y1105" s="6"/>
      <c r="Z1105" s="6"/>
      <c r="AA1105" s="1"/>
      <c r="AB1105" s="1"/>
      <c r="AC1105" s="1"/>
      <c r="AD1105" s="2"/>
      <c r="AE1105" s="2"/>
      <c r="AF1105" s="1"/>
    </row>
    <row r="1106">
      <c r="A1106" s="5"/>
      <c r="B1106" s="3"/>
      <c r="C1106" s="2"/>
      <c r="D1106" s="24"/>
      <c r="E1106" s="2"/>
      <c r="F1106" s="5"/>
      <c r="G1106" s="3"/>
      <c r="H1106" s="1"/>
      <c r="I1106" s="3"/>
      <c r="J1106" s="1"/>
      <c r="K1106" s="5"/>
      <c r="L1106" s="5"/>
      <c r="M1106" s="1"/>
      <c r="N1106" s="1"/>
      <c r="O1106" s="2"/>
      <c r="P1106" s="1"/>
      <c r="Q1106" s="1"/>
      <c r="R1106" s="2"/>
      <c r="S1106" s="1"/>
      <c r="T1106" s="1"/>
      <c r="U1106" s="6"/>
      <c r="V1106" s="5"/>
      <c r="W1106" s="5"/>
      <c r="X1106" s="6"/>
      <c r="Y1106" s="6"/>
      <c r="Z1106" s="6"/>
      <c r="AA1106" s="1"/>
      <c r="AB1106" s="1"/>
      <c r="AC1106" s="1"/>
      <c r="AD1106" s="2"/>
      <c r="AE1106" s="2"/>
      <c r="AF1106" s="1"/>
    </row>
    <row r="1107">
      <c r="A1107" s="5"/>
      <c r="B1107" s="3"/>
      <c r="C1107" s="2"/>
      <c r="D1107" s="24"/>
      <c r="E1107" s="2"/>
      <c r="F1107" s="5"/>
      <c r="G1107" s="3"/>
      <c r="H1107" s="1"/>
      <c r="I1107" s="3"/>
      <c r="J1107" s="1"/>
      <c r="K1107" s="5"/>
      <c r="L1107" s="5"/>
      <c r="M1107" s="1"/>
      <c r="N1107" s="1"/>
      <c r="O1107" s="2"/>
      <c r="P1107" s="1"/>
      <c r="Q1107" s="1"/>
      <c r="R1107" s="2"/>
      <c r="S1107" s="1"/>
      <c r="T1107" s="1"/>
      <c r="U1107" s="6"/>
      <c r="V1107" s="5"/>
      <c r="W1107" s="5"/>
      <c r="X1107" s="6"/>
      <c r="Y1107" s="6"/>
      <c r="Z1107" s="6"/>
      <c r="AA1107" s="1"/>
      <c r="AB1107" s="1"/>
      <c r="AC1107" s="1"/>
      <c r="AD1107" s="2"/>
      <c r="AE1107" s="2"/>
      <c r="AF1107" s="1"/>
    </row>
    <row r="1108">
      <c r="A1108" s="5"/>
      <c r="B1108" s="3"/>
      <c r="C1108" s="1"/>
      <c r="D1108" s="24"/>
      <c r="E1108" s="2"/>
      <c r="F1108" s="5"/>
      <c r="G1108" s="3"/>
      <c r="H1108" s="1"/>
      <c r="I1108" s="3"/>
      <c r="J1108" s="1"/>
      <c r="K1108" s="5"/>
      <c r="L1108" s="5"/>
      <c r="M1108" s="1"/>
      <c r="N1108" s="1"/>
      <c r="O1108" s="2"/>
      <c r="P1108" s="1"/>
      <c r="Q1108" s="1"/>
      <c r="R1108" s="2"/>
      <c r="S1108" s="1"/>
      <c r="T1108" s="1"/>
      <c r="U1108" s="5"/>
      <c r="V1108" s="5"/>
      <c r="W1108" s="5"/>
      <c r="X1108" s="6"/>
      <c r="Y1108" s="6"/>
      <c r="Z1108" s="5"/>
      <c r="AA1108" s="1"/>
      <c r="AB1108" s="1"/>
      <c r="AC1108" s="1"/>
      <c r="AD1108" s="2"/>
      <c r="AE1108" s="2"/>
      <c r="AF1108" s="1"/>
    </row>
    <row r="1109">
      <c r="A1109" s="5"/>
      <c r="B1109" s="3"/>
      <c r="C1109" s="1"/>
      <c r="D1109" s="24"/>
      <c r="E1109" s="2"/>
      <c r="F1109" s="5"/>
      <c r="G1109" s="3"/>
      <c r="H1109" s="1"/>
      <c r="I1109" s="3"/>
      <c r="J1109" s="1"/>
      <c r="K1109" s="5"/>
      <c r="L1109" s="5"/>
      <c r="M1109" s="1"/>
      <c r="N1109" s="1"/>
      <c r="O1109" s="2"/>
      <c r="P1109" s="1"/>
      <c r="Q1109" s="1"/>
      <c r="R1109" s="2"/>
      <c r="S1109" s="1"/>
      <c r="T1109" s="1"/>
      <c r="U1109" s="6"/>
      <c r="V1109" s="5"/>
      <c r="W1109" s="5"/>
      <c r="X1109" s="6"/>
      <c r="Y1109" s="6"/>
      <c r="Z1109" s="6"/>
      <c r="AA1109" s="1"/>
      <c r="AB1109" s="1"/>
      <c r="AC1109" s="1"/>
      <c r="AD1109" s="2"/>
      <c r="AE1109" s="2"/>
      <c r="AF1109" s="1"/>
    </row>
    <row r="1110">
      <c r="A1110" s="5"/>
      <c r="B1110" s="3"/>
      <c r="C1110" s="1"/>
      <c r="D1110" s="24"/>
      <c r="E1110" s="2"/>
      <c r="F1110" s="5"/>
      <c r="G1110" s="3"/>
      <c r="H1110" s="1"/>
      <c r="I1110" s="3"/>
      <c r="J1110" s="1"/>
      <c r="K1110" s="5"/>
      <c r="L1110" s="5"/>
      <c r="M1110" s="1"/>
      <c r="N1110" s="1"/>
      <c r="O1110" s="2"/>
      <c r="P1110" s="1"/>
      <c r="Q1110" s="1"/>
      <c r="R1110" s="2"/>
      <c r="S1110" s="1"/>
      <c r="T1110" s="1"/>
      <c r="U1110" s="6"/>
      <c r="V1110" s="5"/>
      <c r="W1110" s="5"/>
      <c r="X1110" s="6"/>
      <c r="Y1110" s="6"/>
      <c r="Z1110" s="6"/>
      <c r="AA1110" s="1"/>
      <c r="AB1110" s="1"/>
      <c r="AC1110" s="1"/>
      <c r="AD1110" s="2"/>
      <c r="AE1110" s="2"/>
      <c r="AF1110" s="1"/>
    </row>
    <row r="1111">
      <c r="A1111" s="5"/>
      <c r="B1111" s="3"/>
      <c r="C1111" s="1"/>
      <c r="D1111" s="24"/>
      <c r="E1111" s="2"/>
      <c r="F1111" s="5"/>
      <c r="G1111" s="3"/>
      <c r="H1111" s="1"/>
      <c r="I1111" s="3"/>
      <c r="J1111" s="1"/>
      <c r="K1111" s="5"/>
      <c r="L1111" s="5"/>
      <c r="M1111" s="1"/>
      <c r="N1111" s="1"/>
      <c r="O1111" s="2"/>
      <c r="P1111" s="1"/>
      <c r="Q1111" s="1"/>
      <c r="R1111" s="2"/>
      <c r="S1111" s="1"/>
      <c r="T1111" s="1"/>
      <c r="U1111" s="6"/>
      <c r="V1111" s="5"/>
      <c r="W1111" s="5"/>
      <c r="X1111" s="6"/>
      <c r="Y1111" s="6"/>
      <c r="Z1111" s="6"/>
      <c r="AA1111" s="1"/>
      <c r="AB1111" s="1"/>
      <c r="AC1111" s="1"/>
      <c r="AD1111" s="2"/>
      <c r="AE1111" s="2"/>
      <c r="AF1111" s="1"/>
    </row>
    <row r="1112">
      <c r="A1112" s="5"/>
      <c r="B1112" s="3"/>
      <c r="C1112" s="2"/>
      <c r="D1112" s="24"/>
      <c r="E1112" s="2"/>
      <c r="F1112" s="5"/>
      <c r="G1112" s="3"/>
      <c r="H1112" s="1"/>
      <c r="I1112" s="3"/>
      <c r="J1112" s="1"/>
      <c r="K1112" s="5"/>
      <c r="L1112" s="5"/>
      <c r="M1112" s="1"/>
      <c r="N1112" s="1"/>
      <c r="O1112" s="2"/>
      <c r="P1112" s="1"/>
      <c r="Q1112" s="1"/>
      <c r="R1112" s="2"/>
      <c r="S1112" s="1"/>
      <c r="T1112" s="1"/>
      <c r="U1112" s="6"/>
      <c r="V1112" s="5"/>
      <c r="W1112" s="5"/>
      <c r="X1112" s="6"/>
      <c r="Y1112" s="6"/>
      <c r="Z1112" s="6"/>
      <c r="AA1112" s="1"/>
      <c r="AB1112" s="1"/>
      <c r="AC1112" s="1"/>
      <c r="AD1112" s="2"/>
      <c r="AE1112" s="2"/>
      <c r="AF1112" s="1"/>
    </row>
    <row r="1113">
      <c r="A1113" s="5"/>
      <c r="B1113" s="3"/>
      <c r="C1113" s="2"/>
      <c r="D1113" s="24"/>
      <c r="E1113" s="2"/>
      <c r="F1113" s="5"/>
      <c r="G1113" s="3"/>
      <c r="H1113" s="1"/>
      <c r="I1113" s="3"/>
      <c r="J1113" s="1"/>
      <c r="K1113" s="5"/>
      <c r="L1113" s="5"/>
      <c r="M1113" s="1"/>
      <c r="N1113" s="1"/>
      <c r="O1113" s="2"/>
      <c r="P1113" s="1"/>
      <c r="Q1113" s="1"/>
      <c r="R1113" s="2"/>
      <c r="S1113" s="1"/>
      <c r="T1113" s="1"/>
      <c r="U1113" s="6"/>
      <c r="V1113" s="5"/>
      <c r="W1113" s="5"/>
      <c r="X1113" s="6"/>
      <c r="Y1113" s="6"/>
      <c r="Z1113" s="6"/>
      <c r="AA1113" s="1"/>
      <c r="AB1113" s="1"/>
      <c r="AC1113" s="1"/>
      <c r="AD1113" s="2"/>
      <c r="AE1113" s="2"/>
      <c r="AF1113" s="1"/>
    </row>
    <row r="1114">
      <c r="A1114" s="5"/>
      <c r="B1114" s="3"/>
      <c r="C1114" s="2"/>
      <c r="D1114" s="24"/>
      <c r="E1114" s="2"/>
      <c r="F1114" s="5"/>
      <c r="G1114" s="3"/>
      <c r="H1114" s="1"/>
      <c r="I1114" s="3"/>
      <c r="J1114" s="1"/>
      <c r="K1114" s="5"/>
      <c r="L1114" s="5"/>
      <c r="M1114" s="1"/>
      <c r="N1114" s="1"/>
      <c r="O1114" s="2"/>
      <c r="P1114" s="1"/>
      <c r="Q1114" s="1"/>
      <c r="R1114" s="2"/>
      <c r="S1114" s="1"/>
      <c r="T1114" s="1"/>
      <c r="U1114" s="6"/>
      <c r="V1114" s="5"/>
      <c r="W1114" s="5"/>
      <c r="X1114" s="6"/>
      <c r="Y1114" s="6"/>
      <c r="Z1114" s="6"/>
      <c r="AA1114" s="1"/>
      <c r="AB1114" s="1"/>
      <c r="AC1114" s="1"/>
      <c r="AD1114" s="2"/>
      <c r="AE1114" s="2"/>
      <c r="AF1114" s="1"/>
    </row>
    <row r="1115">
      <c r="A1115" s="5"/>
      <c r="B1115" s="3"/>
      <c r="C1115" s="2"/>
      <c r="D1115" s="24"/>
      <c r="E1115" s="2"/>
      <c r="F1115" s="5"/>
      <c r="G1115" s="3"/>
      <c r="H1115" s="1"/>
      <c r="I1115" s="3"/>
      <c r="J1115" s="1"/>
      <c r="K1115" s="5"/>
      <c r="L1115" s="5"/>
      <c r="M1115" s="1"/>
      <c r="N1115" s="1"/>
      <c r="O1115" s="2"/>
      <c r="P1115" s="1"/>
      <c r="Q1115" s="1"/>
      <c r="R1115" s="2"/>
      <c r="S1115" s="1"/>
      <c r="T1115" s="1"/>
      <c r="U1115" s="6"/>
      <c r="V1115" s="5"/>
      <c r="W1115" s="5"/>
      <c r="X1115" s="6"/>
      <c r="Y1115" s="6"/>
      <c r="Z1115" s="5"/>
      <c r="AA1115" s="1"/>
      <c r="AB1115" s="1"/>
      <c r="AC1115" s="1"/>
      <c r="AD1115" s="2"/>
      <c r="AE1115" s="2"/>
      <c r="AF1115" s="1"/>
    </row>
    <row r="1116">
      <c r="A1116" s="5"/>
      <c r="B1116" s="3"/>
      <c r="C1116" s="2"/>
      <c r="D1116" s="24"/>
      <c r="E1116" s="2"/>
      <c r="F1116" s="5"/>
      <c r="G1116" s="3"/>
      <c r="H1116" s="1"/>
      <c r="I1116" s="3"/>
      <c r="J1116" s="1"/>
      <c r="K1116" s="5"/>
      <c r="L1116" s="5"/>
      <c r="M1116" s="1"/>
      <c r="N1116" s="1"/>
      <c r="O1116" s="2"/>
      <c r="P1116" s="1"/>
      <c r="Q1116" s="1"/>
      <c r="R1116" s="2"/>
      <c r="S1116" s="1"/>
      <c r="T1116" s="1"/>
      <c r="U1116" s="6"/>
      <c r="V1116" s="5"/>
      <c r="W1116" s="5"/>
      <c r="X1116" s="6"/>
      <c r="Y1116" s="6"/>
      <c r="Z1116" s="5"/>
      <c r="AA1116" s="1"/>
      <c r="AB1116" s="1"/>
      <c r="AC1116" s="1"/>
      <c r="AD1116" s="2"/>
      <c r="AE1116" s="2"/>
      <c r="AF1116" s="1"/>
    </row>
    <row r="1117">
      <c r="A1117" s="5"/>
      <c r="B1117" s="3"/>
      <c r="C1117" s="2"/>
      <c r="D1117" s="24"/>
      <c r="E1117" s="2"/>
      <c r="F1117" s="5"/>
      <c r="G1117" s="3"/>
      <c r="H1117" s="1"/>
      <c r="I1117" s="3"/>
      <c r="J1117" s="1"/>
      <c r="K1117" s="5"/>
      <c r="L1117" s="5"/>
      <c r="M1117" s="1"/>
      <c r="N1117" s="1"/>
      <c r="O1117" s="2"/>
      <c r="P1117" s="1"/>
      <c r="Q1117" s="1"/>
      <c r="R1117" s="2"/>
      <c r="S1117" s="1"/>
      <c r="T1117" s="1"/>
      <c r="U1117" s="6"/>
      <c r="V1117" s="5"/>
      <c r="W1117" s="5"/>
      <c r="X1117" s="6"/>
      <c r="Y1117" s="6"/>
      <c r="Z1117" s="5"/>
      <c r="AA1117" s="1"/>
      <c r="AB1117" s="1"/>
      <c r="AC1117" s="1"/>
      <c r="AD1117" s="2"/>
      <c r="AE1117" s="2"/>
      <c r="AF1117" s="1"/>
    </row>
    <row r="1118">
      <c r="A1118" s="5"/>
      <c r="B1118" s="3"/>
      <c r="C1118" s="2"/>
      <c r="D1118" s="24"/>
      <c r="E1118" s="2"/>
      <c r="F1118" s="5"/>
      <c r="G1118" s="3"/>
      <c r="H1118" s="1"/>
      <c r="I1118" s="3"/>
      <c r="J1118" s="1"/>
      <c r="K1118" s="5"/>
      <c r="L1118" s="5"/>
      <c r="M1118" s="1"/>
      <c r="N1118" s="1"/>
      <c r="O1118" s="2"/>
      <c r="P1118" s="1"/>
      <c r="Q1118" s="1"/>
      <c r="R1118" s="2"/>
      <c r="S1118" s="1"/>
      <c r="T1118" s="1"/>
      <c r="U1118" s="6"/>
      <c r="V1118" s="5"/>
      <c r="W1118" s="5"/>
      <c r="X1118" s="6"/>
      <c r="Y1118" s="6"/>
      <c r="Z1118" s="6"/>
      <c r="AA1118" s="1"/>
      <c r="AB1118" s="1"/>
      <c r="AC1118" s="1"/>
      <c r="AD1118" s="2"/>
      <c r="AE1118" s="1"/>
      <c r="AF1118" s="1"/>
    </row>
    <row r="1119">
      <c r="A1119" s="5"/>
      <c r="B1119" s="3"/>
      <c r="C1119" s="2"/>
      <c r="D1119" s="24"/>
      <c r="E1119" s="2"/>
      <c r="F1119" s="5"/>
      <c r="G1119" s="3"/>
      <c r="H1119" s="1"/>
      <c r="I1119" s="3"/>
      <c r="J1119" s="1"/>
      <c r="K1119" s="5"/>
      <c r="L1119" s="5"/>
      <c r="M1119" s="1"/>
      <c r="N1119" s="1"/>
      <c r="O1119" s="2"/>
      <c r="P1119" s="1"/>
      <c r="Q1119" s="1"/>
      <c r="R1119" s="2"/>
      <c r="S1119" s="1"/>
      <c r="T1119" s="1"/>
      <c r="U1119" s="6"/>
      <c r="V1119" s="5"/>
      <c r="W1119" s="5"/>
      <c r="X1119" s="6"/>
      <c r="Y1119" s="6"/>
      <c r="Z1119" s="6"/>
      <c r="AA1119" s="1"/>
      <c r="AB1119" s="1"/>
      <c r="AC1119" s="1"/>
      <c r="AD1119" s="2"/>
      <c r="AE1119" s="2"/>
      <c r="AF1119" s="1"/>
    </row>
    <row r="1120">
      <c r="A1120" s="5"/>
      <c r="B1120" s="3"/>
      <c r="C1120" s="1"/>
      <c r="D1120" s="24"/>
      <c r="E1120" s="2"/>
      <c r="F1120" s="5"/>
      <c r="G1120" s="3"/>
      <c r="H1120" s="1"/>
      <c r="I1120" s="3"/>
      <c r="J1120" s="1"/>
      <c r="K1120" s="5"/>
      <c r="L1120" s="5"/>
      <c r="M1120" s="1"/>
      <c r="N1120" s="1"/>
      <c r="O1120" s="2"/>
      <c r="P1120" s="1"/>
      <c r="Q1120" s="1"/>
      <c r="R1120" s="2"/>
      <c r="S1120" s="1"/>
      <c r="T1120" s="1"/>
      <c r="U1120" s="6"/>
      <c r="V1120" s="5"/>
      <c r="W1120" s="5"/>
      <c r="X1120" s="6"/>
      <c r="Y1120" s="6"/>
      <c r="Z1120" s="6"/>
      <c r="AA1120" s="1"/>
      <c r="AB1120" s="1"/>
      <c r="AC1120" s="1"/>
      <c r="AD1120" s="2"/>
      <c r="AE1120" s="2"/>
      <c r="AF1120" s="1"/>
    </row>
    <row r="1121">
      <c r="A1121" s="5"/>
      <c r="B1121" s="3"/>
      <c r="C1121" s="2"/>
      <c r="D1121" s="24"/>
      <c r="E1121" s="2"/>
      <c r="F1121" s="5"/>
      <c r="G1121" s="3"/>
      <c r="H1121" s="1"/>
      <c r="I1121" s="3"/>
      <c r="J1121" s="1"/>
      <c r="K1121" s="5"/>
      <c r="L1121" s="5"/>
      <c r="M1121" s="1"/>
      <c r="N1121" s="1"/>
      <c r="O1121" s="2"/>
      <c r="P1121" s="1"/>
      <c r="Q1121" s="1"/>
      <c r="R1121" s="2"/>
      <c r="S1121" s="1"/>
      <c r="T1121" s="1"/>
      <c r="U1121" s="6"/>
      <c r="V1121" s="5"/>
      <c r="W1121" s="5"/>
      <c r="X1121" s="6"/>
      <c r="Y1121" s="6"/>
      <c r="Z1121" s="6"/>
      <c r="AA1121" s="1"/>
      <c r="AB1121" s="1"/>
      <c r="AC1121" s="1"/>
      <c r="AD1121" s="2"/>
      <c r="AE1121" s="2"/>
      <c r="AF1121" s="1"/>
    </row>
    <row r="1122">
      <c r="A1122" s="5"/>
      <c r="B1122" s="3"/>
      <c r="C1122" s="1"/>
      <c r="D1122" s="24"/>
      <c r="E1122" s="2"/>
      <c r="F1122" s="5"/>
      <c r="G1122" s="3"/>
      <c r="H1122" s="1"/>
      <c r="I1122" s="3"/>
      <c r="J1122" s="1"/>
      <c r="K1122" s="5"/>
      <c r="L1122" s="5"/>
      <c r="M1122" s="1"/>
      <c r="N1122" s="1"/>
      <c r="O1122" s="2"/>
      <c r="P1122" s="1"/>
      <c r="Q1122" s="1"/>
      <c r="R1122" s="2"/>
      <c r="S1122" s="1"/>
      <c r="T1122" s="1"/>
      <c r="U1122" s="6"/>
      <c r="V1122" s="5"/>
      <c r="W1122" s="5"/>
      <c r="X1122" s="6"/>
      <c r="Y1122" s="6"/>
      <c r="Z1122" s="6"/>
      <c r="AA1122" s="1"/>
      <c r="AB1122" s="1"/>
      <c r="AC1122" s="1"/>
      <c r="AD1122" s="2"/>
      <c r="AE1122" s="2"/>
      <c r="AF1122" s="1"/>
    </row>
    <row r="1123">
      <c r="A1123" s="5"/>
      <c r="B1123" s="3"/>
      <c r="C1123" s="2"/>
      <c r="D1123" s="24"/>
      <c r="E1123" s="2"/>
      <c r="F1123" s="5"/>
      <c r="G1123" s="3"/>
      <c r="H1123" s="1"/>
      <c r="I1123" s="3"/>
      <c r="J1123" s="1"/>
      <c r="K1123" s="5"/>
      <c r="L1123" s="5"/>
      <c r="M1123" s="1"/>
      <c r="N1123" s="1"/>
      <c r="O1123" s="2"/>
      <c r="P1123" s="1"/>
      <c r="Q1123" s="1"/>
      <c r="R1123" s="2"/>
      <c r="S1123" s="1"/>
      <c r="T1123" s="1"/>
      <c r="U1123" s="6"/>
      <c r="V1123" s="5"/>
      <c r="W1123" s="5"/>
      <c r="X1123" s="5"/>
      <c r="Y1123" s="5"/>
      <c r="Z1123" s="6"/>
      <c r="AA1123" s="1"/>
      <c r="AB1123" s="1"/>
      <c r="AC1123" s="1"/>
      <c r="AD1123" s="2"/>
      <c r="AE1123" s="2"/>
      <c r="AF1123" s="1"/>
    </row>
    <row r="1124">
      <c r="A1124" s="5"/>
      <c r="B1124" s="3"/>
      <c r="C1124" s="2"/>
      <c r="D1124" s="24"/>
      <c r="E1124" s="2"/>
      <c r="F1124" s="5"/>
      <c r="G1124" s="3"/>
      <c r="H1124" s="1"/>
      <c r="I1124" s="3"/>
      <c r="J1124" s="1"/>
      <c r="K1124" s="5"/>
      <c r="L1124" s="5"/>
      <c r="M1124" s="1"/>
      <c r="N1124" s="1"/>
      <c r="O1124" s="2"/>
      <c r="P1124" s="1"/>
      <c r="Q1124" s="1"/>
      <c r="R1124" s="2"/>
      <c r="S1124" s="1"/>
      <c r="T1124" s="1"/>
      <c r="U1124" s="6"/>
      <c r="V1124" s="5"/>
      <c r="W1124" s="5"/>
      <c r="X1124" s="6"/>
      <c r="Y1124" s="6"/>
      <c r="Z1124" s="6"/>
      <c r="AA1124" s="1"/>
      <c r="AB1124" s="1"/>
      <c r="AC1124" s="1"/>
      <c r="AD1124" s="2"/>
      <c r="AE1124" s="2"/>
      <c r="AF1124" s="1"/>
    </row>
    <row r="1125">
      <c r="A1125" s="5"/>
      <c r="B1125" s="3"/>
      <c r="C1125" s="2"/>
      <c r="D1125" s="24"/>
      <c r="E1125" s="2"/>
      <c r="F1125" s="5"/>
      <c r="G1125" s="3"/>
      <c r="H1125" s="1"/>
      <c r="I1125" s="3"/>
      <c r="J1125" s="1"/>
      <c r="K1125" s="5"/>
      <c r="L1125" s="5"/>
      <c r="M1125" s="1"/>
      <c r="N1125" s="1"/>
      <c r="O1125" s="2"/>
      <c r="P1125" s="1"/>
      <c r="Q1125" s="1"/>
      <c r="R1125" s="2"/>
      <c r="S1125" s="1"/>
      <c r="T1125" s="1"/>
      <c r="U1125" s="6"/>
      <c r="V1125" s="5"/>
      <c r="W1125" s="5"/>
      <c r="X1125" s="6"/>
      <c r="Y1125" s="6"/>
      <c r="Z1125" s="6"/>
      <c r="AA1125" s="1"/>
      <c r="AB1125" s="1"/>
      <c r="AC1125" s="1"/>
      <c r="AD1125" s="2"/>
      <c r="AE1125" s="2"/>
      <c r="AF1125" s="1"/>
    </row>
    <row r="1126">
      <c r="A1126" s="5"/>
      <c r="B1126" s="3"/>
      <c r="C1126" s="2"/>
      <c r="D1126" s="24"/>
      <c r="E1126" s="2"/>
      <c r="F1126" s="5"/>
      <c r="G1126" s="3"/>
      <c r="H1126" s="1"/>
      <c r="I1126" s="3"/>
      <c r="J1126" s="1"/>
      <c r="K1126" s="5"/>
      <c r="L1126" s="5"/>
      <c r="M1126" s="1"/>
      <c r="N1126" s="1"/>
      <c r="O1126" s="2"/>
      <c r="P1126" s="1"/>
      <c r="Q1126" s="1"/>
      <c r="R1126" s="2"/>
      <c r="S1126" s="1"/>
      <c r="T1126" s="1"/>
      <c r="U1126" s="5"/>
      <c r="V1126" s="5"/>
      <c r="W1126" s="5"/>
      <c r="X1126" s="6"/>
      <c r="Y1126" s="6"/>
      <c r="Z1126" s="6"/>
      <c r="AA1126" s="1"/>
      <c r="AB1126" s="1"/>
      <c r="AC1126" s="1"/>
      <c r="AD1126" s="2"/>
      <c r="AE1126" s="2"/>
      <c r="AF1126" s="1"/>
    </row>
    <row r="1127">
      <c r="A1127" s="5"/>
      <c r="B1127" s="3"/>
      <c r="C1127" s="1"/>
      <c r="D1127" s="24"/>
      <c r="E1127" s="2"/>
      <c r="F1127" s="5"/>
      <c r="G1127" s="3"/>
      <c r="H1127" s="1"/>
      <c r="I1127" s="3"/>
      <c r="J1127" s="1"/>
      <c r="K1127" s="5"/>
      <c r="L1127" s="5"/>
      <c r="M1127" s="1"/>
      <c r="N1127" s="1"/>
      <c r="O1127" s="2"/>
      <c r="P1127" s="1"/>
      <c r="Q1127" s="1"/>
      <c r="R1127" s="2"/>
      <c r="S1127" s="1"/>
      <c r="T1127" s="1"/>
      <c r="U1127" s="6"/>
      <c r="V1127" s="5"/>
      <c r="W1127" s="5"/>
      <c r="X1127" s="5"/>
      <c r="Y1127" s="5"/>
      <c r="Z1127" s="6"/>
      <c r="AA1127" s="1"/>
      <c r="AB1127" s="1"/>
      <c r="AC1127" s="1"/>
      <c r="AD1127" s="2"/>
      <c r="AE1127" s="2"/>
      <c r="AF1127" s="1"/>
    </row>
    <row r="1128">
      <c r="A1128" s="5"/>
      <c r="B1128" s="3"/>
      <c r="C1128" s="1"/>
      <c r="D1128" s="24"/>
      <c r="E1128" s="2"/>
      <c r="F1128" s="5"/>
      <c r="G1128" s="3"/>
      <c r="H1128" s="1"/>
      <c r="I1128" s="3"/>
      <c r="J1128" s="1"/>
      <c r="K1128" s="5"/>
      <c r="L1128" s="5"/>
      <c r="M1128" s="1"/>
      <c r="N1128" s="1"/>
      <c r="O1128" s="2"/>
      <c r="P1128" s="1"/>
      <c r="Q1128" s="1"/>
      <c r="R1128" s="2"/>
      <c r="S1128" s="1"/>
      <c r="T1128" s="1"/>
      <c r="U1128" s="6"/>
      <c r="V1128" s="5"/>
      <c r="W1128" s="5"/>
      <c r="X1128" s="6"/>
      <c r="Y1128" s="6"/>
      <c r="Z1128" s="6"/>
      <c r="AA1128" s="1"/>
      <c r="AB1128" s="1"/>
      <c r="AC1128" s="1"/>
      <c r="AD1128" s="2"/>
      <c r="AE1128" s="2"/>
      <c r="AF1128" s="1"/>
    </row>
    <row r="1129">
      <c r="A1129" s="5"/>
      <c r="B1129" s="3"/>
      <c r="C1129" s="2"/>
      <c r="D1129" s="24"/>
      <c r="E1129" s="2"/>
      <c r="F1129" s="5"/>
      <c r="G1129" s="3"/>
      <c r="H1129" s="1"/>
      <c r="I1129" s="3"/>
      <c r="J1129" s="1"/>
      <c r="K1129" s="5"/>
      <c r="L1129" s="5"/>
      <c r="M1129" s="1"/>
      <c r="N1129" s="1"/>
      <c r="O1129" s="2"/>
      <c r="P1129" s="1"/>
      <c r="Q1129" s="1"/>
      <c r="R1129" s="2"/>
      <c r="S1129" s="1"/>
      <c r="T1129" s="1"/>
      <c r="U1129" s="6"/>
      <c r="V1129" s="5"/>
      <c r="W1129" s="5"/>
      <c r="X1129" s="6"/>
      <c r="Y1129" s="6"/>
      <c r="Z1129" s="6"/>
      <c r="AA1129" s="1"/>
      <c r="AB1129" s="1"/>
      <c r="AC1129" s="1"/>
      <c r="AD1129" s="2"/>
      <c r="AE1129" s="2"/>
      <c r="AF1129" s="1"/>
    </row>
    <row r="1130">
      <c r="A1130" s="5"/>
      <c r="B1130" s="3"/>
      <c r="C1130" s="2"/>
      <c r="D1130" s="24"/>
      <c r="E1130" s="2"/>
      <c r="F1130" s="5"/>
      <c r="G1130" s="3"/>
      <c r="H1130" s="1"/>
      <c r="I1130" s="3"/>
      <c r="J1130" s="1"/>
      <c r="K1130" s="5"/>
      <c r="L1130" s="5"/>
      <c r="M1130" s="1"/>
      <c r="N1130" s="1"/>
      <c r="O1130" s="2"/>
      <c r="P1130" s="1"/>
      <c r="Q1130" s="1"/>
      <c r="R1130" s="2"/>
      <c r="S1130" s="1"/>
      <c r="T1130" s="1"/>
      <c r="U1130" s="6"/>
      <c r="V1130" s="5"/>
      <c r="W1130" s="5"/>
      <c r="X1130" s="6"/>
      <c r="Y1130" s="6"/>
      <c r="Z1130" s="5"/>
      <c r="AA1130" s="1"/>
      <c r="AB1130" s="1"/>
      <c r="AC1130" s="1"/>
      <c r="AD1130" s="2"/>
      <c r="AE1130" s="2"/>
      <c r="AF1130" s="1"/>
    </row>
    <row r="1131">
      <c r="A1131" s="5"/>
      <c r="B1131" s="3"/>
      <c r="C1131" s="2"/>
      <c r="D1131" s="24"/>
      <c r="E1131" s="2"/>
      <c r="F1131" s="5"/>
      <c r="G1131" s="3"/>
      <c r="H1131" s="1"/>
      <c r="I1131" s="3"/>
      <c r="J1131" s="1"/>
      <c r="K1131" s="5"/>
      <c r="L1131" s="5"/>
      <c r="M1131" s="1"/>
      <c r="N1131" s="1"/>
      <c r="O1131" s="2"/>
      <c r="P1131" s="1"/>
      <c r="Q1131" s="1"/>
      <c r="R1131" s="2"/>
      <c r="S1131" s="1"/>
      <c r="T1131" s="1"/>
      <c r="U1131" s="6"/>
      <c r="V1131" s="5"/>
      <c r="W1131" s="5"/>
      <c r="X1131" s="6"/>
      <c r="Y1131" s="6"/>
      <c r="Z1131" s="6"/>
      <c r="AA1131" s="1"/>
      <c r="AB1131" s="1"/>
      <c r="AC1131" s="1"/>
      <c r="AD1131" s="2"/>
      <c r="AE1131" s="2"/>
      <c r="AF1131" s="1"/>
    </row>
    <row r="1132">
      <c r="A1132" s="5"/>
      <c r="B1132" s="3"/>
      <c r="C1132" s="2"/>
      <c r="D1132" s="24"/>
      <c r="E1132" s="2"/>
      <c r="F1132" s="5"/>
      <c r="G1132" s="3"/>
      <c r="H1132" s="1"/>
      <c r="I1132" s="3"/>
      <c r="J1132" s="1"/>
      <c r="K1132" s="5"/>
      <c r="L1132" s="5"/>
      <c r="M1132" s="1"/>
      <c r="N1132" s="1"/>
      <c r="O1132" s="2"/>
      <c r="P1132" s="1"/>
      <c r="Q1132" s="1"/>
      <c r="R1132" s="2"/>
      <c r="S1132" s="1"/>
      <c r="T1132" s="1"/>
      <c r="U1132" s="5"/>
      <c r="V1132" s="5"/>
      <c r="W1132" s="5"/>
      <c r="X1132" s="5"/>
      <c r="Y1132" s="6"/>
      <c r="Z1132" s="5"/>
      <c r="AA1132" s="1"/>
      <c r="AB1132" s="1"/>
      <c r="AC1132" s="1"/>
      <c r="AD1132" s="2"/>
      <c r="AE1132" s="2"/>
      <c r="AF1132" s="1"/>
    </row>
    <row r="1133">
      <c r="A1133" s="5"/>
      <c r="B1133" s="3"/>
      <c r="C1133" s="2"/>
      <c r="D1133" s="24"/>
      <c r="E1133" s="2"/>
      <c r="F1133" s="5"/>
      <c r="G1133" s="3"/>
      <c r="H1133" s="1"/>
      <c r="I1133" s="3"/>
      <c r="J1133" s="1"/>
      <c r="K1133" s="5"/>
      <c r="L1133" s="5"/>
      <c r="M1133" s="1"/>
      <c r="N1133" s="1"/>
      <c r="O1133" s="2"/>
      <c r="P1133" s="1"/>
      <c r="Q1133" s="1"/>
      <c r="R1133" s="2"/>
      <c r="S1133" s="1"/>
      <c r="T1133" s="1"/>
      <c r="U1133" s="6"/>
      <c r="V1133" s="5"/>
      <c r="W1133" s="5"/>
      <c r="X1133" s="6"/>
      <c r="Y1133" s="6"/>
      <c r="Z1133" s="6"/>
      <c r="AA1133" s="1"/>
      <c r="AB1133" s="1"/>
      <c r="AC1133" s="1"/>
      <c r="AD1133" s="2"/>
      <c r="AE1133" s="2"/>
      <c r="AF1133" s="1"/>
    </row>
    <row r="1134">
      <c r="A1134" s="5"/>
      <c r="B1134" s="3"/>
      <c r="C1134" s="2"/>
      <c r="D1134" s="24"/>
      <c r="E1134" s="2"/>
      <c r="F1134" s="5"/>
      <c r="G1134" s="3"/>
      <c r="H1134" s="1"/>
      <c r="I1134" s="3"/>
      <c r="J1134" s="1"/>
      <c r="K1134" s="5"/>
      <c r="L1134" s="5"/>
      <c r="M1134" s="1"/>
      <c r="N1134" s="1"/>
      <c r="O1134" s="2"/>
      <c r="P1134" s="1"/>
      <c r="Q1134" s="1"/>
      <c r="R1134" s="2"/>
      <c r="S1134" s="1"/>
      <c r="T1134" s="1"/>
      <c r="U1134" s="6"/>
      <c r="V1134" s="5"/>
      <c r="W1134" s="5"/>
      <c r="X1134" s="6"/>
      <c r="Y1134" s="6"/>
      <c r="Z1134" s="6"/>
      <c r="AA1134" s="1"/>
      <c r="AB1134" s="1"/>
      <c r="AC1134" s="1"/>
      <c r="AD1134" s="2"/>
      <c r="AE1134" s="2"/>
      <c r="AF1134" s="1"/>
    </row>
    <row r="1135">
      <c r="A1135" s="5"/>
      <c r="B1135" s="3"/>
      <c r="C1135" s="2"/>
      <c r="D1135" s="24"/>
      <c r="E1135" s="2"/>
      <c r="F1135" s="5"/>
      <c r="G1135" s="3"/>
      <c r="H1135" s="1"/>
      <c r="I1135" s="3"/>
      <c r="J1135" s="1"/>
      <c r="K1135" s="5"/>
      <c r="L1135" s="5"/>
      <c r="M1135" s="1"/>
      <c r="N1135" s="1"/>
      <c r="O1135" s="2"/>
      <c r="P1135" s="1"/>
      <c r="Q1135" s="1"/>
      <c r="R1135" s="2"/>
      <c r="S1135" s="1"/>
      <c r="T1135" s="1"/>
      <c r="U1135" s="6"/>
      <c r="V1135" s="5"/>
      <c r="W1135" s="5"/>
      <c r="X1135" s="6"/>
      <c r="Y1135" s="6"/>
      <c r="Z1135" s="6"/>
      <c r="AA1135" s="1"/>
      <c r="AB1135" s="1"/>
      <c r="AC1135" s="1"/>
      <c r="AD1135" s="2"/>
      <c r="AE1135" s="2"/>
      <c r="AF1135" s="1"/>
    </row>
    <row r="1136">
      <c r="A1136" s="5"/>
      <c r="B1136" s="3"/>
      <c r="C1136" s="2"/>
      <c r="D1136" s="24"/>
      <c r="E1136" s="2"/>
      <c r="F1136" s="5"/>
      <c r="G1136" s="3"/>
      <c r="H1136" s="1"/>
      <c r="I1136" s="3"/>
      <c r="J1136" s="1"/>
      <c r="K1136" s="5"/>
      <c r="L1136" s="5"/>
      <c r="M1136" s="1"/>
      <c r="N1136" s="1"/>
      <c r="O1136" s="2"/>
      <c r="P1136" s="1"/>
      <c r="Q1136" s="1"/>
      <c r="R1136" s="2"/>
      <c r="S1136" s="1"/>
      <c r="T1136" s="1"/>
      <c r="U1136" s="6"/>
      <c r="V1136" s="5"/>
      <c r="W1136" s="5"/>
      <c r="X1136" s="6"/>
      <c r="Y1136" s="6"/>
      <c r="Z1136" s="5"/>
      <c r="AA1136" s="1"/>
      <c r="AB1136" s="1"/>
      <c r="AC1136" s="1"/>
      <c r="AD1136" s="2"/>
      <c r="AE1136" s="2"/>
      <c r="AF1136" s="1"/>
    </row>
    <row r="1137">
      <c r="A1137" s="5"/>
      <c r="B1137" s="3"/>
      <c r="C1137" s="2"/>
      <c r="D1137" s="24"/>
      <c r="E1137" s="2"/>
      <c r="F1137" s="5"/>
      <c r="G1137" s="3"/>
      <c r="H1137" s="1"/>
      <c r="I1137" s="3"/>
      <c r="J1137" s="1"/>
      <c r="K1137" s="5"/>
      <c r="L1137" s="5"/>
      <c r="M1137" s="1"/>
      <c r="N1137" s="1"/>
      <c r="O1137" s="2"/>
      <c r="P1137" s="1"/>
      <c r="Q1137" s="1"/>
      <c r="R1137" s="2"/>
      <c r="S1137" s="1"/>
      <c r="T1137" s="1"/>
      <c r="U1137" s="6"/>
      <c r="V1137" s="5"/>
      <c r="W1137" s="5"/>
      <c r="X1137" s="6"/>
      <c r="Y1137" s="6"/>
      <c r="Z1137" s="6"/>
      <c r="AA1137" s="1"/>
      <c r="AB1137" s="1"/>
      <c r="AC1137" s="1"/>
      <c r="AD1137" s="2"/>
      <c r="AE1137" s="1"/>
      <c r="AF1137" s="1"/>
    </row>
    <row r="1138">
      <c r="A1138" s="5"/>
      <c r="B1138" s="3"/>
      <c r="C1138" s="1"/>
      <c r="D1138" s="24"/>
      <c r="E1138" s="2"/>
      <c r="F1138" s="5"/>
      <c r="G1138" s="3"/>
      <c r="H1138" s="1"/>
      <c r="I1138" s="3"/>
      <c r="J1138" s="1"/>
      <c r="K1138" s="5"/>
      <c r="L1138" s="5"/>
      <c r="M1138" s="1"/>
      <c r="N1138" s="1"/>
      <c r="O1138" s="2"/>
      <c r="P1138" s="1"/>
      <c r="Q1138" s="1"/>
      <c r="R1138" s="2"/>
      <c r="S1138" s="1"/>
      <c r="T1138" s="1"/>
      <c r="U1138" s="6"/>
      <c r="V1138" s="5"/>
      <c r="W1138" s="5"/>
      <c r="X1138" s="6"/>
      <c r="Y1138" s="6"/>
      <c r="Z1138" s="5"/>
      <c r="AA1138" s="1"/>
      <c r="AB1138" s="1"/>
      <c r="AC1138" s="1"/>
      <c r="AD1138" s="2"/>
      <c r="AE1138" s="2"/>
      <c r="AF1138" s="1"/>
    </row>
    <row r="1139">
      <c r="A1139" s="5"/>
      <c r="B1139" s="3"/>
      <c r="C1139" s="2"/>
      <c r="D1139" s="24"/>
      <c r="E1139" s="2"/>
      <c r="F1139" s="5"/>
      <c r="G1139" s="3"/>
      <c r="H1139" s="1"/>
      <c r="I1139" s="3"/>
      <c r="J1139" s="1"/>
      <c r="K1139" s="5"/>
      <c r="L1139" s="5"/>
      <c r="M1139" s="1"/>
      <c r="N1139" s="1"/>
      <c r="O1139" s="2"/>
      <c r="P1139" s="1"/>
      <c r="Q1139" s="1"/>
      <c r="R1139" s="2"/>
      <c r="S1139" s="1"/>
      <c r="T1139" s="1"/>
      <c r="U1139" s="6"/>
      <c r="V1139" s="5"/>
      <c r="W1139" s="5"/>
      <c r="X1139" s="6"/>
      <c r="Y1139" s="6"/>
      <c r="Z1139" s="6"/>
      <c r="AA1139" s="1"/>
      <c r="AB1139" s="1"/>
      <c r="AC1139" s="1"/>
      <c r="AD1139" s="2"/>
      <c r="AE1139" s="2"/>
      <c r="AF1139" s="1"/>
    </row>
    <row r="1140">
      <c r="A1140" s="5"/>
      <c r="B1140" s="3"/>
      <c r="C1140" s="1"/>
      <c r="D1140" s="24"/>
      <c r="E1140" s="2"/>
      <c r="F1140" s="5"/>
      <c r="G1140" s="3"/>
      <c r="H1140" s="1"/>
      <c r="I1140" s="3"/>
      <c r="J1140" s="1"/>
      <c r="K1140" s="5"/>
      <c r="L1140" s="5"/>
      <c r="M1140" s="1"/>
      <c r="N1140" s="1"/>
      <c r="O1140" s="2"/>
      <c r="P1140" s="1"/>
      <c r="Q1140" s="1"/>
      <c r="R1140" s="2"/>
      <c r="S1140" s="1"/>
      <c r="T1140" s="1"/>
      <c r="U1140" s="6"/>
      <c r="V1140" s="5"/>
      <c r="W1140" s="5"/>
      <c r="X1140" s="6"/>
      <c r="Y1140" s="6"/>
      <c r="Z1140" s="6"/>
      <c r="AA1140" s="1"/>
      <c r="AB1140" s="1"/>
      <c r="AC1140" s="1"/>
      <c r="AD1140" s="2"/>
      <c r="AE1140" s="1"/>
      <c r="AF1140" s="1"/>
    </row>
    <row r="1141">
      <c r="A1141" s="5"/>
      <c r="B1141" s="3"/>
      <c r="C1141" s="2"/>
      <c r="D1141" s="24"/>
      <c r="E1141" s="2"/>
      <c r="F1141" s="5"/>
      <c r="G1141" s="3"/>
      <c r="H1141" s="1"/>
      <c r="I1141" s="3"/>
      <c r="J1141" s="1"/>
      <c r="K1141" s="5"/>
      <c r="L1141" s="5"/>
      <c r="M1141" s="1"/>
      <c r="N1141" s="1"/>
      <c r="O1141" s="2"/>
      <c r="P1141" s="1"/>
      <c r="Q1141" s="1"/>
      <c r="R1141" s="2"/>
      <c r="S1141" s="1"/>
      <c r="T1141" s="1"/>
      <c r="U1141" s="6"/>
      <c r="V1141" s="5"/>
      <c r="W1141" s="5"/>
      <c r="X1141" s="6"/>
      <c r="Y1141" s="6"/>
      <c r="Z1141" s="6"/>
      <c r="AA1141" s="1"/>
      <c r="AB1141" s="1"/>
      <c r="AC1141" s="1"/>
      <c r="AD1141" s="2"/>
      <c r="AE1141" s="1"/>
      <c r="AF1141" s="1"/>
    </row>
    <row r="1142">
      <c r="A1142" s="5"/>
      <c r="B1142" s="3"/>
      <c r="C1142" s="2"/>
      <c r="D1142" s="24"/>
      <c r="E1142" s="2"/>
      <c r="F1142" s="5"/>
      <c r="G1142" s="3"/>
      <c r="H1142" s="1"/>
      <c r="I1142" s="3"/>
      <c r="J1142" s="1"/>
      <c r="K1142" s="5"/>
      <c r="L1142" s="5"/>
      <c r="M1142" s="1"/>
      <c r="N1142" s="1"/>
      <c r="O1142" s="2"/>
      <c r="P1142" s="1"/>
      <c r="Q1142" s="1"/>
      <c r="R1142" s="2"/>
      <c r="S1142" s="1"/>
      <c r="T1142" s="1"/>
      <c r="U1142" s="6"/>
      <c r="V1142" s="5"/>
      <c r="W1142" s="5"/>
      <c r="X1142" s="6"/>
      <c r="Y1142" s="6"/>
      <c r="Z1142" s="6"/>
      <c r="AA1142" s="1"/>
      <c r="AB1142" s="1"/>
      <c r="AC1142" s="1"/>
      <c r="AD1142" s="2"/>
      <c r="AE1142" s="2"/>
      <c r="AF1142" s="1"/>
    </row>
    <row r="1143">
      <c r="A1143" s="5"/>
      <c r="B1143" s="3"/>
      <c r="C1143" s="2"/>
      <c r="D1143" s="24"/>
      <c r="E1143" s="2"/>
      <c r="F1143" s="5"/>
      <c r="G1143" s="3"/>
      <c r="H1143" s="1"/>
      <c r="I1143" s="3"/>
      <c r="J1143" s="1"/>
      <c r="K1143" s="5"/>
      <c r="L1143" s="5"/>
      <c r="M1143" s="1"/>
      <c r="N1143" s="1"/>
      <c r="O1143" s="2"/>
      <c r="P1143" s="1"/>
      <c r="Q1143" s="1"/>
      <c r="R1143" s="2"/>
      <c r="S1143" s="1"/>
      <c r="T1143" s="1"/>
      <c r="U1143" s="6"/>
      <c r="V1143" s="5"/>
      <c r="W1143" s="5"/>
      <c r="X1143" s="6"/>
      <c r="Y1143" s="6"/>
      <c r="Z1143" s="6"/>
      <c r="AA1143" s="1"/>
      <c r="AB1143" s="1"/>
      <c r="AC1143" s="1"/>
      <c r="AD1143" s="2"/>
      <c r="AE1143" s="2"/>
      <c r="AF1143" s="1"/>
    </row>
    <row r="1144">
      <c r="A1144" s="5"/>
      <c r="B1144" s="3"/>
      <c r="C1144" s="1"/>
      <c r="D1144" s="24"/>
      <c r="E1144" s="2"/>
      <c r="F1144" s="5"/>
      <c r="G1144" s="3"/>
      <c r="H1144" s="1"/>
      <c r="I1144" s="3"/>
      <c r="J1144" s="1"/>
      <c r="K1144" s="5"/>
      <c r="L1144" s="5"/>
      <c r="M1144" s="1"/>
      <c r="N1144" s="1"/>
      <c r="O1144" s="2"/>
      <c r="P1144" s="1"/>
      <c r="Q1144" s="1"/>
      <c r="R1144" s="2"/>
      <c r="S1144" s="1"/>
      <c r="T1144" s="1"/>
      <c r="U1144" s="6"/>
      <c r="V1144" s="5"/>
      <c r="W1144" s="5"/>
      <c r="X1144" s="5"/>
      <c r="Y1144" s="5"/>
      <c r="Z1144" s="6"/>
      <c r="AA1144" s="1"/>
      <c r="AB1144" s="1"/>
      <c r="AC1144" s="1"/>
      <c r="AD1144" s="2"/>
      <c r="AE1144" s="2"/>
      <c r="AF1144" s="1"/>
    </row>
    <row r="1145">
      <c r="A1145" s="5"/>
      <c r="B1145" s="3"/>
      <c r="C1145" s="1"/>
      <c r="D1145" s="24"/>
      <c r="E1145" s="2"/>
      <c r="F1145" s="5"/>
      <c r="G1145" s="3"/>
      <c r="H1145" s="1"/>
      <c r="I1145" s="3"/>
      <c r="J1145" s="1"/>
      <c r="K1145" s="5"/>
      <c r="L1145" s="5"/>
      <c r="M1145" s="1"/>
      <c r="N1145" s="1"/>
      <c r="O1145" s="2"/>
      <c r="P1145" s="1"/>
      <c r="Q1145" s="1"/>
      <c r="R1145" s="2"/>
      <c r="S1145" s="1"/>
      <c r="T1145" s="1"/>
      <c r="U1145" s="5"/>
      <c r="V1145" s="5"/>
      <c r="W1145" s="5"/>
      <c r="X1145" s="5"/>
      <c r="Y1145" s="5"/>
      <c r="Z1145" s="5"/>
      <c r="AA1145" s="1"/>
      <c r="AB1145" s="1"/>
      <c r="AC1145" s="1"/>
      <c r="AD1145" s="2"/>
      <c r="AE1145" s="2"/>
      <c r="AF1145" s="1"/>
    </row>
    <row r="1146">
      <c r="A1146" s="5"/>
      <c r="B1146" s="3"/>
      <c r="C1146" s="1"/>
      <c r="D1146" s="24"/>
      <c r="E1146" s="2"/>
      <c r="F1146" s="5"/>
      <c r="G1146" s="3"/>
      <c r="H1146" s="1"/>
      <c r="I1146" s="3"/>
      <c r="J1146" s="1"/>
      <c r="K1146" s="5"/>
      <c r="L1146" s="5"/>
      <c r="M1146" s="1"/>
      <c r="N1146" s="1"/>
      <c r="O1146" s="2"/>
      <c r="P1146" s="1"/>
      <c r="Q1146" s="1"/>
      <c r="R1146" s="2"/>
      <c r="S1146" s="1"/>
      <c r="T1146" s="1"/>
      <c r="U1146" s="6"/>
      <c r="V1146" s="5"/>
      <c r="W1146" s="5"/>
      <c r="X1146" s="6"/>
      <c r="Y1146" s="6"/>
      <c r="Z1146" s="6"/>
      <c r="AA1146" s="1"/>
      <c r="AB1146" s="1"/>
      <c r="AC1146" s="1"/>
      <c r="AD1146" s="2"/>
      <c r="AE1146" s="1"/>
      <c r="AF1146" s="1"/>
    </row>
    <row r="1147">
      <c r="A1147" s="5"/>
      <c r="B1147" s="3"/>
      <c r="C1147" s="2"/>
      <c r="D1147" s="24"/>
      <c r="E1147" s="2"/>
      <c r="F1147" s="5"/>
      <c r="G1147" s="3"/>
      <c r="H1147" s="1"/>
      <c r="I1147" s="3"/>
      <c r="J1147" s="1"/>
      <c r="K1147" s="5"/>
      <c r="L1147" s="5"/>
      <c r="M1147" s="1"/>
      <c r="N1147" s="1"/>
      <c r="O1147" s="2"/>
      <c r="P1147" s="1"/>
      <c r="Q1147" s="1"/>
      <c r="R1147" s="2"/>
      <c r="S1147" s="1"/>
      <c r="T1147" s="1"/>
      <c r="U1147" s="6"/>
      <c r="V1147" s="5"/>
      <c r="W1147" s="5"/>
      <c r="X1147" s="6"/>
      <c r="Y1147" s="6"/>
      <c r="Z1147" s="6"/>
      <c r="AA1147" s="1"/>
      <c r="AB1147" s="1"/>
      <c r="AC1147" s="1"/>
      <c r="AD1147" s="2"/>
      <c r="AE1147" s="2"/>
      <c r="AF1147" s="1"/>
    </row>
    <row r="1148">
      <c r="A1148" s="5"/>
      <c r="B1148" s="3"/>
      <c r="C1148" s="2"/>
      <c r="D1148" s="24"/>
      <c r="E1148" s="2"/>
      <c r="F1148" s="1"/>
      <c r="G1148" s="18"/>
      <c r="H1148" s="1"/>
      <c r="I1148" s="18"/>
      <c r="J1148" s="1"/>
      <c r="K1148" s="5"/>
      <c r="L1148" s="5"/>
      <c r="M1148" s="1"/>
      <c r="N1148" s="1"/>
      <c r="O1148" s="2"/>
      <c r="P1148" s="1"/>
      <c r="Q1148" s="1"/>
      <c r="R1148" s="2"/>
      <c r="S1148" s="1"/>
      <c r="T1148" s="1"/>
      <c r="U1148" s="6"/>
      <c r="V1148" s="5"/>
      <c r="W1148" s="5"/>
      <c r="X1148" s="6"/>
      <c r="Y1148" s="6"/>
      <c r="Z1148" s="6"/>
      <c r="AA1148" s="1"/>
      <c r="AB1148" s="1"/>
      <c r="AC1148" s="1"/>
      <c r="AD1148" s="2"/>
      <c r="AE1148" s="2"/>
      <c r="AF1148" s="1"/>
    </row>
    <row r="1149">
      <c r="A1149" s="5"/>
      <c r="B1149" s="3"/>
      <c r="C1149" s="2"/>
      <c r="D1149" s="24"/>
      <c r="E1149" s="2"/>
      <c r="F1149" s="5"/>
      <c r="G1149" s="3"/>
      <c r="H1149" s="1"/>
      <c r="I1149" s="3"/>
      <c r="J1149" s="1"/>
      <c r="K1149" s="5"/>
      <c r="L1149" s="5"/>
      <c r="M1149" s="1"/>
      <c r="N1149" s="1"/>
      <c r="O1149" s="2"/>
      <c r="P1149" s="1"/>
      <c r="Q1149" s="1"/>
      <c r="R1149" s="2"/>
      <c r="S1149" s="1"/>
      <c r="T1149" s="1"/>
      <c r="U1149" s="6"/>
      <c r="V1149" s="5"/>
      <c r="W1149" s="5"/>
      <c r="X1149" s="6"/>
      <c r="Y1149" s="6"/>
      <c r="Z1149" s="6"/>
      <c r="AA1149" s="1"/>
      <c r="AB1149" s="1"/>
      <c r="AC1149" s="1"/>
      <c r="AD1149" s="2"/>
      <c r="AE1149" s="2"/>
      <c r="AF1149" s="1"/>
    </row>
    <row r="1150">
      <c r="A1150" s="5"/>
      <c r="B1150" s="3"/>
      <c r="C1150" s="2"/>
      <c r="D1150" s="24"/>
      <c r="E1150" s="2"/>
      <c r="F1150" s="5"/>
      <c r="G1150" s="3"/>
      <c r="H1150" s="1"/>
      <c r="I1150" s="3"/>
      <c r="J1150" s="1"/>
      <c r="K1150" s="5"/>
      <c r="L1150" s="5"/>
      <c r="M1150" s="1"/>
      <c r="N1150" s="1"/>
      <c r="O1150" s="2"/>
      <c r="P1150" s="1"/>
      <c r="Q1150" s="1"/>
      <c r="R1150" s="2"/>
      <c r="S1150" s="1"/>
      <c r="T1150" s="1"/>
      <c r="U1150" s="6"/>
      <c r="V1150" s="5"/>
      <c r="W1150" s="5"/>
      <c r="X1150" s="6"/>
      <c r="Y1150" s="6"/>
      <c r="Z1150" s="6"/>
      <c r="AA1150" s="1"/>
      <c r="AB1150" s="1"/>
      <c r="AC1150" s="1"/>
      <c r="AD1150" s="2"/>
      <c r="AE1150" s="2"/>
      <c r="AF1150" s="1"/>
    </row>
    <row r="1151">
      <c r="A1151" s="5"/>
      <c r="B1151" s="3"/>
      <c r="C1151" s="2"/>
      <c r="D1151" s="24"/>
      <c r="E1151" s="2"/>
      <c r="F1151" s="5"/>
      <c r="G1151" s="3"/>
      <c r="H1151" s="1"/>
      <c r="I1151" s="3"/>
      <c r="J1151" s="1"/>
      <c r="K1151" s="5"/>
      <c r="L1151" s="5"/>
      <c r="M1151" s="1"/>
      <c r="N1151" s="1"/>
      <c r="O1151" s="2"/>
      <c r="P1151" s="1"/>
      <c r="Q1151" s="1"/>
      <c r="R1151" s="2"/>
      <c r="S1151" s="1"/>
      <c r="T1151" s="1"/>
      <c r="U1151" s="6"/>
      <c r="V1151" s="5"/>
      <c r="W1151" s="5"/>
      <c r="X1151" s="6"/>
      <c r="Y1151" s="6"/>
      <c r="Z1151" s="6"/>
      <c r="AA1151" s="1"/>
      <c r="AB1151" s="1"/>
      <c r="AC1151" s="1"/>
      <c r="AD1151" s="2"/>
      <c r="AE1151" s="2"/>
      <c r="AF1151" s="1"/>
    </row>
    <row r="1152">
      <c r="A1152" s="5"/>
      <c r="B1152" s="3"/>
      <c r="C1152" s="2"/>
      <c r="D1152" s="24"/>
      <c r="E1152" s="2"/>
      <c r="F1152" s="5"/>
      <c r="G1152" s="3"/>
      <c r="H1152" s="1"/>
      <c r="I1152" s="3"/>
      <c r="J1152" s="1"/>
      <c r="K1152" s="5"/>
      <c r="L1152" s="5"/>
      <c r="M1152" s="1"/>
      <c r="N1152" s="1"/>
      <c r="O1152" s="2"/>
      <c r="P1152" s="1"/>
      <c r="Q1152" s="1"/>
      <c r="R1152" s="2"/>
      <c r="S1152" s="1"/>
      <c r="T1152" s="1"/>
      <c r="U1152" s="6"/>
      <c r="V1152" s="5"/>
      <c r="W1152" s="5"/>
      <c r="X1152" s="6"/>
      <c r="Y1152" s="6"/>
      <c r="Z1152" s="6"/>
      <c r="AA1152" s="1"/>
      <c r="AB1152" s="1"/>
      <c r="AC1152" s="1"/>
      <c r="AD1152" s="2"/>
      <c r="AE1152" s="2"/>
      <c r="AF1152" s="1"/>
    </row>
    <row r="1153">
      <c r="A1153" s="5"/>
      <c r="B1153" s="3"/>
      <c r="C1153" s="1"/>
      <c r="D1153" s="24"/>
      <c r="E1153" s="2"/>
      <c r="F1153" s="5"/>
      <c r="G1153" s="3"/>
      <c r="H1153" s="1"/>
      <c r="I1153" s="3"/>
      <c r="J1153" s="1"/>
      <c r="K1153" s="5"/>
      <c r="L1153" s="5"/>
      <c r="M1153" s="1"/>
      <c r="N1153" s="1"/>
      <c r="O1153" s="2"/>
      <c r="P1153" s="1"/>
      <c r="Q1153" s="1"/>
      <c r="R1153" s="2"/>
      <c r="S1153" s="1"/>
      <c r="T1153" s="1"/>
      <c r="U1153" s="6"/>
      <c r="V1153" s="5"/>
      <c r="W1153" s="5"/>
      <c r="X1153" s="6"/>
      <c r="Y1153" s="6"/>
      <c r="Z1153" s="5"/>
      <c r="AA1153" s="1"/>
      <c r="AB1153" s="1"/>
      <c r="AC1153" s="1"/>
      <c r="AD1153" s="2"/>
      <c r="AE1153" s="2"/>
      <c r="AF1153" s="1"/>
    </row>
    <row r="1154">
      <c r="A1154" s="5"/>
      <c r="B1154" s="3"/>
      <c r="C1154" s="1"/>
      <c r="D1154" s="24"/>
      <c r="E1154" s="2"/>
      <c r="F1154" s="5"/>
      <c r="G1154" s="3"/>
      <c r="H1154" s="1"/>
      <c r="I1154" s="3"/>
      <c r="J1154" s="1"/>
      <c r="K1154" s="5"/>
      <c r="L1154" s="5"/>
      <c r="M1154" s="1"/>
      <c r="N1154" s="1"/>
      <c r="O1154" s="2"/>
      <c r="P1154" s="1"/>
      <c r="Q1154" s="1"/>
      <c r="R1154" s="2"/>
      <c r="S1154" s="1"/>
      <c r="T1154" s="1"/>
      <c r="U1154" s="6"/>
      <c r="V1154" s="5"/>
      <c r="W1154" s="5"/>
      <c r="X1154" s="6"/>
      <c r="Y1154" s="6"/>
      <c r="Z1154" s="6"/>
      <c r="AA1154" s="1"/>
      <c r="AB1154" s="1"/>
      <c r="AC1154" s="1"/>
      <c r="AD1154" s="2"/>
      <c r="AE1154" s="2"/>
      <c r="AF1154" s="1"/>
    </row>
    <row r="1155">
      <c r="A1155" s="5"/>
      <c r="B1155" s="3"/>
      <c r="C1155" s="1"/>
      <c r="D1155" s="24"/>
      <c r="E1155" s="2"/>
      <c r="F1155" s="5"/>
      <c r="G1155" s="3"/>
      <c r="H1155" s="1"/>
      <c r="I1155" s="3"/>
      <c r="J1155" s="1"/>
      <c r="K1155" s="5"/>
      <c r="L1155" s="5"/>
      <c r="M1155" s="1"/>
      <c r="N1155" s="1"/>
      <c r="O1155" s="2"/>
      <c r="P1155" s="1"/>
      <c r="Q1155" s="1"/>
      <c r="R1155" s="2"/>
      <c r="S1155" s="1"/>
      <c r="T1155" s="1"/>
      <c r="U1155" s="6"/>
      <c r="V1155" s="5"/>
      <c r="W1155" s="5"/>
      <c r="X1155" s="6"/>
      <c r="Y1155" s="6"/>
      <c r="Z1155" s="6"/>
      <c r="AA1155" s="1"/>
      <c r="AB1155" s="1"/>
      <c r="AC1155" s="1"/>
      <c r="AD1155" s="2"/>
      <c r="AE1155" s="2"/>
      <c r="AF1155" s="1"/>
    </row>
    <row r="1156">
      <c r="A1156" s="5"/>
      <c r="B1156" s="3"/>
      <c r="C1156" s="1"/>
      <c r="D1156" s="24"/>
      <c r="E1156" s="2"/>
      <c r="F1156" s="5"/>
      <c r="G1156" s="3"/>
      <c r="H1156" s="1"/>
      <c r="I1156" s="3"/>
      <c r="J1156" s="1"/>
      <c r="K1156" s="5"/>
      <c r="L1156" s="5"/>
      <c r="M1156" s="1"/>
      <c r="N1156" s="1"/>
      <c r="O1156" s="2"/>
      <c r="P1156" s="1"/>
      <c r="Q1156" s="1"/>
      <c r="R1156" s="2"/>
      <c r="S1156" s="1"/>
      <c r="T1156" s="1"/>
      <c r="U1156" s="6"/>
      <c r="V1156" s="5"/>
      <c r="W1156" s="5"/>
      <c r="X1156" s="6"/>
      <c r="Y1156" s="6"/>
      <c r="Z1156" s="5"/>
      <c r="AA1156" s="1"/>
      <c r="AB1156" s="1"/>
      <c r="AC1156" s="1"/>
      <c r="AD1156" s="2"/>
      <c r="AE1156" s="2"/>
      <c r="AF1156" s="1"/>
    </row>
    <row r="1157">
      <c r="A1157" s="5"/>
      <c r="B1157" s="3"/>
      <c r="C1157" s="1"/>
      <c r="D1157" s="24"/>
      <c r="E1157" s="2"/>
      <c r="F1157" s="5"/>
      <c r="G1157" s="3"/>
      <c r="H1157" s="1"/>
      <c r="I1157" s="3"/>
      <c r="J1157" s="1"/>
      <c r="K1157" s="5"/>
      <c r="L1157" s="5"/>
      <c r="M1157" s="1"/>
      <c r="N1157" s="1"/>
      <c r="O1157" s="2"/>
      <c r="P1157" s="1"/>
      <c r="Q1157" s="1"/>
      <c r="R1157" s="2"/>
      <c r="S1157" s="1"/>
      <c r="T1157" s="1"/>
      <c r="U1157" s="5"/>
      <c r="V1157" s="5"/>
      <c r="W1157" s="5"/>
      <c r="X1157" s="6"/>
      <c r="Y1157" s="6"/>
      <c r="Z1157" s="6"/>
      <c r="AA1157" s="1"/>
      <c r="AB1157" s="1"/>
      <c r="AC1157" s="1"/>
      <c r="AD1157" s="2"/>
      <c r="AE1157" s="2"/>
      <c r="AF1157" s="1"/>
    </row>
    <row r="1158">
      <c r="A1158" s="5"/>
      <c r="B1158" s="3"/>
      <c r="C1158" s="1"/>
      <c r="D1158" s="24"/>
      <c r="E1158" s="2"/>
      <c r="F1158" s="5"/>
      <c r="G1158" s="3"/>
      <c r="H1158" s="1"/>
      <c r="I1158" s="3"/>
      <c r="J1158" s="1"/>
      <c r="K1158" s="5"/>
      <c r="L1158" s="5"/>
      <c r="M1158" s="1"/>
      <c r="N1158" s="1"/>
      <c r="O1158" s="2"/>
      <c r="P1158" s="1"/>
      <c r="Q1158" s="1"/>
      <c r="R1158" s="2"/>
      <c r="S1158" s="1"/>
      <c r="T1158" s="1"/>
      <c r="U1158" s="6"/>
      <c r="V1158" s="5"/>
      <c r="W1158" s="5"/>
      <c r="X1158" s="6"/>
      <c r="Y1158" s="6"/>
      <c r="Z1158" s="6"/>
      <c r="AA1158" s="1"/>
      <c r="AB1158" s="1"/>
      <c r="AC1158" s="1"/>
      <c r="AD1158" s="2"/>
      <c r="AE1158" s="2"/>
      <c r="AF1158" s="1"/>
    </row>
    <row r="1159">
      <c r="A1159" s="5"/>
      <c r="B1159" s="3"/>
      <c r="C1159" s="2"/>
      <c r="D1159" s="24"/>
      <c r="E1159" s="2"/>
      <c r="F1159" s="5"/>
      <c r="G1159" s="3"/>
      <c r="H1159" s="1"/>
      <c r="I1159" s="3"/>
      <c r="J1159" s="1"/>
      <c r="K1159" s="5"/>
      <c r="L1159" s="5"/>
      <c r="M1159" s="1"/>
      <c r="N1159" s="1"/>
      <c r="O1159" s="2"/>
      <c r="P1159" s="1"/>
      <c r="Q1159" s="1"/>
      <c r="R1159" s="2"/>
      <c r="S1159" s="1"/>
      <c r="T1159" s="1"/>
      <c r="U1159" s="6"/>
      <c r="V1159" s="5"/>
      <c r="W1159" s="5"/>
      <c r="X1159" s="6"/>
      <c r="Y1159" s="6"/>
      <c r="Z1159" s="6"/>
      <c r="AA1159" s="1"/>
      <c r="AB1159" s="1"/>
      <c r="AC1159" s="1"/>
      <c r="AD1159" s="2"/>
      <c r="AE1159" s="2"/>
      <c r="AF1159" s="1"/>
    </row>
    <row r="1160">
      <c r="A1160" s="5"/>
      <c r="B1160" s="3"/>
      <c r="C1160" s="2"/>
      <c r="D1160" s="24"/>
      <c r="E1160" s="2"/>
      <c r="F1160" s="11"/>
      <c r="G1160" s="25"/>
      <c r="H1160" s="2"/>
      <c r="I1160" s="25"/>
      <c r="J1160" s="1"/>
      <c r="K1160" s="5"/>
      <c r="L1160" s="5"/>
      <c r="M1160" s="1"/>
      <c r="N1160" s="1"/>
      <c r="O1160" s="2"/>
      <c r="P1160" s="1"/>
      <c r="Q1160" s="1"/>
      <c r="R1160" s="2"/>
      <c r="S1160" s="1"/>
      <c r="T1160" s="1"/>
      <c r="U1160" s="6"/>
      <c r="V1160" s="5"/>
      <c r="W1160" s="5"/>
      <c r="X1160" s="6"/>
      <c r="Y1160" s="6"/>
      <c r="Z1160" s="6"/>
      <c r="AA1160" s="1"/>
      <c r="AB1160" s="1"/>
      <c r="AC1160" s="1"/>
      <c r="AD1160" s="2"/>
      <c r="AE1160" s="2"/>
      <c r="AF1160" s="1"/>
    </row>
    <row r="1161">
      <c r="A1161" s="5"/>
      <c r="B1161" s="3"/>
      <c r="C1161" s="2"/>
      <c r="D1161" s="24"/>
      <c r="E1161" s="2"/>
      <c r="F1161" s="5"/>
      <c r="G1161" s="3"/>
      <c r="H1161" s="1"/>
      <c r="I1161" s="3"/>
      <c r="J1161" s="1"/>
      <c r="K1161" s="5"/>
      <c r="L1161" s="5"/>
      <c r="M1161" s="1"/>
      <c r="N1161" s="1"/>
      <c r="O1161" s="2"/>
      <c r="P1161" s="1"/>
      <c r="Q1161" s="1"/>
      <c r="R1161" s="2"/>
      <c r="S1161" s="1"/>
      <c r="T1161" s="1"/>
      <c r="U1161" s="6"/>
      <c r="V1161" s="5"/>
      <c r="W1161" s="5"/>
      <c r="X1161" s="6"/>
      <c r="Y1161" s="6"/>
      <c r="Z1161" s="6"/>
      <c r="AA1161" s="1"/>
      <c r="AB1161" s="1"/>
      <c r="AC1161" s="1"/>
      <c r="AD1161" s="2"/>
      <c r="AE1161" s="2"/>
      <c r="AF1161" s="1"/>
    </row>
    <row r="1162">
      <c r="A1162" s="5"/>
      <c r="B1162" s="3"/>
      <c r="C1162" s="2"/>
      <c r="D1162" s="24"/>
      <c r="E1162" s="2"/>
      <c r="F1162" s="5"/>
      <c r="G1162" s="3"/>
      <c r="H1162" s="1"/>
      <c r="I1162" s="3"/>
      <c r="J1162" s="1"/>
      <c r="K1162" s="5"/>
      <c r="L1162" s="5"/>
      <c r="M1162" s="1"/>
      <c r="N1162" s="1"/>
      <c r="O1162" s="2"/>
      <c r="P1162" s="1"/>
      <c r="Q1162" s="1"/>
      <c r="R1162" s="2"/>
      <c r="S1162" s="1"/>
      <c r="T1162" s="1"/>
      <c r="U1162" s="6"/>
      <c r="V1162" s="5"/>
      <c r="W1162" s="5"/>
      <c r="X1162" s="6"/>
      <c r="Y1162" s="6"/>
      <c r="Z1162" s="6"/>
      <c r="AA1162" s="1"/>
      <c r="AB1162" s="1"/>
      <c r="AC1162" s="1"/>
      <c r="AD1162" s="2"/>
      <c r="AE1162" s="2"/>
      <c r="AF1162" s="1"/>
    </row>
    <row r="1163">
      <c r="A1163" s="5"/>
      <c r="B1163" s="3"/>
      <c r="C1163" s="1"/>
      <c r="D1163" s="24"/>
      <c r="E1163" s="2"/>
      <c r="F1163" s="5"/>
      <c r="G1163" s="3"/>
      <c r="H1163" s="1"/>
      <c r="I1163" s="3"/>
      <c r="J1163" s="1"/>
      <c r="K1163" s="5"/>
      <c r="L1163" s="5"/>
      <c r="M1163" s="1"/>
      <c r="N1163" s="1"/>
      <c r="O1163" s="2"/>
      <c r="P1163" s="1"/>
      <c r="Q1163" s="1"/>
      <c r="R1163" s="2"/>
      <c r="S1163" s="1"/>
      <c r="T1163" s="1"/>
      <c r="U1163" s="6"/>
      <c r="V1163" s="5"/>
      <c r="W1163" s="5"/>
      <c r="X1163" s="6"/>
      <c r="Y1163" s="6"/>
      <c r="Z1163" s="6"/>
      <c r="AA1163" s="1"/>
      <c r="AB1163" s="1"/>
      <c r="AC1163" s="1"/>
      <c r="AD1163" s="2"/>
      <c r="AE1163" s="2"/>
      <c r="AF1163" s="1"/>
    </row>
    <row r="1164">
      <c r="A1164" s="5"/>
      <c r="B1164" s="3"/>
      <c r="C1164" s="1"/>
      <c r="D1164" s="24"/>
      <c r="E1164" s="2"/>
      <c r="F1164" s="5"/>
      <c r="G1164" s="3"/>
      <c r="H1164" s="1"/>
      <c r="I1164" s="3"/>
      <c r="J1164" s="1"/>
      <c r="K1164" s="5"/>
      <c r="L1164" s="5"/>
      <c r="M1164" s="1"/>
      <c r="N1164" s="1"/>
      <c r="O1164" s="2"/>
      <c r="P1164" s="1"/>
      <c r="Q1164" s="1"/>
      <c r="R1164" s="2"/>
      <c r="S1164" s="1"/>
      <c r="T1164" s="1"/>
      <c r="U1164" s="5"/>
      <c r="V1164" s="5"/>
      <c r="W1164" s="5"/>
      <c r="X1164" s="5"/>
      <c r="Y1164" s="5"/>
      <c r="Z1164" s="5"/>
      <c r="AA1164" s="1"/>
      <c r="AB1164" s="1"/>
      <c r="AC1164" s="1"/>
      <c r="AD1164" s="2"/>
      <c r="AE1164" s="1"/>
      <c r="AF1164" s="1"/>
    </row>
    <row r="1165">
      <c r="A1165" s="5"/>
      <c r="B1165" s="3"/>
      <c r="C1165" s="1"/>
      <c r="D1165" s="24"/>
      <c r="E1165" s="2"/>
      <c r="F1165" s="5"/>
      <c r="G1165" s="3"/>
      <c r="H1165" s="1"/>
      <c r="I1165" s="3"/>
      <c r="J1165" s="1"/>
      <c r="K1165" s="5"/>
      <c r="L1165" s="5"/>
      <c r="M1165" s="1"/>
      <c r="N1165" s="1"/>
      <c r="O1165" s="2"/>
      <c r="P1165" s="1"/>
      <c r="Q1165" s="1"/>
      <c r="R1165" s="2"/>
      <c r="S1165" s="1"/>
      <c r="T1165" s="1"/>
      <c r="U1165" s="6"/>
      <c r="V1165" s="5"/>
      <c r="W1165" s="5"/>
      <c r="X1165" s="6"/>
      <c r="Y1165" s="6"/>
      <c r="Z1165" s="6"/>
      <c r="AA1165" s="1"/>
      <c r="AB1165" s="1"/>
      <c r="AC1165" s="1"/>
      <c r="AD1165" s="2"/>
      <c r="AE1165" s="2"/>
      <c r="AF1165" s="1"/>
    </row>
    <row r="1166">
      <c r="A1166" s="5"/>
      <c r="B1166" s="3"/>
      <c r="C1166" s="1"/>
      <c r="D1166" s="24"/>
      <c r="E1166" s="2"/>
      <c r="F1166" s="5"/>
      <c r="G1166" s="3"/>
      <c r="H1166" s="1"/>
      <c r="I1166" s="3"/>
      <c r="J1166" s="1"/>
      <c r="K1166" s="5"/>
      <c r="L1166" s="5"/>
      <c r="M1166" s="1"/>
      <c r="N1166" s="1"/>
      <c r="O1166" s="2"/>
      <c r="P1166" s="1"/>
      <c r="Q1166" s="1"/>
      <c r="R1166" s="2"/>
      <c r="S1166" s="1"/>
      <c r="T1166" s="1"/>
      <c r="U1166" s="6"/>
      <c r="V1166" s="5"/>
      <c r="W1166" s="5"/>
      <c r="X1166" s="5"/>
      <c r="Y1166" s="5"/>
      <c r="Z1166" s="6"/>
      <c r="AA1166" s="1"/>
      <c r="AB1166" s="1"/>
      <c r="AC1166" s="1"/>
      <c r="AD1166" s="2"/>
      <c r="AE1166" s="2"/>
      <c r="AF1166" s="1"/>
    </row>
    <row r="1167">
      <c r="A1167" s="5"/>
      <c r="B1167" s="3"/>
      <c r="C1167" s="1"/>
      <c r="D1167" s="24"/>
      <c r="E1167" s="2"/>
      <c r="F1167" s="5"/>
      <c r="G1167" s="3"/>
      <c r="H1167" s="1"/>
      <c r="I1167" s="3"/>
      <c r="J1167" s="1"/>
      <c r="K1167" s="5"/>
      <c r="L1167" s="5"/>
      <c r="M1167" s="1"/>
      <c r="N1167" s="1"/>
      <c r="O1167" s="2"/>
      <c r="P1167" s="1"/>
      <c r="Q1167" s="1"/>
      <c r="R1167" s="2"/>
      <c r="S1167" s="1"/>
      <c r="T1167" s="1"/>
      <c r="U1167" s="6"/>
      <c r="V1167" s="5"/>
      <c r="W1167" s="5"/>
      <c r="X1167" s="6"/>
      <c r="Y1167" s="6"/>
      <c r="Z1167" s="5"/>
      <c r="AA1167" s="1"/>
      <c r="AB1167" s="1"/>
      <c r="AC1167" s="1"/>
      <c r="AD1167" s="2"/>
      <c r="AE1167" s="2"/>
      <c r="AF1167" s="1"/>
    </row>
    <row r="1168">
      <c r="A1168" s="5"/>
      <c r="B1168" s="3"/>
      <c r="C1168" s="1"/>
      <c r="D1168" s="24"/>
      <c r="E1168" s="2"/>
      <c r="F1168" s="5"/>
      <c r="G1168" s="3"/>
      <c r="H1168" s="1"/>
      <c r="I1168" s="3"/>
      <c r="J1168" s="1"/>
      <c r="K1168" s="5"/>
      <c r="L1168" s="5"/>
      <c r="M1168" s="1"/>
      <c r="N1168" s="1"/>
      <c r="O1168" s="2"/>
      <c r="P1168" s="1"/>
      <c r="Q1168" s="1"/>
      <c r="R1168" s="2"/>
      <c r="S1168" s="1"/>
      <c r="T1168" s="1"/>
      <c r="U1168" s="6"/>
      <c r="V1168" s="5"/>
      <c r="W1168" s="5"/>
      <c r="X1168" s="6"/>
      <c r="Y1168" s="6"/>
      <c r="Z1168" s="6"/>
      <c r="AA1168" s="1"/>
      <c r="AB1168" s="1"/>
      <c r="AC1168" s="1"/>
      <c r="AD1168" s="2"/>
      <c r="AE1168" s="2"/>
      <c r="AF1168" s="1"/>
    </row>
    <row r="1169">
      <c r="A1169" s="5"/>
      <c r="B1169" s="3"/>
      <c r="C1169" s="1"/>
      <c r="D1169" s="24"/>
      <c r="E1169" s="2"/>
      <c r="F1169" s="5"/>
      <c r="G1169" s="3"/>
      <c r="H1169" s="1"/>
      <c r="I1169" s="3"/>
      <c r="J1169" s="1"/>
      <c r="K1169" s="5"/>
      <c r="L1169" s="5"/>
      <c r="M1169" s="1"/>
      <c r="N1169" s="1"/>
      <c r="O1169" s="2"/>
      <c r="P1169" s="1"/>
      <c r="Q1169" s="1"/>
      <c r="R1169" s="2"/>
      <c r="S1169" s="1"/>
      <c r="T1169" s="1"/>
      <c r="U1169" s="6"/>
      <c r="V1169" s="5"/>
      <c r="W1169" s="5"/>
      <c r="X1169" s="6"/>
      <c r="Y1169" s="6"/>
      <c r="Z1169" s="6"/>
      <c r="AA1169" s="1"/>
      <c r="AB1169" s="1"/>
      <c r="AC1169" s="1"/>
      <c r="AD1169" s="2"/>
      <c r="AE1169" s="2"/>
      <c r="AF1169" s="1"/>
    </row>
    <row r="1170">
      <c r="A1170" s="5"/>
      <c r="B1170" s="3"/>
      <c r="C1170" s="1"/>
      <c r="D1170" s="24"/>
      <c r="E1170" s="2"/>
      <c r="F1170" s="5"/>
      <c r="G1170" s="3"/>
      <c r="H1170" s="1"/>
      <c r="I1170" s="3"/>
      <c r="J1170" s="1"/>
      <c r="K1170" s="5"/>
      <c r="L1170" s="5"/>
      <c r="M1170" s="1"/>
      <c r="N1170" s="1"/>
      <c r="O1170" s="2"/>
      <c r="P1170" s="1"/>
      <c r="Q1170" s="1"/>
      <c r="R1170" s="2"/>
      <c r="S1170" s="1"/>
      <c r="T1170" s="1"/>
      <c r="U1170" s="6"/>
      <c r="V1170" s="5"/>
      <c r="W1170" s="5"/>
      <c r="X1170" s="6"/>
      <c r="Y1170" s="6"/>
      <c r="Z1170" s="6"/>
      <c r="AA1170" s="1"/>
      <c r="AB1170" s="1"/>
      <c r="AC1170" s="1"/>
      <c r="AD1170" s="2"/>
      <c r="AE1170" s="2"/>
      <c r="AF1170" s="1"/>
    </row>
    <row r="1171">
      <c r="A1171" s="5"/>
      <c r="B1171" s="3"/>
      <c r="C1171" s="1"/>
      <c r="D1171" s="24"/>
      <c r="E1171" s="2"/>
      <c r="F1171" s="5"/>
      <c r="G1171" s="3"/>
      <c r="H1171" s="1"/>
      <c r="I1171" s="3"/>
      <c r="J1171" s="1"/>
      <c r="K1171" s="5"/>
      <c r="L1171" s="5"/>
      <c r="M1171" s="1"/>
      <c r="N1171" s="1"/>
      <c r="O1171" s="2"/>
      <c r="P1171" s="1"/>
      <c r="Q1171" s="1"/>
      <c r="R1171" s="2"/>
      <c r="S1171" s="1"/>
      <c r="T1171" s="1"/>
      <c r="U1171" s="6"/>
      <c r="V1171" s="5"/>
      <c r="W1171" s="5"/>
      <c r="X1171" s="6"/>
      <c r="Y1171" s="6"/>
      <c r="Z1171" s="6"/>
      <c r="AA1171" s="1"/>
      <c r="AB1171" s="1"/>
      <c r="AC1171" s="1"/>
      <c r="AD1171" s="2"/>
      <c r="AE1171" s="2"/>
      <c r="AF1171" s="1"/>
    </row>
    <row r="1172">
      <c r="A1172" s="5"/>
      <c r="B1172" s="3"/>
      <c r="C1172" s="2"/>
      <c r="D1172" s="24"/>
      <c r="E1172" s="2"/>
      <c r="F1172" s="5"/>
      <c r="G1172" s="3"/>
      <c r="H1172" s="1"/>
      <c r="I1172" s="3"/>
      <c r="J1172" s="1"/>
      <c r="K1172" s="5"/>
      <c r="L1172" s="5"/>
      <c r="M1172" s="1"/>
      <c r="N1172" s="1"/>
      <c r="O1172" s="2"/>
      <c r="P1172" s="1"/>
      <c r="Q1172" s="1"/>
      <c r="R1172" s="2"/>
      <c r="S1172" s="1"/>
      <c r="T1172" s="1"/>
      <c r="U1172" s="6"/>
      <c r="V1172" s="5"/>
      <c r="W1172" s="5"/>
      <c r="X1172" s="6"/>
      <c r="Y1172" s="6"/>
      <c r="Z1172" s="6"/>
      <c r="AA1172" s="1"/>
      <c r="AB1172" s="1"/>
      <c r="AC1172" s="1"/>
      <c r="AD1172" s="2"/>
      <c r="AE1172" s="2"/>
      <c r="AF1172" s="1"/>
    </row>
    <row r="1173">
      <c r="A1173" s="5"/>
      <c r="B1173" s="3"/>
      <c r="C1173" s="2"/>
      <c r="D1173" s="24"/>
      <c r="E1173" s="2"/>
      <c r="F1173" s="5"/>
      <c r="G1173" s="3"/>
      <c r="H1173" s="1"/>
      <c r="I1173" s="3"/>
      <c r="J1173" s="1"/>
      <c r="K1173" s="5"/>
      <c r="L1173" s="5"/>
      <c r="M1173" s="1"/>
      <c r="N1173" s="1"/>
      <c r="O1173" s="2"/>
      <c r="P1173" s="1"/>
      <c r="Q1173" s="1"/>
      <c r="R1173" s="2"/>
      <c r="S1173" s="1"/>
      <c r="T1173" s="1"/>
      <c r="U1173" s="6"/>
      <c r="V1173" s="5"/>
      <c r="W1173" s="5"/>
      <c r="X1173" s="6"/>
      <c r="Y1173" s="6"/>
      <c r="Z1173" s="5"/>
      <c r="AA1173" s="1"/>
      <c r="AB1173" s="1"/>
      <c r="AC1173" s="1"/>
      <c r="AD1173" s="2"/>
      <c r="AE1173" s="2"/>
      <c r="AF1173" s="1"/>
    </row>
    <row r="1174">
      <c r="A1174" s="5"/>
      <c r="B1174" s="3"/>
      <c r="C1174" s="2"/>
      <c r="D1174" s="24"/>
      <c r="E1174" s="2"/>
      <c r="F1174" s="5"/>
      <c r="G1174" s="3"/>
      <c r="H1174" s="1"/>
      <c r="I1174" s="3"/>
      <c r="J1174" s="1"/>
      <c r="K1174" s="5"/>
      <c r="L1174" s="5"/>
      <c r="M1174" s="1"/>
      <c r="N1174" s="1"/>
      <c r="O1174" s="2"/>
      <c r="P1174" s="1"/>
      <c r="Q1174" s="1"/>
      <c r="R1174" s="2"/>
      <c r="S1174" s="1"/>
      <c r="T1174" s="1"/>
      <c r="U1174" s="6"/>
      <c r="V1174" s="5"/>
      <c r="W1174" s="5"/>
      <c r="X1174" s="6"/>
      <c r="Y1174" s="6"/>
      <c r="Z1174" s="6"/>
      <c r="AA1174" s="1"/>
      <c r="AB1174" s="1"/>
      <c r="AC1174" s="1"/>
      <c r="AD1174" s="2"/>
      <c r="AE1174" s="2"/>
      <c r="AF1174" s="1"/>
    </row>
    <row r="1175">
      <c r="A1175" s="5"/>
      <c r="B1175" s="3"/>
      <c r="C1175" s="1"/>
      <c r="D1175" s="24"/>
      <c r="E1175" s="2"/>
      <c r="F1175" s="5"/>
      <c r="G1175" s="3"/>
      <c r="H1175" s="1"/>
      <c r="I1175" s="3"/>
      <c r="J1175" s="1"/>
      <c r="K1175" s="5"/>
      <c r="L1175" s="5"/>
      <c r="M1175" s="1"/>
      <c r="N1175" s="1"/>
      <c r="O1175" s="2"/>
      <c r="P1175" s="1"/>
      <c r="Q1175" s="1"/>
      <c r="R1175" s="2"/>
      <c r="S1175" s="1"/>
      <c r="T1175" s="1"/>
      <c r="U1175" s="6"/>
      <c r="V1175" s="5"/>
      <c r="W1175" s="5"/>
      <c r="X1175" s="6"/>
      <c r="Y1175" s="6"/>
      <c r="Z1175" s="6"/>
      <c r="AA1175" s="1"/>
      <c r="AB1175" s="1"/>
      <c r="AC1175" s="1"/>
      <c r="AD1175" s="2"/>
      <c r="AE1175" s="2"/>
      <c r="AF1175" s="1"/>
    </row>
    <row r="1176">
      <c r="A1176" s="5"/>
      <c r="B1176" s="3"/>
      <c r="C1176" s="2"/>
      <c r="D1176" s="24"/>
      <c r="E1176" s="2"/>
      <c r="F1176" s="5"/>
      <c r="G1176" s="3"/>
      <c r="H1176" s="1"/>
      <c r="I1176" s="3"/>
      <c r="J1176" s="1"/>
      <c r="K1176" s="5"/>
      <c r="L1176" s="5"/>
      <c r="M1176" s="1"/>
      <c r="N1176" s="1"/>
      <c r="O1176" s="2"/>
      <c r="P1176" s="1"/>
      <c r="Q1176" s="1"/>
      <c r="R1176" s="2"/>
      <c r="S1176" s="1"/>
      <c r="T1176" s="1"/>
      <c r="U1176" s="6"/>
      <c r="V1176" s="5"/>
      <c r="W1176" s="5"/>
      <c r="X1176" s="6"/>
      <c r="Y1176" s="6"/>
      <c r="Z1176" s="5"/>
      <c r="AA1176" s="1"/>
      <c r="AB1176" s="1"/>
      <c r="AC1176" s="1"/>
      <c r="AD1176" s="2"/>
      <c r="AE1176" s="2"/>
      <c r="AF1176" s="1"/>
    </row>
    <row r="1177">
      <c r="A1177" s="5"/>
      <c r="B1177" s="3"/>
      <c r="C1177" s="1"/>
      <c r="D1177" s="24"/>
      <c r="E1177" s="2"/>
      <c r="F1177" s="5"/>
      <c r="G1177" s="3"/>
      <c r="H1177" s="1"/>
      <c r="I1177" s="3"/>
      <c r="J1177" s="1"/>
      <c r="K1177" s="5"/>
      <c r="L1177" s="5"/>
      <c r="M1177" s="1"/>
      <c r="N1177" s="1"/>
      <c r="O1177" s="2"/>
      <c r="P1177" s="1"/>
      <c r="Q1177" s="1"/>
      <c r="R1177" s="2"/>
      <c r="S1177" s="1"/>
      <c r="T1177" s="1"/>
      <c r="U1177" s="6"/>
      <c r="V1177" s="5"/>
      <c r="W1177" s="5"/>
      <c r="X1177" s="6"/>
      <c r="Y1177" s="6"/>
      <c r="Z1177" s="5"/>
      <c r="AA1177" s="1"/>
      <c r="AB1177" s="1"/>
      <c r="AC1177" s="1"/>
      <c r="AD1177" s="2"/>
      <c r="AE1177" s="1"/>
      <c r="AF1177" s="1"/>
    </row>
    <row r="1178">
      <c r="A1178" s="5"/>
      <c r="B1178" s="3"/>
      <c r="C1178" s="2"/>
      <c r="D1178" s="24"/>
      <c r="E1178" s="2"/>
      <c r="F1178" s="5"/>
      <c r="G1178" s="3"/>
      <c r="H1178" s="1"/>
      <c r="I1178" s="3"/>
      <c r="J1178" s="1"/>
      <c r="K1178" s="5"/>
      <c r="L1178" s="5"/>
      <c r="M1178" s="1"/>
      <c r="N1178" s="1"/>
      <c r="O1178" s="2"/>
      <c r="P1178" s="1"/>
      <c r="Q1178" s="1"/>
      <c r="R1178" s="2"/>
      <c r="S1178" s="1"/>
      <c r="T1178" s="1"/>
      <c r="U1178" s="6"/>
      <c r="V1178" s="5"/>
      <c r="W1178" s="5"/>
      <c r="X1178" s="6"/>
      <c r="Y1178" s="6"/>
      <c r="Z1178" s="5"/>
      <c r="AA1178" s="1"/>
      <c r="AB1178" s="1"/>
      <c r="AC1178" s="1"/>
      <c r="AD1178" s="2"/>
      <c r="AE1178" s="2"/>
      <c r="AF1178" s="1"/>
    </row>
    <row r="1179">
      <c r="A1179" s="5"/>
      <c r="B1179" s="3"/>
      <c r="C1179" s="2"/>
      <c r="D1179" s="24"/>
      <c r="E1179" s="2"/>
      <c r="F1179" s="5"/>
      <c r="G1179" s="3"/>
      <c r="H1179" s="1"/>
      <c r="I1179" s="3"/>
      <c r="J1179" s="1"/>
      <c r="K1179" s="5"/>
      <c r="L1179" s="5"/>
      <c r="M1179" s="1"/>
      <c r="N1179" s="1"/>
      <c r="O1179" s="2"/>
      <c r="P1179" s="1"/>
      <c r="Q1179" s="1"/>
      <c r="R1179" s="2"/>
      <c r="S1179" s="1"/>
      <c r="T1179" s="1"/>
      <c r="U1179" s="6"/>
      <c r="V1179" s="5"/>
      <c r="W1179" s="5"/>
      <c r="X1179" s="6"/>
      <c r="Y1179" s="6"/>
      <c r="Z1179" s="6"/>
      <c r="AA1179" s="1"/>
      <c r="AB1179" s="1"/>
      <c r="AC1179" s="1"/>
      <c r="AD1179" s="2"/>
      <c r="AE1179" s="2"/>
      <c r="AF1179" s="1"/>
    </row>
    <row r="1180">
      <c r="A1180" s="5"/>
      <c r="B1180" s="3"/>
      <c r="C1180" s="2"/>
      <c r="D1180" s="24"/>
      <c r="E1180" s="2"/>
      <c r="F1180" s="5"/>
      <c r="G1180" s="3"/>
      <c r="H1180" s="1"/>
      <c r="I1180" s="3"/>
      <c r="J1180" s="1"/>
      <c r="K1180" s="5"/>
      <c r="L1180" s="5"/>
      <c r="M1180" s="1"/>
      <c r="N1180" s="1"/>
      <c r="O1180" s="2"/>
      <c r="P1180" s="1"/>
      <c r="Q1180" s="1"/>
      <c r="R1180" s="2"/>
      <c r="S1180" s="1"/>
      <c r="T1180" s="1"/>
      <c r="U1180" s="6"/>
      <c r="V1180" s="5"/>
      <c r="W1180" s="5"/>
      <c r="X1180" s="6"/>
      <c r="Y1180" s="6"/>
      <c r="Z1180" s="6"/>
      <c r="AA1180" s="1"/>
      <c r="AB1180" s="1"/>
      <c r="AC1180" s="1"/>
      <c r="AD1180" s="2"/>
      <c r="AE1180" s="2"/>
      <c r="AF1180" s="1"/>
    </row>
    <row r="1181">
      <c r="A1181" s="5"/>
      <c r="B1181" s="3"/>
      <c r="C1181" s="2"/>
      <c r="D1181" s="24"/>
      <c r="E1181" s="2"/>
      <c r="F1181" s="5"/>
      <c r="G1181" s="3"/>
      <c r="H1181" s="1"/>
      <c r="I1181" s="3"/>
      <c r="J1181" s="1"/>
      <c r="K1181" s="5"/>
      <c r="L1181" s="5"/>
      <c r="M1181" s="1"/>
      <c r="N1181" s="1"/>
      <c r="O1181" s="2"/>
      <c r="P1181" s="1"/>
      <c r="Q1181" s="1"/>
      <c r="R1181" s="2"/>
      <c r="S1181" s="1"/>
      <c r="T1181" s="1"/>
      <c r="U1181" s="6"/>
      <c r="V1181" s="5"/>
      <c r="W1181" s="5"/>
      <c r="X1181" s="6"/>
      <c r="Y1181" s="6"/>
      <c r="Z1181" s="6"/>
      <c r="AA1181" s="1"/>
      <c r="AB1181" s="1"/>
      <c r="AC1181" s="1"/>
      <c r="AD1181" s="2"/>
      <c r="AE1181" s="2"/>
      <c r="AF1181" s="1"/>
    </row>
    <row r="1182">
      <c r="A1182" s="5"/>
      <c r="B1182" s="3"/>
      <c r="C1182" s="2"/>
      <c r="D1182" s="24"/>
      <c r="E1182" s="2"/>
      <c r="F1182" s="5"/>
      <c r="G1182" s="3"/>
      <c r="H1182" s="1"/>
      <c r="I1182" s="3"/>
      <c r="J1182" s="1"/>
      <c r="K1182" s="5"/>
      <c r="L1182" s="5"/>
      <c r="M1182" s="1"/>
      <c r="N1182" s="1"/>
      <c r="O1182" s="2"/>
      <c r="P1182" s="1"/>
      <c r="Q1182" s="1"/>
      <c r="R1182" s="2"/>
      <c r="S1182" s="1"/>
      <c r="T1182" s="1"/>
      <c r="U1182" s="6"/>
      <c r="V1182" s="5"/>
      <c r="W1182" s="5"/>
      <c r="X1182" s="5"/>
      <c r="Y1182" s="5"/>
      <c r="Z1182" s="6"/>
      <c r="AA1182" s="1"/>
      <c r="AB1182" s="1"/>
      <c r="AC1182" s="1"/>
      <c r="AD1182" s="2"/>
      <c r="AE1182" s="2"/>
      <c r="AF1182" s="1"/>
    </row>
    <row r="1183">
      <c r="A1183" s="5"/>
      <c r="B1183" s="3"/>
      <c r="C1183" s="2"/>
      <c r="D1183" s="24"/>
      <c r="E1183" s="2"/>
      <c r="F1183" s="5"/>
      <c r="G1183" s="3"/>
      <c r="H1183" s="1"/>
      <c r="I1183" s="3"/>
      <c r="J1183" s="1"/>
      <c r="K1183" s="5"/>
      <c r="L1183" s="5"/>
      <c r="M1183" s="1"/>
      <c r="N1183" s="1"/>
      <c r="O1183" s="2"/>
      <c r="P1183" s="1"/>
      <c r="Q1183" s="1"/>
      <c r="R1183" s="2"/>
      <c r="S1183" s="1"/>
      <c r="T1183" s="1"/>
      <c r="U1183" s="6"/>
      <c r="V1183" s="5"/>
      <c r="W1183" s="5"/>
      <c r="X1183" s="6"/>
      <c r="Y1183" s="6"/>
      <c r="Z1183" s="6"/>
      <c r="AA1183" s="1"/>
      <c r="AB1183" s="1"/>
      <c r="AC1183" s="1"/>
      <c r="AD1183" s="2"/>
      <c r="AE1183" s="2"/>
      <c r="AF1183" s="1"/>
    </row>
    <row r="1184">
      <c r="A1184" s="5"/>
      <c r="B1184" s="3"/>
      <c r="C1184" s="2"/>
      <c r="D1184" s="24"/>
      <c r="E1184" s="2"/>
      <c r="F1184" s="5"/>
      <c r="G1184" s="3"/>
      <c r="H1184" s="1"/>
      <c r="I1184" s="3"/>
      <c r="J1184" s="1"/>
      <c r="K1184" s="5"/>
      <c r="L1184" s="5"/>
      <c r="M1184" s="1"/>
      <c r="N1184" s="1"/>
      <c r="O1184" s="2"/>
      <c r="P1184" s="1"/>
      <c r="Q1184" s="1"/>
      <c r="R1184" s="2"/>
      <c r="S1184" s="1"/>
      <c r="T1184" s="1"/>
      <c r="U1184" s="6"/>
      <c r="V1184" s="5"/>
      <c r="W1184" s="5"/>
      <c r="X1184" s="6"/>
      <c r="Y1184" s="6"/>
      <c r="Z1184" s="6"/>
      <c r="AA1184" s="1"/>
      <c r="AB1184" s="1"/>
      <c r="AC1184" s="1"/>
      <c r="AD1184" s="2"/>
      <c r="AE1184" s="2"/>
      <c r="AF1184" s="1"/>
    </row>
    <row r="1185">
      <c r="A1185" s="5"/>
      <c r="B1185" s="3"/>
      <c r="C1185" s="2"/>
      <c r="D1185" s="24"/>
      <c r="E1185" s="2"/>
      <c r="F1185" s="5"/>
      <c r="G1185" s="3"/>
      <c r="H1185" s="1"/>
      <c r="I1185" s="3"/>
      <c r="J1185" s="1"/>
      <c r="K1185" s="5"/>
      <c r="L1185" s="5"/>
      <c r="M1185" s="1"/>
      <c r="N1185" s="1"/>
      <c r="O1185" s="2"/>
      <c r="P1185" s="1"/>
      <c r="Q1185" s="1"/>
      <c r="R1185" s="2"/>
      <c r="S1185" s="1"/>
      <c r="T1185" s="1"/>
      <c r="U1185" s="6"/>
      <c r="V1185" s="5"/>
      <c r="W1185" s="5"/>
      <c r="X1185" s="6"/>
      <c r="Y1185" s="6"/>
      <c r="Z1185" s="6"/>
      <c r="AA1185" s="1"/>
      <c r="AB1185" s="1"/>
      <c r="AC1185" s="1"/>
      <c r="AD1185" s="2"/>
      <c r="AE1185" s="2"/>
      <c r="AF1185" s="1"/>
    </row>
    <row r="1186">
      <c r="A1186" s="5"/>
      <c r="B1186" s="3"/>
      <c r="C1186" s="2"/>
      <c r="D1186" s="24"/>
      <c r="E1186" s="2"/>
      <c r="F1186" s="5"/>
      <c r="G1186" s="3"/>
      <c r="H1186" s="1"/>
      <c r="I1186" s="3"/>
      <c r="J1186" s="1"/>
      <c r="K1186" s="5"/>
      <c r="L1186" s="5"/>
      <c r="M1186" s="1"/>
      <c r="N1186" s="1"/>
      <c r="O1186" s="2"/>
      <c r="P1186" s="1"/>
      <c r="Q1186" s="1"/>
      <c r="R1186" s="2"/>
      <c r="S1186" s="1"/>
      <c r="T1186" s="1"/>
      <c r="U1186" s="6"/>
      <c r="V1186" s="5"/>
      <c r="W1186" s="5"/>
      <c r="X1186" s="6"/>
      <c r="Y1186" s="6"/>
      <c r="Z1186" s="6"/>
      <c r="AA1186" s="1"/>
      <c r="AB1186" s="1"/>
      <c r="AC1186" s="1"/>
      <c r="AD1186" s="2"/>
      <c r="AE1186" s="2"/>
      <c r="AF1186" s="1"/>
    </row>
    <row r="1187">
      <c r="A1187" s="5"/>
      <c r="B1187" s="3"/>
      <c r="C1187" s="2"/>
      <c r="D1187" s="24"/>
      <c r="E1187" s="2"/>
      <c r="F1187" s="5"/>
      <c r="G1187" s="3"/>
      <c r="H1187" s="1"/>
      <c r="I1187" s="3"/>
      <c r="J1187" s="1"/>
      <c r="K1187" s="5"/>
      <c r="L1187" s="5"/>
      <c r="M1187" s="1"/>
      <c r="N1187" s="1"/>
      <c r="O1187" s="2"/>
      <c r="P1187" s="1"/>
      <c r="Q1187" s="1"/>
      <c r="R1187" s="2"/>
      <c r="S1187" s="1"/>
      <c r="T1187" s="1"/>
      <c r="U1187" s="6"/>
      <c r="V1187" s="5"/>
      <c r="W1187" s="5"/>
      <c r="X1187" s="6"/>
      <c r="Y1187" s="6"/>
      <c r="Z1187" s="6"/>
      <c r="AA1187" s="1"/>
      <c r="AB1187" s="1"/>
      <c r="AC1187" s="1"/>
      <c r="AD1187" s="2"/>
      <c r="AE1187" s="2"/>
      <c r="AF1187" s="1"/>
    </row>
    <row r="1188">
      <c r="A1188" s="5"/>
      <c r="B1188" s="3"/>
      <c r="C1188" s="1"/>
      <c r="D1188" s="24"/>
      <c r="E1188" s="2"/>
      <c r="F1188" s="11"/>
      <c r="G1188" s="25"/>
      <c r="H1188" s="2"/>
      <c r="I1188" s="25"/>
      <c r="J1188" s="1"/>
      <c r="K1188" s="5"/>
      <c r="L1188" s="5"/>
      <c r="M1188" s="1"/>
      <c r="N1188" s="1"/>
      <c r="O1188" s="2"/>
      <c r="P1188" s="1"/>
      <c r="Q1188" s="1"/>
      <c r="R1188" s="2"/>
      <c r="S1188" s="1"/>
      <c r="T1188" s="1"/>
      <c r="U1188" s="6"/>
      <c r="V1188" s="5"/>
      <c r="W1188" s="5"/>
      <c r="X1188" s="6"/>
      <c r="Y1188" s="6"/>
      <c r="Z1188" s="6"/>
      <c r="AA1188" s="1"/>
      <c r="AB1188" s="1"/>
      <c r="AC1188" s="1"/>
      <c r="AD1188" s="2"/>
      <c r="AE1188" s="2"/>
      <c r="AF1188" s="1"/>
    </row>
    <row r="1189">
      <c r="A1189" s="5"/>
      <c r="B1189" s="3"/>
      <c r="C1189" s="2"/>
      <c r="D1189" s="24"/>
      <c r="E1189" s="2"/>
      <c r="F1189" s="5"/>
      <c r="G1189" s="3"/>
      <c r="H1189" s="1"/>
      <c r="I1189" s="3"/>
      <c r="J1189" s="1"/>
      <c r="K1189" s="5"/>
      <c r="L1189" s="5"/>
      <c r="M1189" s="1"/>
      <c r="N1189" s="1"/>
      <c r="O1189" s="2"/>
      <c r="P1189" s="1"/>
      <c r="Q1189" s="1"/>
      <c r="R1189" s="2"/>
      <c r="S1189" s="1"/>
      <c r="T1189" s="1"/>
      <c r="U1189" s="6"/>
      <c r="V1189" s="5"/>
      <c r="W1189" s="5"/>
      <c r="X1189" s="6"/>
      <c r="Y1189" s="6"/>
      <c r="Z1189" s="6"/>
      <c r="AA1189" s="1"/>
      <c r="AB1189" s="1"/>
      <c r="AC1189" s="1"/>
      <c r="AD1189" s="2"/>
      <c r="AE1189" s="2"/>
      <c r="AF1189" s="1"/>
    </row>
    <row r="1190">
      <c r="A1190" s="5"/>
      <c r="B1190" s="3"/>
      <c r="C1190" s="2"/>
      <c r="D1190" s="24"/>
      <c r="E1190" s="2"/>
      <c r="F1190" s="5"/>
      <c r="G1190" s="3"/>
      <c r="H1190" s="1"/>
      <c r="I1190" s="3"/>
      <c r="J1190" s="1"/>
      <c r="K1190" s="5"/>
      <c r="L1190" s="5"/>
      <c r="M1190" s="1"/>
      <c r="N1190" s="1"/>
      <c r="O1190" s="2"/>
      <c r="P1190" s="1"/>
      <c r="Q1190" s="1"/>
      <c r="R1190" s="2"/>
      <c r="S1190" s="1"/>
      <c r="T1190" s="1"/>
      <c r="U1190" s="6"/>
      <c r="V1190" s="5"/>
      <c r="W1190" s="5"/>
      <c r="X1190" s="6"/>
      <c r="Y1190" s="6"/>
      <c r="Z1190" s="6"/>
      <c r="AA1190" s="1"/>
      <c r="AB1190" s="1"/>
      <c r="AC1190" s="1"/>
      <c r="AD1190" s="2"/>
      <c r="AE1190" s="2"/>
      <c r="AF1190" s="1"/>
    </row>
    <row r="1191">
      <c r="A1191" s="5"/>
      <c r="B1191" s="3"/>
      <c r="C1191" s="2"/>
      <c r="D1191" s="24"/>
      <c r="E1191" s="2"/>
      <c r="F1191" s="5"/>
      <c r="G1191" s="3"/>
      <c r="H1191" s="1"/>
      <c r="I1191" s="3"/>
      <c r="J1191" s="1"/>
      <c r="K1191" s="5"/>
      <c r="L1191" s="5"/>
      <c r="M1191" s="1"/>
      <c r="N1191" s="1"/>
      <c r="O1191" s="2"/>
      <c r="P1191" s="1"/>
      <c r="Q1191" s="1"/>
      <c r="R1191" s="2"/>
      <c r="S1191" s="1"/>
      <c r="T1191" s="1"/>
      <c r="U1191" s="6"/>
      <c r="V1191" s="5"/>
      <c r="W1191" s="5"/>
      <c r="X1191" s="6"/>
      <c r="Y1191" s="6"/>
      <c r="Z1191" s="5"/>
      <c r="AA1191" s="1"/>
      <c r="AB1191" s="1"/>
      <c r="AC1191" s="1"/>
      <c r="AD1191" s="2"/>
      <c r="AE1191" s="2"/>
      <c r="AF1191" s="1"/>
    </row>
    <row r="1192">
      <c r="A1192" s="5"/>
      <c r="B1192" s="3"/>
      <c r="C1192" s="2"/>
      <c r="D1192" s="24"/>
      <c r="E1192" s="2"/>
      <c r="F1192" s="5"/>
      <c r="G1192" s="3"/>
      <c r="H1192" s="1"/>
      <c r="I1192" s="3"/>
      <c r="J1192" s="1"/>
      <c r="K1192" s="5"/>
      <c r="L1192" s="5"/>
      <c r="M1192" s="1"/>
      <c r="N1192" s="1"/>
      <c r="O1192" s="2"/>
      <c r="P1192" s="1"/>
      <c r="Q1192" s="1"/>
      <c r="R1192" s="2"/>
      <c r="S1192" s="1"/>
      <c r="T1192" s="1"/>
      <c r="U1192" s="6"/>
      <c r="V1192" s="5"/>
      <c r="W1192" s="5"/>
      <c r="X1192" s="6"/>
      <c r="Y1192" s="6"/>
      <c r="Z1192" s="6"/>
      <c r="AA1192" s="1"/>
      <c r="AB1192" s="1"/>
      <c r="AC1192" s="1"/>
      <c r="AD1192" s="2"/>
      <c r="AE1192" s="2"/>
      <c r="AF1192" s="1"/>
    </row>
    <row r="1193">
      <c r="A1193" s="5"/>
      <c r="B1193" s="3"/>
      <c r="C1193" s="2"/>
      <c r="D1193" s="24"/>
      <c r="E1193" s="2"/>
      <c r="F1193" s="5"/>
      <c r="G1193" s="3"/>
      <c r="H1193" s="1"/>
      <c r="I1193" s="3"/>
      <c r="J1193" s="1"/>
      <c r="K1193" s="5"/>
      <c r="L1193" s="5"/>
      <c r="M1193" s="1"/>
      <c r="N1193" s="1"/>
      <c r="O1193" s="2"/>
      <c r="P1193" s="1"/>
      <c r="Q1193" s="1"/>
      <c r="R1193" s="2"/>
      <c r="S1193" s="1"/>
      <c r="T1193" s="1"/>
      <c r="U1193" s="6"/>
      <c r="V1193" s="5"/>
      <c r="W1193" s="5"/>
      <c r="X1193" s="6"/>
      <c r="Y1193" s="6"/>
      <c r="Z1193" s="6"/>
      <c r="AA1193" s="1"/>
      <c r="AB1193" s="1"/>
      <c r="AC1193" s="1"/>
      <c r="AD1193" s="2"/>
      <c r="AE1193" s="2"/>
      <c r="AF1193" s="1"/>
    </row>
    <row r="1194">
      <c r="A1194" s="5"/>
      <c r="B1194" s="3"/>
      <c r="C1194" s="2"/>
      <c r="D1194" s="24"/>
      <c r="E1194" s="2"/>
      <c r="F1194" s="5"/>
      <c r="G1194" s="3"/>
      <c r="H1194" s="1"/>
      <c r="I1194" s="3"/>
      <c r="J1194" s="1"/>
      <c r="K1194" s="5"/>
      <c r="L1194" s="5"/>
      <c r="M1194" s="1"/>
      <c r="N1194" s="1"/>
      <c r="O1194" s="2"/>
      <c r="P1194" s="1"/>
      <c r="Q1194" s="1"/>
      <c r="R1194" s="2"/>
      <c r="S1194" s="1"/>
      <c r="T1194" s="1"/>
      <c r="U1194" s="6"/>
      <c r="V1194" s="5"/>
      <c r="W1194" s="5"/>
      <c r="X1194" s="6"/>
      <c r="Y1194" s="6"/>
      <c r="Z1194" s="6"/>
      <c r="AA1194" s="1"/>
      <c r="AB1194" s="1"/>
      <c r="AC1194" s="1"/>
      <c r="AD1194" s="2"/>
      <c r="AE1194" s="2"/>
      <c r="AF1194" s="1"/>
    </row>
    <row r="1195">
      <c r="A1195" s="5"/>
      <c r="B1195" s="3"/>
      <c r="C1195" s="1"/>
      <c r="D1195" s="24"/>
      <c r="E1195" s="2"/>
      <c r="F1195" s="5"/>
      <c r="G1195" s="3"/>
      <c r="H1195" s="1"/>
      <c r="I1195" s="3"/>
      <c r="J1195" s="1"/>
      <c r="K1195" s="5"/>
      <c r="L1195" s="5"/>
      <c r="M1195" s="1"/>
      <c r="N1195" s="1"/>
      <c r="O1195" s="2"/>
      <c r="P1195" s="1"/>
      <c r="Q1195" s="1"/>
      <c r="R1195" s="2"/>
      <c r="S1195" s="1"/>
      <c r="T1195" s="1"/>
      <c r="U1195" s="6"/>
      <c r="V1195" s="5"/>
      <c r="W1195" s="5"/>
      <c r="X1195" s="6"/>
      <c r="Y1195" s="6"/>
      <c r="Z1195" s="6"/>
      <c r="AA1195" s="1"/>
      <c r="AB1195" s="1"/>
      <c r="AC1195" s="1"/>
      <c r="AD1195" s="2"/>
      <c r="AE1195" s="2"/>
      <c r="AF1195" s="1"/>
    </row>
    <row r="1196">
      <c r="A1196" s="5"/>
      <c r="B1196" s="3"/>
      <c r="C1196" s="2"/>
      <c r="D1196" s="24"/>
      <c r="E1196" s="2"/>
      <c r="F1196" s="5"/>
      <c r="G1196" s="3"/>
      <c r="H1196" s="1"/>
      <c r="I1196" s="3"/>
      <c r="J1196" s="1"/>
      <c r="K1196" s="5"/>
      <c r="L1196" s="5"/>
      <c r="M1196" s="1"/>
      <c r="N1196" s="1"/>
      <c r="O1196" s="2"/>
      <c r="P1196" s="1"/>
      <c r="Q1196" s="1"/>
      <c r="R1196" s="2"/>
      <c r="S1196" s="1"/>
      <c r="T1196" s="1"/>
      <c r="U1196" s="6"/>
      <c r="V1196" s="5"/>
      <c r="W1196" s="5"/>
      <c r="X1196" s="6"/>
      <c r="Y1196" s="6"/>
      <c r="Z1196" s="6"/>
      <c r="AA1196" s="1"/>
      <c r="AB1196" s="1"/>
      <c r="AC1196" s="1"/>
      <c r="AD1196" s="2"/>
      <c r="AE1196" s="2"/>
      <c r="AF1196" s="1"/>
    </row>
    <row r="1197">
      <c r="A1197" s="5"/>
      <c r="B1197" s="3"/>
      <c r="C1197" s="2"/>
      <c r="D1197" s="24"/>
      <c r="E1197" s="2"/>
      <c r="F1197" s="5"/>
      <c r="G1197" s="3"/>
      <c r="H1197" s="1"/>
      <c r="I1197" s="3"/>
      <c r="J1197" s="1"/>
      <c r="K1197" s="5"/>
      <c r="L1197" s="5"/>
      <c r="M1197" s="1"/>
      <c r="N1197" s="1"/>
      <c r="O1197" s="2"/>
      <c r="P1197" s="1"/>
      <c r="Q1197" s="1"/>
      <c r="R1197" s="2"/>
      <c r="S1197" s="1"/>
      <c r="T1197" s="1"/>
      <c r="U1197" s="6"/>
      <c r="V1197" s="5"/>
      <c r="W1197" s="5"/>
      <c r="X1197" s="6"/>
      <c r="Y1197" s="6"/>
      <c r="Z1197" s="6"/>
      <c r="AA1197" s="1"/>
      <c r="AB1197" s="1"/>
      <c r="AC1197" s="1"/>
      <c r="AD1197" s="2"/>
      <c r="AE1197" s="2"/>
      <c r="AF1197" s="1"/>
    </row>
    <row r="1198">
      <c r="A1198" s="5"/>
      <c r="B1198" s="3"/>
      <c r="C1198" s="2"/>
      <c r="D1198" s="24"/>
      <c r="E1198" s="2"/>
      <c r="F1198" s="5"/>
      <c r="G1198" s="3"/>
      <c r="H1198" s="1"/>
      <c r="I1198" s="3"/>
      <c r="J1198" s="1"/>
      <c r="K1198" s="5"/>
      <c r="L1198" s="5"/>
      <c r="M1198" s="1"/>
      <c r="N1198" s="1"/>
      <c r="O1198" s="2"/>
      <c r="P1198" s="1"/>
      <c r="Q1198" s="1"/>
      <c r="R1198" s="2"/>
      <c r="S1198" s="1"/>
      <c r="T1198" s="1"/>
      <c r="U1198" s="6"/>
      <c r="V1198" s="5"/>
      <c r="W1198" s="5"/>
      <c r="X1198" s="6"/>
      <c r="Y1198" s="6"/>
      <c r="Z1198" s="5"/>
      <c r="AA1198" s="1"/>
      <c r="AB1198" s="1"/>
      <c r="AC1198" s="1"/>
      <c r="AD1198" s="2"/>
      <c r="AE1198" s="2"/>
      <c r="AF1198" s="1"/>
    </row>
    <row r="1199">
      <c r="A1199" s="5"/>
      <c r="B1199" s="3"/>
      <c r="C1199" s="2"/>
      <c r="D1199" s="24"/>
      <c r="E1199" s="2"/>
      <c r="F1199" s="5"/>
      <c r="G1199" s="3"/>
      <c r="H1199" s="1"/>
      <c r="I1199" s="3"/>
      <c r="J1199" s="1"/>
      <c r="K1199" s="5"/>
      <c r="L1199" s="5"/>
      <c r="M1199" s="1"/>
      <c r="N1199" s="1"/>
      <c r="O1199" s="2"/>
      <c r="P1199" s="1"/>
      <c r="Q1199" s="1"/>
      <c r="R1199" s="2"/>
      <c r="S1199" s="1"/>
      <c r="T1199" s="1"/>
      <c r="U1199" s="6"/>
      <c r="V1199" s="5"/>
      <c r="W1199" s="5"/>
      <c r="X1199" s="6"/>
      <c r="Y1199" s="6"/>
      <c r="Z1199" s="6"/>
      <c r="AA1199" s="1"/>
      <c r="AB1199" s="1"/>
      <c r="AC1199" s="1"/>
      <c r="AD1199" s="2"/>
      <c r="AE1199" s="2"/>
      <c r="AF1199" s="1"/>
    </row>
    <row r="1200">
      <c r="A1200" s="5"/>
      <c r="B1200" s="3"/>
      <c r="C1200" s="1"/>
      <c r="D1200" s="24"/>
      <c r="E1200" s="2"/>
      <c r="F1200" s="5"/>
      <c r="G1200" s="3"/>
      <c r="H1200" s="1"/>
      <c r="I1200" s="3"/>
      <c r="J1200" s="1"/>
      <c r="K1200" s="5"/>
      <c r="L1200" s="5"/>
      <c r="M1200" s="1"/>
      <c r="N1200" s="1"/>
      <c r="O1200" s="2"/>
      <c r="P1200" s="1"/>
      <c r="Q1200" s="1"/>
      <c r="R1200" s="2"/>
      <c r="S1200" s="1"/>
      <c r="T1200" s="1"/>
      <c r="U1200" s="6"/>
      <c r="V1200" s="5"/>
      <c r="W1200" s="5"/>
      <c r="X1200" s="5"/>
      <c r="Y1200" s="5"/>
      <c r="Z1200" s="6"/>
      <c r="AA1200" s="1"/>
      <c r="AB1200" s="1"/>
      <c r="AC1200" s="1"/>
      <c r="AD1200" s="2"/>
      <c r="AE1200" s="2"/>
      <c r="AF1200" s="1"/>
    </row>
    <row r="1201">
      <c r="A1201" s="5"/>
      <c r="B1201" s="3"/>
      <c r="C1201" s="1"/>
      <c r="D1201" s="24"/>
      <c r="E1201" s="2"/>
      <c r="F1201" s="5"/>
      <c r="G1201" s="3"/>
      <c r="H1201" s="1"/>
      <c r="I1201" s="3"/>
      <c r="J1201" s="1"/>
      <c r="K1201" s="5"/>
      <c r="L1201" s="5"/>
      <c r="M1201" s="1"/>
      <c r="N1201" s="1"/>
      <c r="O1201" s="2"/>
      <c r="P1201" s="1"/>
      <c r="Q1201" s="1"/>
      <c r="R1201" s="2"/>
      <c r="S1201" s="1"/>
      <c r="T1201" s="1"/>
      <c r="U1201" s="6"/>
      <c r="V1201" s="5"/>
      <c r="W1201" s="5"/>
      <c r="X1201" s="5"/>
      <c r="Y1201" s="5"/>
      <c r="Z1201" s="6"/>
      <c r="AA1201" s="1"/>
      <c r="AB1201" s="1"/>
      <c r="AC1201" s="1"/>
      <c r="AD1201" s="2"/>
      <c r="AE1201" s="2"/>
      <c r="AF1201" s="1"/>
    </row>
    <row r="1202">
      <c r="A1202" s="5"/>
      <c r="B1202" s="3"/>
      <c r="C1202" s="1"/>
      <c r="D1202" s="24"/>
      <c r="E1202" s="2"/>
      <c r="F1202" s="5"/>
      <c r="G1202" s="3"/>
      <c r="H1202" s="1"/>
      <c r="I1202" s="3"/>
      <c r="J1202" s="1"/>
      <c r="K1202" s="5"/>
      <c r="L1202" s="5"/>
      <c r="M1202" s="1"/>
      <c r="N1202" s="1"/>
      <c r="O1202" s="2"/>
      <c r="P1202" s="1"/>
      <c r="Q1202" s="1"/>
      <c r="R1202" s="2"/>
      <c r="S1202" s="1"/>
      <c r="T1202" s="1"/>
      <c r="U1202" s="6"/>
      <c r="V1202" s="5"/>
      <c r="W1202" s="5"/>
      <c r="X1202" s="6"/>
      <c r="Y1202" s="6"/>
      <c r="Z1202" s="6"/>
      <c r="AA1202" s="1"/>
      <c r="AB1202" s="1"/>
      <c r="AC1202" s="1"/>
      <c r="AD1202" s="2"/>
      <c r="AE1202" s="2"/>
      <c r="AF1202" s="1"/>
    </row>
    <row r="1203">
      <c r="A1203" s="5"/>
      <c r="B1203" s="3"/>
      <c r="C1203" s="2"/>
      <c r="D1203" s="24"/>
      <c r="E1203" s="2"/>
      <c r="F1203" s="5"/>
      <c r="G1203" s="3"/>
      <c r="H1203" s="1"/>
      <c r="I1203" s="3"/>
      <c r="J1203" s="1"/>
      <c r="K1203" s="5"/>
      <c r="L1203" s="5"/>
      <c r="M1203" s="1"/>
      <c r="N1203" s="1"/>
      <c r="O1203" s="2"/>
      <c r="P1203" s="1"/>
      <c r="Q1203" s="1"/>
      <c r="R1203" s="2"/>
      <c r="S1203" s="1"/>
      <c r="T1203" s="1"/>
      <c r="U1203" s="6"/>
      <c r="V1203" s="5"/>
      <c r="W1203" s="5"/>
      <c r="X1203" s="6"/>
      <c r="Y1203" s="6"/>
      <c r="Z1203" s="6"/>
      <c r="AA1203" s="1"/>
      <c r="AB1203" s="1"/>
      <c r="AC1203" s="1"/>
      <c r="AD1203" s="2"/>
      <c r="AE1203" s="2"/>
      <c r="AF1203" s="1"/>
    </row>
    <row r="1204">
      <c r="A1204" s="5"/>
      <c r="B1204" s="3"/>
      <c r="C1204" s="1"/>
      <c r="D1204" s="24"/>
      <c r="E1204" s="2"/>
      <c r="F1204" s="5"/>
      <c r="G1204" s="3"/>
      <c r="H1204" s="1"/>
      <c r="I1204" s="3"/>
      <c r="J1204" s="1"/>
      <c r="K1204" s="5"/>
      <c r="L1204" s="5"/>
      <c r="M1204" s="1"/>
      <c r="N1204" s="1"/>
      <c r="O1204" s="2"/>
      <c r="P1204" s="1"/>
      <c r="Q1204" s="1"/>
      <c r="R1204" s="2"/>
      <c r="S1204" s="1"/>
      <c r="T1204" s="1"/>
      <c r="U1204" s="6"/>
      <c r="V1204" s="5"/>
      <c r="W1204" s="5"/>
      <c r="X1204" s="6"/>
      <c r="Y1204" s="6"/>
      <c r="Z1204" s="6"/>
      <c r="AA1204" s="1"/>
      <c r="AB1204" s="2"/>
      <c r="AC1204" s="1"/>
      <c r="AD1204" s="2"/>
      <c r="AE1204" s="2"/>
      <c r="AF1204" s="1"/>
    </row>
    <row r="1205">
      <c r="A1205" s="5"/>
      <c r="B1205" s="3"/>
      <c r="C1205" s="1"/>
      <c r="D1205" s="24"/>
      <c r="E1205" s="2"/>
      <c r="F1205" s="5"/>
      <c r="G1205" s="3"/>
      <c r="H1205" s="1"/>
      <c r="I1205" s="3"/>
      <c r="J1205" s="1"/>
      <c r="K1205" s="5"/>
      <c r="L1205" s="5"/>
      <c r="M1205" s="1"/>
      <c r="N1205" s="1"/>
      <c r="O1205" s="2"/>
      <c r="P1205" s="1"/>
      <c r="Q1205" s="1"/>
      <c r="R1205" s="2"/>
      <c r="S1205" s="1"/>
      <c r="T1205" s="1"/>
      <c r="U1205" s="6"/>
      <c r="V1205" s="5"/>
      <c r="W1205" s="5"/>
      <c r="X1205" s="6"/>
      <c r="Y1205" s="6"/>
      <c r="Z1205" s="6"/>
      <c r="AA1205" s="1"/>
      <c r="AB1205" s="2"/>
      <c r="AC1205" s="1"/>
      <c r="AD1205" s="2"/>
      <c r="AE1205" s="2"/>
      <c r="AF1205" s="1"/>
    </row>
    <row r="1206">
      <c r="A1206" s="5"/>
      <c r="B1206" s="3"/>
      <c r="C1206" s="1"/>
      <c r="D1206" s="24"/>
      <c r="E1206" s="2"/>
      <c r="F1206" s="5"/>
      <c r="G1206" s="3"/>
      <c r="H1206" s="1"/>
      <c r="I1206" s="3"/>
      <c r="J1206" s="1"/>
      <c r="K1206" s="5"/>
      <c r="L1206" s="5"/>
      <c r="M1206" s="1"/>
      <c r="N1206" s="1"/>
      <c r="O1206" s="2"/>
      <c r="P1206" s="1"/>
      <c r="Q1206" s="1"/>
      <c r="R1206" s="2"/>
      <c r="S1206" s="1"/>
      <c r="T1206" s="1"/>
      <c r="U1206" s="5"/>
      <c r="V1206" s="5"/>
      <c r="W1206" s="5"/>
      <c r="X1206" s="5"/>
      <c r="Y1206" s="5"/>
      <c r="Z1206" s="5"/>
      <c r="AA1206" s="1"/>
      <c r="AB1206" s="2"/>
      <c r="AC1206" s="1"/>
      <c r="AD1206" s="2"/>
      <c r="AE1206" s="2"/>
      <c r="AF1206" s="1"/>
    </row>
    <row r="1207">
      <c r="A1207" s="5"/>
      <c r="B1207" s="3"/>
      <c r="C1207" s="1"/>
      <c r="D1207" s="24"/>
      <c r="E1207" s="2"/>
      <c r="F1207" s="5"/>
      <c r="G1207" s="3"/>
      <c r="H1207" s="1"/>
      <c r="I1207" s="3"/>
      <c r="J1207" s="1"/>
      <c r="K1207" s="5"/>
      <c r="L1207" s="5"/>
      <c r="M1207" s="1"/>
      <c r="N1207" s="1"/>
      <c r="O1207" s="2"/>
      <c r="P1207" s="1"/>
      <c r="Q1207" s="1"/>
      <c r="R1207" s="2"/>
      <c r="S1207" s="1"/>
      <c r="T1207" s="1"/>
      <c r="U1207" s="6"/>
      <c r="V1207" s="5"/>
      <c r="W1207" s="5"/>
      <c r="X1207" s="6"/>
      <c r="Y1207" s="6"/>
      <c r="Z1207" s="6"/>
      <c r="AA1207" s="1"/>
      <c r="AB1207" s="2"/>
      <c r="AC1207" s="1"/>
      <c r="AD1207" s="2"/>
      <c r="AE1207" s="2"/>
      <c r="AF1207" s="1"/>
    </row>
    <row r="1208">
      <c r="A1208" s="5"/>
      <c r="B1208" s="3"/>
      <c r="C1208" s="1"/>
      <c r="D1208" s="24"/>
      <c r="E1208" s="2"/>
      <c r="F1208" s="5"/>
      <c r="G1208" s="3"/>
      <c r="H1208" s="1"/>
      <c r="I1208" s="3"/>
      <c r="J1208" s="1"/>
      <c r="K1208" s="5"/>
      <c r="L1208" s="5"/>
      <c r="M1208" s="1"/>
      <c r="N1208" s="1"/>
      <c r="O1208" s="2"/>
      <c r="P1208" s="1"/>
      <c r="Q1208" s="1"/>
      <c r="R1208" s="2"/>
      <c r="S1208" s="1"/>
      <c r="T1208" s="1"/>
      <c r="U1208" s="6"/>
      <c r="V1208" s="5"/>
      <c r="W1208" s="5"/>
      <c r="X1208" s="6"/>
      <c r="Y1208" s="6"/>
      <c r="Z1208" s="6"/>
      <c r="AA1208" s="1"/>
      <c r="AB1208" s="2"/>
      <c r="AC1208" s="1"/>
      <c r="AD1208" s="2"/>
      <c r="AE1208" s="2"/>
      <c r="AF1208" s="1"/>
    </row>
    <row r="1209">
      <c r="A1209" s="5"/>
      <c r="B1209" s="3"/>
      <c r="C1209" s="1"/>
      <c r="D1209" s="24"/>
      <c r="E1209" s="2"/>
      <c r="F1209" s="5"/>
      <c r="G1209" s="3"/>
      <c r="H1209" s="1"/>
      <c r="I1209" s="3"/>
      <c r="J1209" s="1"/>
      <c r="K1209" s="5"/>
      <c r="L1209" s="5"/>
      <c r="M1209" s="1"/>
      <c r="N1209" s="1"/>
      <c r="O1209" s="2"/>
      <c r="P1209" s="1"/>
      <c r="Q1209" s="1"/>
      <c r="R1209" s="2"/>
      <c r="S1209" s="1"/>
      <c r="T1209" s="1"/>
      <c r="U1209" s="6"/>
      <c r="V1209" s="5"/>
      <c r="W1209" s="5"/>
      <c r="X1209" s="6"/>
      <c r="Y1209" s="6"/>
      <c r="Z1209" s="6"/>
      <c r="AA1209" s="1"/>
      <c r="AB1209" s="2"/>
      <c r="AC1209" s="1"/>
      <c r="AD1209" s="2"/>
      <c r="AE1209" s="2"/>
      <c r="AF1209" s="1"/>
    </row>
    <row r="1210">
      <c r="A1210" s="5"/>
      <c r="B1210" s="3"/>
      <c r="C1210" s="2"/>
      <c r="D1210" s="24"/>
      <c r="E1210" s="2"/>
      <c r="F1210" s="5"/>
      <c r="G1210" s="3"/>
      <c r="H1210" s="1"/>
      <c r="I1210" s="3"/>
      <c r="J1210" s="1"/>
      <c r="K1210" s="5"/>
      <c r="L1210" s="5"/>
      <c r="M1210" s="1"/>
      <c r="N1210" s="1"/>
      <c r="O1210" s="2"/>
      <c r="P1210" s="1"/>
      <c r="Q1210" s="1"/>
      <c r="R1210" s="2"/>
      <c r="S1210" s="1"/>
      <c r="T1210" s="1"/>
      <c r="U1210" s="6"/>
      <c r="V1210" s="5"/>
      <c r="W1210" s="5"/>
      <c r="X1210" s="6"/>
      <c r="Y1210" s="6"/>
      <c r="Z1210" s="6"/>
      <c r="AA1210" s="1"/>
      <c r="AB1210" s="1"/>
      <c r="AC1210" s="1"/>
      <c r="AD1210" s="2"/>
      <c r="AE1210" s="2"/>
      <c r="AF1210" s="1"/>
    </row>
    <row r="1211">
      <c r="A1211" s="5"/>
      <c r="B1211" s="3"/>
      <c r="C1211" s="1"/>
      <c r="D1211" s="24"/>
      <c r="E1211" s="2"/>
      <c r="F1211" s="5"/>
      <c r="G1211" s="3"/>
      <c r="H1211" s="1"/>
      <c r="I1211" s="3"/>
      <c r="J1211" s="1"/>
      <c r="K1211" s="5"/>
      <c r="L1211" s="5"/>
      <c r="M1211" s="1"/>
      <c r="N1211" s="1"/>
      <c r="O1211" s="2"/>
      <c r="P1211" s="1"/>
      <c r="Q1211" s="1"/>
      <c r="R1211" s="2"/>
      <c r="S1211" s="1"/>
      <c r="T1211" s="1"/>
      <c r="U1211" s="6"/>
      <c r="V1211" s="5"/>
      <c r="W1211" s="5"/>
      <c r="X1211" s="6"/>
      <c r="Y1211" s="6"/>
      <c r="Z1211" s="5"/>
      <c r="AA1211" s="1"/>
      <c r="AB1211" s="1"/>
      <c r="AC1211" s="1"/>
      <c r="AD1211" s="2"/>
      <c r="AE1211" s="2"/>
      <c r="AF1211" s="1"/>
    </row>
    <row r="1212">
      <c r="A1212" s="5"/>
      <c r="B1212" s="3"/>
      <c r="C1212" s="1"/>
      <c r="D1212" s="24"/>
      <c r="E1212" s="2"/>
      <c r="F1212" s="11"/>
      <c r="G1212" s="25"/>
      <c r="H1212" s="2"/>
      <c r="I1212" s="25"/>
      <c r="J1212" s="1"/>
      <c r="K1212" s="5"/>
      <c r="L1212" s="5"/>
      <c r="M1212" s="1"/>
      <c r="N1212" s="1"/>
      <c r="O1212" s="2"/>
      <c r="P1212" s="1"/>
      <c r="Q1212" s="1"/>
      <c r="R1212" s="2"/>
      <c r="S1212" s="1"/>
      <c r="T1212" s="1"/>
      <c r="U1212" s="6"/>
      <c r="V1212" s="5"/>
      <c r="W1212" s="5"/>
      <c r="X1212" s="5"/>
      <c r="Y1212" s="5"/>
      <c r="Z1212" s="6"/>
      <c r="AA1212" s="1"/>
      <c r="AB1212" s="1"/>
      <c r="AC1212" s="1"/>
      <c r="AD1212" s="2"/>
      <c r="AE1212" s="2"/>
      <c r="AF1212" s="1"/>
    </row>
    <row r="1213">
      <c r="A1213" s="5"/>
      <c r="B1213" s="3"/>
      <c r="C1213" s="2"/>
      <c r="D1213" s="24"/>
      <c r="E1213" s="2"/>
      <c r="F1213" s="5"/>
      <c r="G1213" s="3"/>
      <c r="H1213" s="1"/>
      <c r="I1213" s="3"/>
      <c r="J1213" s="1"/>
      <c r="K1213" s="5"/>
      <c r="L1213" s="5"/>
      <c r="M1213" s="1"/>
      <c r="N1213" s="1"/>
      <c r="O1213" s="2"/>
      <c r="P1213" s="1"/>
      <c r="Q1213" s="1"/>
      <c r="R1213" s="2"/>
      <c r="S1213" s="1"/>
      <c r="T1213" s="1"/>
      <c r="U1213" s="6"/>
      <c r="V1213" s="5"/>
      <c r="W1213" s="5"/>
      <c r="X1213" s="6"/>
      <c r="Y1213" s="6"/>
      <c r="Z1213" s="5"/>
      <c r="AA1213" s="1"/>
      <c r="AB1213" s="1"/>
      <c r="AC1213" s="1"/>
      <c r="AD1213" s="2"/>
      <c r="AE1213" s="2"/>
      <c r="AF1213" s="1"/>
    </row>
    <row r="1214">
      <c r="A1214" s="5"/>
      <c r="B1214" s="3"/>
      <c r="C1214" s="2"/>
      <c r="D1214" s="24"/>
      <c r="E1214" s="2"/>
      <c r="F1214" s="5"/>
      <c r="G1214" s="3"/>
      <c r="H1214" s="1"/>
      <c r="I1214" s="3"/>
      <c r="J1214" s="1"/>
      <c r="K1214" s="5"/>
      <c r="L1214" s="5"/>
      <c r="M1214" s="1"/>
      <c r="N1214" s="1"/>
      <c r="O1214" s="2"/>
      <c r="P1214" s="1"/>
      <c r="Q1214" s="1"/>
      <c r="R1214" s="2"/>
      <c r="S1214" s="1"/>
      <c r="T1214" s="1"/>
      <c r="U1214" s="6"/>
      <c r="V1214" s="5"/>
      <c r="W1214" s="5"/>
      <c r="X1214" s="6"/>
      <c r="Y1214" s="6"/>
      <c r="Z1214" s="6"/>
      <c r="AA1214" s="1"/>
      <c r="AB1214" s="1"/>
      <c r="AC1214" s="1"/>
      <c r="AD1214" s="2"/>
      <c r="AE1214" s="2"/>
      <c r="AF1214" s="1"/>
    </row>
    <row r="1215">
      <c r="A1215" s="5"/>
      <c r="B1215" s="3"/>
      <c r="C1215" s="2"/>
      <c r="D1215" s="24"/>
      <c r="E1215" s="2"/>
      <c r="F1215" s="5"/>
      <c r="G1215" s="3"/>
      <c r="H1215" s="1"/>
      <c r="I1215" s="3"/>
      <c r="J1215" s="1"/>
      <c r="K1215" s="5"/>
      <c r="L1215" s="5"/>
      <c r="M1215" s="1"/>
      <c r="N1215" s="1"/>
      <c r="O1215" s="2"/>
      <c r="P1215" s="1"/>
      <c r="Q1215" s="1"/>
      <c r="R1215" s="2"/>
      <c r="S1215" s="1"/>
      <c r="T1215" s="1"/>
      <c r="U1215" s="6"/>
      <c r="V1215" s="5"/>
      <c r="W1215" s="5"/>
      <c r="X1215" s="6"/>
      <c r="Y1215" s="6"/>
      <c r="Z1215" s="6"/>
      <c r="AA1215" s="1"/>
      <c r="AB1215" s="1"/>
      <c r="AC1215" s="1"/>
      <c r="AD1215" s="2"/>
      <c r="AE1215" s="2"/>
      <c r="AF1215" s="1"/>
    </row>
    <row r="1216">
      <c r="A1216" s="5"/>
      <c r="B1216" s="3"/>
      <c r="C1216" s="2"/>
      <c r="D1216" s="24"/>
      <c r="E1216" s="2"/>
      <c r="F1216" s="5"/>
      <c r="G1216" s="3"/>
      <c r="H1216" s="1"/>
      <c r="I1216" s="3"/>
      <c r="J1216" s="1"/>
      <c r="K1216" s="5"/>
      <c r="L1216" s="5"/>
      <c r="M1216" s="1"/>
      <c r="N1216" s="1"/>
      <c r="O1216" s="2"/>
      <c r="P1216" s="1"/>
      <c r="Q1216" s="1"/>
      <c r="R1216" s="2"/>
      <c r="S1216" s="1"/>
      <c r="T1216" s="1"/>
      <c r="U1216" s="6"/>
      <c r="V1216" s="5"/>
      <c r="W1216" s="5"/>
      <c r="X1216" s="6"/>
      <c r="Y1216" s="6"/>
      <c r="Z1216" s="6"/>
      <c r="AA1216" s="1"/>
      <c r="AB1216" s="1"/>
      <c r="AC1216" s="1"/>
      <c r="AD1216" s="2"/>
      <c r="AE1216" s="2"/>
      <c r="AF1216" s="1"/>
    </row>
    <row r="1217">
      <c r="A1217" s="5"/>
      <c r="B1217" s="3"/>
      <c r="C1217" s="2"/>
      <c r="D1217" s="24"/>
      <c r="E1217" s="2"/>
      <c r="F1217" s="5"/>
      <c r="G1217" s="3"/>
      <c r="H1217" s="1"/>
      <c r="I1217" s="3"/>
      <c r="J1217" s="1"/>
      <c r="K1217" s="5"/>
      <c r="L1217" s="5"/>
      <c r="M1217" s="1"/>
      <c r="N1217" s="1"/>
      <c r="O1217" s="2"/>
      <c r="P1217" s="1"/>
      <c r="Q1217" s="1"/>
      <c r="R1217" s="2"/>
      <c r="S1217" s="1"/>
      <c r="T1217" s="1"/>
      <c r="U1217" s="6"/>
      <c r="V1217" s="5"/>
      <c r="W1217" s="5"/>
      <c r="X1217" s="6"/>
      <c r="Y1217" s="6"/>
      <c r="Z1217" s="6"/>
      <c r="AA1217" s="1"/>
      <c r="AB1217" s="1"/>
      <c r="AC1217" s="1"/>
      <c r="AD1217" s="2"/>
      <c r="AE1217" s="2"/>
      <c r="AF1217" s="1"/>
    </row>
    <row r="1218">
      <c r="A1218" s="5"/>
      <c r="B1218" s="3"/>
      <c r="C1218" s="2"/>
      <c r="D1218" s="24"/>
      <c r="E1218" s="2"/>
      <c r="F1218" s="5"/>
      <c r="G1218" s="3"/>
      <c r="H1218" s="1"/>
      <c r="I1218" s="3"/>
      <c r="J1218" s="1"/>
      <c r="K1218" s="5"/>
      <c r="L1218" s="5"/>
      <c r="M1218" s="1"/>
      <c r="N1218" s="1"/>
      <c r="O1218" s="2"/>
      <c r="P1218" s="1"/>
      <c r="Q1218" s="1"/>
      <c r="R1218" s="2"/>
      <c r="S1218" s="1"/>
      <c r="T1218" s="1"/>
      <c r="U1218" s="6"/>
      <c r="V1218" s="5"/>
      <c r="W1218" s="5"/>
      <c r="X1218" s="6"/>
      <c r="Y1218" s="6"/>
      <c r="Z1218" s="6"/>
      <c r="AA1218" s="1"/>
      <c r="AB1218" s="1"/>
      <c r="AC1218" s="1"/>
      <c r="AD1218" s="2"/>
      <c r="AE1218" s="2"/>
      <c r="AF1218" s="1"/>
    </row>
    <row r="1219">
      <c r="A1219" s="5"/>
      <c r="B1219" s="3"/>
      <c r="C1219" s="2"/>
      <c r="D1219" s="24"/>
      <c r="E1219" s="2"/>
      <c r="F1219" s="5"/>
      <c r="G1219" s="3"/>
      <c r="H1219" s="1"/>
      <c r="I1219" s="3"/>
      <c r="J1219" s="1"/>
      <c r="K1219" s="5"/>
      <c r="L1219" s="5"/>
      <c r="M1219" s="1"/>
      <c r="N1219" s="1"/>
      <c r="O1219" s="2"/>
      <c r="P1219" s="1"/>
      <c r="Q1219" s="1"/>
      <c r="R1219" s="2"/>
      <c r="S1219" s="1"/>
      <c r="T1219" s="1"/>
      <c r="U1219" s="6"/>
      <c r="V1219" s="5"/>
      <c r="W1219" s="5"/>
      <c r="X1219" s="6"/>
      <c r="Y1219" s="6"/>
      <c r="Z1219" s="6"/>
      <c r="AA1219" s="1"/>
      <c r="AB1219" s="1"/>
      <c r="AC1219" s="1"/>
      <c r="AD1219" s="2"/>
      <c r="AE1219" s="2"/>
      <c r="AF1219" s="1"/>
    </row>
    <row r="1220">
      <c r="A1220" s="5"/>
      <c r="B1220" s="3"/>
      <c r="C1220" s="2"/>
      <c r="D1220" s="24"/>
      <c r="E1220" s="2"/>
      <c r="F1220" s="5"/>
      <c r="G1220" s="3"/>
      <c r="H1220" s="1"/>
      <c r="I1220" s="3"/>
      <c r="J1220" s="1"/>
      <c r="K1220" s="5"/>
      <c r="L1220" s="5"/>
      <c r="M1220" s="1"/>
      <c r="N1220" s="1"/>
      <c r="O1220" s="2"/>
      <c r="P1220" s="1"/>
      <c r="Q1220" s="1"/>
      <c r="R1220" s="2"/>
      <c r="S1220" s="1"/>
      <c r="T1220" s="1"/>
      <c r="U1220" s="5"/>
      <c r="V1220" s="5"/>
      <c r="W1220" s="5"/>
      <c r="X1220" s="5"/>
      <c r="Y1220" s="5"/>
      <c r="Z1220" s="5"/>
      <c r="AA1220" s="1"/>
      <c r="AB1220" s="1"/>
      <c r="AC1220" s="1"/>
      <c r="AD1220" s="2"/>
      <c r="AE1220" s="2"/>
      <c r="AF1220" s="1"/>
    </row>
    <row r="1221">
      <c r="A1221" s="5"/>
      <c r="B1221" s="3"/>
      <c r="C1221" s="2"/>
      <c r="D1221" s="24"/>
      <c r="E1221" s="2"/>
      <c r="F1221" s="5"/>
      <c r="G1221" s="3"/>
      <c r="H1221" s="1"/>
      <c r="I1221" s="3"/>
      <c r="J1221" s="1"/>
      <c r="K1221" s="5"/>
      <c r="L1221" s="5"/>
      <c r="M1221" s="1"/>
      <c r="N1221" s="1"/>
      <c r="O1221" s="2"/>
      <c r="P1221" s="1"/>
      <c r="Q1221" s="1"/>
      <c r="R1221" s="2"/>
      <c r="S1221" s="1"/>
      <c r="T1221" s="1"/>
      <c r="U1221" s="6"/>
      <c r="V1221" s="5"/>
      <c r="W1221" s="5"/>
      <c r="X1221" s="6"/>
      <c r="Y1221" s="6"/>
      <c r="Z1221" s="6"/>
      <c r="AA1221" s="1"/>
      <c r="AB1221" s="1"/>
      <c r="AC1221" s="1"/>
      <c r="AD1221" s="2"/>
      <c r="AE1221" s="2"/>
      <c r="AF1221" s="1"/>
    </row>
    <row r="1222">
      <c r="A1222" s="5"/>
      <c r="B1222" s="3"/>
      <c r="C1222" s="2"/>
      <c r="D1222" s="24"/>
      <c r="E1222" s="2"/>
      <c r="F1222" s="5"/>
      <c r="G1222" s="3"/>
      <c r="H1222" s="1"/>
      <c r="I1222" s="3"/>
      <c r="J1222" s="1"/>
      <c r="K1222" s="5"/>
      <c r="L1222" s="5"/>
      <c r="M1222" s="1"/>
      <c r="N1222" s="1"/>
      <c r="O1222" s="2"/>
      <c r="P1222" s="1"/>
      <c r="Q1222" s="1"/>
      <c r="R1222" s="2"/>
      <c r="S1222" s="1"/>
      <c r="T1222" s="1"/>
      <c r="U1222" s="6"/>
      <c r="V1222" s="5"/>
      <c r="W1222" s="5"/>
      <c r="X1222" s="6"/>
      <c r="Y1222" s="6"/>
      <c r="Z1222" s="6"/>
      <c r="AA1222" s="1"/>
      <c r="AB1222" s="1"/>
      <c r="AC1222" s="1"/>
      <c r="AD1222" s="2"/>
      <c r="AE1222" s="2"/>
      <c r="AF1222" s="1"/>
    </row>
    <row r="1223">
      <c r="A1223" s="5"/>
      <c r="B1223" s="3"/>
      <c r="C1223" s="2"/>
      <c r="D1223" s="24"/>
      <c r="E1223" s="2"/>
      <c r="F1223" s="5"/>
      <c r="G1223" s="3"/>
      <c r="H1223" s="1"/>
      <c r="I1223" s="3"/>
      <c r="J1223" s="1"/>
      <c r="K1223" s="5"/>
      <c r="L1223" s="5"/>
      <c r="M1223" s="1"/>
      <c r="N1223" s="1"/>
      <c r="O1223" s="2"/>
      <c r="P1223" s="1"/>
      <c r="Q1223" s="1"/>
      <c r="R1223" s="2"/>
      <c r="S1223" s="1"/>
      <c r="T1223" s="1"/>
      <c r="U1223" s="6"/>
      <c r="V1223" s="5"/>
      <c r="W1223" s="5"/>
      <c r="X1223" s="6"/>
      <c r="Y1223" s="6"/>
      <c r="Z1223" s="6"/>
      <c r="AA1223" s="1"/>
      <c r="AB1223" s="1"/>
      <c r="AC1223" s="1"/>
      <c r="AD1223" s="2"/>
      <c r="AE1223" s="2"/>
      <c r="AF1223" s="1"/>
    </row>
    <row r="1224">
      <c r="A1224" s="5"/>
      <c r="B1224" s="3"/>
      <c r="C1224" s="2"/>
      <c r="D1224" s="24"/>
      <c r="E1224" s="2"/>
      <c r="F1224" s="5"/>
      <c r="G1224" s="3"/>
      <c r="H1224" s="1"/>
      <c r="I1224" s="3"/>
      <c r="J1224" s="1"/>
      <c r="K1224" s="5"/>
      <c r="L1224" s="5"/>
      <c r="M1224" s="1"/>
      <c r="N1224" s="1"/>
      <c r="O1224" s="2"/>
      <c r="P1224" s="1"/>
      <c r="Q1224" s="1"/>
      <c r="R1224" s="2"/>
      <c r="S1224" s="1"/>
      <c r="T1224" s="1"/>
      <c r="U1224" s="6"/>
      <c r="V1224" s="5"/>
      <c r="W1224" s="5"/>
      <c r="X1224" s="6"/>
      <c r="Y1224" s="6"/>
      <c r="Z1224" s="6"/>
      <c r="AA1224" s="1"/>
      <c r="AB1224" s="1"/>
      <c r="AC1224" s="1"/>
      <c r="AD1224" s="2"/>
      <c r="AE1224" s="2"/>
      <c r="AF1224" s="1"/>
    </row>
    <row r="1225">
      <c r="A1225" s="5"/>
      <c r="B1225" s="3"/>
      <c r="C1225" s="1"/>
      <c r="D1225" s="24"/>
      <c r="E1225" s="2"/>
      <c r="F1225" s="5"/>
      <c r="G1225" s="3"/>
      <c r="H1225" s="1"/>
      <c r="I1225" s="3"/>
      <c r="J1225" s="1"/>
      <c r="K1225" s="5"/>
      <c r="L1225" s="5"/>
      <c r="M1225" s="1"/>
      <c r="N1225" s="1"/>
      <c r="O1225" s="2"/>
      <c r="P1225" s="1"/>
      <c r="Q1225" s="1"/>
      <c r="R1225" s="2"/>
      <c r="S1225" s="1"/>
      <c r="T1225" s="1"/>
      <c r="U1225" s="6"/>
      <c r="V1225" s="5"/>
      <c r="W1225" s="5"/>
      <c r="X1225" s="5"/>
      <c r="Y1225" s="5"/>
      <c r="Z1225" s="6"/>
      <c r="AA1225" s="1"/>
      <c r="AB1225" s="1"/>
      <c r="AC1225" s="1"/>
      <c r="AD1225" s="2"/>
      <c r="AE1225" s="2"/>
      <c r="AF1225" s="1"/>
    </row>
    <row r="1226">
      <c r="A1226" s="5"/>
      <c r="B1226" s="3"/>
      <c r="C1226" s="1"/>
      <c r="D1226" s="24"/>
      <c r="E1226" s="2"/>
      <c r="F1226" s="5"/>
      <c r="G1226" s="3"/>
      <c r="H1226" s="1"/>
      <c r="I1226" s="3"/>
      <c r="J1226" s="1"/>
      <c r="K1226" s="5"/>
      <c r="L1226" s="5"/>
      <c r="M1226" s="1"/>
      <c r="N1226" s="1"/>
      <c r="O1226" s="2"/>
      <c r="P1226" s="1"/>
      <c r="Q1226" s="1"/>
      <c r="R1226" s="2"/>
      <c r="S1226" s="1"/>
      <c r="T1226" s="1"/>
      <c r="U1226" s="6"/>
      <c r="V1226" s="5"/>
      <c r="W1226" s="5"/>
      <c r="X1226" s="6"/>
      <c r="Y1226" s="6"/>
      <c r="Z1226" s="6"/>
      <c r="AA1226" s="1"/>
      <c r="AB1226" s="1"/>
      <c r="AC1226" s="1"/>
      <c r="AD1226" s="2"/>
      <c r="AE1226" s="2"/>
      <c r="AF1226" s="1"/>
    </row>
    <row r="1227">
      <c r="A1227" s="5"/>
      <c r="B1227" s="3"/>
      <c r="C1227" s="2"/>
      <c r="D1227" s="24"/>
      <c r="E1227" s="2"/>
      <c r="F1227" s="5"/>
      <c r="G1227" s="3"/>
      <c r="H1227" s="1"/>
      <c r="I1227" s="3"/>
      <c r="J1227" s="1"/>
      <c r="K1227" s="5"/>
      <c r="L1227" s="5"/>
      <c r="M1227" s="1"/>
      <c r="N1227" s="1"/>
      <c r="O1227" s="2"/>
      <c r="P1227" s="1"/>
      <c r="Q1227" s="1"/>
      <c r="R1227" s="2"/>
      <c r="S1227" s="1"/>
      <c r="T1227" s="1"/>
      <c r="U1227" s="6"/>
      <c r="V1227" s="5"/>
      <c r="W1227" s="5"/>
      <c r="X1227" s="6"/>
      <c r="Y1227" s="6"/>
      <c r="Z1227" s="6"/>
      <c r="AA1227" s="1"/>
      <c r="AB1227" s="1"/>
      <c r="AC1227" s="1"/>
      <c r="AD1227" s="2"/>
      <c r="AE1227" s="2"/>
      <c r="AF1227" s="1"/>
    </row>
    <row r="1228">
      <c r="A1228" s="5"/>
      <c r="B1228" s="3"/>
      <c r="C1228" s="2"/>
      <c r="D1228" s="24"/>
      <c r="E1228" s="2"/>
      <c r="F1228" s="5"/>
      <c r="G1228" s="3"/>
      <c r="H1228" s="1"/>
      <c r="I1228" s="3"/>
      <c r="J1228" s="1"/>
      <c r="K1228" s="5"/>
      <c r="L1228" s="5"/>
      <c r="M1228" s="1"/>
      <c r="N1228" s="1"/>
      <c r="O1228" s="2"/>
      <c r="P1228" s="1"/>
      <c r="Q1228" s="1"/>
      <c r="R1228" s="2"/>
      <c r="S1228" s="1"/>
      <c r="T1228" s="1"/>
      <c r="U1228" s="6"/>
      <c r="V1228" s="5"/>
      <c r="W1228" s="5"/>
      <c r="X1228" s="6"/>
      <c r="Y1228" s="6"/>
      <c r="Z1228" s="6"/>
      <c r="AA1228" s="1"/>
      <c r="AB1228" s="1"/>
      <c r="AC1228" s="1"/>
      <c r="AD1228" s="2"/>
      <c r="AE1228" s="2"/>
      <c r="AF1228" s="1"/>
    </row>
    <row r="1229">
      <c r="A1229" s="5"/>
      <c r="B1229" s="3"/>
      <c r="C1229" s="2"/>
      <c r="D1229" s="24"/>
      <c r="E1229" s="2"/>
      <c r="F1229" s="5"/>
      <c r="G1229" s="3"/>
      <c r="H1229" s="1"/>
      <c r="I1229" s="3"/>
      <c r="J1229" s="1"/>
      <c r="K1229" s="5"/>
      <c r="L1229" s="5"/>
      <c r="M1229" s="1"/>
      <c r="N1229" s="1"/>
      <c r="O1229" s="2"/>
      <c r="P1229" s="1"/>
      <c r="Q1229" s="1"/>
      <c r="R1229" s="2"/>
      <c r="S1229" s="1"/>
      <c r="T1229" s="1"/>
      <c r="U1229" s="6"/>
      <c r="V1229" s="5"/>
      <c r="W1229" s="5"/>
      <c r="X1229" s="6"/>
      <c r="Y1229" s="6"/>
      <c r="Z1229" s="6"/>
      <c r="AA1229" s="1"/>
      <c r="AB1229" s="1"/>
      <c r="AC1229" s="1"/>
      <c r="AD1229" s="2"/>
      <c r="AE1229" s="2"/>
      <c r="AF1229" s="1"/>
    </row>
    <row r="1230">
      <c r="A1230" s="5"/>
      <c r="B1230" s="3"/>
      <c r="C1230" s="2"/>
      <c r="D1230" s="24"/>
      <c r="E1230" s="2"/>
      <c r="F1230" s="5"/>
      <c r="G1230" s="3"/>
      <c r="H1230" s="1"/>
      <c r="I1230" s="3"/>
      <c r="J1230" s="1"/>
      <c r="K1230" s="5"/>
      <c r="L1230" s="5"/>
      <c r="M1230" s="1"/>
      <c r="N1230" s="1"/>
      <c r="O1230" s="2"/>
      <c r="P1230" s="1"/>
      <c r="Q1230" s="1"/>
      <c r="R1230" s="2"/>
      <c r="S1230" s="1"/>
      <c r="T1230" s="1"/>
      <c r="U1230" s="6"/>
      <c r="V1230" s="5"/>
      <c r="W1230" s="5"/>
      <c r="X1230" s="6"/>
      <c r="Y1230" s="6"/>
      <c r="Z1230" s="6"/>
      <c r="AA1230" s="1"/>
      <c r="AB1230" s="1"/>
      <c r="AC1230" s="1"/>
      <c r="AD1230" s="2"/>
      <c r="AE1230" s="2"/>
      <c r="AF1230" s="1"/>
    </row>
    <row r="1231">
      <c r="A1231" s="5"/>
      <c r="B1231" s="3"/>
      <c r="C1231" s="2"/>
      <c r="D1231" s="24"/>
      <c r="E1231" s="2"/>
      <c r="F1231" s="5"/>
      <c r="G1231" s="3"/>
      <c r="H1231" s="1"/>
      <c r="I1231" s="3"/>
      <c r="J1231" s="1"/>
      <c r="K1231" s="5"/>
      <c r="L1231" s="5"/>
      <c r="M1231" s="1"/>
      <c r="N1231" s="1"/>
      <c r="O1231" s="2"/>
      <c r="P1231" s="1"/>
      <c r="Q1231" s="1"/>
      <c r="R1231" s="2"/>
      <c r="S1231" s="1"/>
      <c r="T1231" s="1"/>
      <c r="U1231" s="6"/>
      <c r="V1231" s="5"/>
      <c r="W1231" s="5"/>
      <c r="X1231" s="6"/>
      <c r="Y1231" s="6"/>
      <c r="Z1231" s="6"/>
      <c r="AA1231" s="1"/>
      <c r="AB1231" s="1"/>
      <c r="AC1231" s="1"/>
      <c r="AD1231" s="2"/>
      <c r="AE1231" s="2"/>
      <c r="AF1231" s="1"/>
    </row>
    <row r="1232">
      <c r="A1232" s="5"/>
      <c r="B1232" s="3"/>
      <c r="C1232" s="1"/>
      <c r="D1232" s="24"/>
      <c r="E1232" s="2"/>
      <c r="F1232" s="5"/>
      <c r="G1232" s="3"/>
      <c r="H1232" s="1"/>
      <c r="I1232" s="3"/>
      <c r="J1232" s="1"/>
      <c r="K1232" s="5"/>
      <c r="L1232" s="5"/>
      <c r="M1232" s="1"/>
      <c r="N1232" s="1"/>
      <c r="O1232" s="2"/>
      <c r="P1232" s="1"/>
      <c r="Q1232" s="1"/>
      <c r="R1232" s="2"/>
      <c r="S1232" s="1"/>
      <c r="T1232" s="1"/>
      <c r="U1232" s="6"/>
      <c r="V1232" s="5"/>
      <c r="W1232" s="5"/>
      <c r="X1232" s="6"/>
      <c r="Y1232" s="6"/>
      <c r="Z1232" s="6"/>
      <c r="AA1232" s="1"/>
      <c r="AB1232" s="1"/>
      <c r="AC1232" s="1"/>
      <c r="AD1232" s="2"/>
      <c r="AE1232" s="2"/>
      <c r="AF1232" s="1"/>
    </row>
    <row r="1233">
      <c r="A1233" s="5"/>
      <c r="B1233" s="3"/>
      <c r="C1233" s="2"/>
      <c r="D1233" s="24"/>
      <c r="E1233" s="2"/>
      <c r="F1233" s="5"/>
      <c r="G1233" s="3"/>
      <c r="H1233" s="1"/>
      <c r="I1233" s="3"/>
      <c r="J1233" s="1"/>
      <c r="K1233" s="5"/>
      <c r="L1233" s="5"/>
      <c r="M1233" s="1"/>
      <c r="N1233" s="1"/>
      <c r="O1233" s="2"/>
      <c r="P1233" s="1"/>
      <c r="Q1233" s="1"/>
      <c r="R1233" s="2"/>
      <c r="S1233" s="1"/>
      <c r="T1233" s="1"/>
      <c r="U1233" s="6"/>
      <c r="V1233" s="5"/>
      <c r="W1233" s="5"/>
      <c r="X1233" s="6"/>
      <c r="Y1233" s="6"/>
      <c r="Z1233" s="6"/>
      <c r="AA1233" s="1"/>
      <c r="AB1233" s="1"/>
      <c r="AC1233" s="1"/>
      <c r="AD1233" s="2"/>
      <c r="AE1233" s="2"/>
      <c r="AF1233" s="1"/>
    </row>
    <row r="1234">
      <c r="A1234" s="5"/>
      <c r="B1234" s="3"/>
      <c r="C1234" s="1"/>
      <c r="D1234" s="24"/>
      <c r="E1234" s="2"/>
      <c r="F1234" s="5"/>
      <c r="G1234" s="3"/>
      <c r="H1234" s="1"/>
      <c r="I1234" s="3"/>
      <c r="J1234" s="1"/>
      <c r="K1234" s="5"/>
      <c r="L1234" s="5"/>
      <c r="M1234" s="1"/>
      <c r="N1234" s="1"/>
      <c r="O1234" s="2"/>
      <c r="P1234" s="1"/>
      <c r="Q1234" s="1"/>
      <c r="R1234" s="2"/>
      <c r="S1234" s="1"/>
      <c r="T1234" s="1"/>
      <c r="U1234" s="6"/>
      <c r="V1234" s="5"/>
      <c r="W1234" s="5"/>
      <c r="X1234" s="6"/>
      <c r="Y1234" s="6"/>
      <c r="Z1234" s="6"/>
      <c r="AA1234" s="1"/>
      <c r="AB1234" s="1"/>
      <c r="AC1234" s="1"/>
      <c r="AD1234" s="2"/>
      <c r="AE1234" s="2"/>
      <c r="AF1234" s="1"/>
    </row>
    <row r="1235">
      <c r="A1235" s="5"/>
      <c r="B1235" s="3"/>
      <c r="C1235" s="1"/>
      <c r="D1235" s="24"/>
      <c r="E1235" s="2"/>
      <c r="F1235" s="5"/>
      <c r="G1235" s="3"/>
      <c r="H1235" s="1"/>
      <c r="I1235" s="3"/>
      <c r="J1235" s="1"/>
      <c r="K1235" s="5"/>
      <c r="L1235" s="5"/>
      <c r="M1235" s="1"/>
      <c r="N1235" s="1"/>
      <c r="O1235" s="2"/>
      <c r="P1235" s="1"/>
      <c r="Q1235" s="1"/>
      <c r="R1235" s="2"/>
      <c r="S1235" s="1"/>
      <c r="T1235" s="1"/>
      <c r="U1235" s="6"/>
      <c r="V1235" s="5"/>
      <c r="W1235" s="5"/>
      <c r="X1235" s="6"/>
      <c r="Y1235" s="6"/>
      <c r="Z1235" s="6"/>
      <c r="AA1235" s="1"/>
      <c r="AB1235" s="1"/>
      <c r="AC1235" s="1"/>
      <c r="AD1235" s="2"/>
      <c r="AE1235" s="1"/>
      <c r="AF1235" s="1"/>
    </row>
    <row r="1236">
      <c r="A1236" s="5"/>
      <c r="B1236" s="3"/>
      <c r="C1236" s="1"/>
      <c r="D1236" s="24"/>
      <c r="E1236" s="2"/>
      <c r="F1236" s="5"/>
      <c r="G1236" s="3"/>
      <c r="H1236" s="1"/>
      <c r="I1236" s="3"/>
      <c r="J1236" s="1"/>
      <c r="K1236" s="5"/>
      <c r="L1236" s="5"/>
      <c r="M1236" s="1"/>
      <c r="N1236" s="1"/>
      <c r="O1236" s="2"/>
      <c r="P1236" s="1"/>
      <c r="Q1236" s="1"/>
      <c r="R1236" s="2"/>
      <c r="S1236" s="1"/>
      <c r="T1236" s="1"/>
      <c r="U1236" s="6"/>
      <c r="V1236" s="5"/>
      <c r="W1236" s="5"/>
      <c r="X1236" s="6"/>
      <c r="Y1236" s="6"/>
      <c r="Z1236" s="6"/>
      <c r="AA1236" s="1"/>
      <c r="AB1236" s="1"/>
      <c r="AC1236" s="1"/>
      <c r="AD1236" s="2"/>
      <c r="AE1236" s="2"/>
      <c r="AF1236" s="1"/>
    </row>
    <row r="1237">
      <c r="A1237" s="5"/>
      <c r="B1237" s="3"/>
      <c r="C1237" s="2"/>
      <c r="D1237" s="24"/>
      <c r="E1237" s="2"/>
      <c r="F1237" s="5"/>
      <c r="G1237" s="3"/>
      <c r="H1237" s="1"/>
      <c r="I1237" s="3"/>
      <c r="J1237" s="1"/>
      <c r="K1237" s="5"/>
      <c r="L1237" s="5"/>
      <c r="M1237" s="1"/>
      <c r="N1237" s="1"/>
      <c r="O1237" s="2"/>
      <c r="P1237" s="1"/>
      <c r="Q1237" s="1"/>
      <c r="R1237" s="2"/>
      <c r="S1237" s="1"/>
      <c r="T1237" s="1"/>
      <c r="U1237" s="6"/>
      <c r="V1237" s="5"/>
      <c r="W1237" s="5"/>
      <c r="X1237" s="6"/>
      <c r="Y1237" s="6"/>
      <c r="Z1237" s="6"/>
      <c r="AA1237" s="1"/>
      <c r="AB1237" s="1"/>
      <c r="AC1237" s="1"/>
      <c r="AD1237" s="2"/>
      <c r="AE1237" s="2"/>
      <c r="AF1237" s="1"/>
    </row>
    <row r="1238">
      <c r="A1238" s="5"/>
      <c r="B1238" s="3"/>
      <c r="C1238" s="2"/>
      <c r="D1238" s="24"/>
      <c r="E1238" s="2"/>
      <c r="F1238" s="5"/>
      <c r="G1238" s="3"/>
      <c r="H1238" s="1"/>
      <c r="I1238" s="3"/>
      <c r="J1238" s="1"/>
      <c r="K1238" s="5"/>
      <c r="L1238" s="5"/>
      <c r="M1238" s="1"/>
      <c r="N1238" s="1"/>
      <c r="O1238" s="2"/>
      <c r="P1238" s="1"/>
      <c r="Q1238" s="1"/>
      <c r="R1238" s="2"/>
      <c r="S1238" s="1"/>
      <c r="T1238" s="1"/>
      <c r="U1238" s="6"/>
      <c r="V1238" s="5"/>
      <c r="W1238" s="5"/>
      <c r="X1238" s="6"/>
      <c r="Y1238" s="6"/>
      <c r="Z1238" s="6"/>
      <c r="AA1238" s="1"/>
      <c r="AB1238" s="1"/>
      <c r="AC1238" s="1"/>
      <c r="AD1238" s="2"/>
      <c r="AE1238" s="2"/>
      <c r="AF1238" s="1"/>
    </row>
    <row r="1239">
      <c r="A1239" s="5"/>
      <c r="B1239" s="3"/>
      <c r="C1239" s="2"/>
      <c r="D1239" s="24"/>
      <c r="E1239" s="2"/>
      <c r="F1239" s="5"/>
      <c r="G1239" s="3"/>
      <c r="H1239" s="1"/>
      <c r="I1239" s="3"/>
      <c r="J1239" s="1"/>
      <c r="K1239" s="5"/>
      <c r="L1239" s="5"/>
      <c r="M1239" s="1"/>
      <c r="N1239" s="1"/>
      <c r="O1239" s="2"/>
      <c r="P1239" s="1"/>
      <c r="Q1239" s="1"/>
      <c r="R1239" s="2"/>
      <c r="S1239" s="1"/>
      <c r="T1239" s="1"/>
      <c r="U1239" s="6"/>
      <c r="V1239" s="5"/>
      <c r="W1239" s="5"/>
      <c r="X1239" s="6"/>
      <c r="Y1239" s="6"/>
      <c r="Z1239" s="5"/>
      <c r="AA1239" s="1"/>
      <c r="AB1239" s="1"/>
      <c r="AC1239" s="1"/>
      <c r="AD1239" s="2"/>
      <c r="AE1239" s="2"/>
      <c r="AF1239" s="1"/>
    </row>
    <row r="1240">
      <c r="A1240" s="5"/>
      <c r="B1240" s="3"/>
      <c r="C1240" s="1"/>
      <c r="D1240" s="24"/>
      <c r="E1240" s="2"/>
      <c r="F1240" s="5"/>
      <c r="G1240" s="3"/>
      <c r="H1240" s="1"/>
      <c r="I1240" s="3"/>
      <c r="J1240" s="1"/>
      <c r="K1240" s="5"/>
      <c r="L1240" s="5"/>
      <c r="M1240" s="1"/>
      <c r="N1240" s="1"/>
      <c r="O1240" s="2"/>
      <c r="P1240" s="1"/>
      <c r="Q1240" s="1"/>
      <c r="R1240" s="2"/>
      <c r="S1240" s="1"/>
      <c r="T1240" s="1"/>
      <c r="U1240" s="6"/>
      <c r="V1240" s="5"/>
      <c r="W1240" s="5"/>
      <c r="X1240" s="6"/>
      <c r="Y1240" s="6"/>
      <c r="Z1240" s="5"/>
      <c r="AA1240" s="1"/>
      <c r="AB1240" s="1"/>
      <c r="AC1240" s="1"/>
      <c r="AD1240" s="2"/>
      <c r="AE1240" s="2"/>
      <c r="AF1240" s="1"/>
    </row>
    <row r="1241">
      <c r="A1241" s="5"/>
      <c r="B1241" s="3"/>
      <c r="C1241" s="2"/>
      <c r="D1241" s="24"/>
      <c r="E1241" s="2"/>
      <c r="F1241" s="5"/>
      <c r="G1241" s="3"/>
      <c r="H1241" s="1"/>
      <c r="I1241" s="3"/>
      <c r="J1241" s="1"/>
      <c r="K1241" s="5"/>
      <c r="L1241" s="5"/>
      <c r="M1241" s="1"/>
      <c r="N1241" s="1"/>
      <c r="O1241" s="2"/>
      <c r="P1241" s="1"/>
      <c r="Q1241" s="1"/>
      <c r="R1241" s="2"/>
      <c r="S1241" s="1"/>
      <c r="T1241" s="1"/>
      <c r="U1241" s="6"/>
      <c r="V1241" s="5"/>
      <c r="W1241" s="5"/>
      <c r="X1241" s="6"/>
      <c r="Y1241" s="6"/>
      <c r="Z1241" s="6"/>
      <c r="AA1241" s="1"/>
      <c r="AB1241" s="1"/>
      <c r="AC1241" s="1"/>
      <c r="AD1241" s="2"/>
      <c r="AE1241" s="2"/>
      <c r="AF1241" s="1"/>
    </row>
    <row r="1242">
      <c r="A1242" s="5"/>
      <c r="B1242" s="3"/>
      <c r="C1242" s="2"/>
      <c r="D1242" s="24"/>
      <c r="E1242" s="2"/>
      <c r="F1242" s="5"/>
      <c r="G1242" s="3"/>
      <c r="H1242" s="1"/>
      <c r="I1242" s="3"/>
      <c r="J1242" s="1"/>
      <c r="K1242" s="5"/>
      <c r="L1242" s="5"/>
      <c r="M1242" s="1"/>
      <c r="N1242" s="1"/>
      <c r="O1242" s="2"/>
      <c r="P1242" s="1"/>
      <c r="Q1242" s="1"/>
      <c r="R1242" s="2"/>
      <c r="S1242" s="1"/>
      <c r="T1242" s="1"/>
      <c r="U1242" s="6"/>
      <c r="V1242" s="5"/>
      <c r="W1242" s="5"/>
      <c r="X1242" s="6"/>
      <c r="Y1242" s="6"/>
      <c r="Z1242" s="6"/>
      <c r="AA1242" s="1"/>
      <c r="AB1242" s="1"/>
      <c r="AC1242" s="1"/>
      <c r="AD1242" s="2"/>
      <c r="AE1242" s="2"/>
      <c r="AF1242" s="1"/>
    </row>
    <row r="1243">
      <c r="A1243" s="5"/>
      <c r="B1243" s="3"/>
      <c r="C1243" s="2"/>
      <c r="D1243" s="24"/>
      <c r="E1243" s="2"/>
      <c r="F1243" s="5"/>
      <c r="G1243" s="3"/>
      <c r="H1243" s="1"/>
      <c r="I1243" s="3"/>
      <c r="J1243" s="1"/>
      <c r="K1243" s="5"/>
      <c r="L1243" s="5"/>
      <c r="M1243" s="1"/>
      <c r="N1243" s="1"/>
      <c r="O1243" s="2"/>
      <c r="P1243" s="1"/>
      <c r="Q1243" s="1"/>
      <c r="R1243" s="2"/>
      <c r="S1243" s="1"/>
      <c r="T1243" s="1"/>
      <c r="U1243" s="6"/>
      <c r="V1243" s="5"/>
      <c r="W1243" s="5"/>
      <c r="X1243" s="6"/>
      <c r="Y1243" s="6"/>
      <c r="Z1243" s="6"/>
      <c r="AA1243" s="1"/>
      <c r="AB1243" s="1"/>
      <c r="AC1243" s="1"/>
      <c r="AD1243" s="2"/>
      <c r="AE1243" s="2"/>
      <c r="AF1243" s="1"/>
    </row>
    <row r="1244">
      <c r="A1244" s="5"/>
      <c r="B1244" s="3"/>
      <c r="C1244" s="1"/>
      <c r="D1244" s="24"/>
      <c r="E1244" s="2"/>
      <c r="F1244" s="5"/>
      <c r="G1244" s="3"/>
      <c r="H1244" s="1"/>
      <c r="I1244" s="3"/>
      <c r="J1244" s="1"/>
      <c r="K1244" s="5"/>
      <c r="L1244" s="5"/>
      <c r="M1244" s="1"/>
      <c r="N1244" s="1"/>
      <c r="O1244" s="2"/>
      <c r="P1244" s="1"/>
      <c r="Q1244" s="1"/>
      <c r="R1244" s="2"/>
      <c r="S1244" s="1"/>
      <c r="T1244" s="1"/>
      <c r="U1244" s="6"/>
      <c r="V1244" s="5"/>
      <c r="W1244" s="5"/>
      <c r="X1244" s="6"/>
      <c r="Y1244" s="6"/>
      <c r="Z1244" s="6"/>
      <c r="AA1244" s="1"/>
      <c r="AB1244" s="1"/>
      <c r="AC1244" s="1"/>
      <c r="AD1244" s="2"/>
      <c r="AE1244" s="2"/>
      <c r="AF1244" s="1"/>
    </row>
    <row r="1245">
      <c r="A1245" s="5"/>
      <c r="B1245" s="3"/>
      <c r="C1245" s="1"/>
      <c r="D1245" s="24"/>
      <c r="E1245" s="2"/>
      <c r="F1245" s="5"/>
      <c r="G1245" s="3"/>
      <c r="H1245" s="1"/>
      <c r="I1245" s="3"/>
      <c r="J1245" s="1"/>
      <c r="K1245" s="5"/>
      <c r="L1245" s="5"/>
      <c r="M1245" s="1"/>
      <c r="N1245" s="1"/>
      <c r="O1245" s="2"/>
      <c r="P1245" s="1"/>
      <c r="Q1245" s="1"/>
      <c r="R1245" s="2"/>
      <c r="S1245" s="1"/>
      <c r="T1245" s="1"/>
      <c r="U1245" s="6"/>
      <c r="V1245" s="5"/>
      <c r="W1245" s="5"/>
      <c r="X1245" s="6"/>
      <c r="Y1245" s="6"/>
      <c r="Z1245" s="6"/>
      <c r="AA1245" s="1"/>
      <c r="AB1245" s="1"/>
      <c r="AC1245" s="1"/>
      <c r="AD1245" s="2"/>
      <c r="AE1245" s="2"/>
      <c r="AF1245" s="1"/>
    </row>
    <row r="1246">
      <c r="A1246" s="5"/>
      <c r="B1246" s="3"/>
      <c r="C1246" s="1"/>
      <c r="D1246" s="24"/>
      <c r="E1246" s="2"/>
      <c r="F1246" s="5"/>
      <c r="G1246" s="3"/>
      <c r="H1246" s="1"/>
      <c r="I1246" s="3"/>
      <c r="J1246" s="1"/>
      <c r="K1246" s="5"/>
      <c r="L1246" s="5"/>
      <c r="M1246" s="1"/>
      <c r="N1246" s="1"/>
      <c r="O1246" s="2"/>
      <c r="P1246" s="1"/>
      <c r="Q1246" s="1"/>
      <c r="R1246" s="2"/>
      <c r="S1246" s="1"/>
      <c r="T1246" s="1"/>
      <c r="U1246" s="6"/>
      <c r="V1246" s="5"/>
      <c r="W1246" s="5"/>
      <c r="X1246" s="6"/>
      <c r="Y1246" s="6"/>
      <c r="Z1246" s="6"/>
      <c r="AA1246" s="1"/>
      <c r="AB1246" s="1"/>
      <c r="AC1246" s="1"/>
      <c r="AD1246" s="2"/>
      <c r="AE1246" s="2"/>
      <c r="AF1246" s="1"/>
    </row>
    <row r="1247">
      <c r="A1247" s="5"/>
      <c r="B1247" s="3"/>
      <c r="C1247" s="1"/>
      <c r="D1247" s="24"/>
      <c r="E1247" s="2"/>
      <c r="F1247" s="5"/>
      <c r="G1247" s="3"/>
      <c r="H1247" s="1"/>
      <c r="I1247" s="3"/>
      <c r="J1247" s="1"/>
      <c r="K1247" s="5"/>
      <c r="L1247" s="5"/>
      <c r="M1247" s="1"/>
      <c r="N1247" s="1"/>
      <c r="O1247" s="2"/>
      <c r="P1247" s="1"/>
      <c r="Q1247" s="1"/>
      <c r="R1247" s="2"/>
      <c r="S1247" s="1"/>
      <c r="T1247" s="1"/>
      <c r="U1247" s="6"/>
      <c r="V1247" s="5"/>
      <c r="W1247" s="5"/>
      <c r="X1247" s="6"/>
      <c r="Y1247" s="6"/>
      <c r="Z1247" s="6"/>
      <c r="AA1247" s="1"/>
      <c r="AB1247" s="1"/>
      <c r="AC1247" s="1"/>
      <c r="AD1247" s="2"/>
      <c r="AE1247" s="2"/>
      <c r="AF1247" s="1"/>
    </row>
    <row r="1248">
      <c r="A1248" s="5"/>
      <c r="B1248" s="3"/>
      <c r="C1248" s="1"/>
      <c r="D1248" s="24"/>
      <c r="E1248" s="2"/>
      <c r="F1248" s="5"/>
      <c r="G1248" s="3"/>
      <c r="H1248" s="1"/>
      <c r="I1248" s="3"/>
      <c r="J1248" s="1"/>
      <c r="K1248" s="5"/>
      <c r="L1248" s="5"/>
      <c r="M1248" s="1"/>
      <c r="N1248" s="1"/>
      <c r="O1248" s="2"/>
      <c r="P1248" s="1"/>
      <c r="Q1248" s="1"/>
      <c r="R1248" s="2"/>
      <c r="S1248" s="1"/>
      <c r="T1248" s="1"/>
      <c r="U1248" s="6"/>
      <c r="V1248" s="5"/>
      <c r="W1248" s="5"/>
      <c r="X1248" s="6"/>
      <c r="Y1248" s="6"/>
      <c r="Z1248" s="6"/>
      <c r="AA1248" s="1"/>
      <c r="AB1248" s="1"/>
      <c r="AC1248" s="1"/>
      <c r="AD1248" s="2"/>
      <c r="AE1248" s="2"/>
      <c r="AF1248" s="1"/>
    </row>
    <row r="1249">
      <c r="A1249" s="5"/>
      <c r="B1249" s="3"/>
      <c r="C1249" s="1"/>
      <c r="D1249" s="24"/>
      <c r="E1249" s="2"/>
      <c r="F1249" s="5"/>
      <c r="G1249" s="3"/>
      <c r="H1249" s="1"/>
      <c r="I1249" s="3"/>
      <c r="J1249" s="1"/>
      <c r="K1249" s="5"/>
      <c r="L1249" s="5"/>
      <c r="M1249" s="1"/>
      <c r="N1249" s="1"/>
      <c r="O1249" s="2"/>
      <c r="P1249" s="1"/>
      <c r="Q1249" s="1"/>
      <c r="R1249" s="2"/>
      <c r="S1249" s="1"/>
      <c r="T1249" s="1"/>
      <c r="U1249" s="6"/>
      <c r="V1249" s="5"/>
      <c r="W1249" s="5"/>
      <c r="X1249" s="6"/>
      <c r="Y1249" s="6"/>
      <c r="Z1249" s="5"/>
      <c r="AA1249" s="1"/>
      <c r="AB1249" s="1"/>
      <c r="AC1249" s="1"/>
      <c r="AD1249" s="2"/>
      <c r="AE1249" s="2"/>
      <c r="AF1249" s="1"/>
    </row>
    <row r="1250">
      <c r="A1250" s="5"/>
      <c r="B1250" s="3"/>
      <c r="C1250" s="2"/>
      <c r="D1250" s="24"/>
      <c r="E1250" s="2"/>
      <c r="F1250" s="5"/>
      <c r="G1250" s="3"/>
      <c r="H1250" s="1"/>
      <c r="I1250" s="3"/>
      <c r="J1250" s="1"/>
      <c r="K1250" s="5"/>
      <c r="L1250" s="5"/>
      <c r="M1250" s="1"/>
      <c r="N1250" s="1"/>
      <c r="O1250" s="2"/>
      <c r="P1250" s="1"/>
      <c r="Q1250" s="1"/>
      <c r="R1250" s="2"/>
      <c r="S1250" s="1"/>
      <c r="T1250" s="1"/>
      <c r="U1250" s="6"/>
      <c r="V1250" s="5"/>
      <c r="W1250" s="5"/>
      <c r="X1250" s="6"/>
      <c r="Y1250" s="6"/>
      <c r="Z1250" s="6"/>
      <c r="AA1250" s="1"/>
      <c r="AB1250" s="1"/>
      <c r="AC1250" s="1"/>
      <c r="AD1250" s="2"/>
      <c r="AE1250" s="2"/>
      <c r="AF1250" s="1"/>
    </row>
    <row r="1251">
      <c r="A1251" s="5"/>
      <c r="B1251" s="3"/>
      <c r="C1251" s="1"/>
      <c r="D1251" s="24"/>
      <c r="E1251" s="2"/>
      <c r="F1251" s="5"/>
      <c r="G1251" s="3"/>
      <c r="H1251" s="1"/>
      <c r="I1251" s="3"/>
      <c r="J1251" s="1"/>
      <c r="K1251" s="5"/>
      <c r="L1251" s="5"/>
      <c r="M1251" s="1"/>
      <c r="N1251" s="1"/>
      <c r="O1251" s="2"/>
      <c r="P1251" s="1"/>
      <c r="Q1251" s="1"/>
      <c r="R1251" s="2"/>
      <c r="S1251" s="1"/>
      <c r="T1251" s="1"/>
      <c r="U1251" s="6"/>
      <c r="V1251" s="5"/>
      <c r="W1251" s="5"/>
      <c r="X1251" s="5"/>
      <c r="Y1251" s="5"/>
      <c r="Z1251" s="6"/>
      <c r="AA1251" s="1"/>
      <c r="AB1251" s="1"/>
      <c r="AC1251" s="1"/>
      <c r="AD1251" s="2"/>
      <c r="AE1251" s="2"/>
      <c r="AF1251" s="1"/>
    </row>
    <row r="1252">
      <c r="A1252" s="5"/>
      <c r="B1252" s="3"/>
      <c r="C1252" s="1"/>
      <c r="D1252" s="24"/>
      <c r="E1252" s="2"/>
      <c r="F1252" s="5"/>
      <c r="G1252" s="3"/>
      <c r="H1252" s="1"/>
      <c r="I1252" s="3"/>
      <c r="J1252" s="1"/>
      <c r="K1252" s="5"/>
      <c r="L1252" s="5"/>
      <c r="M1252" s="1"/>
      <c r="N1252" s="1"/>
      <c r="O1252" s="2"/>
      <c r="P1252" s="1"/>
      <c r="Q1252" s="1"/>
      <c r="R1252" s="2"/>
      <c r="S1252" s="1"/>
      <c r="T1252" s="1"/>
      <c r="U1252" s="6"/>
      <c r="V1252" s="5"/>
      <c r="W1252" s="5"/>
      <c r="X1252" s="5"/>
      <c r="Y1252" s="5"/>
      <c r="Z1252" s="6"/>
      <c r="AA1252" s="1"/>
      <c r="AB1252" s="1"/>
      <c r="AC1252" s="1"/>
      <c r="AD1252" s="2"/>
      <c r="AE1252" s="2"/>
      <c r="AF1252" s="1"/>
    </row>
    <row r="1253">
      <c r="A1253" s="5"/>
      <c r="B1253" s="3"/>
      <c r="C1253" s="2"/>
      <c r="D1253" s="24"/>
      <c r="E1253" s="2"/>
      <c r="F1253" s="5"/>
      <c r="G1253" s="3"/>
      <c r="H1253" s="1"/>
      <c r="I1253" s="3"/>
      <c r="J1253" s="1"/>
      <c r="K1253" s="5"/>
      <c r="L1253" s="5"/>
      <c r="M1253" s="1"/>
      <c r="N1253" s="1"/>
      <c r="O1253" s="2"/>
      <c r="P1253" s="1"/>
      <c r="Q1253" s="1"/>
      <c r="R1253" s="2"/>
      <c r="S1253" s="1"/>
      <c r="T1253" s="1"/>
      <c r="U1253" s="6"/>
      <c r="V1253" s="5"/>
      <c r="W1253" s="5"/>
      <c r="X1253" s="6"/>
      <c r="Y1253" s="6"/>
      <c r="Z1253" s="6"/>
      <c r="AA1253" s="1"/>
      <c r="AB1253" s="1"/>
      <c r="AC1253" s="1"/>
      <c r="AD1253" s="2"/>
      <c r="AE1253" s="2"/>
      <c r="AF1253" s="1"/>
    </row>
    <row r="1254">
      <c r="A1254" s="5"/>
      <c r="B1254" s="3"/>
      <c r="C1254" s="2"/>
      <c r="D1254" s="24"/>
      <c r="E1254" s="2"/>
      <c r="F1254" s="5"/>
      <c r="G1254" s="3"/>
      <c r="H1254" s="1"/>
      <c r="I1254" s="3"/>
      <c r="J1254" s="1"/>
      <c r="K1254" s="5"/>
      <c r="L1254" s="5"/>
      <c r="M1254" s="1"/>
      <c r="N1254" s="1"/>
      <c r="O1254" s="2"/>
      <c r="P1254" s="1"/>
      <c r="Q1254" s="1"/>
      <c r="R1254" s="2"/>
      <c r="S1254" s="1"/>
      <c r="T1254" s="1"/>
      <c r="U1254" s="6"/>
      <c r="V1254" s="5"/>
      <c r="W1254" s="5"/>
      <c r="X1254" s="6"/>
      <c r="Y1254" s="6"/>
      <c r="Z1254" s="6"/>
      <c r="AA1254" s="1"/>
      <c r="AB1254" s="1"/>
      <c r="AC1254" s="1"/>
      <c r="AD1254" s="2"/>
      <c r="AE1254" s="2"/>
      <c r="AF1254" s="1"/>
    </row>
    <row r="1255">
      <c r="A1255" s="5"/>
      <c r="B1255" s="3"/>
      <c r="C1255" s="2"/>
      <c r="D1255" s="24"/>
      <c r="E1255" s="2"/>
      <c r="F1255" s="5"/>
      <c r="G1255" s="3"/>
      <c r="H1255" s="1"/>
      <c r="I1255" s="3"/>
      <c r="J1255" s="1"/>
      <c r="K1255" s="5"/>
      <c r="L1255" s="5"/>
      <c r="M1255" s="1"/>
      <c r="N1255" s="1"/>
      <c r="O1255" s="2"/>
      <c r="P1255" s="1"/>
      <c r="Q1255" s="1"/>
      <c r="R1255" s="2"/>
      <c r="S1255" s="1"/>
      <c r="T1255" s="1"/>
      <c r="U1255" s="6"/>
      <c r="V1255" s="5"/>
      <c r="W1255" s="5"/>
      <c r="X1255" s="6"/>
      <c r="Y1255" s="6"/>
      <c r="Z1255" s="6"/>
      <c r="AA1255" s="1"/>
      <c r="AB1255" s="1"/>
      <c r="AC1255" s="1"/>
      <c r="AD1255" s="2"/>
      <c r="AE1255" s="2"/>
      <c r="AF1255" s="1"/>
    </row>
    <row r="1256">
      <c r="A1256" s="5"/>
      <c r="B1256" s="3"/>
      <c r="C1256" s="2"/>
      <c r="D1256" s="24"/>
      <c r="E1256" s="2"/>
      <c r="F1256" s="5"/>
      <c r="G1256" s="3"/>
      <c r="H1256" s="1"/>
      <c r="I1256" s="3"/>
      <c r="J1256" s="1"/>
      <c r="K1256" s="5"/>
      <c r="L1256" s="5"/>
      <c r="M1256" s="1"/>
      <c r="N1256" s="1"/>
      <c r="O1256" s="2"/>
      <c r="P1256" s="1"/>
      <c r="Q1256" s="1"/>
      <c r="R1256" s="2"/>
      <c r="S1256" s="1"/>
      <c r="T1256" s="1"/>
      <c r="U1256" s="6"/>
      <c r="V1256" s="5"/>
      <c r="W1256" s="5"/>
      <c r="X1256" s="6"/>
      <c r="Y1256" s="6"/>
      <c r="Z1256" s="6"/>
      <c r="AA1256" s="1"/>
      <c r="AB1256" s="1"/>
      <c r="AC1256" s="1"/>
      <c r="AD1256" s="2"/>
      <c r="AE1256" s="2"/>
      <c r="AF1256" s="1"/>
    </row>
    <row r="1257">
      <c r="A1257" s="5"/>
      <c r="B1257" s="3"/>
      <c r="C1257" s="2"/>
      <c r="D1257" s="24"/>
      <c r="E1257" s="2"/>
      <c r="F1257" s="5"/>
      <c r="G1257" s="3"/>
      <c r="H1257" s="1"/>
      <c r="I1257" s="3"/>
      <c r="J1257" s="1"/>
      <c r="K1257" s="5"/>
      <c r="L1257" s="5"/>
      <c r="M1257" s="1"/>
      <c r="N1257" s="1"/>
      <c r="O1257" s="2"/>
      <c r="P1257" s="1"/>
      <c r="Q1257" s="1"/>
      <c r="R1257" s="2"/>
      <c r="S1257" s="1"/>
      <c r="T1257" s="1"/>
      <c r="U1257" s="6"/>
      <c r="V1257" s="5"/>
      <c r="W1257" s="5"/>
      <c r="X1257" s="6"/>
      <c r="Y1257" s="6"/>
      <c r="Z1257" s="6"/>
      <c r="AA1257" s="1"/>
      <c r="AB1257" s="1"/>
      <c r="AC1257" s="1"/>
      <c r="AD1257" s="2"/>
      <c r="AE1257" s="2"/>
      <c r="AF1257" s="1"/>
    </row>
    <row r="1258">
      <c r="A1258" s="5"/>
      <c r="B1258" s="3"/>
      <c r="C1258" s="2"/>
      <c r="D1258" s="24"/>
      <c r="E1258" s="2"/>
      <c r="F1258" s="5"/>
      <c r="G1258" s="3"/>
      <c r="H1258" s="1"/>
      <c r="I1258" s="3"/>
      <c r="J1258" s="1"/>
      <c r="K1258" s="5"/>
      <c r="L1258" s="5"/>
      <c r="M1258" s="1"/>
      <c r="N1258" s="1"/>
      <c r="O1258" s="2"/>
      <c r="P1258" s="1"/>
      <c r="Q1258" s="1"/>
      <c r="R1258" s="2"/>
      <c r="S1258" s="1"/>
      <c r="T1258" s="1"/>
      <c r="U1258" s="5"/>
      <c r="V1258" s="5"/>
      <c r="W1258" s="5"/>
      <c r="X1258" s="6"/>
      <c r="Y1258" s="6"/>
      <c r="Z1258" s="6"/>
      <c r="AA1258" s="1"/>
      <c r="AB1258" s="1"/>
      <c r="AC1258" s="1"/>
      <c r="AD1258" s="2"/>
      <c r="AE1258" s="2"/>
      <c r="AF1258" s="1"/>
    </row>
    <row r="1259">
      <c r="A1259" s="5"/>
      <c r="B1259" s="3"/>
      <c r="C1259" s="2"/>
      <c r="D1259" s="24"/>
      <c r="E1259" s="2"/>
      <c r="F1259" s="5"/>
      <c r="G1259" s="3"/>
      <c r="H1259" s="1"/>
      <c r="I1259" s="3"/>
      <c r="J1259" s="1"/>
      <c r="K1259" s="5"/>
      <c r="L1259" s="5"/>
      <c r="M1259" s="1"/>
      <c r="N1259" s="1"/>
      <c r="O1259" s="2"/>
      <c r="P1259" s="1"/>
      <c r="Q1259" s="1"/>
      <c r="R1259" s="2"/>
      <c r="S1259" s="1"/>
      <c r="T1259" s="1"/>
      <c r="U1259" s="6"/>
      <c r="V1259" s="5"/>
      <c r="W1259" s="5"/>
      <c r="X1259" s="6"/>
      <c r="Y1259" s="6"/>
      <c r="Z1259" s="6"/>
      <c r="AA1259" s="1"/>
      <c r="AB1259" s="1"/>
      <c r="AC1259" s="1"/>
      <c r="AD1259" s="2"/>
      <c r="AE1259" s="2"/>
      <c r="AF1259" s="1"/>
    </row>
    <row r="1260">
      <c r="A1260" s="5"/>
      <c r="B1260" s="3"/>
      <c r="C1260" s="1"/>
      <c r="D1260" s="24"/>
      <c r="E1260" s="2"/>
      <c r="F1260" s="5"/>
      <c r="G1260" s="3"/>
      <c r="H1260" s="1"/>
      <c r="I1260" s="3"/>
      <c r="J1260" s="1"/>
      <c r="K1260" s="5"/>
      <c r="L1260" s="5"/>
      <c r="M1260" s="1"/>
      <c r="N1260" s="1"/>
      <c r="O1260" s="2"/>
      <c r="P1260" s="1"/>
      <c r="Q1260" s="1"/>
      <c r="R1260" s="2"/>
      <c r="S1260" s="1"/>
      <c r="T1260" s="1"/>
      <c r="U1260" s="6"/>
      <c r="V1260" s="5"/>
      <c r="W1260" s="5"/>
      <c r="X1260" s="6"/>
      <c r="Y1260" s="6"/>
      <c r="Z1260" s="6"/>
      <c r="AA1260" s="1"/>
      <c r="AB1260" s="1"/>
      <c r="AC1260" s="1"/>
      <c r="AD1260" s="2"/>
      <c r="AE1260" s="2"/>
      <c r="AF1260" s="1"/>
    </row>
    <row r="1261">
      <c r="A1261" s="5"/>
      <c r="B1261" s="3"/>
      <c r="C1261" s="2"/>
      <c r="D1261" s="24"/>
      <c r="E1261" s="2"/>
      <c r="F1261" s="5"/>
      <c r="G1261" s="3"/>
      <c r="H1261" s="1"/>
      <c r="I1261" s="3"/>
      <c r="J1261" s="1"/>
      <c r="K1261" s="5"/>
      <c r="L1261" s="5"/>
      <c r="M1261" s="1"/>
      <c r="N1261" s="1"/>
      <c r="O1261" s="2"/>
      <c r="P1261" s="1"/>
      <c r="Q1261" s="1"/>
      <c r="R1261" s="2"/>
      <c r="S1261" s="1"/>
      <c r="T1261" s="1"/>
      <c r="U1261" s="6"/>
      <c r="V1261" s="5"/>
      <c r="W1261" s="5"/>
      <c r="X1261" s="6"/>
      <c r="Y1261" s="6"/>
      <c r="Z1261" s="6"/>
      <c r="AA1261" s="1"/>
      <c r="AB1261" s="1"/>
      <c r="AC1261" s="1"/>
      <c r="AD1261" s="2"/>
      <c r="AE1261" s="2"/>
      <c r="AF1261" s="1"/>
    </row>
    <row r="1262">
      <c r="A1262" s="5"/>
      <c r="B1262" s="3"/>
      <c r="C1262" s="2"/>
      <c r="D1262" s="24"/>
      <c r="E1262" s="2"/>
      <c r="F1262" s="5"/>
      <c r="G1262" s="3"/>
      <c r="H1262" s="1"/>
      <c r="I1262" s="3"/>
      <c r="J1262" s="1"/>
      <c r="K1262" s="5"/>
      <c r="L1262" s="5"/>
      <c r="M1262" s="1"/>
      <c r="N1262" s="1"/>
      <c r="O1262" s="2"/>
      <c r="P1262" s="1"/>
      <c r="Q1262" s="1"/>
      <c r="R1262" s="2"/>
      <c r="S1262" s="1"/>
      <c r="T1262" s="1"/>
      <c r="U1262" s="6"/>
      <c r="V1262" s="5"/>
      <c r="W1262" s="5"/>
      <c r="X1262" s="6"/>
      <c r="Y1262" s="6"/>
      <c r="Z1262" s="6"/>
      <c r="AA1262" s="1"/>
      <c r="AB1262" s="1"/>
      <c r="AC1262" s="1"/>
      <c r="AD1262" s="2"/>
      <c r="AE1262" s="2"/>
      <c r="AF1262" s="1"/>
    </row>
    <row r="1263">
      <c r="A1263" s="5"/>
      <c r="B1263" s="3"/>
      <c r="C1263" s="1"/>
      <c r="D1263" s="24"/>
      <c r="E1263" s="2"/>
      <c r="F1263" s="5"/>
      <c r="G1263" s="3"/>
      <c r="H1263" s="1"/>
      <c r="I1263" s="3"/>
      <c r="J1263" s="1"/>
      <c r="K1263" s="5"/>
      <c r="L1263" s="5"/>
      <c r="M1263" s="1"/>
      <c r="N1263" s="1"/>
      <c r="O1263" s="2"/>
      <c r="P1263" s="1"/>
      <c r="Q1263" s="1"/>
      <c r="R1263" s="2"/>
      <c r="S1263" s="1"/>
      <c r="T1263" s="1"/>
      <c r="U1263" s="6"/>
      <c r="V1263" s="5"/>
      <c r="W1263" s="5"/>
      <c r="X1263" s="6"/>
      <c r="Y1263" s="6"/>
      <c r="Z1263" s="6"/>
      <c r="AA1263" s="1"/>
      <c r="AB1263" s="1"/>
      <c r="AC1263" s="1"/>
      <c r="AD1263" s="2"/>
      <c r="AE1263" s="2"/>
      <c r="AF1263" s="1"/>
    </row>
    <row r="1264">
      <c r="A1264" s="5"/>
      <c r="B1264" s="3"/>
      <c r="C1264" s="1"/>
      <c r="D1264" s="24"/>
      <c r="E1264" s="2"/>
      <c r="F1264" s="5"/>
      <c r="G1264" s="3"/>
      <c r="H1264" s="1"/>
      <c r="I1264" s="3"/>
      <c r="J1264" s="1"/>
      <c r="K1264" s="5"/>
      <c r="L1264" s="5"/>
      <c r="M1264" s="1"/>
      <c r="N1264" s="1"/>
      <c r="O1264" s="2"/>
      <c r="P1264" s="1"/>
      <c r="Q1264" s="1"/>
      <c r="R1264" s="2"/>
      <c r="S1264" s="1"/>
      <c r="T1264" s="1"/>
      <c r="U1264" s="6"/>
      <c r="V1264" s="5"/>
      <c r="W1264" s="5"/>
      <c r="X1264" s="6"/>
      <c r="Y1264" s="6"/>
      <c r="Z1264" s="6"/>
      <c r="AA1264" s="1"/>
      <c r="AB1264" s="1"/>
      <c r="AC1264" s="1"/>
      <c r="AD1264" s="2"/>
      <c r="AE1264" s="2"/>
      <c r="AF1264" s="1"/>
    </row>
    <row r="1265">
      <c r="A1265" s="5"/>
      <c r="B1265" s="3"/>
      <c r="C1265" s="1"/>
      <c r="D1265" s="24"/>
      <c r="E1265" s="2"/>
      <c r="F1265" s="5"/>
      <c r="G1265" s="3"/>
      <c r="H1265" s="1"/>
      <c r="I1265" s="3"/>
      <c r="J1265" s="1"/>
      <c r="K1265" s="5"/>
      <c r="L1265" s="5"/>
      <c r="M1265" s="1"/>
      <c r="N1265" s="1"/>
      <c r="O1265" s="2"/>
      <c r="P1265" s="1"/>
      <c r="Q1265" s="1"/>
      <c r="R1265" s="2"/>
      <c r="S1265" s="1"/>
      <c r="T1265" s="1"/>
      <c r="U1265" s="6"/>
      <c r="V1265" s="5"/>
      <c r="W1265" s="5"/>
      <c r="X1265" s="6"/>
      <c r="Y1265" s="6"/>
      <c r="Z1265" s="6"/>
      <c r="AA1265" s="1"/>
      <c r="AB1265" s="1"/>
      <c r="AC1265" s="1"/>
      <c r="AD1265" s="2"/>
      <c r="AE1265" s="2"/>
      <c r="AF1265" s="1"/>
    </row>
    <row r="1266">
      <c r="A1266" s="5"/>
      <c r="B1266" s="3"/>
      <c r="C1266" s="1"/>
      <c r="D1266" s="24"/>
      <c r="E1266" s="2"/>
      <c r="F1266" s="5"/>
      <c r="G1266" s="3"/>
      <c r="H1266" s="1"/>
      <c r="I1266" s="3"/>
      <c r="J1266" s="1"/>
      <c r="K1266" s="5"/>
      <c r="L1266" s="5"/>
      <c r="M1266" s="1"/>
      <c r="N1266" s="1"/>
      <c r="O1266" s="2"/>
      <c r="P1266" s="1"/>
      <c r="Q1266" s="1"/>
      <c r="R1266" s="2"/>
      <c r="S1266" s="1"/>
      <c r="T1266" s="1"/>
      <c r="U1266" s="6"/>
      <c r="V1266" s="5"/>
      <c r="W1266" s="5"/>
      <c r="X1266" s="6"/>
      <c r="Y1266" s="6"/>
      <c r="Z1266" s="6"/>
      <c r="AA1266" s="1"/>
      <c r="AB1266" s="1"/>
      <c r="AC1266" s="1"/>
      <c r="AD1266" s="2"/>
      <c r="AE1266" s="2"/>
      <c r="AF1266" s="1"/>
    </row>
    <row r="1267">
      <c r="A1267" s="5"/>
      <c r="B1267" s="3"/>
      <c r="C1267" s="2"/>
      <c r="D1267" s="24"/>
      <c r="E1267" s="2"/>
      <c r="F1267" s="5"/>
      <c r="G1267" s="3"/>
      <c r="H1267" s="1"/>
      <c r="I1267" s="3"/>
      <c r="J1267" s="1"/>
      <c r="K1267" s="5"/>
      <c r="L1267" s="5"/>
      <c r="M1267" s="1"/>
      <c r="N1267" s="1"/>
      <c r="O1267" s="2"/>
      <c r="P1267" s="1"/>
      <c r="Q1267" s="1"/>
      <c r="R1267" s="2"/>
      <c r="S1267" s="1"/>
      <c r="T1267" s="1"/>
      <c r="U1267" s="6"/>
      <c r="V1267" s="5"/>
      <c r="W1267" s="5"/>
      <c r="X1267" s="6"/>
      <c r="Y1267" s="6"/>
      <c r="Z1267" s="6"/>
      <c r="AA1267" s="1"/>
      <c r="AB1267" s="1"/>
      <c r="AC1267" s="1"/>
      <c r="AD1267" s="2"/>
      <c r="AE1267" s="2"/>
      <c r="AF1267" s="1"/>
    </row>
    <row r="1268">
      <c r="A1268" s="5"/>
      <c r="B1268" s="3"/>
      <c r="C1268" s="2"/>
      <c r="D1268" s="24"/>
      <c r="E1268" s="2"/>
      <c r="F1268" s="5"/>
      <c r="G1268" s="3"/>
      <c r="H1268" s="1"/>
      <c r="I1268" s="3"/>
      <c r="J1268" s="1"/>
      <c r="K1268" s="5"/>
      <c r="L1268" s="5"/>
      <c r="M1268" s="1"/>
      <c r="N1268" s="1"/>
      <c r="O1268" s="2"/>
      <c r="P1268" s="1"/>
      <c r="Q1268" s="1"/>
      <c r="R1268" s="2"/>
      <c r="S1268" s="1"/>
      <c r="T1268" s="1"/>
      <c r="U1268" s="6"/>
      <c r="V1268" s="5"/>
      <c r="W1268" s="5"/>
      <c r="X1268" s="6"/>
      <c r="Y1268" s="6"/>
      <c r="Z1268" s="6"/>
      <c r="AA1268" s="1"/>
      <c r="AB1268" s="1"/>
      <c r="AC1268" s="1"/>
      <c r="AD1268" s="2"/>
      <c r="AE1268" s="2"/>
      <c r="AF1268" s="1"/>
    </row>
    <row r="1269">
      <c r="A1269" s="5"/>
      <c r="B1269" s="3"/>
      <c r="C1269" s="2"/>
      <c r="D1269" s="24"/>
      <c r="E1269" s="2"/>
      <c r="F1269" s="5"/>
      <c r="G1269" s="3"/>
      <c r="H1269" s="1"/>
      <c r="I1269" s="3"/>
      <c r="J1269" s="1"/>
      <c r="K1269" s="5"/>
      <c r="L1269" s="5"/>
      <c r="M1269" s="1"/>
      <c r="N1269" s="1"/>
      <c r="O1269" s="2"/>
      <c r="P1269" s="1"/>
      <c r="Q1269" s="1"/>
      <c r="R1269" s="2"/>
      <c r="S1269" s="1"/>
      <c r="T1269" s="1"/>
      <c r="U1269" s="6"/>
      <c r="V1269" s="5"/>
      <c r="W1269" s="5"/>
      <c r="X1269" s="6"/>
      <c r="Y1269" s="6"/>
      <c r="Z1269" s="6"/>
      <c r="AA1269" s="1"/>
      <c r="AB1269" s="1"/>
      <c r="AC1269" s="1"/>
      <c r="AD1269" s="2"/>
      <c r="AE1269" s="2"/>
      <c r="AF1269" s="1"/>
    </row>
    <row r="1270">
      <c r="A1270" s="5"/>
      <c r="B1270" s="3"/>
      <c r="C1270" s="2"/>
      <c r="D1270" s="24"/>
      <c r="E1270" s="2"/>
      <c r="F1270" s="5"/>
      <c r="G1270" s="3"/>
      <c r="H1270" s="1"/>
      <c r="I1270" s="3"/>
      <c r="J1270" s="1"/>
      <c r="K1270" s="5"/>
      <c r="L1270" s="5"/>
      <c r="M1270" s="1"/>
      <c r="N1270" s="1"/>
      <c r="O1270" s="2"/>
      <c r="P1270" s="1"/>
      <c r="Q1270" s="1"/>
      <c r="R1270" s="2"/>
      <c r="S1270" s="1"/>
      <c r="T1270" s="1"/>
      <c r="U1270" s="6"/>
      <c r="V1270" s="5"/>
      <c r="W1270" s="5"/>
      <c r="X1270" s="6"/>
      <c r="Y1270" s="6"/>
      <c r="Z1270" s="6"/>
      <c r="AA1270" s="1"/>
      <c r="AB1270" s="1"/>
      <c r="AC1270" s="1"/>
      <c r="AD1270" s="2"/>
      <c r="AE1270" s="2"/>
      <c r="AF1270" s="1"/>
    </row>
    <row r="1271">
      <c r="A1271" s="5"/>
      <c r="B1271" s="3"/>
      <c r="C1271" s="1"/>
      <c r="D1271" s="24"/>
      <c r="E1271" s="2"/>
      <c r="F1271" s="5"/>
      <c r="G1271" s="3"/>
      <c r="H1271" s="1"/>
      <c r="I1271" s="3"/>
      <c r="J1271" s="1"/>
      <c r="K1271" s="5"/>
      <c r="L1271" s="5"/>
      <c r="M1271" s="1"/>
      <c r="N1271" s="1"/>
      <c r="O1271" s="2"/>
      <c r="P1271" s="1"/>
      <c r="Q1271" s="1"/>
      <c r="R1271" s="2"/>
      <c r="S1271" s="1"/>
      <c r="T1271" s="1"/>
      <c r="U1271" s="6"/>
      <c r="V1271" s="5"/>
      <c r="W1271" s="5"/>
      <c r="X1271" s="6"/>
      <c r="Y1271" s="6"/>
      <c r="Z1271" s="6"/>
      <c r="AA1271" s="1"/>
      <c r="AB1271" s="1"/>
      <c r="AC1271" s="1"/>
      <c r="AD1271" s="2"/>
      <c r="AE1271" s="2"/>
      <c r="AF1271" s="1"/>
    </row>
    <row r="1272">
      <c r="A1272" s="5"/>
      <c r="B1272" s="3"/>
      <c r="C1272" s="2"/>
      <c r="D1272" s="24"/>
      <c r="E1272" s="2"/>
      <c r="F1272" s="5"/>
      <c r="G1272" s="3"/>
      <c r="H1272" s="1"/>
      <c r="I1272" s="3"/>
      <c r="J1272" s="1"/>
      <c r="K1272" s="5"/>
      <c r="L1272" s="5"/>
      <c r="M1272" s="1"/>
      <c r="N1272" s="1"/>
      <c r="O1272" s="2"/>
      <c r="P1272" s="1"/>
      <c r="Q1272" s="1"/>
      <c r="R1272" s="2"/>
      <c r="S1272" s="1"/>
      <c r="T1272" s="1"/>
      <c r="U1272" s="6"/>
      <c r="V1272" s="5"/>
      <c r="W1272" s="5"/>
      <c r="X1272" s="6"/>
      <c r="Y1272" s="6"/>
      <c r="Z1272" s="6"/>
      <c r="AA1272" s="1"/>
      <c r="AB1272" s="1"/>
      <c r="AC1272" s="1"/>
      <c r="AD1272" s="2"/>
      <c r="AE1272" s="2"/>
      <c r="AF1272" s="1"/>
    </row>
    <row r="1273">
      <c r="A1273" s="5"/>
      <c r="B1273" s="3"/>
      <c r="C1273" s="2"/>
      <c r="D1273" s="24"/>
      <c r="E1273" s="2"/>
      <c r="F1273" s="5"/>
      <c r="G1273" s="3"/>
      <c r="H1273" s="1"/>
      <c r="I1273" s="3"/>
      <c r="J1273" s="1"/>
      <c r="K1273" s="5"/>
      <c r="L1273" s="5"/>
      <c r="M1273" s="1"/>
      <c r="N1273" s="1"/>
      <c r="O1273" s="2"/>
      <c r="P1273" s="1"/>
      <c r="Q1273" s="1"/>
      <c r="R1273" s="2"/>
      <c r="S1273" s="1"/>
      <c r="T1273" s="1"/>
      <c r="U1273" s="6"/>
      <c r="V1273" s="5"/>
      <c r="W1273" s="5"/>
      <c r="X1273" s="6"/>
      <c r="Y1273" s="6"/>
      <c r="Z1273" s="6"/>
      <c r="AA1273" s="1"/>
      <c r="AB1273" s="1"/>
      <c r="AC1273" s="1"/>
      <c r="AD1273" s="2"/>
      <c r="AE1273" s="2"/>
      <c r="AF1273" s="1"/>
    </row>
    <row r="1274">
      <c r="A1274" s="5"/>
      <c r="B1274" s="3"/>
      <c r="C1274" s="2"/>
      <c r="D1274" s="24"/>
      <c r="E1274" s="2"/>
      <c r="F1274" s="5"/>
      <c r="G1274" s="3"/>
      <c r="H1274" s="1"/>
      <c r="I1274" s="3"/>
      <c r="J1274" s="1"/>
      <c r="K1274" s="5"/>
      <c r="L1274" s="5"/>
      <c r="M1274" s="1"/>
      <c r="N1274" s="1"/>
      <c r="O1274" s="2"/>
      <c r="P1274" s="1"/>
      <c r="Q1274" s="1"/>
      <c r="R1274" s="2"/>
      <c r="S1274" s="1"/>
      <c r="T1274" s="1"/>
      <c r="U1274" s="6"/>
      <c r="V1274" s="5"/>
      <c r="W1274" s="5"/>
      <c r="X1274" s="6"/>
      <c r="Y1274" s="6"/>
      <c r="Z1274" s="6"/>
      <c r="AA1274" s="1"/>
      <c r="AB1274" s="1"/>
      <c r="AC1274" s="1"/>
      <c r="AD1274" s="2"/>
      <c r="AE1274" s="2"/>
      <c r="AF1274" s="1"/>
    </row>
    <row r="1275">
      <c r="A1275" s="5"/>
      <c r="B1275" s="3"/>
      <c r="C1275" s="1"/>
      <c r="D1275" s="24"/>
      <c r="E1275" s="2"/>
      <c r="F1275" s="5"/>
      <c r="G1275" s="3"/>
      <c r="H1275" s="1"/>
      <c r="I1275" s="3"/>
      <c r="J1275" s="1"/>
      <c r="K1275" s="5"/>
      <c r="L1275" s="5"/>
      <c r="M1275" s="1"/>
      <c r="N1275" s="1"/>
      <c r="O1275" s="2"/>
      <c r="P1275" s="1"/>
      <c r="Q1275" s="1"/>
      <c r="R1275" s="2"/>
      <c r="S1275" s="1"/>
      <c r="T1275" s="1"/>
      <c r="U1275" s="6"/>
      <c r="V1275" s="5"/>
      <c r="W1275" s="5"/>
      <c r="X1275" s="6"/>
      <c r="Y1275" s="6"/>
      <c r="Z1275" s="6"/>
      <c r="AA1275" s="1"/>
      <c r="AB1275" s="1"/>
      <c r="AC1275" s="1"/>
      <c r="AD1275" s="2"/>
      <c r="AE1275" s="2"/>
      <c r="AF1275" s="1"/>
    </row>
    <row r="1276">
      <c r="A1276" s="5"/>
      <c r="B1276" s="3"/>
      <c r="C1276" s="2"/>
      <c r="D1276" s="24"/>
      <c r="E1276" s="2"/>
      <c r="F1276" s="5"/>
      <c r="G1276" s="3"/>
      <c r="H1276" s="1"/>
      <c r="I1276" s="3"/>
      <c r="J1276" s="1"/>
      <c r="K1276" s="5"/>
      <c r="L1276" s="5"/>
      <c r="M1276" s="1"/>
      <c r="N1276" s="1"/>
      <c r="O1276" s="2"/>
      <c r="P1276" s="1"/>
      <c r="Q1276" s="1"/>
      <c r="R1276" s="2"/>
      <c r="S1276" s="1"/>
      <c r="T1276" s="1"/>
      <c r="U1276" s="6"/>
      <c r="V1276" s="5"/>
      <c r="W1276" s="5"/>
      <c r="X1276" s="6"/>
      <c r="Y1276" s="6"/>
      <c r="Z1276" s="6"/>
      <c r="AA1276" s="1"/>
      <c r="AB1276" s="1"/>
      <c r="AC1276" s="1"/>
      <c r="AD1276" s="2"/>
      <c r="AE1276" s="2"/>
      <c r="AF1276" s="1"/>
    </row>
    <row r="1277">
      <c r="A1277" s="5"/>
      <c r="B1277" s="3"/>
      <c r="C1277" s="2"/>
      <c r="D1277" s="24"/>
      <c r="E1277" s="2"/>
      <c r="F1277" s="5"/>
      <c r="G1277" s="3"/>
      <c r="H1277" s="1"/>
      <c r="I1277" s="3"/>
      <c r="J1277" s="1"/>
      <c r="K1277" s="5"/>
      <c r="L1277" s="5"/>
      <c r="M1277" s="1"/>
      <c r="N1277" s="1"/>
      <c r="O1277" s="2"/>
      <c r="P1277" s="1"/>
      <c r="Q1277" s="1"/>
      <c r="R1277" s="2"/>
      <c r="S1277" s="1"/>
      <c r="T1277" s="1"/>
      <c r="U1277" s="6"/>
      <c r="V1277" s="5"/>
      <c r="W1277" s="5"/>
      <c r="X1277" s="6"/>
      <c r="Y1277" s="6"/>
      <c r="Z1277" s="6"/>
      <c r="AA1277" s="1"/>
      <c r="AB1277" s="1"/>
      <c r="AC1277" s="1"/>
      <c r="AD1277" s="2"/>
      <c r="AE1277" s="2"/>
      <c r="AF1277" s="1"/>
    </row>
    <row r="1278">
      <c r="A1278" s="5"/>
      <c r="B1278" s="3"/>
      <c r="C1278" s="2"/>
      <c r="D1278" s="24"/>
      <c r="E1278" s="2"/>
      <c r="F1278" s="5"/>
      <c r="G1278" s="3"/>
      <c r="H1278" s="1"/>
      <c r="I1278" s="3"/>
      <c r="J1278" s="1"/>
      <c r="K1278" s="5"/>
      <c r="L1278" s="5"/>
      <c r="M1278" s="1"/>
      <c r="N1278" s="1"/>
      <c r="O1278" s="2"/>
      <c r="P1278" s="1"/>
      <c r="Q1278" s="1"/>
      <c r="R1278" s="2"/>
      <c r="S1278" s="1"/>
      <c r="T1278" s="1"/>
      <c r="U1278" s="6"/>
      <c r="V1278" s="5"/>
      <c r="W1278" s="5"/>
      <c r="X1278" s="6"/>
      <c r="Y1278" s="6"/>
      <c r="Z1278" s="6"/>
      <c r="AA1278" s="1"/>
      <c r="AB1278" s="1"/>
      <c r="AC1278" s="1"/>
      <c r="AD1278" s="2"/>
      <c r="AE1278" s="2"/>
      <c r="AF1278" s="1"/>
    </row>
    <row r="1279">
      <c r="A1279" s="5"/>
      <c r="B1279" s="3"/>
      <c r="C1279" s="2"/>
      <c r="D1279" s="24"/>
      <c r="E1279" s="2"/>
      <c r="F1279" s="5"/>
      <c r="G1279" s="3"/>
      <c r="H1279" s="1"/>
      <c r="I1279" s="3"/>
      <c r="J1279" s="1"/>
      <c r="K1279" s="5"/>
      <c r="L1279" s="5"/>
      <c r="M1279" s="1"/>
      <c r="N1279" s="1"/>
      <c r="O1279" s="2"/>
      <c r="P1279" s="1"/>
      <c r="Q1279" s="1"/>
      <c r="R1279" s="2"/>
      <c r="S1279" s="1"/>
      <c r="T1279" s="1"/>
      <c r="U1279" s="6"/>
      <c r="V1279" s="5"/>
      <c r="W1279" s="5"/>
      <c r="X1279" s="6"/>
      <c r="Y1279" s="6"/>
      <c r="Z1279" s="6"/>
      <c r="AA1279" s="1"/>
      <c r="AB1279" s="1"/>
      <c r="AC1279" s="1"/>
      <c r="AD1279" s="2"/>
      <c r="AE1279" s="2"/>
      <c r="AF1279" s="1"/>
    </row>
    <row r="1280">
      <c r="A1280" s="5"/>
      <c r="B1280" s="3"/>
      <c r="C1280" s="2"/>
      <c r="D1280" s="24"/>
      <c r="E1280" s="2"/>
      <c r="F1280" s="5"/>
      <c r="G1280" s="3"/>
      <c r="H1280" s="1"/>
      <c r="I1280" s="3"/>
      <c r="J1280" s="1"/>
      <c r="K1280" s="5"/>
      <c r="L1280" s="5"/>
      <c r="M1280" s="1"/>
      <c r="N1280" s="1"/>
      <c r="O1280" s="2"/>
      <c r="P1280" s="1"/>
      <c r="Q1280" s="1"/>
      <c r="R1280" s="2"/>
      <c r="S1280" s="1"/>
      <c r="T1280" s="1"/>
      <c r="U1280" s="6"/>
      <c r="V1280" s="5"/>
      <c r="W1280" s="5"/>
      <c r="X1280" s="6"/>
      <c r="Y1280" s="6"/>
      <c r="Z1280" s="5"/>
      <c r="AA1280" s="1"/>
      <c r="AB1280" s="1"/>
      <c r="AC1280" s="1"/>
      <c r="AD1280" s="2"/>
      <c r="AE1280" s="2"/>
      <c r="AF1280" s="1"/>
    </row>
    <row r="1281">
      <c r="A1281" s="5"/>
      <c r="B1281" s="3"/>
      <c r="C1281" s="2"/>
      <c r="D1281" s="24"/>
      <c r="E1281" s="2"/>
      <c r="F1281" s="5"/>
      <c r="G1281" s="3"/>
      <c r="H1281" s="1"/>
      <c r="I1281" s="3"/>
      <c r="J1281" s="1"/>
      <c r="K1281" s="5"/>
      <c r="L1281" s="5"/>
      <c r="M1281" s="1"/>
      <c r="N1281" s="1"/>
      <c r="O1281" s="2"/>
      <c r="P1281" s="1"/>
      <c r="Q1281" s="1"/>
      <c r="R1281" s="2"/>
      <c r="S1281" s="1"/>
      <c r="T1281" s="1"/>
      <c r="U1281" s="6"/>
      <c r="V1281" s="5"/>
      <c r="W1281" s="5"/>
      <c r="X1281" s="6"/>
      <c r="Y1281" s="6"/>
      <c r="Z1281" s="6"/>
      <c r="AA1281" s="1"/>
      <c r="AB1281" s="1"/>
      <c r="AC1281" s="1"/>
      <c r="AD1281" s="2"/>
      <c r="AE1281" s="2"/>
      <c r="AF1281" s="1"/>
    </row>
    <row r="1282">
      <c r="A1282" s="5"/>
      <c r="B1282" s="3"/>
      <c r="C1282" s="2"/>
      <c r="D1282" s="24"/>
      <c r="E1282" s="2"/>
      <c r="F1282" s="5"/>
      <c r="G1282" s="3"/>
      <c r="H1282" s="1"/>
      <c r="I1282" s="3"/>
      <c r="J1282" s="1"/>
      <c r="K1282" s="5"/>
      <c r="L1282" s="5"/>
      <c r="M1282" s="1"/>
      <c r="N1282" s="1"/>
      <c r="O1282" s="2"/>
      <c r="P1282" s="1"/>
      <c r="Q1282" s="1"/>
      <c r="R1282" s="2"/>
      <c r="S1282" s="1"/>
      <c r="T1282" s="1"/>
      <c r="U1282" s="6"/>
      <c r="V1282" s="5"/>
      <c r="W1282" s="5"/>
      <c r="X1282" s="6"/>
      <c r="Y1282" s="6"/>
      <c r="Z1282" s="6"/>
      <c r="AA1282" s="1"/>
      <c r="AB1282" s="1"/>
      <c r="AC1282" s="1"/>
      <c r="AD1282" s="2"/>
      <c r="AE1282" s="2"/>
      <c r="AF1282" s="1"/>
    </row>
    <row r="1283">
      <c r="A1283" s="5"/>
      <c r="B1283" s="3"/>
      <c r="C1283" s="2"/>
      <c r="D1283" s="24"/>
      <c r="E1283" s="2"/>
      <c r="F1283" s="5"/>
      <c r="G1283" s="3"/>
      <c r="H1283" s="1"/>
      <c r="I1283" s="3"/>
      <c r="J1283" s="1"/>
      <c r="K1283" s="5"/>
      <c r="L1283" s="5"/>
      <c r="M1283" s="1"/>
      <c r="N1283" s="1"/>
      <c r="O1283" s="2"/>
      <c r="P1283" s="1"/>
      <c r="Q1283" s="1"/>
      <c r="R1283" s="2"/>
      <c r="S1283" s="1"/>
      <c r="T1283" s="1"/>
      <c r="U1283" s="6"/>
      <c r="V1283" s="5"/>
      <c r="W1283" s="5"/>
      <c r="X1283" s="6"/>
      <c r="Y1283" s="6"/>
      <c r="Z1283" s="5"/>
      <c r="AA1283" s="1"/>
      <c r="AB1283" s="1"/>
      <c r="AC1283" s="1"/>
      <c r="AD1283" s="2"/>
      <c r="AE1283" s="2"/>
      <c r="AF1283" s="1"/>
    </row>
    <row r="1284">
      <c r="A1284" s="5"/>
      <c r="B1284" s="3"/>
      <c r="C1284" s="2"/>
      <c r="D1284" s="24"/>
      <c r="E1284" s="2"/>
      <c r="F1284" s="5"/>
      <c r="G1284" s="3"/>
      <c r="H1284" s="1"/>
      <c r="I1284" s="3"/>
      <c r="J1284" s="1"/>
      <c r="K1284" s="5"/>
      <c r="L1284" s="5"/>
      <c r="M1284" s="1"/>
      <c r="N1284" s="1"/>
      <c r="O1284" s="2"/>
      <c r="P1284" s="1"/>
      <c r="Q1284" s="1"/>
      <c r="R1284" s="2"/>
      <c r="S1284" s="1"/>
      <c r="T1284" s="1"/>
      <c r="U1284" s="6"/>
      <c r="V1284" s="5"/>
      <c r="W1284" s="5"/>
      <c r="X1284" s="6"/>
      <c r="Y1284" s="6"/>
      <c r="Z1284" s="6"/>
      <c r="AA1284" s="1"/>
      <c r="AB1284" s="1"/>
      <c r="AC1284" s="1"/>
      <c r="AD1284" s="2"/>
      <c r="AE1284" s="2"/>
      <c r="AF1284" s="1"/>
    </row>
    <row r="1285">
      <c r="A1285" s="5"/>
      <c r="B1285" s="3"/>
      <c r="C1285" s="2"/>
      <c r="D1285" s="24"/>
      <c r="E1285" s="2"/>
      <c r="F1285" s="5"/>
      <c r="G1285" s="3"/>
      <c r="H1285" s="1"/>
      <c r="I1285" s="3"/>
      <c r="J1285" s="1"/>
      <c r="K1285" s="5"/>
      <c r="L1285" s="5"/>
      <c r="M1285" s="1"/>
      <c r="N1285" s="1"/>
      <c r="O1285" s="2"/>
      <c r="P1285" s="1"/>
      <c r="Q1285" s="1"/>
      <c r="R1285" s="2"/>
      <c r="S1285" s="1"/>
      <c r="T1285" s="1"/>
      <c r="U1285" s="6"/>
      <c r="V1285" s="5"/>
      <c r="W1285" s="5"/>
      <c r="X1285" s="6"/>
      <c r="Y1285" s="6"/>
      <c r="Z1285" s="6"/>
      <c r="AA1285" s="1"/>
      <c r="AB1285" s="1"/>
      <c r="AC1285" s="1"/>
      <c r="AD1285" s="2"/>
      <c r="AE1285" s="2"/>
      <c r="AF1285" s="1"/>
    </row>
    <row r="1286">
      <c r="A1286" s="5"/>
      <c r="B1286" s="3"/>
      <c r="C1286" s="1"/>
      <c r="D1286" s="24"/>
      <c r="E1286" s="2"/>
      <c r="F1286" s="5"/>
      <c r="G1286" s="3"/>
      <c r="H1286" s="1"/>
      <c r="I1286" s="3"/>
      <c r="J1286" s="1"/>
      <c r="K1286" s="5"/>
      <c r="L1286" s="5"/>
      <c r="M1286" s="1"/>
      <c r="N1286" s="1"/>
      <c r="O1286" s="2"/>
      <c r="P1286" s="1"/>
      <c r="Q1286" s="1"/>
      <c r="R1286" s="2"/>
      <c r="S1286" s="1"/>
      <c r="T1286" s="1"/>
      <c r="U1286" s="6"/>
      <c r="V1286" s="5"/>
      <c r="W1286" s="5"/>
      <c r="X1286" s="6"/>
      <c r="Y1286" s="6"/>
      <c r="Z1286" s="6"/>
      <c r="AA1286" s="1"/>
      <c r="AB1286" s="1"/>
      <c r="AC1286" s="1"/>
      <c r="AD1286" s="2"/>
      <c r="AE1286" s="2"/>
      <c r="AF1286" s="1"/>
    </row>
    <row r="1287">
      <c r="A1287" s="5"/>
      <c r="B1287" s="3"/>
      <c r="C1287" s="1"/>
      <c r="D1287" s="24"/>
      <c r="E1287" s="2"/>
      <c r="F1287" s="5"/>
      <c r="G1287" s="3"/>
      <c r="H1287" s="1"/>
      <c r="I1287" s="3"/>
      <c r="J1287" s="1"/>
      <c r="K1287" s="5"/>
      <c r="L1287" s="5"/>
      <c r="M1287" s="1"/>
      <c r="N1287" s="1"/>
      <c r="O1287" s="2"/>
      <c r="P1287" s="1"/>
      <c r="Q1287" s="1"/>
      <c r="R1287" s="2"/>
      <c r="S1287" s="1"/>
      <c r="T1287" s="1"/>
      <c r="U1287" s="6"/>
      <c r="V1287" s="5"/>
      <c r="W1287" s="5"/>
      <c r="X1287" s="6"/>
      <c r="Y1287" s="6"/>
      <c r="Z1287" s="6"/>
      <c r="AA1287" s="1"/>
      <c r="AB1287" s="1"/>
      <c r="AC1287" s="1"/>
      <c r="AD1287" s="2"/>
      <c r="AE1287" s="2"/>
      <c r="AF1287" s="1"/>
    </row>
    <row r="1288">
      <c r="A1288" s="5"/>
      <c r="B1288" s="3"/>
      <c r="C1288" s="2"/>
      <c r="D1288" s="24"/>
      <c r="E1288" s="2"/>
      <c r="F1288" s="5"/>
      <c r="G1288" s="3"/>
      <c r="H1288" s="1"/>
      <c r="I1288" s="3"/>
      <c r="J1288" s="1"/>
      <c r="K1288" s="5"/>
      <c r="L1288" s="5"/>
      <c r="M1288" s="1"/>
      <c r="N1288" s="1"/>
      <c r="O1288" s="2"/>
      <c r="P1288" s="1"/>
      <c r="Q1288" s="1"/>
      <c r="R1288" s="2"/>
      <c r="S1288" s="1"/>
      <c r="T1288" s="1"/>
      <c r="U1288" s="6"/>
      <c r="V1288" s="5"/>
      <c r="W1288" s="5"/>
      <c r="X1288" s="6"/>
      <c r="Y1288" s="6"/>
      <c r="Z1288" s="6"/>
      <c r="AA1288" s="2"/>
      <c r="AB1288" s="2"/>
      <c r="AC1288" s="1"/>
      <c r="AD1288" s="2"/>
      <c r="AE1288" s="2"/>
      <c r="AF1288" s="1"/>
    </row>
    <row r="1289">
      <c r="A1289" s="5"/>
      <c r="B1289" s="3"/>
      <c r="C1289" s="1"/>
      <c r="D1289" s="24"/>
      <c r="E1289" s="2"/>
      <c r="F1289" s="5"/>
      <c r="G1289" s="3"/>
      <c r="H1289" s="1"/>
      <c r="I1289" s="3"/>
      <c r="J1289" s="1"/>
      <c r="K1289" s="5"/>
      <c r="L1289" s="5"/>
      <c r="M1289" s="1"/>
      <c r="N1289" s="1"/>
      <c r="O1289" s="2"/>
      <c r="P1289" s="1"/>
      <c r="Q1289" s="1"/>
      <c r="R1289" s="2"/>
      <c r="S1289" s="1"/>
      <c r="T1289" s="1"/>
      <c r="U1289" s="6"/>
      <c r="V1289" s="5"/>
      <c r="W1289" s="5"/>
      <c r="X1289" s="6"/>
      <c r="Y1289" s="6"/>
      <c r="Z1289" s="6"/>
      <c r="AA1289" s="1"/>
      <c r="AB1289" s="1"/>
      <c r="AC1289" s="1"/>
      <c r="AD1289" s="2"/>
      <c r="AE1289" s="2"/>
      <c r="AF1289" s="1"/>
    </row>
    <row r="1290">
      <c r="A1290" s="5"/>
      <c r="B1290" s="3"/>
      <c r="C1290" s="2"/>
      <c r="D1290" s="24"/>
      <c r="E1290" s="2"/>
      <c r="F1290" s="5"/>
      <c r="G1290" s="3"/>
      <c r="H1290" s="1"/>
      <c r="I1290" s="3"/>
      <c r="J1290" s="1"/>
      <c r="K1290" s="5"/>
      <c r="L1290" s="5"/>
      <c r="M1290" s="1"/>
      <c r="N1290" s="1"/>
      <c r="O1290" s="2"/>
      <c r="P1290" s="1"/>
      <c r="Q1290" s="1"/>
      <c r="R1290" s="2"/>
      <c r="S1290" s="1"/>
      <c r="T1290" s="1"/>
      <c r="U1290" s="6"/>
      <c r="V1290" s="5"/>
      <c r="W1290" s="5"/>
      <c r="X1290" s="6"/>
      <c r="Y1290" s="6"/>
      <c r="Z1290" s="6"/>
      <c r="AA1290" s="1"/>
      <c r="AB1290" s="1"/>
      <c r="AC1290" s="1"/>
      <c r="AD1290" s="2"/>
      <c r="AE1290" s="2"/>
      <c r="AF1290" s="1"/>
    </row>
    <row r="1291">
      <c r="A1291" s="5"/>
      <c r="B1291" s="3"/>
      <c r="C1291" s="1"/>
      <c r="D1291" s="24"/>
      <c r="E1291" s="2"/>
      <c r="F1291" s="5"/>
      <c r="G1291" s="3"/>
      <c r="H1291" s="1"/>
      <c r="I1291" s="3"/>
      <c r="J1291" s="1"/>
      <c r="K1291" s="5"/>
      <c r="L1291" s="5"/>
      <c r="M1291" s="1"/>
      <c r="N1291" s="1"/>
      <c r="O1291" s="2"/>
      <c r="P1291" s="1"/>
      <c r="Q1291" s="1"/>
      <c r="R1291" s="2"/>
      <c r="S1291" s="1"/>
      <c r="T1291" s="1"/>
      <c r="U1291" s="6"/>
      <c r="V1291" s="5"/>
      <c r="W1291" s="5"/>
      <c r="X1291" s="6"/>
      <c r="Y1291" s="6"/>
      <c r="Z1291" s="6"/>
      <c r="AA1291" s="1"/>
      <c r="AB1291" s="1"/>
      <c r="AC1291" s="1"/>
      <c r="AD1291" s="2"/>
      <c r="AE1291" s="2"/>
      <c r="AF1291" s="1"/>
    </row>
    <row r="1292">
      <c r="A1292" s="5"/>
      <c r="B1292" s="3"/>
      <c r="C1292" s="2"/>
      <c r="D1292" s="24"/>
      <c r="E1292" s="2"/>
      <c r="F1292" s="5"/>
      <c r="G1292" s="3"/>
      <c r="H1292" s="1"/>
      <c r="I1292" s="3"/>
      <c r="J1292" s="1"/>
      <c r="K1292" s="5"/>
      <c r="L1292" s="5"/>
      <c r="M1292" s="1"/>
      <c r="N1292" s="1"/>
      <c r="O1292" s="2"/>
      <c r="P1292" s="1"/>
      <c r="Q1292" s="1"/>
      <c r="R1292" s="2"/>
      <c r="S1292" s="1"/>
      <c r="T1292" s="1"/>
      <c r="U1292" s="5"/>
      <c r="V1292" s="5"/>
      <c r="W1292" s="5"/>
      <c r="X1292" s="6"/>
      <c r="Y1292" s="6"/>
      <c r="Z1292" s="6"/>
      <c r="AA1292" s="1"/>
      <c r="AB1292" s="1"/>
      <c r="AC1292" s="1"/>
      <c r="AD1292" s="2"/>
      <c r="AE1292" s="2"/>
      <c r="AF1292" s="1"/>
    </row>
    <row r="1293">
      <c r="A1293" s="5"/>
      <c r="B1293" s="3"/>
      <c r="C1293" s="1"/>
      <c r="D1293" s="24"/>
      <c r="E1293" s="2"/>
      <c r="F1293" s="5"/>
      <c r="G1293" s="3"/>
      <c r="H1293" s="1"/>
      <c r="I1293" s="3"/>
      <c r="J1293" s="1"/>
      <c r="K1293" s="5"/>
      <c r="L1293" s="5"/>
      <c r="M1293" s="1"/>
      <c r="N1293" s="1"/>
      <c r="O1293" s="2"/>
      <c r="P1293" s="1"/>
      <c r="Q1293" s="1"/>
      <c r="R1293" s="2"/>
      <c r="S1293" s="1"/>
      <c r="T1293" s="1"/>
      <c r="U1293" s="6"/>
      <c r="V1293" s="5"/>
      <c r="W1293" s="5"/>
      <c r="X1293" s="6"/>
      <c r="Y1293" s="6"/>
      <c r="Z1293" s="5"/>
      <c r="AA1293" s="1"/>
      <c r="AB1293" s="1"/>
      <c r="AC1293" s="1"/>
      <c r="AD1293" s="2"/>
      <c r="AE1293" s="2"/>
      <c r="AF1293" s="1"/>
    </row>
    <row r="1294">
      <c r="A1294" s="5"/>
      <c r="B1294" s="3"/>
      <c r="C1294" s="2"/>
      <c r="D1294" s="24"/>
      <c r="E1294" s="2"/>
      <c r="F1294" s="5"/>
      <c r="G1294" s="3"/>
      <c r="H1294" s="1"/>
      <c r="I1294" s="3"/>
      <c r="J1294" s="1"/>
      <c r="K1294" s="5"/>
      <c r="L1294" s="5"/>
      <c r="M1294" s="1"/>
      <c r="N1294" s="1"/>
      <c r="O1294" s="2"/>
      <c r="P1294" s="1"/>
      <c r="Q1294" s="1"/>
      <c r="R1294" s="2"/>
      <c r="S1294" s="1"/>
      <c r="T1294" s="1"/>
      <c r="U1294" s="6"/>
      <c r="V1294" s="5"/>
      <c r="W1294" s="5"/>
      <c r="X1294" s="6"/>
      <c r="Y1294" s="6"/>
      <c r="Z1294" s="6"/>
      <c r="AA1294" s="1"/>
      <c r="AB1294" s="1"/>
      <c r="AC1294" s="1"/>
      <c r="AD1294" s="2"/>
      <c r="AE1294" s="2"/>
      <c r="AF1294" s="1"/>
    </row>
    <row r="1295">
      <c r="A1295" s="5"/>
      <c r="B1295" s="3"/>
      <c r="C1295" s="1"/>
      <c r="D1295" s="24"/>
      <c r="E1295" s="2"/>
      <c r="F1295" s="5"/>
      <c r="G1295" s="3"/>
      <c r="H1295" s="1"/>
      <c r="I1295" s="3"/>
      <c r="J1295" s="1"/>
      <c r="K1295" s="5"/>
      <c r="L1295" s="5"/>
      <c r="M1295" s="1"/>
      <c r="N1295" s="1"/>
      <c r="O1295" s="2"/>
      <c r="P1295" s="1"/>
      <c r="Q1295" s="1"/>
      <c r="R1295" s="2"/>
      <c r="S1295" s="1"/>
      <c r="T1295" s="1"/>
      <c r="U1295" s="6"/>
      <c r="V1295" s="5"/>
      <c r="W1295" s="5"/>
      <c r="X1295" s="6"/>
      <c r="Y1295" s="6"/>
      <c r="Z1295" s="6"/>
      <c r="AA1295" s="1"/>
      <c r="AB1295" s="1"/>
      <c r="AC1295" s="1"/>
      <c r="AD1295" s="2"/>
      <c r="AE1295" s="2"/>
      <c r="AF1295" s="1"/>
    </row>
    <row r="1296">
      <c r="A1296" s="5"/>
      <c r="B1296" s="3"/>
      <c r="C1296" s="2"/>
      <c r="D1296" s="24"/>
      <c r="E1296" s="2"/>
      <c r="F1296" s="5"/>
      <c r="G1296" s="3"/>
      <c r="H1296" s="1"/>
      <c r="I1296" s="3"/>
      <c r="J1296" s="1"/>
      <c r="K1296" s="5"/>
      <c r="L1296" s="5"/>
      <c r="M1296" s="1"/>
      <c r="N1296" s="1"/>
      <c r="O1296" s="2"/>
      <c r="P1296" s="1"/>
      <c r="Q1296" s="1"/>
      <c r="R1296" s="2"/>
      <c r="S1296" s="1"/>
      <c r="T1296" s="1"/>
      <c r="U1296" s="6"/>
      <c r="V1296" s="5"/>
      <c r="W1296" s="5"/>
      <c r="X1296" s="6"/>
      <c r="Y1296" s="6"/>
      <c r="Z1296" s="6"/>
      <c r="AA1296" s="1"/>
      <c r="AB1296" s="1"/>
      <c r="AC1296" s="1"/>
      <c r="AD1296" s="2"/>
      <c r="AE1296" s="2"/>
      <c r="AF1296" s="1"/>
    </row>
    <row r="1297">
      <c r="A1297" s="5"/>
      <c r="B1297" s="3"/>
      <c r="C1297" s="2"/>
      <c r="D1297" s="24"/>
      <c r="E1297" s="2"/>
      <c r="F1297" s="5"/>
      <c r="G1297" s="3"/>
      <c r="H1297" s="1"/>
      <c r="I1297" s="3"/>
      <c r="J1297" s="1"/>
      <c r="K1297" s="5"/>
      <c r="L1297" s="5"/>
      <c r="M1297" s="1"/>
      <c r="N1297" s="1"/>
      <c r="O1297" s="2"/>
      <c r="P1297" s="1"/>
      <c r="Q1297" s="1"/>
      <c r="R1297" s="2"/>
      <c r="S1297" s="1"/>
      <c r="T1297" s="1"/>
      <c r="U1297" s="6"/>
      <c r="V1297" s="5"/>
      <c r="W1297" s="5"/>
      <c r="X1297" s="6"/>
      <c r="Y1297" s="6"/>
      <c r="Z1297" s="6"/>
      <c r="AA1297" s="1"/>
      <c r="AB1297" s="1"/>
      <c r="AC1297" s="1"/>
      <c r="AD1297" s="2"/>
      <c r="AE1297" s="2"/>
      <c r="AF1297" s="1"/>
    </row>
    <row r="1298">
      <c r="A1298" s="5"/>
      <c r="B1298" s="3"/>
      <c r="C1298" s="2"/>
      <c r="D1298" s="24"/>
      <c r="E1298" s="2"/>
      <c r="F1298" s="5"/>
      <c r="G1298" s="3"/>
      <c r="H1298" s="1"/>
      <c r="I1298" s="3"/>
      <c r="J1298" s="1"/>
      <c r="K1298" s="5"/>
      <c r="L1298" s="5"/>
      <c r="M1298" s="1"/>
      <c r="N1298" s="1"/>
      <c r="O1298" s="2"/>
      <c r="P1298" s="1"/>
      <c r="Q1298" s="1"/>
      <c r="R1298" s="2"/>
      <c r="S1298" s="1"/>
      <c r="T1298" s="1"/>
      <c r="U1298" s="6"/>
      <c r="V1298" s="5"/>
      <c r="W1298" s="5"/>
      <c r="X1298" s="6"/>
      <c r="Y1298" s="6"/>
      <c r="Z1298" s="6"/>
      <c r="AA1298" s="1"/>
      <c r="AB1298" s="1"/>
      <c r="AC1298" s="1"/>
      <c r="AD1298" s="2"/>
      <c r="AE1298" s="2"/>
      <c r="AF1298" s="1"/>
    </row>
    <row r="1299">
      <c r="A1299" s="5"/>
      <c r="B1299" s="3"/>
      <c r="C1299" s="2"/>
      <c r="D1299" s="24"/>
      <c r="E1299" s="2"/>
      <c r="F1299" s="5"/>
      <c r="G1299" s="3"/>
      <c r="H1299" s="1"/>
      <c r="I1299" s="3"/>
      <c r="J1299" s="1"/>
      <c r="K1299" s="5"/>
      <c r="L1299" s="5"/>
      <c r="M1299" s="1"/>
      <c r="N1299" s="1"/>
      <c r="O1299" s="2"/>
      <c r="P1299" s="1"/>
      <c r="Q1299" s="1"/>
      <c r="R1299" s="2"/>
      <c r="S1299" s="1"/>
      <c r="T1299" s="1"/>
      <c r="U1299" s="6"/>
      <c r="V1299" s="5"/>
      <c r="W1299" s="5"/>
      <c r="X1299" s="6"/>
      <c r="Y1299" s="6"/>
      <c r="Z1299" s="6"/>
      <c r="AA1299" s="1"/>
      <c r="AB1299" s="1"/>
      <c r="AC1299" s="1"/>
      <c r="AD1299" s="2"/>
      <c r="AE1299" s="1"/>
      <c r="AF1299" s="1"/>
    </row>
    <row r="1300">
      <c r="A1300" s="5"/>
      <c r="B1300" s="3"/>
      <c r="C1300" s="2"/>
      <c r="D1300" s="24"/>
      <c r="E1300" s="2"/>
      <c r="F1300" s="5"/>
      <c r="G1300" s="3"/>
      <c r="H1300" s="1"/>
      <c r="I1300" s="3"/>
      <c r="J1300" s="1"/>
      <c r="K1300" s="5"/>
      <c r="L1300" s="5"/>
      <c r="M1300" s="1"/>
      <c r="N1300" s="1"/>
      <c r="O1300" s="2"/>
      <c r="P1300" s="1"/>
      <c r="Q1300" s="1"/>
      <c r="R1300" s="2"/>
      <c r="S1300" s="1"/>
      <c r="T1300" s="1"/>
      <c r="U1300" s="6"/>
      <c r="V1300" s="5"/>
      <c r="W1300" s="5"/>
      <c r="X1300" s="6"/>
      <c r="Y1300" s="6"/>
      <c r="Z1300" s="6"/>
      <c r="AA1300" s="1"/>
      <c r="AB1300" s="1"/>
      <c r="AC1300" s="1"/>
      <c r="AD1300" s="2"/>
      <c r="AE1300" s="2"/>
      <c r="AF1300" s="1"/>
    </row>
    <row r="1301">
      <c r="A1301" s="5"/>
      <c r="B1301" s="3"/>
      <c r="C1301" s="2"/>
      <c r="D1301" s="24"/>
      <c r="E1301" s="2"/>
      <c r="F1301" s="5"/>
      <c r="G1301" s="3"/>
      <c r="H1301" s="1"/>
      <c r="I1301" s="3"/>
      <c r="J1301" s="1"/>
      <c r="K1301" s="5"/>
      <c r="L1301" s="5"/>
      <c r="M1301" s="1"/>
      <c r="N1301" s="1"/>
      <c r="O1301" s="2"/>
      <c r="P1301" s="1"/>
      <c r="Q1301" s="1"/>
      <c r="R1301" s="2"/>
      <c r="S1301" s="1"/>
      <c r="T1301" s="1"/>
      <c r="U1301" s="6"/>
      <c r="V1301" s="5"/>
      <c r="W1301" s="5"/>
      <c r="X1301" s="5"/>
      <c r="Y1301" s="6"/>
      <c r="Z1301" s="6"/>
      <c r="AA1301" s="1"/>
      <c r="AB1301" s="1"/>
      <c r="AC1301" s="1"/>
      <c r="AD1301" s="2"/>
      <c r="AE1301" s="2"/>
      <c r="AF1301" s="1"/>
    </row>
    <row r="1302">
      <c r="A1302" s="5"/>
      <c r="B1302" s="3"/>
      <c r="C1302" s="2"/>
      <c r="D1302" s="24"/>
      <c r="E1302" s="2"/>
      <c r="F1302" s="5"/>
      <c r="G1302" s="3"/>
      <c r="H1302" s="1"/>
      <c r="I1302" s="3"/>
      <c r="J1302" s="1"/>
      <c r="K1302" s="5"/>
      <c r="L1302" s="5"/>
      <c r="M1302" s="1"/>
      <c r="N1302" s="1"/>
      <c r="O1302" s="2"/>
      <c r="P1302" s="1"/>
      <c r="Q1302" s="1"/>
      <c r="R1302" s="2"/>
      <c r="S1302" s="1"/>
      <c r="T1302" s="1"/>
      <c r="U1302" s="6"/>
      <c r="V1302" s="5"/>
      <c r="W1302" s="5"/>
      <c r="X1302" s="6"/>
      <c r="Y1302" s="6"/>
      <c r="Z1302" s="6"/>
      <c r="AA1302" s="1"/>
      <c r="AB1302" s="1"/>
      <c r="AC1302" s="1"/>
      <c r="AD1302" s="2"/>
      <c r="AE1302" s="2"/>
      <c r="AF1302" s="1"/>
    </row>
    <row r="1303">
      <c r="A1303" s="5"/>
      <c r="B1303" s="3"/>
      <c r="C1303" s="2"/>
      <c r="D1303" s="24"/>
      <c r="E1303" s="2"/>
      <c r="F1303" s="5"/>
      <c r="G1303" s="3"/>
      <c r="H1303" s="1"/>
      <c r="I1303" s="3"/>
      <c r="J1303" s="1"/>
      <c r="K1303" s="5"/>
      <c r="L1303" s="5"/>
      <c r="M1303" s="1"/>
      <c r="N1303" s="1"/>
      <c r="O1303" s="2"/>
      <c r="P1303" s="1"/>
      <c r="Q1303" s="1"/>
      <c r="R1303" s="2"/>
      <c r="S1303" s="1"/>
      <c r="T1303" s="1"/>
      <c r="U1303" s="6"/>
      <c r="V1303" s="5"/>
      <c r="W1303" s="5"/>
      <c r="X1303" s="6"/>
      <c r="Y1303" s="6"/>
      <c r="Z1303" s="6"/>
      <c r="AA1303" s="1"/>
      <c r="AB1303" s="1"/>
      <c r="AC1303" s="1"/>
      <c r="AD1303" s="2"/>
      <c r="AE1303" s="2"/>
      <c r="AF1303" s="1"/>
    </row>
    <row r="1304">
      <c r="A1304" s="5"/>
      <c r="B1304" s="3"/>
      <c r="C1304" s="2"/>
      <c r="D1304" s="24"/>
      <c r="E1304" s="2"/>
      <c r="F1304" s="5"/>
      <c r="G1304" s="3"/>
      <c r="H1304" s="1"/>
      <c r="I1304" s="3"/>
      <c r="J1304" s="1"/>
      <c r="K1304" s="5"/>
      <c r="L1304" s="5"/>
      <c r="M1304" s="1"/>
      <c r="N1304" s="1"/>
      <c r="O1304" s="2"/>
      <c r="P1304" s="1"/>
      <c r="Q1304" s="1"/>
      <c r="R1304" s="2"/>
      <c r="S1304" s="1"/>
      <c r="T1304" s="1"/>
      <c r="U1304" s="6"/>
      <c r="V1304" s="5"/>
      <c r="W1304" s="5"/>
      <c r="X1304" s="6"/>
      <c r="Y1304" s="6"/>
      <c r="Z1304" s="6"/>
      <c r="AA1304" s="1"/>
      <c r="AB1304" s="1"/>
      <c r="AC1304" s="1"/>
      <c r="AD1304" s="2"/>
      <c r="AE1304" s="2"/>
      <c r="AF1304" s="1"/>
    </row>
    <row r="1305">
      <c r="A1305" s="5"/>
      <c r="B1305" s="3"/>
      <c r="C1305" s="2"/>
      <c r="D1305" s="24"/>
      <c r="E1305" s="2"/>
      <c r="F1305" s="5"/>
      <c r="G1305" s="3"/>
      <c r="H1305" s="1"/>
      <c r="I1305" s="3"/>
      <c r="J1305" s="1"/>
      <c r="K1305" s="5"/>
      <c r="L1305" s="5"/>
      <c r="M1305" s="1"/>
      <c r="N1305" s="1"/>
      <c r="O1305" s="2"/>
      <c r="P1305" s="1"/>
      <c r="Q1305" s="1"/>
      <c r="R1305" s="2"/>
      <c r="S1305" s="1"/>
      <c r="T1305" s="1"/>
      <c r="U1305" s="6"/>
      <c r="V1305" s="5"/>
      <c r="W1305" s="5"/>
      <c r="X1305" s="6"/>
      <c r="Y1305" s="6"/>
      <c r="Z1305" s="5"/>
      <c r="AA1305" s="1"/>
      <c r="AB1305" s="1"/>
      <c r="AC1305" s="1"/>
      <c r="AD1305" s="2"/>
      <c r="AE1305" s="2"/>
      <c r="AF1305" s="1"/>
    </row>
    <row r="1306">
      <c r="A1306" s="5"/>
      <c r="B1306" s="3"/>
      <c r="C1306" s="1"/>
      <c r="D1306" s="24"/>
      <c r="E1306" s="2"/>
      <c r="F1306" s="5"/>
      <c r="G1306" s="3"/>
      <c r="H1306" s="1"/>
      <c r="I1306" s="3"/>
      <c r="J1306" s="1"/>
      <c r="K1306" s="5"/>
      <c r="L1306" s="5"/>
      <c r="M1306" s="1"/>
      <c r="N1306" s="1"/>
      <c r="O1306" s="2"/>
      <c r="P1306" s="1"/>
      <c r="Q1306" s="1"/>
      <c r="R1306" s="2"/>
      <c r="S1306" s="1"/>
      <c r="T1306" s="1"/>
      <c r="U1306" s="6"/>
      <c r="V1306" s="5"/>
      <c r="W1306" s="5"/>
      <c r="X1306" s="6"/>
      <c r="Y1306" s="6"/>
      <c r="Z1306" s="6"/>
      <c r="AA1306" s="1"/>
      <c r="AB1306" s="1"/>
      <c r="AC1306" s="1"/>
      <c r="AD1306" s="2"/>
      <c r="AE1306" s="1"/>
      <c r="AF1306" s="1"/>
    </row>
    <row r="1307">
      <c r="A1307" s="5"/>
      <c r="B1307" s="3"/>
      <c r="C1307" s="2"/>
      <c r="D1307" s="24"/>
      <c r="E1307" s="2"/>
      <c r="F1307" s="5"/>
      <c r="G1307" s="3"/>
      <c r="H1307" s="1"/>
      <c r="I1307" s="3"/>
      <c r="J1307" s="1"/>
      <c r="K1307" s="5"/>
      <c r="L1307" s="5"/>
      <c r="M1307" s="1"/>
      <c r="N1307" s="1"/>
      <c r="O1307" s="2"/>
      <c r="P1307" s="1"/>
      <c r="Q1307" s="1"/>
      <c r="R1307" s="2"/>
      <c r="S1307" s="1"/>
      <c r="T1307" s="1"/>
      <c r="U1307" s="6"/>
      <c r="V1307" s="5"/>
      <c r="W1307" s="5"/>
      <c r="X1307" s="6"/>
      <c r="Y1307" s="6"/>
      <c r="Z1307" s="6"/>
      <c r="AA1307" s="1"/>
      <c r="AB1307" s="1"/>
      <c r="AC1307" s="1"/>
      <c r="AD1307" s="2"/>
      <c r="AE1307" s="2"/>
      <c r="AF1307" s="1"/>
    </row>
    <row r="1308">
      <c r="A1308" s="5"/>
      <c r="B1308" s="3"/>
      <c r="C1308" s="2"/>
      <c r="D1308" s="24"/>
      <c r="E1308" s="2"/>
      <c r="F1308" s="5"/>
      <c r="G1308" s="3"/>
      <c r="H1308" s="1"/>
      <c r="I1308" s="3"/>
      <c r="J1308" s="1"/>
      <c r="K1308" s="5"/>
      <c r="L1308" s="5"/>
      <c r="M1308" s="1"/>
      <c r="N1308" s="1"/>
      <c r="O1308" s="2"/>
      <c r="P1308" s="1"/>
      <c r="Q1308" s="1"/>
      <c r="R1308" s="2"/>
      <c r="S1308" s="1"/>
      <c r="T1308" s="1"/>
      <c r="U1308" s="6"/>
      <c r="V1308" s="5"/>
      <c r="W1308" s="5"/>
      <c r="X1308" s="6"/>
      <c r="Y1308" s="6"/>
      <c r="Z1308" s="6"/>
      <c r="AA1308" s="1"/>
      <c r="AB1308" s="1"/>
      <c r="AC1308" s="1"/>
      <c r="AD1308" s="2"/>
      <c r="AE1308" s="2"/>
      <c r="AF1308" s="1"/>
    </row>
    <row r="1309">
      <c r="A1309" s="5"/>
      <c r="B1309" s="3"/>
      <c r="C1309" s="2"/>
      <c r="D1309" s="24"/>
      <c r="E1309" s="2"/>
      <c r="F1309" s="5"/>
      <c r="G1309" s="3"/>
      <c r="H1309" s="1"/>
      <c r="I1309" s="3"/>
      <c r="J1309" s="1"/>
      <c r="K1309" s="5"/>
      <c r="L1309" s="5"/>
      <c r="M1309" s="1"/>
      <c r="N1309" s="1"/>
      <c r="O1309" s="2"/>
      <c r="P1309" s="1"/>
      <c r="Q1309" s="1"/>
      <c r="R1309" s="2"/>
      <c r="S1309" s="1"/>
      <c r="T1309" s="1"/>
      <c r="U1309" s="6"/>
      <c r="V1309" s="5"/>
      <c r="W1309" s="5"/>
      <c r="X1309" s="6"/>
      <c r="Y1309" s="6"/>
      <c r="Z1309" s="6"/>
      <c r="AA1309" s="1"/>
      <c r="AB1309" s="1"/>
      <c r="AC1309" s="1"/>
      <c r="AD1309" s="2"/>
      <c r="AE1309" s="2"/>
      <c r="AF1309" s="1"/>
    </row>
    <row r="1310">
      <c r="A1310" s="5"/>
      <c r="B1310" s="3"/>
      <c r="C1310" s="2"/>
      <c r="D1310" s="24"/>
      <c r="E1310" s="2"/>
      <c r="F1310" s="5"/>
      <c r="G1310" s="3"/>
      <c r="H1310" s="1"/>
      <c r="I1310" s="3"/>
      <c r="J1310" s="1"/>
      <c r="K1310" s="5"/>
      <c r="L1310" s="5"/>
      <c r="M1310" s="1"/>
      <c r="N1310" s="1"/>
      <c r="O1310" s="2"/>
      <c r="P1310" s="1"/>
      <c r="Q1310" s="1"/>
      <c r="R1310" s="2"/>
      <c r="S1310" s="1"/>
      <c r="T1310" s="1"/>
      <c r="U1310" s="6"/>
      <c r="V1310" s="5"/>
      <c r="W1310" s="5"/>
      <c r="X1310" s="6"/>
      <c r="Y1310" s="6"/>
      <c r="Z1310" s="6"/>
      <c r="AA1310" s="1"/>
      <c r="AB1310" s="1"/>
      <c r="AC1310" s="1"/>
      <c r="AD1310" s="2"/>
      <c r="AE1310" s="2"/>
      <c r="AF1310" s="1"/>
    </row>
    <row r="1311">
      <c r="A1311" s="5"/>
      <c r="B1311" s="3"/>
      <c r="C1311" s="1"/>
      <c r="D1311" s="24"/>
      <c r="E1311" s="2"/>
      <c r="F1311" s="5"/>
      <c r="G1311" s="3"/>
      <c r="H1311" s="1"/>
      <c r="I1311" s="3"/>
      <c r="J1311" s="1"/>
      <c r="K1311" s="5"/>
      <c r="L1311" s="5"/>
      <c r="M1311" s="1"/>
      <c r="N1311" s="1"/>
      <c r="O1311" s="2"/>
      <c r="P1311" s="1"/>
      <c r="Q1311" s="1"/>
      <c r="R1311" s="2"/>
      <c r="S1311" s="1"/>
      <c r="T1311" s="1"/>
      <c r="U1311" s="6"/>
      <c r="V1311" s="5"/>
      <c r="W1311" s="5"/>
      <c r="X1311" s="6"/>
      <c r="Y1311" s="6"/>
      <c r="Z1311" s="5"/>
      <c r="AA1311" s="1"/>
      <c r="AB1311" s="1"/>
      <c r="AC1311" s="1"/>
      <c r="AD1311" s="2"/>
      <c r="AE1311" s="2"/>
      <c r="AF1311" s="1"/>
    </row>
    <row r="1312">
      <c r="A1312" s="5"/>
      <c r="B1312" s="3"/>
      <c r="C1312" s="1"/>
      <c r="D1312" s="24"/>
      <c r="E1312" s="2"/>
      <c r="F1312" s="5"/>
      <c r="G1312" s="3"/>
      <c r="H1312" s="1"/>
      <c r="I1312" s="3"/>
      <c r="J1312" s="1"/>
      <c r="K1312" s="5"/>
      <c r="L1312" s="5"/>
      <c r="M1312" s="1"/>
      <c r="N1312" s="1"/>
      <c r="O1312" s="2"/>
      <c r="P1312" s="1"/>
      <c r="Q1312" s="1"/>
      <c r="R1312" s="2"/>
      <c r="S1312" s="1"/>
      <c r="T1312" s="1"/>
      <c r="U1312" s="6"/>
      <c r="V1312" s="5"/>
      <c r="W1312" s="5"/>
      <c r="X1312" s="6"/>
      <c r="Y1312" s="6"/>
      <c r="Z1312" s="6"/>
      <c r="AA1312" s="1"/>
      <c r="AB1312" s="1"/>
      <c r="AC1312" s="1"/>
      <c r="AD1312" s="2"/>
      <c r="AE1312" s="2"/>
      <c r="AF1312" s="1"/>
    </row>
    <row r="1313">
      <c r="A1313" s="5"/>
      <c r="B1313" s="3"/>
      <c r="C1313" s="1"/>
      <c r="D1313" s="24"/>
      <c r="E1313" s="2"/>
      <c r="F1313" s="5"/>
      <c r="G1313" s="3"/>
      <c r="H1313" s="1"/>
      <c r="I1313" s="3"/>
      <c r="J1313" s="1"/>
      <c r="K1313" s="5"/>
      <c r="L1313" s="5"/>
      <c r="M1313" s="1"/>
      <c r="N1313" s="1"/>
      <c r="O1313" s="2"/>
      <c r="P1313" s="1"/>
      <c r="Q1313" s="1"/>
      <c r="R1313" s="2"/>
      <c r="S1313" s="1"/>
      <c r="T1313" s="1"/>
      <c r="U1313" s="5"/>
      <c r="V1313" s="5"/>
      <c r="W1313" s="5"/>
      <c r="X1313" s="5"/>
      <c r="Y1313" s="5"/>
      <c r="Z1313" s="6"/>
      <c r="AA1313" s="1"/>
      <c r="AB1313" s="1"/>
      <c r="AC1313" s="1"/>
      <c r="AD1313" s="2"/>
      <c r="AE1313" s="2"/>
      <c r="AF1313" s="1"/>
    </row>
    <row r="1314">
      <c r="A1314" s="5"/>
      <c r="B1314" s="3"/>
      <c r="C1314" s="1"/>
      <c r="D1314" s="24"/>
      <c r="E1314" s="2"/>
      <c r="F1314" s="5"/>
      <c r="G1314" s="3"/>
      <c r="H1314" s="1"/>
      <c r="I1314" s="3"/>
      <c r="J1314" s="1"/>
      <c r="K1314" s="5"/>
      <c r="L1314" s="5"/>
      <c r="M1314" s="1"/>
      <c r="N1314" s="1"/>
      <c r="O1314" s="2"/>
      <c r="P1314" s="1"/>
      <c r="Q1314" s="1"/>
      <c r="R1314" s="2"/>
      <c r="S1314" s="1"/>
      <c r="T1314" s="1"/>
      <c r="U1314" s="6"/>
      <c r="V1314" s="5"/>
      <c r="W1314" s="5"/>
      <c r="X1314" s="6"/>
      <c r="Y1314" s="6"/>
      <c r="Z1314" s="6"/>
      <c r="AA1314" s="1"/>
      <c r="AB1314" s="1"/>
      <c r="AC1314" s="1"/>
      <c r="AD1314" s="2"/>
      <c r="AE1314" s="2"/>
      <c r="AF1314" s="1"/>
    </row>
    <row r="1315">
      <c r="A1315" s="5"/>
      <c r="B1315" s="3"/>
      <c r="C1315" s="1"/>
      <c r="D1315" s="24"/>
      <c r="E1315" s="2"/>
      <c r="F1315" s="5"/>
      <c r="G1315" s="3"/>
      <c r="H1315" s="1"/>
      <c r="I1315" s="3"/>
      <c r="J1315" s="1"/>
      <c r="K1315" s="5"/>
      <c r="L1315" s="5"/>
      <c r="M1315" s="1"/>
      <c r="N1315" s="1"/>
      <c r="O1315" s="2"/>
      <c r="P1315" s="1"/>
      <c r="Q1315" s="1"/>
      <c r="R1315" s="2"/>
      <c r="S1315" s="1"/>
      <c r="T1315" s="1"/>
      <c r="U1315" s="6"/>
      <c r="V1315" s="5"/>
      <c r="W1315" s="5"/>
      <c r="X1315" s="6"/>
      <c r="Y1315" s="6"/>
      <c r="Z1315" s="6"/>
      <c r="AA1315" s="1"/>
      <c r="AB1315" s="1"/>
      <c r="AC1315" s="1"/>
      <c r="AD1315" s="2"/>
      <c r="AE1315" s="2"/>
      <c r="AF1315" s="1"/>
    </row>
    <row r="1316">
      <c r="A1316" s="5"/>
      <c r="B1316" s="3"/>
      <c r="C1316" s="1"/>
      <c r="D1316" s="24"/>
      <c r="E1316" s="2"/>
      <c r="F1316" s="5"/>
      <c r="G1316" s="3"/>
      <c r="H1316" s="1"/>
      <c r="I1316" s="3"/>
      <c r="J1316" s="1"/>
      <c r="K1316" s="5"/>
      <c r="L1316" s="5"/>
      <c r="M1316" s="1"/>
      <c r="N1316" s="1"/>
      <c r="O1316" s="2"/>
      <c r="P1316" s="1"/>
      <c r="Q1316" s="1"/>
      <c r="R1316" s="2"/>
      <c r="S1316" s="1"/>
      <c r="T1316" s="1"/>
      <c r="U1316" s="6"/>
      <c r="V1316" s="5"/>
      <c r="W1316" s="5"/>
      <c r="X1316" s="6"/>
      <c r="Y1316" s="6"/>
      <c r="Z1316" s="6"/>
      <c r="AA1316" s="1"/>
      <c r="AB1316" s="1"/>
      <c r="AC1316" s="1"/>
      <c r="AD1316" s="2"/>
      <c r="AE1316" s="2"/>
      <c r="AF1316" s="1"/>
    </row>
    <row r="1317">
      <c r="A1317" s="5"/>
      <c r="B1317" s="3"/>
      <c r="C1317" s="1"/>
      <c r="D1317" s="24"/>
      <c r="E1317" s="2"/>
      <c r="F1317" s="5"/>
      <c r="G1317" s="3"/>
      <c r="H1317" s="1"/>
      <c r="I1317" s="3"/>
      <c r="J1317" s="1"/>
      <c r="K1317" s="5"/>
      <c r="L1317" s="5"/>
      <c r="M1317" s="1"/>
      <c r="N1317" s="1"/>
      <c r="O1317" s="2"/>
      <c r="P1317" s="1"/>
      <c r="Q1317" s="1"/>
      <c r="R1317" s="2"/>
      <c r="S1317" s="1"/>
      <c r="T1317" s="1"/>
      <c r="U1317" s="6"/>
      <c r="V1317" s="5"/>
      <c r="W1317" s="5"/>
      <c r="X1317" s="6"/>
      <c r="Y1317" s="6"/>
      <c r="Z1317" s="6"/>
      <c r="AA1317" s="1"/>
      <c r="AB1317" s="1"/>
      <c r="AC1317" s="1"/>
      <c r="AD1317" s="2"/>
      <c r="AE1317" s="2"/>
      <c r="AF1317" s="1"/>
    </row>
    <row r="1318">
      <c r="A1318" s="5"/>
      <c r="B1318" s="3"/>
      <c r="C1318" s="2"/>
      <c r="D1318" s="24"/>
      <c r="E1318" s="2"/>
      <c r="F1318" s="5"/>
      <c r="G1318" s="3"/>
      <c r="H1318" s="1"/>
      <c r="I1318" s="3"/>
      <c r="J1318" s="1"/>
      <c r="K1318" s="5"/>
      <c r="L1318" s="5"/>
      <c r="M1318" s="1"/>
      <c r="N1318" s="1"/>
      <c r="O1318" s="2"/>
      <c r="P1318" s="1"/>
      <c r="Q1318" s="1"/>
      <c r="R1318" s="2"/>
      <c r="S1318" s="1"/>
      <c r="T1318" s="1"/>
      <c r="U1318" s="6"/>
      <c r="V1318" s="5"/>
      <c r="W1318" s="5"/>
      <c r="X1318" s="6"/>
      <c r="Y1318" s="6"/>
      <c r="Z1318" s="6"/>
      <c r="AA1318" s="1"/>
      <c r="AB1318" s="1"/>
      <c r="AC1318" s="1"/>
      <c r="AD1318" s="2"/>
      <c r="AE1318" s="2"/>
      <c r="AF1318" s="1"/>
    </row>
    <row r="1319">
      <c r="A1319" s="5"/>
      <c r="B1319" s="3"/>
      <c r="C1319" s="2"/>
      <c r="D1319" s="24"/>
      <c r="E1319" s="2"/>
      <c r="F1319" s="5"/>
      <c r="G1319" s="3"/>
      <c r="H1319" s="1"/>
      <c r="I1319" s="3"/>
      <c r="J1319" s="1"/>
      <c r="K1319" s="5"/>
      <c r="L1319" s="5"/>
      <c r="M1319" s="1"/>
      <c r="N1319" s="1"/>
      <c r="O1319" s="2"/>
      <c r="P1319" s="1"/>
      <c r="Q1319" s="1"/>
      <c r="R1319" s="2"/>
      <c r="S1319" s="1"/>
      <c r="T1319" s="1"/>
      <c r="U1319" s="6"/>
      <c r="V1319" s="5"/>
      <c r="W1319" s="5"/>
      <c r="X1319" s="6"/>
      <c r="Y1319" s="6"/>
      <c r="Z1319" s="6"/>
      <c r="AA1319" s="1"/>
      <c r="AB1319" s="1"/>
      <c r="AC1319" s="1"/>
      <c r="AD1319" s="2"/>
      <c r="AE1319" s="2"/>
      <c r="AF1319" s="1"/>
    </row>
    <row r="1320">
      <c r="A1320" s="5"/>
      <c r="B1320" s="3"/>
      <c r="C1320" s="2"/>
      <c r="D1320" s="24"/>
      <c r="E1320" s="2"/>
      <c r="F1320" s="5"/>
      <c r="G1320" s="3"/>
      <c r="H1320" s="1"/>
      <c r="I1320" s="3"/>
      <c r="J1320" s="1"/>
      <c r="K1320" s="5"/>
      <c r="L1320" s="5"/>
      <c r="M1320" s="1"/>
      <c r="N1320" s="1"/>
      <c r="O1320" s="2"/>
      <c r="P1320" s="1"/>
      <c r="Q1320" s="1"/>
      <c r="R1320" s="2"/>
      <c r="S1320" s="1"/>
      <c r="T1320" s="1"/>
      <c r="U1320" s="6"/>
      <c r="V1320" s="5"/>
      <c r="W1320" s="5"/>
      <c r="X1320" s="6"/>
      <c r="Y1320" s="6"/>
      <c r="Z1320" s="6"/>
      <c r="AA1320" s="1"/>
      <c r="AB1320" s="1"/>
      <c r="AC1320" s="1"/>
      <c r="AD1320" s="2"/>
      <c r="AE1320" s="2"/>
      <c r="AF1320" s="1"/>
    </row>
    <row r="1321">
      <c r="A1321" s="5"/>
      <c r="B1321" s="3"/>
      <c r="C1321" s="1"/>
      <c r="D1321" s="24"/>
      <c r="E1321" s="2"/>
      <c r="F1321" s="5"/>
      <c r="G1321" s="3"/>
      <c r="H1321" s="1"/>
      <c r="I1321" s="3"/>
      <c r="J1321" s="1"/>
      <c r="K1321" s="5"/>
      <c r="L1321" s="5"/>
      <c r="M1321" s="1"/>
      <c r="N1321" s="1"/>
      <c r="O1321" s="2"/>
      <c r="P1321" s="1"/>
      <c r="Q1321" s="1"/>
      <c r="R1321" s="2"/>
      <c r="S1321" s="1"/>
      <c r="T1321" s="1"/>
      <c r="U1321" s="6"/>
      <c r="V1321" s="5"/>
      <c r="W1321" s="5"/>
      <c r="X1321" s="6"/>
      <c r="Y1321" s="6"/>
      <c r="Z1321" s="6"/>
      <c r="AA1321" s="1"/>
      <c r="AB1321" s="1"/>
      <c r="AC1321" s="1"/>
      <c r="AD1321" s="2"/>
      <c r="AE1321" s="2"/>
      <c r="AF1321" s="1"/>
    </row>
    <row r="1322">
      <c r="A1322" s="5"/>
      <c r="B1322" s="3"/>
      <c r="C1322" s="2"/>
      <c r="D1322" s="24"/>
      <c r="E1322" s="2"/>
      <c r="F1322" s="5"/>
      <c r="G1322" s="3"/>
      <c r="H1322" s="1"/>
      <c r="I1322" s="3"/>
      <c r="J1322" s="1"/>
      <c r="K1322" s="5"/>
      <c r="L1322" s="5"/>
      <c r="M1322" s="1"/>
      <c r="N1322" s="1"/>
      <c r="O1322" s="2"/>
      <c r="P1322" s="1"/>
      <c r="Q1322" s="1"/>
      <c r="R1322" s="2"/>
      <c r="S1322" s="1"/>
      <c r="T1322" s="1"/>
      <c r="U1322" s="6"/>
      <c r="V1322" s="5"/>
      <c r="W1322" s="5"/>
      <c r="X1322" s="6"/>
      <c r="Y1322" s="6"/>
      <c r="Z1322" s="6"/>
      <c r="AA1322" s="1"/>
      <c r="AB1322" s="1"/>
      <c r="AC1322" s="1"/>
      <c r="AD1322" s="2"/>
      <c r="AE1322" s="2"/>
      <c r="AF1322" s="1"/>
    </row>
    <row r="1323">
      <c r="A1323" s="5"/>
      <c r="B1323" s="3"/>
      <c r="C1323" s="2"/>
      <c r="D1323" s="24"/>
      <c r="E1323" s="2"/>
      <c r="F1323" s="1"/>
      <c r="G1323" s="18"/>
      <c r="H1323" s="1"/>
      <c r="I1323" s="18"/>
      <c r="J1323" s="1"/>
      <c r="K1323" s="5"/>
      <c r="L1323" s="5"/>
      <c r="M1323" s="1"/>
      <c r="N1323" s="1"/>
      <c r="O1323" s="2"/>
      <c r="P1323" s="1"/>
      <c r="Q1323" s="1"/>
      <c r="R1323" s="2"/>
      <c r="S1323" s="1"/>
      <c r="T1323" s="1"/>
      <c r="U1323" s="6"/>
      <c r="V1323" s="5"/>
      <c r="W1323" s="5"/>
      <c r="X1323" s="6"/>
      <c r="Y1323" s="6"/>
      <c r="Z1323" s="6"/>
      <c r="AA1323" s="1"/>
      <c r="AB1323" s="1"/>
      <c r="AC1323" s="1"/>
      <c r="AD1323" s="2"/>
      <c r="AE1323" s="2"/>
      <c r="AF1323" s="1"/>
    </row>
    <row r="1324">
      <c r="A1324" s="5"/>
      <c r="B1324" s="3"/>
      <c r="C1324" s="2"/>
      <c r="D1324" s="24"/>
      <c r="E1324" s="2"/>
      <c r="F1324" s="1"/>
      <c r="G1324" s="18"/>
      <c r="H1324" s="1"/>
      <c r="I1324" s="18"/>
      <c r="J1324" s="1"/>
      <c r="K1324" s="5"/>
      <c r="L1324" s="5"/>
      <c r="M1324" s="1"/>
      <c r="N1324" s="1"/>
      <c r="O1324" s="2"/>
      <c r="P1324" s="1"/>
      <c r="Q1324" s="1"/>
      <c r="R1324" s="2"/>
      <c r="S1324" s="1"/>
      <c r="T1324" s="1"/>
      <c r="U1324" s="6"/>
      <c r="V1324" s="5"/>
      <c r="W1324" s="5"/>
      <c r="X1324" s="6"/>
      <c r="Y1324" s="6"/>
      <c r="Z1324" s="6"/>
      <c r="AA1324" s="1"/>
      <c r="AB1324" s="1"/>
      <c r="AC1324" s="1"/>
      <c r="AD1324" s="2"/>
      <c r="AE1324" s="2"/>
      <c r="AF1324" s="1"/>
    </row>
    <row r="1325">
      <c r="A1325" s="5"/>
      <c r="B1325" s="3"/>
      <c r="C1325" s="1"/>
      <c r="D1325" s="24"/>
      <c r="E1325" s="2"/>
      <c r="F1325" s="5"/>
      <c r="G1325" s="3"/>
      <c r="H1325" s="1"/>
      <c r="I1325" s="3"/>
      <c r="J1325" s="1"/>
      <c r="K1325" s="5"/>
      <c r="L1325" s="5"/>
      <c r="M1325" s="1"/>
      <c r="N1325" s="1"/>
      <c r="O1325" s="2"/>
      <c r="P1325" s="1"/>
      <c r="Q1325" s="1"/>
      <c r="R1325" s="2"/>
      <c r="S1325" s="1"/>
      <c r="T1325" s="1"/>
      <c r="U1325" s="6"/>
      <c r="V1325" s="5"/>
      <c r="W1325" s="5"/>
      <c r="X1325" s="6"/>
      <c r="Y1325" s="6"/>
      <c r="Z1325" s="6"/>
      <c r="AA1325" s="1"/>
      <c r="AB1325" s="1"/>
      <c r="AC1325" s="1"/>
      <c r="AD1325" s="2"/>
      <c r="AE1325" s="2"/>
      <c r="AF1325" s="1"/>
    </row>
    <row r="1326">
      <c r="A1326" s="5"/>
      <c r="B1326" s="3"/>
      <c r="C1326" s="2"/>
      <c r="D1326" s="24"/>
      <c r="E1326" s="2"/>
      <c r="F1326" s="5"/>
      <c r="G1326" s="3"/>
      <c r="H1326" s="1"/>
      <c r="I1326" s="3"/>
      <c r="J1326" s="1"/>
      <c r="K1326" s="5"/>
      <c r="L1326" s="5"/>
      <c r="M1326" s="1"/>
      <c r="N1326" s="1"/>
      <c r="O1326" s="2"/>
      <c r="P1326" s="1"/>
      <c r="Q1326" s="1"/>
      <c r="R1326" s="2"/>
      <c r="S1326" s="1"/>
      <c r="T1326" s="1"/>
      <c r="U1326" s="6"/>
      <c r="V1326" s="5"/>
      <c r="W1326" s="5"/>
      <c r="X1326" s="6"/>
      <c r="Y1326" s="6"/>
      <c r="Z1326" s="6"/>
      <c r="AA1326" s="1"/>
      <c r="AB1326" s="1"/>
      <c r="AC1326" s="1"/>
      <c r="AD1326" s="2"/>
      <c r="AE1326" s="1"/>
      <c r="AF1326" s="1"/>
    </row>
    <row r="1327">
      <c r="A1327" s="5"/>
      <c r="B1327" s="3"/>
      <c r="C1327" s="2"/>
      <c r="D1327" s="24"/>
      <c r="E1327" s="2"/>
      <c r="F1327" s="5"/>
      <c r="G1327" s="3"/>
      <c r="H1327" s="1"/>
      <c r="I1327" s="3"/>
      <c r="J1327" s="1"/>
      <c r="K1327" s="5"/>
      <c r="L1327" s="5"/>
      <c r="M1327" s="1"/>
      <c r="N1327" s="1"/>
      <c r="O1327" s="2"/>
      <c r="P1327" s="1"/>
      <c r="Q1327" s="1"/>
      <c r="R1327" s="2"/>
      <c r="S1327" s="1"/>
      <c r="T1327" s="1"/>
      <c r="U1327" s="6"/>
      <c r="V1327" s="5"/>
      <c r="W1327" s="5"/>
      <c r="X1327" s="6"/>
      <c r="Y1327" s="6"/>
      <c r="Z1327" s="6"/>
      <c r="AA1327" s="1"/>
      <c r="AB1327" s="1"/>
      <c r="AC1327" s="1"/>
      <c r="AD1327" s="2"/>
      <c r="AE1327" s="2"/>
      <c r="AF1327" s="1"/>
    </row>
    <row r="1328">
      <c r="A1328" s="5"/>
      <c r="B1328" s="3"/>
      <c r="C1328" s="1"/>
      <c r="D1328" s="24"/>
      <c r="E1328" s="2"/>
      <c r="F1328" s="5"/>
      <c r="G1328" s="3"/>
      <c r="H1328" s="1"/>
      <c r="I1328" s="3"/>
      <c r="J1328" s="1"/>
      <c r="K1328" s="5"/>
      <c r="L1328" s="5"/>
      <c r="M1328" s="1"/>
      <c r="N1328" s="1"/>
      <c r="O1328" s="2"/>
      <c r="P1328" s="1"/>
      <c r="Q1328" s="1"/>
      <c r="R1328" s="2"/>
      <c r="S1328" s="1"/>
      <c r="T1328" s="1"/>
      <c r="U1328" s="6"/>
      <c r="V1328" s="5"/>
      <c r="W1328" s="5"/>
      <c r="X1328" s="6"/>
      <c r="Y1328" s="6"/>
      <c r="Z1328" s="6"/>
      <c r="AA1328" s="1"/>
      <c r="AB1328" s="1"/>
      <c r="AC1328" s="1"/>
      <c r="AD1328" s="2"/>
      <c r="AE1328" s="2"/>
      <c r="AF1328" s="1"/>
    </row>
    <row r="1329">
      <c r="A1329" s="5"/>
      <c r="B1329" s="3"/>
      <c r="C1329" s="2"/>
      <c r="D1329" s="24"/>
      <c r="E1329" s="2"/>
      <c r="F1329" s="5"/>
      <c r="G1329" s="3"/>
      <c r="H1329" s="1"/>
      <c r="I1329" s="3"/>
      <c r="J1329" s="1"/>
      <c r="K1329" s="5"/>
      <c r="L1329" s="5"/>
      <c r="M1329" s="1"/>
      <c r="N1329" s="1"/>
      <c r="O1329" s="2"/>
      <c r="P1329" s="1"/>
      <c r="Q1329" s="1"/>
      <c r="R1329" s="2"/>
      <c r="S1329" s="1"/>
      <c r="T1329" s="1"/>
      <c r="U1329" s="6"/>
      <c r="V1329" s="5"/>
      <c r="W1329" s="5"/>
      <c r="X1329" s="6"/>
      <c r="Y1329" s="6"/>
      <c r="Z1329" s="5"/>
      <c r="AA1329" s="1"/>
      <c r="AB1329" s="1"/>
      <c r="AC1329" s="1"/>
      <c r="AD1329" s="2"/>
      <c r="AE1329" s="1"/>
      <c r="AF1329" s="1"/>
    </row>
    <row r="1330">
      <c r="A1330" s="5"/>
      <c r="B1330" s="3"/>
      <c r="C1330" s="2"/>
      <c r="D1330" s="24"/>
      <c r="E1330" s="2"/>
      <c r="F1330" s="5"/>
      <c r="G1330" s="3"/>
      <c r="H1330" s="1"/>
      <c r="I1330" s="3"/>
      <c r="J1330" s="1"/>
      <c r="K1330" s="5"/>
      <c r="L1330" s="5"/>
      <c r="M1330" s="1"/>
      <c r="N1330" s="1"/>
      <c r="O1330" s="2"/>
      <c r="P1330" s="1"/>
      <c r="Q1330" s="1"/>
      <c r="R1330" s="2"/>
      <c r="S1330" s="1"/>
      <c r="T1330" s="1"/>
      <c r="U1330" s="6"/>
      <c r="V1330" s="5"/>
      <c r="W1330" s="5"/>
      <c r="X1330" s="6"/>
      <c r="Y1330" s="6"/>
      <c r="Z1330" s="6"/>
      <c r="AA1330" s="1"/>
      <c r="AB1330" s="1"/>
      <c r="AC1330" s="1"/>
      <c r="AD1330" s="2"/>
      <c r="AE1330" s="2"/>
      <c r="AF1330" s="1"/>
    </row>
    <row r="1331">
      <c r="A1331" s="5"/>
      <c r="B1331" s="3"/>
      <c r="C1331" s="2"/>
      <c r="D1331" s="24"/>
      <c r="E1331" s="2"/>
      <c r="F1331" s="5"/>
      <c r="G1331" s="3"/>
      <c r="H1331" s="1"/>
      <c r="I1331" s="3"/>
      <c r="J1331" s="1"/>
      <c r="K1331" s="5"/>
      <c r="L1331" s="5"/>
      <c r="M1331" s="1"/>
      <c r="N1331" s="1"/>
      <c r="O1331" s="2"/>
      <c r="P1331" s="1"/>
      <c r="Q1331" s="1"/>
      <c r="R1331" s="2"/>
      <c r="S1331" s="1"/>
      <c r="T1331" s="1"/>
      <c r="U1331" s="6"/>
      <c r="V1331" s="5"/>
      <c r="W1331" s="5"/>
      <c r="X1331" s="6"/>
      <c r="Y1331" s="6"/>
      <c r="Z1331" s="6"/>
      <c r="AA1331" s="1"/>
      <c r="AB1331" s="1"/>
      <c r="AC1331" s="1"/>
      <c r="AD1331" s="2"/>
      <c r="AE1331" s="2"/>
      <c r="AF1331" s="1"/>
    </row>
    <row r="1332">
      <c r="A1332" s="5"/>
      <c r="B1332" s="3"/>
      <c r="C1332" s="2"/>
      <c r="D1332" s="24"/>
      <c r="E1332" s="2"/>
      <c r="F1332" s="5"/>
      <c r="G1332" s="3"/>
      <c r="H1332" s="1"/>
      <c r="I1332" s="3"/>
      <c r="J1332" s="1"/>
      <c r="K1332" s="5"/>
      <c r="L1332" s="5"/>
      <c r="M1332" s="1"/>
      <c r="N1332" s="1"/>
      <c r="O1332" s="2"/>
      <c r="P1332" s="1"/>
      <c r="Q1332" s="1"/>
      <c r="R1332" s="2"/>
      <c r="S1332" s="1"/>
      <c r="T1332" s="1"/>
      <c r="U1332" s="6"/>
      <c r="V1332" s="5"/>
      <c r="W1332" s="5"/>
      <c r="X1332" s="6"/>
      <c r="Y1332" s="6"/>
      <c r="Z1332" s="6"/>
      <c r="AA1332" s="1"/>
      <c r="AB1332" s="1"/>
      <c r="AC1332" s="1"/>
      <c r="AD1332" s="2"/>
      <c r="AE1332" s="2"/>
      <c r="AF1332" s="1"/>
    </row>
    <row r="1333">
      <c r="A1333" s="5"/>
      <c r="B1333" s="3"/>
      <c r="C1333" s="1"/>
      <c r="D1333" s="24"/>
      <c r="E1333" s="2"/>
      <c r="F1333" s="5"/>
      <c r="G1333" s="3"/>
      <c r="H1333" s="1"/>
      <c r="I1333" s="3"/>
      <c r="J1333" s="1"/>
      <c r="K1333" s="5"/>
      <c r="L1333" s="5"/>
      <c r="M1333" s="1"/>
      <c r="N1333" s="1"/>
      <c r="O1333" s="2"/>
      <c r="P1333" s="1"/>
      <c r="Q1333" s="1"/>
      <c r="R1333" s="2"/>
      <c r="S1333" s="1"/>
      <c r="T1333" s="1"/>
      <c r="U1333" s="6"/>
      <c r="V1333" s="5"/>
      <c r="W1333" s="5"/>
      <c r="X1333" s="6"/>
      <c r="Y1333" s="6"/>
      <c r="Z1333" s="6"/>
      <c r="AA1333" s="1"/>
      <c r="AB1333" s="1"/>
      <c r="AC1333" s="1"/>
      <c r="AD1333" s="2"/>
      <c r="AE1333" s="2"/>
      <c r="AF1333" s="1"/>
    </row>
    <row r="1334">
      <c r="A1334" s="5"/>
      <c r="B1334" s="3"/>
      <c r="C1334" s="1"/>
      <c r="D1334" s="24"/>
      <c r="E1334" s="2"/>
      <c r="F1334" s="5"/>
      <c r="G1334" s="3"/>
      <c r="H1334" s="1"/>
      <c r="I1334" s="3"/>
      <c r="J1334" s="1"/>
      <c r="K1334" s="5"/>
      <c r="L1334" s="5"/>
      <c r="M1334" s="1"/>
      <c r="N1334" s="1"/>
      <c r="O1334" s="2"/>
      <c r="P1334" s="1"/>
      <c r="Q1334" s="1"/>
      <c r="R1334" s="2"/>
      <c r="S1334" s="1"/>
      <c r="T1334" s="1"/>
      <c r="U1334" s="6"/>
      <c r="V1334" s="5"/>
      <c r="W1334" s="5"/>
      <c r="X1334" s="6"/>
      <c r="Y1334" s="6"/>
      <c r="Z1334" s="6"/>
      <c r="AA1334" s="1"/>
      <c r="AB1334" s="1"/>
      <c r="AC1334" s="1"/>
      <c r="AD1334" s="2"/>
      <c r="AE1334" s="2"/>
      <c r="AF1334" s="1"/>
    </row>
    <row r="1335">
      <c r="A1335" s="5"/>
      <c r="B1335" s="3"/>
      <c r="C1335" s="1"/>
      <c r="D1335" s="24"/>
      <c r="E1335" s="2"/>
      <c r="F1335" s="5"/>
      <c r="G1335" s="3"/>
      <c r="H1335" s="1"/>
      <c r="I1335" s="3"/>
      <c r="J1335" s="1"/>
      <c r="K1335" s="5"/>
      <c r="L1335" s="5"/>
      <c r="M1335" s="1"/>
      <c r="N1335" s="1"/>
      <c r="O1335" s="2"/>
      <c r="P1335" s="1"/>
      <c r="Q1335" s="1"/>
      <c r="R1335" s="2"/>
      <c r="S1335" s="1"/>
      <c r="T1335" s="1"/>
      <c r="U1335" s="6"/>
      <c r="V1335" s="5"/>
      <c r="W1335" s="5"/>
      <c r="X1335" s="6"/>
      <c r="Y1335" s="6"/>
      <c r="Z1335" s="6"/>
      <c r="AA1335" s="1"/>
      <c r="AB1335" s="1"/>
      <c r="AC1335" s="1"/>
      <c r="AD1335" s="2"/>
      <c r="AE1335" s="2"/>
      <c r="AF1335" s="1"/>
    </row>
    <row r="1336">
      <c r="A1336" s="5"/>
      <c r="B1336" s="3"/>
      <c r="C1336" s="1"/>
      <c r="D1336" s="24"/>
      <c r="E1336" s="2"/>
      <c r="F1336" s="5"/>
      <c r="G1336" s="3"/>
      <c r="H1336" s="1"/>
      <c r="I1336" s="3"/>
      <c r="J1336" s="1"/>
      <c r="K1336" s="5"/>
      <c r="L1336" s="5"/>
      <c r="M1336" s="1"/>
      <c r="N1336" s="1"/>
      <c r="O1336" s="2"/>
      <c r="P1336" s="1"/>
      <c r="Q1336" s="1"/>
      <c r="R1336" s="2"/>
      <c r="S1336" s="1"/>
      <c r="T1336" s="1"/>
      <c r="U1336" s="6"/>
      <c r="V1336" s="5"/>
      <c r="W1336" s="5"/>
      <c r="X1336" s="6"/>
      <c r="Y1336" s="6"/>
      <c r="Z1336" s="5"/>
      <c r="AA1336" s="1"/>
      <c r="AB1336" s="1"/>
      <c r="AC1336" s="1"/>
      <c r="AD1336" s="2"/>
      <c r="AE1336" s="2"/>
      <c r="AF1336" s="1"/>
    </row>
    <row r="1337">
      <c r="A1337" s="5"/>
      <c r="B1337" s="3"/>
      <c r="C1337" s="2"/>
      <c r="D1337" s="24"/>
      <c r="E1337" s="2"/>
      <c r="F1337" s="5"/>
      <c r="G1337" s="3"/>
      <c r="H1337" s="1"/>
      <c r="I1337" s="3"/>
      <c r="J1337" s="1"/>
      <c r="K1337" s="5"/>
      <c r="L1337" s="5"/>
      <c r="M1337" s="1"/>
      <c r="N1337" s="1"/>
      <c r="O1337" s="2"/>
      <c r="P1337" s="1"/>
      <c r="Q1337" s="1"/>
      <c r="R1337" s="2"/>
      <c r="S1337" s="1"/>
      <c r="T1337" s="1"/>
      <c r="U1337" s="6"/>
      <c r="V1337" s="5"/>
      <c r="W1337" s="5"/>
      <c r="X1337" s="6"/>
      <c r="Y1337" s="6"/>
      <c r="Z1337" s="6"/>
      <c r="AA1337" s="1"/>
      <c r="AB1337" s="1"/>
      <c r="AC1337" s="1"/>
      <c r="AD1337" s="2"/>
      <c r="AE1337" s="2"/>
      <c r="AF1337" s="1"/>
    </row>
    <row r="1338">
      <c r="A1338" s="5"/>
      <c r="B1338" s="3"/>
      <c r="C1338" s="2"/>
      <c r="D1338" s="24"/>
      <c r="E1338" s="2"/>
      <c r="F1338" s="5"/>
      <c r="G1338" s="3"/>
      <c r="H1338" s="1"/>
      <c r="I1338" s="3"/>
      <c r="J1338" s="1"/>
      <c r="K1338" s="5"/>
      <c r="L1338" s="5"/>
      <c r="M1338" s="1"/>
      <c r="N1338" s="1"/>
      <c r="O1338" s="2"/>
      <c r="P1338" s="1"/>
      <c r="Q1338" s="1"/>
      <c r="R1338" s="2"/>
      <c r="S1338" s="1"/>
      <c r="T1338" s="1"/>
      <c r="U1338" s="6"/>
      <c r="V1338" s="5"/>
      <c r="W1338" s="5"/>
      <c r="X1338" s="6"/>
      <c r="Y1338" s="6"/>
      <c r="Z1338" s="6"/>
      <c r="AA1338" s="1"/>
      <c r="AB1338" s="1"/>
      <c r="AC1338" s="1"/>
      <c r="AD1338" s="2"/>
      <c r="AE1338" s="2"/>
      <c r="AF1338" s="1"/>
    </row>
    <row r="1339">
      <c r="A1339" s="5"/>
      <c r="B1339" s="3"/>
      <c r="C1339" s="1"/>
      <c r="D1339" s="24"/>
      <c r="E1339" s="2"/>
      <c r="F1339" s="5"/>
      <c r="G1339" s="3"/>
      <c r="H1339" s="1"/>
      <c r="I1339" s="3"/>
      <c r="J1339" s="1"/>
      <c r="K1339" s="5"/>
      <c r="L1339" s="5"/>
      <c r="M1339" s="1"/>
      <c r="N1339" s="1"/>
      <c r="O1339" s="2"/>
      <c r="P1339" s="1"/>
      <c r="Q1339" s="1"/>
      <c r="R1339" s="2"/>
      <c r="S1339" s="1"/>
      <c r="T1339" s="1"/>
      <c r="U1339" s="6"/>
      <c r="V1339" s="5"/>
      <c r="W1339" s="5"/>
      <c r="X1339" s="6"/>
      <c r="Y1339" s="6"/>
      <c r="Z1339" s="6"/>
      <c r="AA1339" s="1"/>
      <c r="AB1339" s="1"/>
      <c r="AC1339" s="1"/>
      <c r="AD1339" s="2"/>
      <c r="AE1339" s="2"/>
      <c r="AF1339" s="1"/>
    </row>
    <row r="1340">
      <c r="A1340" s="5"/>
      <c r="B1340" s="3"/>
      <c r="C1340" s="1"/>
      <c r="D1340" s="24"/>
      <c r="E1340" s="2"/>
      <c r="F1340" s="5"/>
      <c r="G1340" s="3"/>
      <c r="H1340" s="1"/>
      <c r="I1340" s="3"/>
      <c r="J1340" s="1"/>
      <c r="K1340" s="5"/>
      <c r="L1340" s="5"/>
      <c r="M1340" s="1"/>
      <c r="N1340" s="1"/>
      <c r="O1340" s="2"/>
      <c r="P1340" s="1"/>
      <c r="Q1340" s="1"/>
      <c r="R1340" s="2"/>
      <c r="S1340" s="1"/>
      <c r="T1340" s="1"/>
      <c r="U1340" s="6"/>
      <c r="V1340" s="5"/>
      <c r="W1340" s="5"/>
      <c r="X1340" s="6"/>
      <c r="Y1340" s="6"/>
      <c r="Z1340" s="6"/>
      <c r="AA1340" s="1"/>
      <c r="AB1340" s="1"/>
      <c r="AC1340" s="1"/>
      <c r="AD1340" s="2"/>
      <c r="AE1340" s="2"/>
      <c r="AF1340" s="1"/>
    </row>
    <row r="1341">
      <c r="A1341" s="5"/>
      <c r="B1341" s="3"/>
      <c r="C1341" s="2"/>
      <c r="D1341" s="24"/>
      <c r="E1341" s="2"/>
      <c r="F1341" s="5"/>
      <c r="G1341" s="3"/>
      <c r="H1341" s="1"/>
      <c r="I1341" s="3"/>
      <c r="J1341" s="1"/>
      <c r="K1341" s="5"/>
      <c r="L1341" s="5"/>
      <c r="M1341" s="1"/>
      <c r="N1341" s="1"/>
      <c r="O1341" s="2"/>
      <c r="P1341" s="1"/>
      <c r="Q1341" s="1"/>
      <c r="R1341" s="2"/>
      <c r="S1341" s="1"/>
      <c r="T1341" s="1"/>
      <c r="U1341" s="6"/>
      <c r="V1341" s="5"/>
      <c r="W1341" s="5"/>
      <c r="X1341" s="6"/>
      <c r="Y1341" s="6"/>
      <c r="Z1341" s="6"/>
      <c r="AA1341" s="1"/>
      <c r="AB1341" s="1"/>
      <c r="AC1341" s="1"/>
      <c r="AD1341" s="2"/>
      <c r="AE1341" s="2"/>
      <c r="AF1341" s="1"/>
    </row>
    <row r="1342">
      <c r="A1342" s="5"/>
      <c r="B1342" s="3"/>
      <c r="C1342" s="1"/>
      <c r="D1342" s="24"/>
      <c r="E1342" s="2"/>
      <c r="F1342" s="5"/>
      <c r="G1342" s="3"/>
      <c r="H1342" s="1"/>
      <c r="I1342" s="3"/>
      <c r="J1342" s="1"/>
      <c r="K1342" s="5"/>
      <c r="L1342" s="5"/>
      <c r="M1342" s="1"/>
      <c r="N1342" s="1"/>
      <c r="O1342" s="2"/>
      <c r="P1342" s="1"/>
      <c r="Q1342" s="1"/>
      <c r="R1342" s="2"/>
      <c r="S1342" s="1"/>
      <c r="T1342" s="1"/>
      <c r="U1342" s="6"/>
      <c r="V1342" s="5"/>
      <c r="W1342" s="5"/>
      <c r="X1342" s="6"/>
      <c r="Y1342" s="6"/>
      <c r="Z1342" s="6"/>
      <c r="AA1342" s="1"/>
      <c r="AB1342" s="1"/>
      <c r="AC1342" s="1"/>
      <c r="AD1342" s="2"/>
      <c r="AE1342" s="2"/>
      <c r="AF1342" s="1"/>
    </row>
    <row r="1343">
      <c r="A1343" s="5"/>
      <c r="B1343" s="3"/>
      <c r="C1343" s="1"/>
      <c r="D1343" s="24"/>
      <c r="E1343" s="2"/>
      <c r="F1343" s="5"/>
      <c r="G1343" s="3"/>
      <c r="H1343" s="1"/>
      <c r="I1343" s="3"/>
      <c r="J1343" s="1"/>
      <c r="K1343" s="5"/>
      <c r="L1343" s="5"/>
      <c r="M1343" s="1"/>
      <c r="N1343" s="1"/>
      <c r="O1343" s="2"/>
      <c r="P1343" s="1"/>
      <c r="Q1343" s="1"/>
      <c r="R1343" s="2"/>
      <c r="S1343" s="1"/>
      <c r="T1343" s="1"/>
      <c r="U1343" s="6"/>
      <c r="V1343" s="5"/>
      <c r="W1343" s="5"/>
      <c r="X1343" s="6"/>
      <c r="Y1343" s="6"/>
      <c r="Z1343" s="6"/>
      <c r="AA1343" s="1"/>
      <c r="AB1343" s="1"/>
      <c r="AC1343" s="1"/>
      <c r="AD1343" s="2"/>
      <c r="AE1343" s="2"/>
      <c r="AF1343" s="1"/>
    </row>
    <row r="1344">
      <c r="A1344" s="5"/>
      <c r="B1344" s="3"/>
      <c r="C1344" s="1"/>
      <c r="D1344" s="24"/>
      <c r="E1344" s="2"/>
      <c r="F1344" s="5"/>
      <c r="G1344" s="3"/>
      <c r="H1344" s="1"/>
      <c r="I1344" s="3"/>
      <c r="J1344" s="1"/>
      <c r="K1344" s="5"/>
      <c r="L1344" s="5"/>
      <c r="M1344" s="1"/>
      <c r="N1344" s="1"/>
      <c r="O1344" s="2"/>
      <c r="P1344" s="1"/>
      <c r="Q1344" s="1"/>
      <c r="R1344" s="2"/>
      <c r="S1344" s="1"/>
      <c r="T1344" s="1"/>
      <c r="U1344" s="5"/>
      <c r="V1344" s="5"/>
      <c r="W1344" s="5"/>
      <c r="X1344" s="6"/>
      <c r="Y1344" s="6"/>
      <c r="Z1344" s="5"/>
      <c r="AA1344" s="1"/>
      <c r="AB1344" s="1"/>
      <c r="AC1344" s="1"/>
      <c r="AD1344" s="2"/>
      <c r="AE1344" s="2"/>
      <c r="AF1344" s="1"/>
    </row>
    <row r="1345">
      <c r="A1345" s="5"/>
      <c r="B1345" s="3"/>
      <c r="C1345" s="2"/>
      <c r="D1345" s="24"/>
      <c r="E1345" s="2"/>
      <c r="F1345" s="5"/>
      <c r="G1345" s="3"/>
      <c r="H1345" s="1"/>
      <c r="I1345" s="3"/>
      <c r="J1345" s="1"/>
      <c r="K1345" s="5"/>
      <c r="L1345" s="5"/>
      <c r="M1345" s="1"/>
      <c r="N1345" s="1"/>
      <c r="O1345" s="2"/>
      <c r="P1345" s="1"/>
      <c r="Q1345" s="1"/>
      <c r="R1345" s="2"/>
      <c r="S1345" s="1"/>
      <c r="T1345" s="1"/>
      <c r="U1345" s="6"/>
      <c r="V1345" s="5"/>
      <c r="W1345" s="5"/>
      <c r="X1345" s="6"/>
      <c r="Y1345" s="6"/>
      <c r="Z1345" s="6"/>
      <c r="AA1345" s="1"/>
      <c r="AB1345" s="1"/>
      <c r="AC1345" s="1"/>
      <c r="AD1345" s="2"/>
      <c r="AE1345" s="2"/>
      <c r="AF1345" s="1"/>
    </row>
    <row r="1346">
      <c r="A1346" s="5"/>
      <c r="B1346" s="3"/>
      <c r="C1346" s="1"/>
      <c r="D1346" s="24"/>
      <c r="E1346" s="2"/>
      <c r="F1346" s="11"/>
      <c r="G1346" s="25"/>
      <c r="H1346" s="2"/>
      <c r="I1346" s="25"/>
      <c r="J1346" s="1"/>
      <c r="K1346" s="5"/>
      <c r="L1346" s="5"/>
      <c r="M1346" s="1"/>
      <c r="N1346" s="1"/>
      <c r="O1346" s="2"/>
      <c r="P1346" s="1"/>
      <c r="Q1346" s="1"/>
      <c r="R1346" s="2"/>
      <c r="S1346" s="1"/>
      <c r="T1346" s="1"/>
      <c r="U1346" s="6"/>
      <c r="V1346" s="5"/>
      <c r="W1346" s="5"/>
      <c r="X1346" s="6"/>
      <c r="Y1346" s="6"/>
      <c r="Z1346" s="6"/>
      <c r="AA1346" s="1"/>
      <c r="AB1346" s="1"/>
      <c r="AC1346" s="1"/>
      <c r="AD1346" s="2"/>
      <c r="AE1346" s="2"/>
      <c r="AF1346" s="1"/>
    </row>
    <row r="1347">
      <c r="A1347" s="5"/>
      <c r="B1347" s="3"/>
      <c r="C1347" s="2"/>
      <c r="D1347" s="24"/>
      <c r="E1347" s="2"/>
      <c r="F1347" s="5"/>
      <c r="G1347" s="3"/>
      <c r="H1347" s="1"/>
      <c r="I1347" s="3"/>
      <c r="J1347" s="1"/>
      <c r="K1347" s="5"/>
      <c r="L1347" s="5"/>
      <c r="M1347" s="1"/>
      <c r="N1347" s="1"/>
      <c r="O1347" s="2"/>
      <c r="P1347" s="1"/>
      <c r="Q1347" s="1"/>
      <c r="R1347" s="2"/>
      <c r="S1347" s="1"/>
      <c r="T1347" s="1"/>
      <c r="U1347" s="6"/>
      <c r="V1347" s="5"/>
      <c r="W1347" s="5"/>
      <c r="X1347" s="6"/>
      <c r="Y1347" s="6"/>
      <c r="Z1347" s="6"/>
      <c r="AA1347" s="1"/>
      <c r="AB1347" s="1"/>
      <c r="AC1347" s="1"/>
      <c r="AD1347" s="2"/>
      <c r="AE1347" s="2"/>
      <c r="AF1347" s="1"/>
    </row>
    <row r="1348">
      <c r="A1348" s="5"/>
      <c r="B1348" s="3"/>
      <c r="C1348" s="2"/>
      <c r="D1348" s="24"/>
      <c r="E1348" s="2"/>
      <c r="F1348" s="5"/>
      <c r="G1348" s="3"/>
      <c r="H1348" s="1"/>
      <c r="I1348" s="3"/>
      <c r="J1348" s="1"/>
      <c r="K1348" s="5"/>
      <c r="L1348" s="5"/>
      <c r="M1348" s="1"/>
      <c r="N1348" s="1"/>
      <c r="O1348" s="2"/>
      <c r="P1348" s="1"/>
      <c r="Q1348" s="1"/>
      <c r="R1348" s="2"/>
      <c r="S1348" s="1"/>
      <c r="T1348" s="1"/>
      <c r="U1348" s="6"/>
      <c r="V1348" s="5"/>
      <c r="W1348" s="5"/>
      <c r="X1348" s="6"/>
      <c r="Y1348" s="6"/>
      <c r="Z1348" s="5"/>
      <c r="AA1348" s="1"/>
      <c r="AB1348" s="1"/>
      <c r="AC1348" s="1"/>
      <c r="AD1348" s="2"/>
      <c r="AE1348" s="2"/>
      <c r="AF1348" s="1"/>
    </row>
    <row r="1349">
      <c r="A1349" s="5"/>
      <c r="B1349" s="3"/>
      <c r="C1349" s="2"/>
      <c r="D1349" s="24"/>
      <c r="E1349" s="2"/>
      <c r="F1349" s="5"/>
      <c r="G1349" s="3"/>
      <c r="H1349" s="1"/>
      <c r="I1349" s="3"/>
      <c r="J1349" s="1"/>
      <c r="K1349" s="5"/>
      <c r="L1349" s="5"/>
      <c r="M1349" s="1"/>
      <c r="N1349" s="1"/>
      <c r="O1349" s="2"/>
      <c r="P1349" s="1"/>
      <c r="Q1349" s="1"/>
      <c r="R1349" s="2"/>
      <c r="S1349" s="1"/>
      <c r="T1349" s="1"/>
      <c r="U1349" s="6"/>
      <c r="V1349" s="5"/>
      <c r="W1349" s="5"/>
      <c r="X1349" s="6"/>
      <c r="Y1349" s="6"/>
      <c r="Z1349" s="6"/>
      <c r="AA1349" s="1"/>
      <c r="AB1349" s="1"/>
      <c r="AC1349" s="1"/>
      <c r="AD1349" s="2"/>
      <c r="AE1349" s="2"/>
      <c r="AF1349" s="1"/>
    </row>
    <row r="1350">
      <c r="A1350" s="5"/>
      <c r="B1350" s="3"/>
      <c r="C1350" s="1"/>
      <c r="D1350" s="24"/>
      <c r="E1350" s="2"/>
      <c r="F1350" s="5"/>
      <c r="G1350" s="3"/>
      <c r="H1350" s="1"/>
      <c r="I1350" s="3"/>
      <c r="J1350" s="1"/>
      <c r="K1350" s="5"/>
      <c r="L1350" s="5"/>
      <c r="M1350" s="1"/>
      <c r="N1350" s="1"/>
      <c r="O1350" s="2"/>
      <c r="P1350" s="1"/>
      <c r="Q1350" s="1"/>
      <c r="R1350" s="2"/>
      <c r="S1350" s="1"/>
      <c r="T1350" s="1"/>
      <c r="U1350" s="6"/>
      <c r="V1350" s="5"/>
      <c r="W1350" s="5"/>
      <c r="X1350" s="6"/>
      <c r="Y1350" s="6"/>
      <c r="Z1350" s="6"/>
      <c r="AA1350" s="1"/>
      <c r="AB1350" s="1"/>
      <c r="AC1350" s="1"/>
      <c r="AD1350" s="2"/>
      <c r="AE1350" s="2"/>
      <c r="AF1350" s="1"/>
    </row>
    <row r="1351">
      <c r="A1351" s="5"/>
      <c r="B1351" s="3"/>
      <c r="C1351" s="1"/>
      <c r="D1351" s="24"/>
      <c r="E1351" s="2"/>
      <c r="F1351" s="5"/>
      <c r="G1351" s="3"/>
      <c r="H1351" s="1"/>
      <c r="I1351" s="3"/>
      <c r="J1351" s="1"/>
      <c r="K1351" s="5"/>
      <c r="L1351" s="5"/>
      <c r="M1351" s="1"/>
      <c r="N1351" s="1"/>
      <c r="O1351" s="2"/>
      <c r="P1351" s="1"/>
      <c r="Q1351" s="1"/>
      <c r="R1351" s="2"/>
      <c r="S1351" s="1"/>
      <c r="T1351" s="1"/>
      <c r="U1351" s="6"/>
      <c r="V1351" s="5"/>
      <c r="W1351" s="5"/>
      <c r="X1351" s="6"/>
      <c r="Y1351" s="6"/>
      <c r="Z1351" s="6"/>
      <c r="AA1351" s="1"/>
      <c r="AB1351" s="1"/>
      <c r="AC1351" s="1"/>
      <c r="AD1351" s="2"/>
      <c r="AE1351" s="2"/>
      <c r="AF1351" s="1"/>
    </row>
    <row r="1352">
      <c r="A1352" s="5"/>
      <c r="B1352" s="3"/>
      <c r="C1352" s="1"/>
      <c r="D1352" s="24"/>
      <c r="E1352" s="2"/>
      <c r="F1352" s="5"/>
      <c r="G1352" s="3"/>
      <c r="H1352" s="1"/>
      <c r="I1352" s="3"/>
      <c r="J1352" s="1"/>
      <c r="K1352" s="5"/>
      <c r="L1352" s="5"/>
      <c r="M1352" s="1"/>
      <c r="N1352" s="1"/>
      <c r="O1352" s="2"/>
      <c r="P1352" s="1"/>
      <c r="Q1352" s="1"/>
      <c r="R1352" s="2"/>
      <c r="S1352" s="1"/>
      <c r="T1352" s="1"/>
      <c r="U1352" s="6"/>
      <c r="V1352" s="5"/>
      <c r="W1352" s="5"/>
      <c r="X1352" s="6"/>
      <c r="Y1352" s="6"/>
      <c r="Z1352" s="6"/>
      <c r="AA1352" s="1"/>
      <c r="AB1352" s="1"/>
      <c r="AC1352" s="1"/>
      <c r="AD1352" s="2"/>
      <c r="AE1352" s="2"/>
      <c r="AF1352" s="1"/>
    </row>
    <row r="1353">
      <c r="A1353" s="5"/>
      <c r="B1353" s="3"/>
      <c r="C1353" s="2"/>
      <c r="D1353" s="24"/>
      <c r="E1353" s="2"/>
      <c r="F1353" s="5"/>
      <c r="G1353" s="3"/>
      <c r="H1353" s="1"/>
      <c r="I1353" s="3"/>
      <c r="J1353" s="1"/>
      <c r="K1353" s="5"/>
      <c r="L1353" s="5"/>
      <c r="M1353" s="1"/>
      <c r="N1353" s="1"/>
      <c r="O1353" s="2"/>
      <c r="P1353" s="1"/>
      <c r="Q1353" s="1"/>
      <c r="R1353" s="2"/>
      <c r="S1353" s="1"/>
      <c r="T1353" s="1"/>
      <c r="U1353" s="6"/>
      <c r="V1353" s="5"/>
      <c r="W1353" s="5"/>
      <c r="X1353" s="6"/>
      <c r="Y1353" s="6"/>
      <c r="Z1353" s="6"/>
      <c r="AA1353" s="1"/>
      <c r="AB1353" s="1"/>
      <c r="AC1353" s="1"/>
      <c r="AD1353" s="2"/>
      <c r="AE1353" s="2"/>
      <c r="AF1353" s="1"/>
    </row>
    <row r="1354">
      <c r="A1354" s="5"/>
      <c r="B1354" s="3"/>
      <c r="C1354" s="2"/>
      <c r="D1354" s="24"/>
      <c r="E1354" s="2"/>
      <c r="F1354" s="5"/>
      <c r="G1354" s="3"/>
      <c r="H1354" s="1"/>
      <c r="I1354" s="3"/>
      <c r="J1354" s="1"/>
      <c r="K1354" s="5"/>
      <c r="L1354" s="5"/>
      <c r="M1354" s="1"/>
      <c r="N1354" s="1"/>
      <c r="O1354" s="2"/>
      <c r="P1354" s="1"/>
      <c r="Q1354" s="1"/>
      <c r="R1354" s="2"/>
      <c r="S1354" s="1"/>
      <c r="T1354" s="1"/>
      <c r="U1354" s="6"/>
      <c r="V1354" s="5"/>
      <c r="W1354" s="5"/>
      <c r="X1354" s="6"/>
      <c r="Y1354" s="6"/>
      <c r="Z1354" s="6"/>
      <c r="AA1354" s="1"/>
      <c r="AB1354" s="1"/>
      <c r="AC1354" s="1"/>
      <c r="AD1354" s="2"/>
      <c r="AE1354" s="2"/>
      <c r="AF1354" s="1"/>
    </row>
    <row r="1355">
      <c r="A1355" s="5"/>
      <c r="B1355" s="3"/>
      <c r="C1355" s="2"/>
      <c r="D1355" s="24"/>
      <c r="E1355" s="2"/>
      <c r="F1355" s="5"/>
      <c r="G1355" s="3"/>
      <c r="H1355" s="1"/>
      <c r="I1355" s="3"/>
      <c r="J1355" s="1"/>
      <c r="K1355" s="5"/>
      <c r="L1355" s="5"/>
      <c r="M1355" s="1"/>
      <c r="N1355" s="1"/>
      <c r="O1355" s="2"/>
      <c r="P1355" s="1"/>
      <c r="Q1355" s="1"/>
      <c r="R1355" s="2"/>
      <c r="S1355" s="1"/>
      <c r="T1355" s="1"/>
      <c r="U1355" s="6"/>
      <c r="V1355" s="5"/>
      <c r="W1355" s="5"/>
      <c r="X1355" s="6"/>
      <c r="Y1355" s="6"/>
      <c r="Z1355" s="6"/>
      <c r="AA1355" s="1"/>
      <c r="AB1355" s="1"/>
      <c r="AC1355" s="1"/>
      <c r="AD1355" s="2"/>
      <c r="AE1355" s="2"/>
      <c r="AF1355" s="1"/>
    </row>
    <row r="1356">
      <c r="A1356" s="5"/>
      <c r="B1356" s="3"/>
      <c r="C1356" s="2"/>
      <c r="D1356" s="24"/>
      <c r="E1356" s="2"/>
      <c r="F1356" s="5"/>
      <c r="G1356" s="3"/>
      <c r="H1356" s="1"/>
      <c r="I1356" s="3"/>
      <c r="J1356" s="1"/>
      <c r="K1356" s="5"/>
      <c r="L1356" s="5"/>
      <c r="M1356" s="1"/>
      <c r="N1356" s="1"/>
      <c r="O1356" s="2"/>
      <c r="P1356" s="1"/>
      <c r="Q1356" s="1"/>
      <c r="R1356" s="2"/>
      <c r="S1356" s="1"/>
      <c r="T1356" s="1"/>
      <c r="U1356" s="6"/>
      <c r="V1356" s="5"/>
      <c r="W1356" s="5"/>
      <c r="X1356" s="6"/>
      <c r="Y1356" s="6"/>
      <c r="Z1356" s="6"/>
      <c r="AA1356" s="1"/>
      <c r="AB1356" s="1"/>
      <c r="AC1356" s="1"/>
      <c r="AD1356" s="2"/>
      <c r="AE1356" s="2"/>
      <c r="AF1356" s="1"/>
    </row>
    <row r="1357">
      <c r="A1357" s="5"/>
      <c r="B1357" s="3"/>
      <c r="C1357" s="2"/>
      <c r="D1357" s="24"/>
      <c r="E1357" s="2"/>
      <c r="F1357" s="5"/>
      <c r="G1357" s="3"/>
      <c r="H1357" s="1"/>
      <c r="I1357" s="3"/>
      <c r="J1357" s="1"/>
      <c r="K1357" s="5"/>
      <c r="L1357" s="5"/>
      <c r="M1357" s="1"/>
      <c r="N1357" s="1"/>
      <c r="O1357" s="2"/>
      <c r="P1357" s="1"/>
      <c r="Q1357" s="1"/>
      <c r="R1357" s="2"/>
      <c r="S1357" s="1"/>
      <c r="T1357" s="1"/>
      <c r="U1357" s="6"/>
      <c r="V1357" s="5"/>
      <c r="W1357" s="5"/>
      <c r="X1357" s="5"/>
      <c r="Y1357" s="5"/>
      <c r="Z1357" s="6"/>
      <c r="AA1357" s="1"/>
      <c r="AB1357" s="1"/>
      <c r="AC1357" s="1"/>
      <c r="AD1357" s="2"/>
      <c r="AE1357" s="2"/>
      <c r="AF1357" s="1"/>
    </row>
    <row r="1358">
      <c r="A1358" s="5"/>
      <c r="B1358" s="3"/>
      <c r="C1358" s="1"/>
      <c r="D1358" s="24"/>
      <c r="E1358" s="2"/>
      <c r="F1358" s="5"/>
      <c r="G1358" s="3"/>
      <c r="H1358" s="1"/>
      <c r="I1358" s="3"/>
      <c r="J1358" s="1"/>
      <c r="K1358" s="5"/>
      <c r="L1358" s="5"/>
      <c r="M1358" s="1"/>
      <c r="N1358" s="1"/>
      <c r="O1358" s="2"/>
      <c r="P1358" s="1"/>
      <c r="Q1358" s="1"/>
      <c r="R1358" s="2"/>
      <c r="S1358" s="1"/>
      <c r="T1358" s="1"/>
      <c r="U1358" s="6"/>
      <c r="V1358" s="5"/>
      <c r="W1358" s="5"/>
      <c r="X1358" s="6"/>
      <c r="Y1358" s="6"/>
      <c r="Z1358" s="6"/>
      <c r="AA1358" s="1"/>
      <c r="AB1358" s="1"/>
      <c r="AC1358" s="1"/>
      <c r="AD1358" s="2"/>
      <c r="AE1358" s="2"/>
      <c r="AF1358" s="1"/>
    </row>
    <row r="1359">
      <c r="A1359" s="5"/>
      <c r="B1359" s="3"/>
      <c r="C1359" s="2"/>
      <c r="D1359" s="24"/>
      <c r="E1359" s="2"/>
      <c r="F1359" s="5"/>
      <c r="G1359" s="3"/>
      <c r="H1359" s="1"/>
      <c r="I1359" s="3"/>
      <c r="J1359" s="1"/>
      <c r="K1359" s="5"/>
      <c r="L1359" s="5"/>
      <c r="M1359" s="1"/>
      <c r="N1359" s="1"/>
      <c r="O1359" s="2"/>
      <c r="P1359" s="1"/>
      <c r="Q1359" s="1"/>
      <c r="R1359" s="2"/>
      <c r="S1359" s="1"/>
      <c r="T1359" s="1"/>
      <c r="U1359" s="6"/>
      <c r="V1359" s="5"/>
      <c r="W1359" s="5"/>
      <c r="X1359" s="6"/>
      <c r="Y1359" s="6"/>
      <c r="Z1359" s="6"/>
      <c r="AA1359" s="1"/>
      <c r="AB1359" s="1"/>
      <c r="AC1359" s="1"/>
      <c r="AD1359" s="2"/>
      <c r="AE1359" s="2"/>
      <c r="AF1359" s="1"/>
    </row>
    <row r="1360">
      <c r="A1360" s="5"/>
      <c r="B1360" s="3"/>
      <c r="C1360" s="1"/>
      <c r="D1360" s="24"/>
      <c r="E1360" s="2"/>
      <c r="F1360" s="5"/>
      <c r="G1360" s="3"/>
      <c r="H1360" s="1"/>
      <c r="I1360" s="3"/>
      <c r="J1360" s="1"/>
      <c r="K1360" s="5"/>
      <c r="L1360" s="5"/>
      <c r="M1360" s="1"/>
      <c r="N1360" s="1"/>
      <c r="O1360" s="2"/>
      <c r="P1360" s="1"/>
      <c r="Q1360" s="1"/>
      <c r="R1360" s="2"/>
      <c r="S1360" s="1"/>
      <c r="T1360" s="1"/>
      <c r="U1360" s="6"/>
      <c r="V1360" s="5"/>
      <c r="W1360" s="5"/>
      <c r="X1360" s="6"/>
      <c r="Y1360" s="6"/>
      <c r="Z1360" s="6"/>
      <c r="AA1360" s="1"/>
      <c r="AB1360" s="1"/>
      <c r="AC1360" s="1"/>
      <c r="AD1360" s="2"/>
      <c r="AE1360" s="2"/>
      <c r="AF1360" s="1"/>
    </row>
    <row r="1361">
      <c r="A1361" s="5"/>
      <c r="B1361" s="3"/>
      <c r="C1361" s="2"/>
      <c r="D1361" s="24"/>
      <c r="E1361" s="2"/>
      <c r="F1361" s="5"/>
      <c r="G1361" s="3"/>
      <c r="H1361" s="1"/>
      <c r="I1361" s="3"/>
      <c r="J1361" s="1"/>
      <c r="K1361" s="5"/>
      <c r="L1361" s="5"/>
      <c r="M1361" s="1"/>
      <c r="N1361" s="1"/>
      <c r="O1361" s="2"/>
      <c r="P1361" s="1"/>
      <c r="Q1361" s="1"/>
      <c r="R1361" s="2"/>
      <c r="S1361" s="1"/>
      <c r="T1361" s="1"/>
      <c r="U1361" s="6"/>
      <c r="V1361" s="5"/>
      <c r="W1361" s="5"/>
      <c r="X1361" s="6"/>
      <c r="Y1361" s="6"/>
      <c r="Z1361" s="6"/>
      <c r="AA1361" s="1"/>
      <c r="AB1361" s="1"/>
      <c r="AC1361" s="1"/>
      <c r="AD1361" s="2"/>
      <c r="AE1361" s="2"/>
      <c r="AF1361" s="1"/>
    </row>
    <row r="1362">
      <c r="A1362" s="5"/>
      <c r="B1362" s="3"/>
      <c r="C1362" s="1"/>
      <c r="D1362" s="24"/>
      <c r="E1362" s="2"/>
      <c r="F1362" s="1"/>
      <c r="G1362" s="18"/>
      <c r="H1362" s="1"/>
      <c r="I1362" s="18"/>
      <c r="J1362" s="1"/>
      <c r="K1362" s="5"/>
      <c r="L1362" s="5"/>
      <c r="M1362" s="1"/>
      <c r="N1362" s="1"/>
      <c r="O1362" s="2"/>
      <c r="P1362" s="1"/>
      <c r="Q1362" s="1"/>
      <c r="R1362" s="2"/>
      <c r="S1362" s="1"/>
      <c r="T1362" s="1"/>
      <c r="U1362" s="6"/>
      <c r="V1362" s="5"/>
      <c r="W1362" s="5"/>
      <c r="X1362" s="6"/>
      <c r="Y1362" s="6"/>
      <c r="Z1362" s="6"/>
      <c r="AA1362" s="1"/>
      <c r="AB1362" s="1"/>
      <c r="AC1362" s="1"/>
      <c r="AD1362" s="2"/>
      <c r="AE1362" s="2"/>
      <c r="AF1362" s="1"/>
    </row>
    <row r="1363">
      <c r="A1363" s="5"/>
      <c r="B1363" s="3"/>
      <c r="C1363" s="2"/>
      <c r="D1363" s="24"/>
      <c r="E1363" s="2"/>
      <c r="F1363" s="5"/>
      <c r="G1363" s="3"/>
      <c r="H1363" s="1"/>
      <c r="I1363" s="3"/>
      <c r="J1363" s="1"/>
      <c r="K1363" s="5"/>
      <c r="L1363" s="5"/>
      <c r="M1363" s="1"/>
      <c r="N1363" s="1"/>
      <c r="O1363" s="2"/>
      <c r="P1363" s="1"/>
      <c r="Q1363" s="1"/>
      <c r="R1363" s="2"/>
      <c r="S1363" s="1"/>
      <c r="T1363" s="1"/>
      <c r="U1363" s="6"/>
      <c r="V1363" s="5"/>
      <c r="W1363" s="5"/>
      <c r="X1363" s="6"/>
      <c r="Y1363" s="6"/>
      <c r="Z1363" s="6"/>
      <c r="AA1363" s="1"/>
      <c r="AB1363" s="1"/>
      <c r="AC1363" s="1"/>
      <c r="AD1363" s="2"/>
      <c r="AE1363" s="2"/>
      <c r="AF1363" s="1"/>
    </row>
    <row r="1364">
      <c r="A1364" s="5"/>
      <c r="B1364" s="3"/>
      <c r="C1364" s="1"/>
      <c r="D1364" s="24"/>
      <c r="E1364" s="2"/>
      <c r="F1364" s="5"/>
      <c r="G1364" s="3"/>
      <c r="H1364" s="1"/>
      <c r="I1364" s="3"/>
      <c r="J1364" s="1"/>
      <c r="K1364" s="5"/>
      <c r="L1364" s="5"/>
      <c r="M1364" s="1"/>
      <c r="N1364" s="1"/>
      <c r="O1364" s="2"/>
      <c r="P1364" s="1"/>
      <c r="Q1364" s="1"/>
      <c r="R1364" s="2"/>
      <c r="S1364" s="1"/>
      <c r="T1364" s="1"/>
      <c r="U1364" s="6"/>
      <c r="V1364" s="5"/>
      <c r="W1364" s="5"/>
      <c r="X1364" s="6"/>
      <c r="Y1364" s="6"/>
      <c r="Z1364" s="6"/>
      <c r="AA1364" s="1"/>
      <c r="AB1364" s="1"/>
      <c r="AC1364" s="1"/>
      <c r="AD1364" s="2"/>
      <c r="AE1364" s="2"/>
      <c r="AF1364" s="1"/>
    </row>
    <row r="1365">
      <c r="A1365" s="5"/>
      <c r="B1365" s="3"/>
      <c r="C1365" s="2"/>
      <c r="D1365" s="24"/>
      <c r="E1365" s="2"/>
      <c r="F1365" s="5"/>
      <c r="G1365" s="3"/>
      <c r="H1365" s="1"/>
      <c r="I1365" s="3"/>
      <c r="J1365" s="1"/>
      <c r="K1365" s="5"/>
      <c r="L1365" s="5"/>
      <c r="M1365" s="1"/>
      <c r="N1365" s="1"/>
      <c r="O1365" s="2"/>
      <c r="P1365" s="1"/>
      <c r="Q1365" s="1"/>
      <c r="R1365" s="2"/>
      <c r="S1365" s="1"/>
      <c r="T1365" s="1"/>
      <c r="U1365" s="6"/>
      <c r="V1365" s="5"/>
      <c r="W1365" s="5"/>
      <c r="X1365" s="6"/>
      <c r="Y1365" s="6"/>
      <c r="Z1365" s="6"/>
      <c r="AA1365" s="1"/>
      <c r="AB1365" s="1"/>
      <c r="AC1365" s="1"/>
      <c r="AD1365" s="2"/>
      <c r="AE1365" s="2"/>
      <c r="AF1365" s="1"/>
    </row>
    <row r="1366">
      <c r="A1366" s="5"/>
      <c r="B1366" s="3"/>
      <c r="C1366" s="2"/>
      <c r="D1366" s="24"/>
      <c r="E1366" s="2"/>
      <c r="F1366" s="5"/>
      <c r="G1366" s="3"/>
      <c r="H1366" s="1"/>
      <c r="I1366" s="3"/>
      <c r="J1366" s="1"/>
      <c r="K1366" s="5"/>
      <c r="L1366" s="5"/>
      <c r="M1366" s="1"/>
      <c r="N1366" s="1"/>
      <c r="O1366" s="2"/>
      <c r="P1366" s="1"/>
      <c r="Q1366" s="1"/>
      <c r="R1366" s="2"/>
      <c r="S1366" s="1"/>
      <c r="T1366" s="1"/>
      <c r="U1366" s="6"/>
      <c r="V1366" s="5"/>
      <c r="W1366" s="5"/>
      <c r="X1366" s="6"/>
      <c r="Y1366" s="6"/>
      <c r="Z1366" s="6"/>
      <c r="AA1366" s="1"/>
      <c r="AB1366" s="1"/>
      <c r="AC1366" s="1"/>
      <c r="AD1366" s="2"/>
      <c r="AE1366" s="2"/>
      <c r="AF1366" s="1"/>
    </row>
    <row r="1367">
      <c r="A1367" s="5"/>
      <c r="B1367" s="3"/>
      <c r="C1367" s="2"/>
      <c r="D1367" s="24"/>
      <c r="E1367" s="2"/>
      <c r="F1367" s="5"/>
      <c r="G1367" s="3"/>
      <c r="H1367" s="1"/>
      <c r="I1367" s="3"/>
      <c r="J1367" s="1"/>
      <c r="K1367" s="5"/>
      <c r="L1367" s="5"/>
      <c r="M1367" s="1"/>
      <c r="N1367" s="1"/>
      <c r="O1367" s="2"/>
      <c r="P1367" s="1"/>
      <c r="Q1367" s="1"/>
      <c r="R1367" s="2"/>
      <c r="S1367" s="1"/>
      <c r="T1367" s="1"/>
      <c r="U1367" s="6"/>
      <c r="V1367" s="5"/>
      <c r="W1367" s="5"/>
      <c r="X1367" s="6"/>
      <c r="Y1367" s="6"/>
      <c r="Z1367" s="6"/>
      <c r="AA1367" s="1"/>
      <c r="AB1367" s="1"/>
      <c r="AC1367" s="1"/>
      <c r="AD1367" s="2"/>
      <c r="AE1367" s="2"/>
      <c r="AF1367" s="1"/>
    </row>
    <row r="1368">
      <c r="A1368" s="5"/>
      <c r="B1368" s="3"/>
      <c r="C1368" s="2"/>
      <c r="D1368" s="24"/>
      <c r="E1368" s="2"/>
      <c r="F1368" s="5"/>
      <c r="G1368" s="3"/>
      <c r="H1368" s="1"/>
      <c r="I1368" s="3"/>
      <c r="J1368" s="1"/>
      <c r="K1368" s="5"/>
      <c r="L1368" s="5"/>
      <c r="M1368" s="1"/>
      <c r="N1368" s="1"/>
      <c r="O1368" s="2"/>
      <c r="P1368" s="1"/>
      <c r="Q1368" s="1"/>
      <c r="R1368" s="2"/>
      <c r="S1368" s="1"/>
      <c r="T1368" s="1"/>
      <c r="U1368" s="6"/>
      <c r="V1368" s="5"/>
      <c r="W1368" s="5"/>
      <c r="X1368" s="6"/>
      <c r="Y1368" s="6"/>
      <c r="Z1368" s="6"/>
      <c r="AA1368" s="1"/>
      <c r="AB1368" s="1"/>
      <c r="AC1368" s="1"/>
      <c r="AD1368" s="2"/>
      <c r="AE1368" s="2"/>
      <c r="AF1368" s="1"/>
    </row>
    <row r="1369">
      <c r="A1369" s="5"/>
      <c r="B1369" s="3"/>
      <c r="C1369" s="1"/>
      <c r="D1369" s="24"/>
      <c r="E1369" s="2"/>
      <c r="F1369" s="5"/>
      <c r="G1369" s="3"/>
      <c r="H1369" s="1"/>
      <c r="I1369" s="3"/>
      <c r="J1369" s="1"/>
      <c r="K1369" s="5"/>
      <c r="L1369" s="5"/>
      <c r="M1369" s="1"/>
      <c r="N1369" s="1"/>
      <c r="O1369" s="2"/>
      <c r="P1369" s="1"/>
      <c r="Q1369" s="1"/>
      <c r="R1369" s="2"/>
      <c r="S1369" s="1"/>
      <c r="T1369" s="1"/>
      <c r="U1369" s="6"/>
      <c r="V1369" s="5"/>
      <c r="W1369" s="5"/>
      <c r="X1369" s="6"/>
      <c r="Y1369" s="6"/>
      <c r="Z1369" s="6"/>
      <c r="AA1369" s="1"/>
      <c r="AB1369" s="1"/>
      <c r="AC1369" s="1"/>
      <c r="AD1369" s="2"/>
      <c r="AE1369" s="2"/>
      <c r="AF1369" s="1"/>
    </row>
    <row r="1370">
      <c r="A1370" s="5"/>
      <c r="B1370" s="3"/>
      <c r="C1370" s="1"/>
      <c r="D1370" s="24"/>
      <c r="E1370" s="2"/>
      <c r="F1370" s="5"/>
      <c r="G1370" s="3"/>
      <c r="H1370" s="1"/>
      <c r="I1370" s="3"/>
      <c r="J1370" s="1"/>
      <c r="K1370" s="5"/>
      <c r="L1370" s="5"/>
      <c r="M1370" s="1"/>
      <c r="N1370" s="1"/>
      <c r="O1370" s="2"/>
      <c r="P1370" s="1"/>
      <c r="Q1370" s="1"/>
      <c r="R1370" s="2"/>
      <c r="S1370" s="1"/>
      <c r="T1370" s="1"/>
      <c r="U1370" s="6"/>
      <c r="V1370" s="5"/>
      <c r="W1370" s="5"/>
      <c r="X1370" s="6"/>
      <c r="Y1370" s="6"/>
      <c r="Z1370" s="6"/>
      <c r="AA1370" s="1"/>
      <c r="AB1370" s="1"/>
      <c r="AC1370" s="1"/>
      <c r="AD1370" s="2"/>
      <c r="AE1370" s="2"/>
      <c r="AF1370" s="1"/>
    </row>
    <row r="1371">
      <c r="A1371" s="5"/>
      <c r="B1371" s="3"/>
      <c r="C1371" s="2"/>
      <c r="D1371" s="24"/>
      <c r="E1371" s="2"/>
      <c r="F1371" s="5"/>
      <c r="G1371" s="3"/>
      <c r="H1371" s="1"/>
      <c r="I1371" s="3"/>
      <c r="J1371" s="1"/>
      <c r="K1371" s="5"/>
      <c r="L1371" s="5"/>
      <c r="M1371" s="1"/>
      <c r="N1371" s="1"/>
      <c r="O1371" s="2"/>
      <c r="P1371" s="1"/>
      <c r="Q1371" s="1"/>
      <c r="R1371" s="2"/>
      <c r="S1371" s="1"/>
      <c r="T1371" s="1"/>
      <c r="U1371" s="6"/>
      <c r="V1371" s="5"/>
      <c r="W1371" s="5"/>
      <c r="X1371" s="6"/>
      <c r="Y1371" s="6"/>
      <c r="Z1371" s="6"/>
      <c r="AA1371" s="1"/>
      <c r="AB1371" s="1"/>
      <c r="AC1371" s="1"/>
      <c r="AD1371" s="2"/>
      <c r="AE1371" s="2"/>
      <c r="AF1371" s="1"/>
    </row>
    <row r="1372">
      <c r="A1372" s="5"/>
      <c r="B1372" s="3"/>
      <c r="C1372" s="2"/>
      <c r="D1372" s="24"/>
      <c r="E1372" s="2"/>
      <c r="F1372" s="5"/>
      <c r="G1372" s="3"/>
      <c r="H1372" s="1"/>
      <c r="I1372" s="3"/>
      <c r="J1372" s="1"/>
      <c r="K1372" s="5"/>
      <c r="L1372" s="5"/>
      <c r="M1372" s="1"/>
      <c r="N1372" s="1"/>
      <c r="O1372" s="2"/>
      <c r="P1372" s="1"/>
      <c r="Q1372" s="1"/>
      <c r="R1372" s="2"/>
      <c r="S1372" s="1"/>
      <c r="T1372" s="1"/>
      <c r="U1372" s="6"/>
      <c r="V1372" s="5"/>
      <c r="W1372" s="5"/>
      <c r="X1372" s="6"/>
      <c r="Y1372" s="6"/>
      <c r="Z1372" s="6"/>
      <c r="AA1372" s="1"/>
      <c r="AB1372" s="1"/>
      <c r="AC1372" s="1"/>
      <c r="AD1372" s="2"/>
      <c r="AE1372" s="2"/>
      <c r="AF1372" s="1"/>
    </row>
    <row r="1373">
      <c r="A1373" s="5"/>
      <c r="B1373" s="3"/>
      <c r="C1373" s="2"/>
      <c r="D1373" s="24"/>
      <c r="E1373" s="2"/>
      <c r="F1373" s="5"/>
      <c r="G1373" s="3"/>
      <c r="H1373" s="1"/>
      <c r="I1373" s="3"/>
      <c r="J1373" s="1"/>
      <c r="K1373" s="5"/>
      <c r="L1373" s="5"/>
      <c r="M1373" s="1"/>
      <c r="N1373" s="1"/>
      <c r="O1373" s="2"/>
      <c r="P1373" s="1"/>
      <c r="Q1373" s="1"/>
      <c r="R1373" s="2"/>
      <c r="S1373" s="1"/>
      <c r="T1373" s="1"/>
      <c r="U1373" s="6"/>
      <c r="V1373" s="5"/>
      <c r="W1373" s="5"/>
      <c r="X1373" s="6"/>
      <c r="Y1373" s="6"/>
      <c r="Z1373" s="6"/>
      <c r="AA1373" s="1"/>
      <c r="AB1373" s="1"/>
      <c r="AC1373" s="1"/>
      <c r="AD1373" s="2"/>
      <c r="AE1373" s="2"/>
      <c r="AF1373" s="1"/>
    </row>
    <row r="1374">
      <c r="A1374" s="5"/>
      <c r="B1374" s="3"/>
      <c r="C1374" s="2"/>
      <c r="D1374" s="24"/>
      <c r="E1374" s="2"/>
      <c r="F1374" s="5"/>
      <c r="G1374" s="3"/>
      <c r="H1374" s="1"/>
      <c r="I1374" s="3"/>
      <c r="J1374" s="1"/>
      <c r="K1374" s="5"/>
      <c r="L1374" s="5"/>
      <c r="M1374" s="1"/>
      <c r="N1374" s="1"/>
      <c r="O1374" s="2"/>
      <c r="P1374" s="1"/>
      <c r="Q1374" s="1"/>
      <c r="R1374" s="2"/>
      <c r="S1374" s="1"/>
      <c r="T1374" s="1"/>
      <c r="U1374" s="6"/>
      <c r="V1374" s="5"/>
      <c r="W1374" s="5"/>
      <c r="X1374" s="6"/>
      <c r="Y1374" s="6"/>
      <c r="Z1374" s="6"/>
      <c r="AA1374" s="1"/>
      <c r="AB1374" s="1"/>
      <c r="AC1374" s="1"/>
      <c r="AD1374" s="2"/>
      <c r="AE1374" s="2"/>
      <c r="AF1374" s="1"/>
    </row>
    <row r="1375">
      <c r="A1375" s="5"/>
      <c r="B1375" s="3"/>
      <c r="C1375" s="2"/>
      <c r="D1375" s="24"/>
      <c r="E1375" s="2"/>
      <c r="F1375" s="5"/>
      <c r="G1375" s="3"/>
      <c r="H1375" s="1"/>
      <c r="I1375" s="3"/>
      <c r="J1375" s="1"/>
      <c r="K1375" s="5"/>
      <c r="L1375" s="5"/>
      <c r="M1375" s="1"/>
      <c r="N1375" s="1"/>
      <c r="O1375" s="2"/>
      <c r="P1375" s="1"/>
      <c r="Q1375" s="1"/>
      <c r="R1375" s="2"/>
      <c r="S1375" s="1"/>
      <c r="T1375" s="1"/>
      <c r="U1375" s="6"/>
      <c r="V1375" s="5"/>
      <c r="W1375" s="5"/>
      <c r="X1375" s="6"/>
      <c r="Y1375" s="6"/>
      <c r="Z1375" s="6"/>
      <c r="AA1375" s="1"/>
      <c r="AB1375" s="1"/>
      <c r="AC1375" s="1"/>
      <c r="AD1375" s="2"/>
      <c r="AE1375" s="2"/>
      <c r="AF1375" s="1"/>
    </row>
    <row r="1376">
      <c r="A1376" s="5"/>
      <c r="B1376" s="3"/>
      <c r="C1376" s="2"/>
      <c r="D1376" s="24"/>
      <c r="E1376" s="2"/>
      <c r="F1376" s="5"/>
      <c r="G1376" s="3"/>
      <c r="H1376" s="1"/>
      <c r="I1376" s="3"/>
      <c r="J1376" s="1"/>
      <c r="K1376" s="5"/>
      <c r="L1376" s="5"/>
      <c r="M1376" s="1"/>
      <c r="N1376" s="1"/>
      <c r="O1376" s="2"/>
      <c r="P1376" s="1"/>
      <c r="Q1376" s="1"/>
      <c r="R1376" s="2"/>
      <c r="S1376" s="1"/>
      <c r="T1376" s="1"/>
      <c r="U1376" s="6"/>
      <c r="V1376" s="5"/>
      <c r="W1376" s="5"/>
      <c r="X1376" s="6"/>
      <c r="Y1376" s="6"/>
      <c r="Z1376" s="5"/>
      <c r="AA1376" s="1"/>
      <c r="AB1376" s="1"/>
      <c r="AC1376" s="1"/>
      <c r="AD1376" s="2"/>
      <c r="AE1376" s="2"/>
      <c r="AF1376" s="1"/>
    </row>
    <row r="1377">
      <c r="A1377" s="5"/>
      <c r="B1377" s="3"/>
      <c r="C1377" s="2"/>
      <c r="D1377" s="24"/>
      <c r="E1377" s="2"/>
      <c r="F1377" s="5"/>
      <c r="G1377" s="3"/>
      <c r="H1377" s="1"/>
      <c r="I1377" s="3"/>
      <c r="J1377" s="1"/>
      <c r="K1377" s="5"/>
      <c r="L1377" s="5"/>
      <c r="M1377" s="1"/>
      <c r="N1377" s="1"/>
      <c r="O1377" s="2"/>
      <c r="P1377" s="1"/>
      <c r="Q1377" s="1"/>
      <c r="R1377" s="2"/>
      <c r="S1377" s="1"/>
      <c r="T1377" s="1"/>
      <c r="U1377" s="6"/>
      <c r="V1377" s="5"/>
      <c r="W1377" s="5"/>
      <c r="X1377" s="6"/>
      <c r="Y1377" s="6"/>
      <c r="Z1377" s="6"/>
      <c r="AA1377" s="1"/>
      <c r="AB1377" s="1"/>
      <c r="AC1377" s="1"/>
      <c r="AD1377" s="2"/>
      <c r="AE1377" s="2"/>
      <c r="AF1377" s="1"/>
    </row>
    <row r="1378">
      <c r="A1378" s="5"/>
      <c r="B1378" s="3"/>
      <c r="C1378" s="2"/>
      <c r="D1378" s="24"/>
      <c r="E1378" s="2"/>
      <c r="F1378" s="5"/>
      <c r="G1378" s="3"/>
      <c r="H1378" s="1"/>
      <c r="I1378" s="3"/>
      <c r="J1378" s="1"/>
      <c r="K1378" s="5"/>
      <c r="L1378" s="5"/>
      <c r="M1378" s="1"/>
      <c r="N1378" s="1"/>
      <c r="O1378" s="2"/>
      <c r="P1378" s="1"/>
      <c r="Q1378" s="1"/>
      <c r="R1378" s="2"/>
      <c r="S1378" s="1"/>
      <c r="T1378" s="1"/>
      <c r="U1378" s="6"/>
      <c r="V1378" s="5"/>
      <c r="W1378" s="5"/>
      <c r="X1378" s="6"/>
      <c r="Y1378" s="6"/>
      <c r="Z1378" s="5"/>
      <c r="AA1378" s="1"/>
      <c r="AB1378" s="1"/>
      <c r="AC1378" s="1"/>
      <c r="AD1378" s="2"/>
      <c r="AE1378" s="2"/>
      <c r="AF1378" s="1"/>
    </row>
    <row r="1379">
      <c r="A1379" s="5"/>
      <c r="B1379" s="3"/>
      <c r="C1379" s="2"/>
      <c r="D1379" s="24"/>
      <c r="E1379" s="2"/>
      <c r="F1379" s="5"/>
      <c r="G1379" s="3"/>
      <c r="H1379" s="1"/>
      <c r="I1379" s="3"/>
      <c r="J1379" s="1"/>
      <c r="K1379" s="5"/>
      <c r="L1379" s="5"/>
      <c r="M1379" s="1"/>
      <c r="N1379" s="1"/>
      <c r="O1379" s="2"/>
      <c r="P1379" s="1"/>
      <c r="Q1379" s="1"/>
      <c r="R1379" s="2"/>
      <c r="S1379" s="1"/>
      <c r="T1379" s="1"/>
      <c r="U1379" s="6"/>
      <c r="V1379" s="5"/>
      <c r="W1379" s="5"/>
      <c r="X1379" s="6"/>
      <c r="Y1379" s="6"/>
      <c r="Z1379" s="6"/>
      <c r="AA1379" s="1"/>
      <c r="AB1379" s="1"/>
      <c r="AC1379" s="1"/>
      <c r="AD1379" s="2"/>
      <c r="AE1379" s="2"/>
      <c r="AF1379" s="1"/>
    </row>
    <row r="1380">
      <c r="A1380" s="5"/>
      <c r="B1380" s="3"/>
      <c r="C1380" s="2"/>
      <c r="D1380" s="24"/>
      <c r="E1380" s="2"/>
      <c r="F1380" s="5"/>
      <c r="G1380" s="3"/>
      <c r="H1380" s="1"/>
      <c r="I1380" s="3"/>
      <c r="J1380" s="1"/>
      <c r="K1380" s="5"/>
      <c r="L1380" s="5"/>
      <c r="M1380" s="1"/>
      <c r="N1380" s="1"/>
      <c r="O1380" s="2"/>
      <c r="P1380" s="1"/>
      <c r="Q1380" s="1"/>
      <c r="R1380" s="2"/>
      <c r="S1380" s="1"/>
      <c r="T1380" s="1"/>
      <c r="U1380" s="6"/>
      <c r="V1380" s="5"/>
      <c r="W1380" s="5"/>
      <c r="X1380" s="6"/>
      <c r="Y1380" s="6"/>
      <c r="Z1380" s="6"/>
      <c r="AA1380" s="1"/>
      <c r="AB1380" s="1"/>
      <c r="AC1380" s="1"/>
      <c r="AD1380" s="2"/>
      <c r="AE1380" s="2"/>
      <c r="AF1380" s="1"/>
    </row>
    <row r="1381">
      <c r="A1381" s="5"/>
      <c r="B1381" s="3"/>
      <c r="C1381" s="2"/>
      <c r="D1381" s="24"/>
      <c r="E1381" s="2"/>
      <c r="F1381" s="5"/>
      <c r="G1381" s="3"/>
      <c r="H1381" s="1"/>
      <c r="I1381" s="3"/>
      <c r="J1381" s="1"/>
      <c r="K1381" s="5"/>
      <c r="L1381" s="5"/>
      <c r="M1381" s="1"/>
      <c r="N1381" s="1"/>
      <c r="O1381" s="2"/>
      <c r="P1381" s="1"/>
      <c r="Q1381" s="1"/>
      <c r="R1381" s="2"/>
      <c r="S1381" s="1"/>
      <c r="T1381" s="1"/>
      <c r="U1381" s="6"/>
      <c r="V1381" s="5"/>
      <c r="W1381" s="5"/>
      <c r="X1381" s="6"/>
      <c r="Y1381" s="6"/>
      <c r="Z1381" s="6"/>
      <c r="AA1381" s="1"/>
      <c r="AB1381" s="1"/>
      <c r="AC1381" s="1"/>
      <c r="AD1381" s="2"/>
      <c r="AE1381" s="2"/>
      <c r="AF1381" s="1"/>
    </row>
    <row r="1382">
      <c r="A1382" s="5"/>
      <c r="B1382" s="3"/>
      <c r="C1382" s="2"/>
      <c r="D1382" s="24"/>
      <c r="E1382" s="2"/>
      <c r="F1382" s="5"/>
      <c r="G1382" s="3"/>
      <c r="H1382" s="1"/>
      <c r="I1382" s="3"/>
      <c r="J1382" s="1"/>
      <c r="K1382" s="5"/>
      <c r="L1382" s="5"/>
      <c r="M1382" s="1"/>
      <c r="N1382" s="1"/>
      <c r="O1382" s="2"/>
      <c r="P1382" s="1"/>
      <c r="Q1382" s="1"/>
      <c r="R1382" s="2"/>
      <c r="S1382" s="1"/>
      <c r="T1382" s="1"/>
      <c r="U1382" s="6"/>
      <c r="V1382" s="5"/>
      <c r="W1382" s="5"/>
      <c r="X1382" s="6"/>
      <c r="Y1382" s="6"/>
      <c r="Z1382" s="6"/>
      <c r="AA1382" s="1"/>
      <c r="AB1382" s="1"/>
      <c r="AC1382" s="1"/>
      <c r="AD1382" s="2"/>
      <c r="AE1382" s="1"/>
      <c r="AF1382" s="1"/>
    </row>
    <row r="1383">
      <c r="A1383" s="5"/>
      <c r="B1383" s="3"/>
      <c r="C1383" s="2"/>
      <c r="D1383" s="24"/>
      <c r="E1383" s="2"/>
      <c r="F1383" s="5"/>
      <c r="G1383" s="3"/>
      <c r="H1383" s="1"/>
      <c r="I1383" s="3"/>
      <c r="J1383" s="1"/>
      <c r="K1383" s="5"/>
      <c r="L1383" s="5"/>
      <c r="M1383" s="1"/>
      <c r="N1383" s="1"/>
      <c r="O1383" s="2"/>
      <c r="P1383" s="1"/>
      <c r="Q1383" s="1"/>
      <c r="R1383" s="2"/>
      <c r="S1383" s="1"/>
      <c r="T1383" s="1"/>
      <c r="U1383" s="6"/>
      <c r="V1383" s="5"/>
      <c r="W1383" s="5"/>
      <c r="X1383" s="6"/>
      <c r="Y1383" s="6"/>
      <c r="Z1383" s="6"/>
      <c r="AA1383" s="1"/>
      <c r="AB1383" s="1"/>
      <c r="AC1383" s="1"/>
      <c r="AD1383" s="2"/>
      <c r="AE1383" s="2"/>
      <c r="AF1383" s="1"/>
    </row>
    <row r="1384">
      <c r="A1384" s="5"/>
      <c r="B1384" s="3"/>
      <c r="C1384" s="1"/>
      <c r="D1384" s="24"/>
      <c r="E1384" s="2"/>
      <c r="F1384" s="5"/>
      <c r="G1384" s="3"/>
      <c r="H1384" s="1"/>
      <c r="I1384" s="3"/>
      <c r="J1384" s="1"/>
      <c r="K1384" s="5"/>
      <c r="L1384" s="5"/>
      <c r="M1384" s="1"/>
      <c r="N1384" s="1"/>
      <c r="O1384" s="2"/>
      <c r="P1384" s="1"/>
      <c r="Q1384" s="1"/>
      <c r="R1384" s="2"/>
      <c r="S1384" s="1"/>
      <c r="T1384" s="1"/>
      <c r="U1384" s="6"/>
      <c r="V1384" s="5"/>
      <c r="W1384" s="5"/>
      <c r="X1384" s="6"/>
      <c r="Y1384" s="6"/>
      <c r="Z1384" s="6"/>
      <c r="AA1384" s="1"/>
      <c r="AB1384" s="1"/>
      <c r="AC1384" s="1"/>
      <c r="AD1384" s="2"/>
      <c r="AE1384" s="2"/>
      <c r="AF1384" s="1"/>
    </row>
    <row r="1385">
      <c r="A1385" s="5"/>
      <c r="B1385" s="3"/>
      <c r="C1385" s="2"/>
      <c r="D1385" s="24"/>
      <c r="E1385" s="2"/>
      <c r="F1385" s="5"/>
      <c r="G1385" s="3"/>
      <c r="H1385" s="1"/>
      <c r="I1385" s="3"/>
      <c r="J1385" s="1"/>
      <c r="K1385" s="5"/>
      <c r="L1385" s="5"/>
      <c r="M1385" s="1"/>
      <c r="N1385" s="1"/>
      <c r="O1385" s="2"/>
      <c r="P1385" s="1"/>
      <c r="Q1385" s="1"/>
      <c r="R1385" s="2"/>
      <c r="S1385" s="1"/>
      <c r="T1385" s="1"/>
      <c r="U1385" s="6"/>
      <c r="V1385" s="5"/>
      <c r="W1385" s="5"/>
      <c r="X1385" s="6"/>
      <c r="Y1385" s="6"/>
      <c r="Z1385" s="6"/>
      <c r="AA1385" s="1"/>
      <c r="AB1385" s="1"/>
      <c r="AC1385" s="1"/>
      <c r="AD1385" s="2"/>
      <c r="AE1385" s="2"/>
      <c r="AF1385" s="1"/>
    </row>
    <row r="1386">
      <c r="A1386" s="5"/>
      <c r="B1386" s="3"/>
      <c r="C1386" s="1"/>
      <c r="D1386" s="24"/>
      <c r="E1386" s="2"/>
      <c r="F1386" s="5"/>
      <c r="G1386" s="3"/>
      <c r="H1386" s="1"/>
      <c r="I1386" s="3"/>
      <c r="J1386" s="1"/>
      <c r="K1386" s="5"/>
      <c r="L1386" s="5"/>
      <c r="M1386" s="1"/>
      <c r="N1386" s="1"/>
      <c r="O1386" s="2"/>
      <c r="P1386" s="1"/>
      <c r="Q1386" s="1"/>
      <c r="R1386" s="2"/>
      <c r="S1386" s="1"/>
      <c r="T1386" s="1"/>
      <c r="U1386" s="6"/>
      <c r="V1386" s="5"/>
      <c r="W1386" s="5"/>
      <c r="X1386" s="6"/>
      <c r="Y1386" s="6"/>
      <c r="Z1386" s="5"/>
      <c r="AA1386" s="1"/>
      <c r="AB1386" s="1"/>
      <c r="AC1386" s="1"/>
      <c r="AD1386" s="2"/>
      <c r="AE1386" s="2"/>
      <c r="AF1386" s="1"/>
    </row>
    <row r="1387">
      <c r="A1387" s="5"/>
      <c r="B1387" s="3"/>
      <c r="C1387" s="2"/>
      <c r="D1387" s="24"/>
      <c r="E1387" s="2"/>
      <c r="F1387" s="5"/>
      <c r="G1387" s="3"/>
      <c r="H1387" s="1"/>
      <c r="I1387" s="3"/>
      <c r="J1387" s="1"/>
      <c r="K1387" s="5"/>
      <c r="L1387" s="5"/>
      <c r="M1387" s="1"/>
      <c r="N1387" s="1"/>
      <c r="O1387" s="2"/>
      <c r="P1387" s="1"/>
      <c r="Q1387" s="1"/>
      <c r="R1387" s="2"/>
      <c r="S1387" s="1"/>
      <c r="T1387" s="1"/>
      <c r="U1387" s="6"/>
      <c r="V1387" s="5"/>
      <c r="W1387" s="5"/>
      <c r="X1387" s="6"/>
      <c r="Y1387" s="6"/>
      <c r="Z1387" s="6"/>
      <c r="AA1387" s="1"/>
      <c r="AB1387" s="1"/>
      <c r="AC1387" s="1"/>
      <c r="AD1387" s="2"/>
      <c r="AE1387" s="2"/>
      <c r="AF1387" s="1"/>
    </row>
    <row r="1388">
      <c r="A1388" s="5"/>
      <c r="B1388" s="3"/>
      <c r="C1388" s="2"/>
      <c r="D1388" s="24"/>
      <c r="E1388" s="2"/>
      <c r="F1388" s="5"/>
      <c r="G1388" s="3"/>
      <c r="H1388" s="1"/>
      <c r="I1388" s="3"/>
      <c r="J1388" s="1"/>
      <c r="K1388" s="5"/>
      <c r="L1388" s="5"/>
      <c r="M1388" s="1"/>
      <c r="N1388" s="1"/>
      <c r="O1388" s="2"/>
      <c r="P1388" s="1"/>
      <c r="Q1388" s="1"/>
      <c r="R1388" s="2"/>
      <c r="S1388" s="1"/>
      <c r="T1388" s="1"/>
      <c r="U1388" s="6"/>
      <c r="V1388" s="5"/>
      <c r="W1388" s="5"/>
      <c r="X1388" s="6"/>
      <c r="Y1388" s="6"/>
      <c r="Z1388" s="6"/>
      <c r="AA1388" s="1"/>
      <c r="AB1388" s="1"/>
      <c r="AC1388" s="1"/>
      <c r="AD1388" s="2"/>
      <c r="AE1388" s="2"/>
      <c r="AF1388" s="1"/>
    </row>
    <row r="1389">
      <c r="A1389" s="5"/>
      <c r="B1389" s="3"/>
      <c r="C1389" s="2"/>
      <c r="D1389" s="24"/>
      <c r="E1389" s="2"/>
      <c r="F1389" s="5"/>
      <c r="G1389" s="3"/>
      <c r="H1389" s="1"/>
      <c r="I1389" s="3"/>
      <c r="J1389" s="1"/>
      <c r="K1389" s="5"/>
      <c r="L1389" s="5"/>
      <c r="M1389" s="1"/>
      <c r="N1389" s="1"/>
      <c r="O1389" s="2"/>
      <c r="P1389" s="1"/>
      <c r="Q1389" s="1"/>
      <c r="R1389" s="2"/>
      <c r="S1389" s="1"/>
      <c r="T1389" s="1"/>
      <c r="U1389" s="6"/>
      <c r="V1389" s="5"/>
      <c r="W1389" s="5"/>
      <c r="X1389" s="6"/>
      <c r="Y1389" s="6"/>
      <c r="Z1389" s="6"/>
      <c r="AA1389" s="1"/>
      <c r="AB1389" s="1"/>
      <c r="AC1389" s="1"/>
      <c r="AD1389" s="2"/>
      <c r="AE1389" s="2"/>
      <c r="AF1389" s="1"/>
    </row>
    <row r="1390">
      <c r="A1390" s="5"/>
      <c r="B1390" s="3"/>
      <c r="C1390" s="2"/>
      <c r="D1390" s="24"/>
      <c r="E1390" s="2"/>
      <c r="F1390" s="5"/>
      <c r="G1390" s="3"/>
      <c r="H1390" s="1"/>
      <c r="I1390" s="3"/>
      <c r="J1390" s="1"/>
      <c r="K1390" s="5"/>
      <c r="L1390" s="5"/>
      <c r="M1390" s="1"/>
      <c r="N1390" s="1"/>
      <c r="O1390" s="2"/>
      <c r="P1390" s="1"/>
      <c r="Q1390" s="1"/>
      <c r="R1390" s="2"/>
      <c r="S1390" s="1"/>
      <c r="T1390" s="1"/>
      <c r="U1390" s="5"/>
      <c r="V1390" s="5"/>
      <c r="W1390" s="5"/>
      <c r="X1390" s="5"/>
      <c r="Y1390" s="5"/>
      <c r="Z1390" s="6"/>
      <c r="AA1390" s="1"/>
      <c r="AB1390" s="1"/>
      <c r="AC1390" s="1"/>
      <c r="AD1390" s="2"/>
      <c r="AE1390" s="2"/>
      <c r="AF1390" s="1"/>
    </row>
    <row r="1391">
      <c r="A1391" s="5"/>
      <c r="B1391" s="3"/>
      <c r="C1391" s="2"/>
      <c r="D1391" s="24"/>
      <c r="E1391" s="2"/>
      <c r="F1391" s="5"/>
      <c r="G1391" s="3"/>
      <c r="H1391" s="1"/>
      <c r="I1391" s="3"/>
      <c r="J1391" s="1"/>
      <c r="K1391" s="5"/>
      <c r="L1391" s="5"/>
      <c r="M1391" s="1"/>
      <c r="N1391" s="1"/>
      <c r="O1391" s="2"/>
      <c r="P1391" s="1"/>
      <c r="Q1391" s="1"/>
      <c r="R1391" s="2"/>
      <c r="S1391" s="1"/>
      <c r="T1391" s="1"/>
      <c r="U1391" s="6"/>
      <c r="V1391" s="5"/>
      <c r="W1391" s="5"/>
      <c r="X1391" s="6"/>
      <c r="Y1391" s="6"/>
      <c r="Z1391" s="6"/>
      <c r="AA1391" s="1"/>
      <c r="AB1391" s="1"/>
      <c r="AC1391" s="1"/>
      <c r="AD1391" s="2"/>
      <c r="AE1391" s="2"/>
      <c r="AF1391" s="1"/>
    </row>
    <row r="1392">
      <c r="A1392" s="5"/>
      <c r="B1392" s="3"/>
      <c r="C1392" s="2"/>
      <c r="D1392" s="24"/>
      <c r="E1392" s="2"/>
      <c r="F1392" s="5"/>
      <c r="G1392" s="3"/>
      <c r="H1392" s="1"/>
      <c r="I1392" s="3"/>
      <c r="J1392" s="1"/>
      <c r="K1392" s="5"/>
      <c r="L1392" s="5"/>
      <c r="M1392" s="1"/>
      <c r="N1392" s="1"/>
      <c r="O1392" s="2"/>
      <c r="P1392" s="1"/>
      <c r="Q1392" s="1"/>
      <c r="R1392" s="2"/>
      <c r="S1392" s="1"/>
      <c r="T1392" s="1"/>
      <c r="U1392" s="6"/>
      <c r="V1392" s="5"/>
      <c r="W1392" s="5"/>
      <c r="X1392" s="6"/>
      <c r="Y1392" s="6"/>
      <c r="Z1392" s="6"/>
      <c r="AA1392" s="1"/>
      <c r="AB1392" s="1"/>
      <c r="AC1392" s="1"/>
      <c r="AD1392" s="2"/>
      <c r="AE1392" s="2"/>
      <c r="AF1392" s="1"/>
    </row>
    <row r="1393">
      <c r="A1393" s="5"/>
      <c r="B1393" s="3"/>
      <c r="C1393" s="2"/>
      <c r="D1393" s="24"/>
      <c r="E1393" s="2"/>
      <c r="F1393" s="5"/>
      <c r="G1393" s="3"/>
      <c r="H1393" s="1"/>
      <c r="I1393" s="3"/>
      <c r="J1393" s="1"/>
      <c r="K1393" s="5"/>
      <c r="L1393" s="5"/>
      <c r="M1393" s="1"/>
      <c r="N1393" s="1"/>
      <c r="O1393" s="2"/>
      <c r="P1393" s="1"/>
      <c r="Q1393" s="1"/>
      <c r="R1393" s="2"/>
      <c r="S1393" s="1"/>
      <c r="T1393" s="1"/>
      <c r="U1393" s="6"/>
      <c r="V1393" s="5"/>
      <c r="W1393" s="5"/>
      <c r="X1393" s="6"/>
      <c r="Y1393" s="6"/>
      <c r="Z1393" s="6"/>
      <c r="AA1393" s="1"/>
      <c r="AB1393" s="1"/>
      <c r="AC1393" s="1"/>
      <c r="AD1393" s="2"/>
      <c r="AE1393" s="2"/>
      <c r="AF1393" s="1"/>
    </row>
    <row r="1394">
      <c r="A1394" s="5"/>
      <c r="B1394" s="3"/>
      <c r="C1394" s="2"/>
      <c r="D1394" s="24"/>
      <c r="E1394" s="2"/>
      <c r="F1394" s="5"/>
      <c r="G1394" s="3"/>
      <c r="H1394" s="1"/>
      <c r="I1394" s="3"/>
      <c r="J1394" s="1"/>
      <c r="K1394" s="5"/>
      <c r="L1394" s="5"/>
      <c r="M1394" s="1"/>
      <c r="N1394" s="1"/>
      <c r="O1394" s="2"/>
      <c r="P1394" s="1"/>
      <c r="Q1394" s="1"/>
      <c r="R1394" s="2"/>
      <c r="S1394" s="1"/>
      <c r="T1394" s="1"/>
      <c r="U1394" s="6"/>
      <c r="V1394" s="5"/>
      <c r="W1394" s="5"/>
      <c r="X1394" s="6"/>
      <c r="Y1394" s="6"/>
      <c r="Z1394" s="6"/>
      <c r="AA1394" s="1"/>
      <c r="AB1394" s="1"/>
      <c r="AC1394" s="1"/>
      <c r="AD1394" s="2"/>
      <c r="AE1394" s="2"/>
      <c r="AF1394" s="1"/>
    </row>
    <row r="1395">
      <c r="A1395" s="5"/>
      <c r="B1395" s="3"/>
      <c r="C1395" s="2"/>
      <c r="D1395" s="24"/>
      <c r="E1395" s="2"/>
      <c r="F1395" s="5"/>
      <c r="G1395" s="3"/>
      <c r="H1395" s="1"/>
      <c r="I1395" s="3"/>
      <c r="J1395" s="1"/>
      <c r="K1395" s="5"/>
      <c r="L1395" s="5"/>
      <c r="M1395" s="1"/>
      <c r="N1395" s="1"/>
      <c r="O1395" s="2"/>
      <c r="P1395" s="1"/>
      <c r="Q1395" s="1"/>
      <c r="R1395" s="2"/>
      <c r="S1395" s="1"/>
      <c r="T1395" s="1"/>
      <c r="U1395" s="6"/>
      <c r="V1395" s="5"/>
      <c r="W1395" s="5"/>
      <c r="X1395" s="6"/>
      <c r="Y1395" s="6"/>
      <c r="Z1395" s="6"/>
      <c r="AA1395" s="1"/>
      <c r="AB1395" s="1"/>
      <c r="AC1395" s="1"/>
      <c r="AD1395" s="2"/>
      <c r="AE1395" s="2"/>
      <c r="AF1395" s="1"/>
    </row>
    <row r="1396">
      <c r="A1396" s="5"/>
      <c r="B1396" s="3"/>
      <c r="C1396" s="2"/>
      <c r="D1396" s="24"/>
      <c r="E1396" s="2"/>
      <c r="F1396" s="5"/>
      <c r="G1396" s="3"/>
      <c r="H1396" s="1"/>
      <c r="I1396" s="3"/>
      <c r="J1396" s="1"/>
      <c r="K1396" s="5"/>
      <c r="L1396" s="5"/>
      <c r="M1396" s="1"/>
      <c r="N1396" s="1"/>
      <c r="O1396" s="2"/>
      <c r="P1396" s="1"/>
      <c r="Q1396" s="1"/>
      <c r="R1396" s="2"/>
      <c r="S1396" s="1"/>
      <c r="T1396" s="1"/>
      <c r="U1396" s="6"/>
      <c r="V1396" s="5"/>
      <c r="W1396" s="5"/>
      <c r="X1396" s="5"/>
      <c r="Y1396" s="5"/>
      <c r="Z1396" s="5"/>
      <c r="AA1396" s="1"/>
      <c r="AB1396" s="1"/>
      <c r="AC1396" s="1"/>
      <c r="AD1396" s="2"/>
      <c r="AE1396" s="2"/>
      <c r="AF1396" s="1"/>
    </row>
    <row r="1397">
      <c r="A1397" s="5"/>
      <c r="B1397" s="3"/>
      <c r="C1397" s="1"/>
      <c r="D1397" s="24"/>
      <c r="E1397" s="2"/>
      <c r="F1397" s="5"/>
      <c r="G1397" s="3"/>
      <c r="H1397" s="1"/>
      <c r="I1397" s="3"/>
      <c r="J1397" s="1"/>
      <c r="K1397" s="5"/>
      <c r="L1397" s="5"/>
      <c r="M1397" s="1"/>
      <c r="N1397" s="1"/>
      <c r="O1397" s="2"/>
      <c r="P1397" s="1"/>
      <c r="Q1397" s="1"/>
      <c r="R1397" s="2"/>
      <c r="S1397" s="1"/>
      <c r="T1397" s="1"/>
      <c r="U1397" s="6"/>
      <c r="V1397" s="5"/>
      <c r="W1397" s="5"/>
      <c r="X1397" s="6"/>
      <c r="Y1397" s="6"/>
      <c r="Z1397" s="6"/>
      <c r="AA1397" s="1"/>
      <c r="AB1397" s="1"/>
      <c r="AC1397" s="1"/>
      <c r="AD1397" s="2"/>
      <c r="AE1397" s="1"/>
      <c r="AF1397" s="1"/>
    </row>
    <row r="1398">
      <c r="A1398" s="5"/>
      <c r="B1398" s="3"/>
      <c r="C1398" s="1"/>
      <c r="D1398" s="24"/>
      <c r="E1398" s="2"/>
      <c r="F1398" s="5"/>
      <c r="G1398" s="3"/>
      <c r="H1398" s="1"/>
      <c r="I1398" s="3"/>
      <c r="J1398" s="1"/>
      <c r="K1398" s="5"/>
      <c r="L1398" s="5"/>
      <c r="M1398" s="1"/>
      <c r="N1398" s="1"/>
      <c r="O1398" s="2"/>
      <c r="P1398" s="1"/>
      <c r="Q1398" s="1"/>
      <c r="R1398" s="2"/>
      <c r="S1398" s="1"/>
      <c r="T1398" s="1"/>
      <c r="U1398" s="6"/>
      <c r="V1398" s="5"/>
      <c r="W1398" s="5"/>
      <c r="X1398" s="6"/>
      <c r="Y1398" s="6"/>
      <c r="Z1398" s="6"/>
      <c r="AA1398" s="1"/>
      <c r="AB1398" s="1"/>
      <c r="AC1398" s="1"/>
      <c r="AD1398" s="2"/>
      <c r="AE1398" s="2"/>
      <c r="AF1398" s="1"/>
    </row>
    <row r="1399">
      <c r="A1399" s="5"/>
      <c r="B1399" s="3"/>
      <c r="C1399" s="1"/>
      <c r="D1399" s="24"/>
      <c r="E1399" s="2"/>
      <c r="F1399" s="5"/>
      <c r="G1399" s="3"/>
      <c r="H1399" s="1"/>
      <c r="I1399" s="3"/>
      <c r="J1399" s="1"/>
      <c r="K1399" s="5"/>
      <c r="L1399" s="5"/>
      <c r="M1399" s="1"/>
      <c r="N1399" s="1"/>
      <c r="O1399" s="2"/>
      <c r="P1399" s="1"/>
      <c r="Q1399" s="1"/>
      <c r="R1399" s="2"/>
      <c r="S1399" s="1"/>
      <c r="T1399" s="1"/>
      <c r="U1399" s="6"/>
      <c r="V1399" s="5"/>
      <c r="W1399" s="5"/>
      <c r="X1399" s="6"/>
      <c r="Y1399" s="6"/>
      <c r="Z1399" s="6"/>
      <c r="AA1399" s="1"/>
      <c r="AB1399" s="1"/>
      <c r="AC1399" s="1"/>
      <c r="AD1399" s="2"/>
      <c r="AE1399" s="2"/>
      <c r="AF1399" s="1"/>
    </row>
    <row r="1400">
      <c r="A1400" s="5"/>
      <c r="B1400" s="3"/>
      <c r="C1400" s="1"/>
      <c r="D1400" s="24"/>
      <c r="E1400" s="2"/>
      <c r="F1400" s="5"/>
      <c r="G1400" s="3"/>
      <c r="H1400" s="1"/>
      <c r="I1400" s="3"/>
      <c r="J1400" s="1"/>
      <c r="K1400" s="5"/>
      <c r="L1400" s="5"/>
      <c r="M1400" s="1"/>
      <c r="N1400" s="1"/>
      <c r="O1400" s="2"/>
      <c r="P1400" s="1"/>
      <c r="Q1400" s="1"/>
      <c r="R1400" s="2"/>
      <c r="S1400" s="1"/>
      <c r="T1400" s="1"/>
      <c r="U1400" s="6"/>
      <c r="V1400" s="5"/>
      <c r="W1400" s="5"/>
      <c r="X1400" s="6"/>
      <c r="Y1400" s="6"/>
      <c r="Z1400" s="6"/>
      <c r="AA1400" s="1"/>
      <c r="AB1400" s="1"/>
      <c r="AC1400" s="1"/>
      <c r="AD1400" s="2"/>
      <c r="AE1400" s="2"/>
      <c r="AF1400" s="1"/>
    </row>
    <row r="1401">
      <c r="A1401" s="5"/>
      <c r="B1401" s="3"/>
      <c r="C1401" s="2"/>
      <c r="D1401" s="24"/>
      <c r="E1401" s="2"/>
      <c r="F1401" s="5"/>
      <c r="G1401" s="3"/>
      <c r="H1401" s="1"/>
      <c r="I1401" s="3"/>
      <c r="J1401" s="1"/>
      <c r="K1401" s="5"/>
      <c r="L1401" s="5"/>
      <c r="M1401" s="1"/>
      <c r="N1401" s="1"/>
      <c r="O1401" s="2"/>
      <c r="P1401" s="1"/>
      <c r="Q1401" s="1"/>
      <c r="R1401" s="2"/>
      <c r="S1401" s="1"/>
      <c r="T1401" s="1"/>
      <c r="U1401" s="6"/>
      <c r="V1401" s="5"/>
      <c r="W1401" s="5"/>
      <c r="X1401" s="6"/>
      <c r="Y1401" s="6"/>
      <c r="Z1401" s="6"/>
      <c r="AA1401" s="1"/>
      <c r="AB1401" s="1"/>
      <c r="AC1401" s="1"/>
      <c r="AD1401" s="2"/>
      <c r="AE1401" s="2"/>
      <c r="AF1401" s="1"/>
    </row>
    <row r="1402">
      <c r="A1402" s="5"/>
      <c r="B1402" s="3"/>
      <c r="C1402" s="2"/>
      <c r="D1402" s="24"/>
      <c r="E1402" s="2"/>
      <c r="F1402" s="5"/>
      <c r="G1402" s="3"/>
      <c r="H1402" s="1"/>
      <c r="I1402" s="3"/>
      <c r="J1402" s="1"/>
      <c r="K1402" s="5"/>
      <c r="L1402" s="5"/>
      <c r="M1402" s="1"/>
      <c r="N1402" s="1"/>
      <c r="O1402" s="2"/>
      <c r="P1402" s="1"/>
      <c r="Q1402" s="1"/>
      <c r="R1402" s="2"/>
      <c r="S1402" s="1"/>
      <c r="T1402" s="1"/>
      <c r="U1402" s="6"/>
      <c r="V1402" s="5"/>
      <c r="W1402" s="5"/>
      <c r="X1402" s="6"/>
      <c r="Y1402" s="6"/>
      <c r="Z1402" s="6"/>
      <c r="AA1402" s="1"/>
      <c r="AB1402" s="1"/>
      <c r="AC1402" s="1"/>
      <c r="AD1402" s="2"/>
      <c r="AE1402" s="2"/>
      <c r="AF1402" s="1"/>
    </row>
    <row r="1403">
      <c r="A1403" s="5"/>
      <c r="B1403" s="3"/>
      <c r="C1403" s="1"/>
      <c r="D1403" s="24"/>
      <c r="E1403" s="2"/>
      <c r="F1403" s="5"/>
      <c r="G1403" s="3"/>
      <c r="H1403" s="1"/>
      <c r="I1403" s="3"/>
      <c r="J1403" s="1"/>
      <c r="K1403" s="5"/>
      <c r="L1403" s="5"/>
      <c r="M1403" s="1"/>
      <c r="N1403" s="1"/>
      <c r="O1403" s="2"/>
      <c r="P1403" s="1"/>
      <c r="Q1403" s="1"/>
      <c r="R1403" s="2"/>
      <c r="S1403" s="1"/>
      <c r="T1403" s="1"/>
      <c r="U1403" s="6"/>
      <c r="V1403" s="5"/>
      <c r="W1403" s="5"/>
      <c r="X1403" s="6"/>
      <c r="Y1403" s="6"/>
      <c r="Z1403" s="6"/>
      <c r="AA1403" s="1"/>
      <c r="AB1403" s="1"/>
      <c r="AC1403" s="1"/>
      <c r="AD1403" s="2"/>
      <c r="AE1403" s="2"/>
      <c r="AF1403" s="1"/>
    </row>
    <row r="1404">
      <c r="A1404" s="5"/>
      <c r="B1404" s="3"/>
      <c r="C1404" s="1"/>
      <c r="D1404" s="24"/>
      <c r="E1404" s="2"/>
      <c r="F1404" s="5"/>
      <c r="G1404" s="3"/>
      <c r="H1404" s="1"/>
      <c r="I1404" s="3"/>
      <c r="J1404" s="1"/>
      <c r="K1404" s="5"/>
      <c r="L1404" s="5"/>
      <c r="M1404" s="1"/>
      <c r="N1404" s="1"/>
      <c r="O1404" s="2"/>
      <c r="P1404" s="1"/>
      <c r="Q1404" s="1"/>
      <c r="R1404" s="2"/>
      <c r="S1404" s="1"/>
      <c r="T1404" s="1"/>
      <c r="U1404" s="5"/>
      <c r="V1404" s="5"/>
      <c r="W1404" s="5"/>
      <c r="X1404" s="6"/>
      <c r="Y1404" s="6"/>
      <c r="Z1404" s="5"/>
      <c r="AA1404" s="1"/>
      <c r="AB1404" s="1"/>
      <c r="AC1404" s="1"/>
      <c r="AD1404" s="2"/>
      <c r="AE1404" s="2"/>
      <c r="AF1404" s="1"/>
    </row>
    <row r="1405">
      <c r="A1405" s="5"/>
      <c r="B1405" s="3"/>
      <c r="C1405" s="1"/>
      <c r="D1405" s="24"/>
      <c r="E1405" s="2"/>
      <c r="F1405" s="5"/>
      <c r="G1405" s="3"/>
      <c r="H1405" s="1"/>
      <c r="I1405" s="3"/>
      <c r="J1405" s="1"/>
      <c r="K1405" s="5"/>
      <c r="L1405" s="5"/>
      <c r="M1405" s="1"/>
      <c r="N1405" s="1"/>
      <c r="O1405" s="2"/>
      <c r="P1405" s="1"/>
      <c r="Q1405" s="1"/>
      <c r="R1405" s="2"/>
      <c r="S1405" s="1"/>
      <c r="T1405" s="1"/>
      <c r="U1405" s="6"/>
      <c r="V1405" s="5"/>
      <c r="W1405" s="5"/>
      <c r="X1405" s="6"/>
      <c r="Y1405" s="6"/>
      <c r="Z1405" s="6"/>
      <c r="AA1405" s="1"/>
      <c r="AB1405" s="1"/>
      <c r="AC1405" s="1"/>
      <c r="AD1405" s="2"/>
      <c r="AE1405" s="2"/>
      <c r="AF1405" s="1"/>
    </row>
    <row r="1406">
      <c r="A1406" s="5"/>
      <c r="B1406" s="3"/>
      <c r="C1406" s="1"/>
      <c r="D1406" s="24"/>
      <c r="E1406" s="2"/>
      <c r="F1406" s="5"/>
      <c r="G1406" s="3"/>
      <c r="H1406" s="1"/>
      <c r="I1406" s="3"/>
      <c r="J1406" s="1"/>
      <c r="K1406" s="5"/>
      <c r="L1406" s="5"/>
      <c r="M1406" s="1"/>
      <c r="N1406" s="1"/>
      <c r="O1406" s="2"/>
      <c r="P1406" s="1"/>
      <c r="Q1406" s="1"/>
      <c r="R1406" s="2"/>
      <c r="S1406" s="1"/>
      <c r="T1406" s="1"/>
      <c r="U1406" s="6"/>
      <c r="V1406" s="5"/>
      <c r="W1406" s="5"/>
      <c r="X1406" s="6"/>
      <c r="Y1406" s="6"/>
      <c r="Z1406" s="6"/>
      <c r="AA1406" s="1"/>
      <c r="AB1406" s="1"/>
      <c r="AC1406" s="1"/>
      <c r="AD1406" s="2"/>
      <c r="AE1406" s="2"/>
      <c r="AF1406" s="1"/>
    </row>
    <row r="1407">
      <c r="A1407" s="5"/>
      <c r="B1407" s="3"/>
      <c r="C1407" s="1"/>
      <c r="D1407" s="24"/>
      <c r="E1407" s="2"/>
      <c r="F1407" s="5"/>
      <c r="G1407" s="3"/>
      <c r="H1407" s="1"/>
      <c r="I1407" s="3"/>
      <c r="J1407" s="1"/>
      <c r="K1407" s="5"/>
      <c r="L1407" s="5"/>
      <c r="M1407" s="1"/>
      <c r="N1407" s="1"/>
      <c r="O1407" s="2"/>
      <c r="P1407" s="1"/>
      <c r="Q1407" s="1"/>
      <c r="R1407" s="2"/>
      <c r="S1407" s="1"/>
      <c r="T1407" s="1"/>
      <c r="U1407" s="5"/>
      <c r="V1407" s="5"/>
      <c r="W1407" s="5"/>
      <c r="X1407" s="6"/>
      <c r="Y1407" s="6"/>
      <c r="Z1407" s="6"/>
      <c r="AA1407" s="1"/>
      <c r="AB1407" s="1"/>
      <c r="AC1407" s="1"/>
      <c r="AD1407" s="2"/>
      <c r="AE1407" s="1"/>
      <c r="AF1407" s="1"/>
    </row>
    <row r="1408">
      <c r="A1408" s="5"/>
      <c r="B1408" s="3"/>
      <c r="C1408" s="2"/>
      <c r="D1408" s="24"/>
      <c r="E1408" s="2"/>
      <c r="F1408" s="5"/>
      <c r="G1408" s="3"/>
      <c r="H1408" s="1"/>
      <c r="I1408" s="3"/>
      <c r="J1408" s="1"/>
      <c r="K1408" s="5"/>
      <c r="L1408" s="5"/>
      <c r="M1408" s="1"/>
      <c r="N1408" s="1"/>
      <c r="O1408" s="2"/>
      <c r="P1408" s="1"/>
      <c r="Q1408" s="1"/>
      <c r="R1408" s="2"/>
      <c r="S1408" s="1"/>
      <c r="T1408" s="1"/>
      <c r="U1408" s="6"/>
      <c r="V1408" s="5"/>
      <c r="W1408" s="5"/>
      <c r="X1408" s="6"/>
      <c r="Y1408" s="6"/>
      <c r="Z1408" s="6"/>
      <c r="AA1408" s="1"/>
      <c r="AB1408" s="1"/>
      <c r="AC1408" s="1"/>
      <c r="AD1408" s="2"/>
      <c r="AE1408" s="2"/>
      <c r="AF1408" s="1"/>
    </row>
    <row r="1409">
      <c r="A1409" s="5"/>
      <c r="B1409" s="3"/>
      <c r="C1409" s="2"/>
      <c r="D1409" s="24"/>
      <c r="E1409" s="2"/>
      <c r="F1409" s="5"/>
      <c r="G1409" s="3"/>
      <c r="H1409" s="1"/>
      <c r="I1409" s="3"/>
      <c r="J1409" s="1"/>
      <c r="K1409" s="5"/>
      <c r="L1409" s="5"/>
      <c r="M1409" s="1"/>
      <c r="N1409" s="1"/>
      <c r="O1409" s="2"/>
      <c r="P1409" s="1"/>
      <c r="Q1409" s="1"/>
      <c r="R1409" s="2"/>
      <c r="S1409" s="1"/>
      <c r="T1409" s="1"/>
      <c r="U1409" s="6"/>
      <c r="V1409" s="5"/>
      <c r="W1409" s="5"/>
      <c r="X1409" s="6"/>
      <c r="Y1409" s="6"/>
      <c r="Z1409" s="5"/>
      <c r="AA1409" s="1"/>
      <c r="AB1409" s="1"/>
      <c r="AC1409" s="1"/>
      <c r="AD1409" s="2"/>
      <c r="AE1409" s="2"/>
      <c r="AF1409" s="1"/>
    </row>
    <row r="1410">
      <c r="A1410" s="5"/>
      <c r="B1410" s="3"/>
      <c r="C1410" s="1"/>
      <c r="D1410" s="24"/>
      <c r="E1410" s="2"/>
      <c r="F1410" s="5"/>
      <c r="G1410" s="3"/>
      <c r="H1410" s="1"/>
      <c r="I1410" s="3"/>
      <c r="J1410" s="1"/>
      <c r="K1410" s="5"/>
      <c r="L1410" s="5"/>
      <c r="M1410" s="1"/>
      <c r="N1410" s="1"/>
      <c r="O1410" s="2"/>
      <c r="P1410" s="1"/>
      <c r="Q1410" s="1"/>
      <c r="R1410" s="2"/>
      <c r="S1410" s="1"/>
      <c r="T1410" s="1"/>
      <c r="U1410" s="6"/>
      <c r="V1410" s="5"/>
      <c r="W1410" s="5"/>
      <c r="X1410" s="6"/>
      <c r="Y1410" s="6"/>
      <c r="Z1410" s="6"/>
      <c r="AA1410" s="1"/>
      <c r="AB1410" s="1"/>
      <c r="AC1410" s="1"/>
      <c r="AD1410" s="2"/>
      <c r="AE1410" s="2"/>
      <c r="AF1410" s="1"/>
    </row>
    <row r="1411">
      <c r="A1411" s="5"/>
      <c r="B1411" s="3"/>
      <c r="C1411" s="2"/>
      <c r="D1411" s="24"/>
      <c r="E1411" s="2"/>
      <c r="F1411" s="5"/>
      <c r="G1411" s="3"/>
      <c r="H1411" s="1"/>
      <c r="I1411" s="3"/>
      <c r="J1411" s="1"/>
      <c r="K1411" s="5"/>
      <c r="L1411" s="5"/>
      <c r="M1411" s="1"/>
      <c r="N1411" s="1"/>
      <c r="O1411" s="2"/>
      <c r="P1411" s="1"/>
      <c r="Q1411" s="1"/>
      <c r="R1411" s="2"/>
      <c r="S1411" s="1"/>
      <c r="T1411" s="1"/>
      <c r="U1411" s="6"/>
      <c r="V1411" s="5"/>
      <c r="W1411" s="5"/>
      <c r="X1411" s="6"/>
      <c r="Y1411" s="6"/>
      <c r="Z1411" s="6"/>
      <c r="AA1411" s="1"/>
      <c r="AB1411" s="1"/>
      <c r="AC1411" s="1"/>
      <c r="AD1411" s="2"/>
      <c r="AE1411" s="2"/>
      <c r="AF1411" s="1"/>
    </row>
    <row r="1412">
      <c r="A1412" s="5"/>
      <c r="B1412" s="3"/>
      <c r="C1412" s="1"/>
      <c r="D1412" s="24"/>
      <c r="E1412" s="2"/>
      <c r="F1412" s="5"/>
      <c r="G1412" s="3"/>
      <c r="H1412" s="1"/>
      <c r="I1412" s="3"/>
      <c r="J1412" s="1"/>
      <c r="K1412" s="5"/>
      <c r="L1412" s="5"/>
      <c r="M1412" s="1"/>
      <c r="N1412" s="1"/>
      <c r="O1412" s="2"/>
      <c r="P1412" s="1"/>
      <c r="Q1412" s="1"/>
      <c r="R1412" s="2"/>
      <c r="S1412" s="1"/>
      <c r="T1412" s="1"/>
      <c r="U1412" s="6"/>
      <c r="V1412" s="5"/>
      <c r="W1412" s="5"/>
      <c r="X1412" s="6"/>
      <c r="Y1412" s="6"/>
      <c r="Z1412" s="6"/>
      <c r="AA1412" s="1"/>
      <c r="AB1412" s="1"/>
      <c r="AC1412" s="1"/>
      <c r="AD1412" s="2"/>
      <c r="AE1412" s="2"/>
      <c r="AF1412" s="1"/>
    </row>
    <row r="1413">
      <c r="A1413" s="5"/>
      <c r="B1413" s="3"/>
      <c r="C1413" s="1"/>
      <c r="D1413" s="24"/>
      <c r="E1413" s="2"/>
      <c r="F1413" s="5"/>
      <c r="G1413" s="3"/>
      <c r="H1413" s="1"/>
      <c r="I1413" s="3"/>
      <c r="J1413" s="1"/>
      <c r="K1413" s="5"/>
      <c r="L1413" s="5"/>
      <c r="M1413" s="1"/>
      <c r="N1413" s="1"/>
      <c r="O1413" s="2"/>
      <c r="P1413" s="1"/>
      <c r="Q1413" s="1"/>
      <c r="R1413" s="2"/>
      <c r="S1413" s="1"/>
      <c r="T1413" s="1"/>
      <c r="U1413" s="6"/>
      <c r="V1413" s="5"/>
      <c r="W1413" s="5"/>
      <c r="X1413" s="6"/>
      <c r="Y1413" s="6"/>
      <c r="Z1413" s="6"/>
      <c r="AA1413" s="1"/>
      <c r="AB1413" s="1"/>
      <c r="AC1413" s="1"/>
      <c r="AD1413" s="2"/>
      <c r="AE1413" s="2"/>
      <c r="AF1413" s="1"/>
    </row>
    <row r="1414">
      <c r="A1414" s="5"/>
      <c r="B1414" s="3"/>
      <c r="C1414" s="2"/>
      <c r="D1414" s="24"/>
      <c r="E1414" s="2"/>
      <c r="F1414" s="5"/>
      <c r="G1414" s="3"/>
      <c r="H1414" s="1"/>
      <c r="I1414" s="3"/>
      <c r="J1414" s="1"/>
      <c r="K1414" s="5"/>
      <c r="L1414" s="5"/>
      <c r="M1414" s="1"/>
      <c r="N1414" s="1"/>
      <c r="O1414" s="2"/>
      <c r="P1414" s="1"/>
      <c r="Q1414" s="1"/>
      <c r="R1414" s="2"/>
      <c r="S1414" s="1"/>
      <c r="T1414" s="1"/>
      <c r="U1414" s="6"/>
      <c r="V1414" s="5"/>
      <c r="W1414" s="5"/>
      <c r="X1414" s="6"/>
      <c r="Y1414" s="6"/>
      <c r="Z1414" s="6"/>
      <c r="AA1414" s="1"/>
      <c r="AB1414" s="1"/>
      <c r="AC1414" s="1"/>
      <c r="AD1414" s="2"/>
      <c r="AE1414" s="2"/>
      <c r="AF1414" s="1"/>
    </row>
    <row r="1415">
      <c r="A1415" s="5"/>
      <c r="B1415" s="3"/>
      <c r="C1415" s="2"/>
      <c r="D1415" s="24"/>
      <c r="E1415" s="2"/>
      <c r="F1415" s="5"/>
      <c r="G1415" s="3"/>
      <c r="H1415" s="1"/>
      <c r="I1415" s="3"/>
      <c r="J1415" s="1"/>
      <c r="K1415" s="5"/>
      <c r="L1415" s="5"/>
      <c r="M1415" s="1"/>
      <c r="N1415" s="1"/>
      <c r="O1415" s="2"/>
      <c r="P1415" s="1"/>
      <c r="Q1415" s="1"/>
      <c r="R1415" s="2"/>
      <c r="S1415" s="1"/>
      <c r="T1415" s="1"/>
      <c r="U1415" s="6"/>
      <c r="V1415" s="5"/>
      <c r="W1415" s="5"/>
      <c r="X1415" s="6"/>
      <c r="Y1415" s="6"/>
      <c r="Z1415" s="6"/>
      <c r="AA1415" s="1"/>
      <c r="AB1415" s="1"/>
      <c r="AC1415" s="1"/>
      <c r="AD1415" s="2"/>
      <c r="AE1415" s="2"/>
      <c r="AF1415" s="1"/>
    </row>
    <row r="1416">
      <c r="A1416" s="5"/>
      <c r="B1416" s="3"/>
      <c r="C1416" s="2"/>
      <c r="D1416" s="24"/>
      <c r="E1416" s="2"/>
      <c r="F1416" s="5"/>
      <c r="G1416" s="3"/>
      <c r="H1416" s="1"/>
      <c r="I1416" s="3"/>
      <c r="J1416" s="1"/>
      <c r="K1416" s="5"/>
      <c r="L1416" s="5"/>
      <c r="M1416" s="1"/>
      <c r="N1416" s="1"/>
      <c r="O1416" s="2"/>
      <c r="P1416" s="1"/>
      <c r="Q1416" s="1"/>
      <c r="R1416" s="2"/>
      <c r="S1416" s="1"/>
      <c r="T1416" s="1"/>
      <c r="U1416" s="5"/>
      <c r="V1416" s="5"/>
      <c r="W1416" s="5"/>
      <c r="X1416" s="5"/>
      <c r="Y1416" s="5"/>
      <c r="Z1416" s="6"/>
      <c r="AA1416" s="1"/>
      <c r="AB1416" s="1"/>
      <c r="AC1416" s="1"/>
      <c r="AD1416" s="2"/>
      <c r="AE1416" s="2"/>
      <c r="AF1416" s="1"/>
    </row>
    <row r="1417">
      <c r="A1417" s="5"/>
      <c r="B1417" s="3"/>
      <c r="C1417" s="2"/>
      <c r="D1417" s="24"/>
      <c r="E1417" s="2"/>
      <c r="F1417" s="5"/>
      <c r="G1417" s="3"/>
      <c r="H1417" s="1"/>
      <c r="I1417" s="3"/>
      <c r="J1417" s="1"/>
      <c r="K1417" s="5"/>
      <c r="L1417" s="5"/>
      <c r="M1417" s="1"/>
      <c r="N1417" s="1"/>
      <c r="O1417" s="2"/>
      <c r="P1417" s="1"/>
      <c r="Q1417" s="1"/>
      <c r="R1417" s="2"/>
      <c r="S1417" s="1"/>
      <c r="T1417" s="1"/>
      <c r="U1417" s="6"/>
      <c r="V1417" s="5"/>
      <c r="W1417" s="5"/>
      <c r="X1417" s="6"/>
      <c r="Y1417" s="6"/>
      <c r="Z1417" s="6"/>
      <c r="AA1417" s="1"/>
      <c r="AB1417" s="1"/>
      <c r="AC1417" s="1"/>
      <c r="AD1417" s="2"/>
      <c r="AE1417" s="2"/>
      <c r="AF1417" s="1"/>
    </row>
    <row r="1418">
      <c r="A1418" s="5"/>
      <c r="B1418" s="3"/>
      <c r="C1418" s="1"/>
      <c r="D1418" s="24"/>
      <c r="E1418" s="2"/>
      <c r="F1418" s="5"/>
      <c r="G1418" s="3"/>
      <c r="H1418" s="1"/>
      <c r="I1418" s="3"/>
      <c r="J1418" s="1"/>
      <c r="K1418" s="5"/>
      <c r="L1418" s="5"/>
      <c r="M1418" s="1"/>
      <c r="N1418" s="1"/>
      <c r="O1418" s="2"/>
      <c r="P1418" s="1"/>
      <c r="Q1418" s="1"/>
      <c r="R1418" s="2"/>
      <c r="S1418" s="1"/>
      <c r="T1418" s="1"/>
      <c r="U1418" s="5"/>
      <c r="V1418" s="5"/>
      <c r="W1418" s="5"/>
      <c r="X1418" s="6"/>
      <c r="Y1418" s="6"/>
      <c r="Z1418" s="5"/>
      <c r="AA1418" s="1"/>
      <c r="AB1418" s="1"/>
      <c r="AC1418" s="1"/>
      <c r="AD1418" s="2"/>
      <c r="AE1418" s="2"/>
      <c r="AF1418" s="1"/>
    </row>
    <row r="1419">
      <c r="A1419" s="5"/>
      <c r="B1419" s="3"/>
      <c r="C1419" s="1"/>
      <c r="D1419" s="24"/>
      <c r="E1419" s="2"/>
      <c r="F1419" s="5"/>
      <c r="G1419" s="3"/>
      <c r="H1419" s="1"/>
      <c r="I1419" s="3"/>
      <c r="J1419" s="1"/>
      <c r="K1419" s="5"/>
      <c r="L1419" s="5"/>
      <c r="M1419" s="1"/>
      <c r="N1419" s="1"/>
      <c r="O1419" s="2"/>
      <c r="P1419" s="1"/>
      <c r="Q1419" s="1"/>
      <c r="R1419" s="2"/>
      <c r="S1419" s="1"/>
      <c r="T1419" s="1"/>
      <c r="U1419" s="6"/>
      <c r="V1419" s="5"/>
      <c r="W1419" s="5"/>
      <c r="X1419" s="6"/>
      <c r="Y1419" s="6"/>
      <c r="Z1419" s="5"/>
      <c r="AA1419" s="1"/>
      <c r="AB1419" s="1"/>
      <c r="AC1419" s="1"/>
      <c r="AD1419" s="2"/>
      <c r="AE1419" s="2"/>
      <c r="AF1419" s="1"/>
    </row>
    <row r="1420">
      <c r="A1420" s="5"/>
      <c r="B1420" s="3"/>
      <c r="C1420" s="2"/>
      <c r="D1420" s="24"/>
      <c r="E1420" s="2"/>
      <c r="F1420" s="5"/>
      <c r="G1420" s="3"/>
      <c r="H1420" s="1"/>
      <c r="I1420" s="3"/>
      <c r="J1420" s="1"/>
      <c r="K1420" s="5"/>
      <c r="L1420" s="5"/>
      <c r="M1420" s="1"/>
      <c r="N1420" s="1"/>
      <c r="O1420" s="2"/>
      <c r="P1420" s="1"/>
      <c r="Q1420" s="1"/>
      <c r="R1420" s="2"/>
      <c r="S1420" s="1"/>
      <c r="T1420" s="1"/>
      <c r="U1420" s="6"/>
      <c r="V1420" s="5"/>
      <c r="W1420" s="5"/>
      <c r="X1420" s="6"/>
      <c r="Y1420" s="6"/>
      <c r="Z1420" s="6"/>
      <c r="AA1420" s="1"/>
      <c r="AB1420" s="1"/>
      <c r="AC1420" s="1"/>
      <c r="AD1420" s="2"/>
      <c r="AE1420" s="2"/>
      <c r="AF1420" s="1"/>
    </row>
    <row r="1421">
      <c r="A1421" s="5"/>
      <c r="B1421" s="3"/>
      <c r="C1421" s="2"/>
      <c r="D1421" s="24"/>
      <c r="E1421" s="2"/>
      <c r="F1421" s="5"/>
      <c r="G1421" s="3"/>
      <c r="H1421" s="1"/>
      <c r="I1421" s="3"/>
      <c r="J1421" s="1"/>
      <c r="K1421" s="5"/>
      <c r="L1421" s="5"/>
      <c r="M1421" s="1"/>
      <c r="N1421" s="1"/>
      <c r="O1421" s="2"/>
      <c r="P1421" s="1"/>
      <c r="Q1421" s="1"/>
      <c r="R1421" s="2"/>
      <c r="S1421" s="1"/>
      <c r="T1421" s="1"/>
      <c r="U1421" s="6"/>
      <c r="V1421" s="5"/>
      <c r="W1421" s="5"/>
      <c r="X1421" s="6"/>
      <c r="Y1421" s="6"/>
      <c r="Z1421" s="6"/>
      <c r="AA1421" s="1"/>
      <c r="AB1421" s="1"/>
      <c r="AC1421" s="1"/>
      <c r="AD1421" s="2"/>
      <c r="AE1421" s="2"/>
      <c r="AF1421" s="1"/>
    </row>
    <row r="1422">
      <c r="A1422" s="5"/>
      <c r="B1422" s="3"/>
      <c r="C1422" s="2"/>
      <c r="D1422" s="24"/>
      <c r="E1422" s="2"/>
      <c r="F1422" s="5"/>
      <c r="G1422" s="3"/>
      <c r="H1422" s="1"/>
      <c r="I1422" s="3"/>
      <c r="J1422" s="1"/>
      <c r="K1422" s="5"/>
      <c r="L1422" s="5"/>
      <c r="M1422" s="1"/>
      <c r="N1422" s="1"/>
      <c r="O1422" s="2"/>
      <c r="P1422" s="1"/>
      <c r="Q1422" s="1"/>
      <c r="R1422" s="2"/>
      <c r="S1422" s="1"/>
      <c r="T1422" s="1"/>
      <c r="U1422" s="6"/>
      <c r="V1422" s="5"/>
      <c r="W1422" s="5"/>
      <c r="X1422" s="6"/>
      <c r="Y1422" s="6"/>
      <c r="Z1422" s="5"/>
      <c r="AA1422" s="1"/>
      <c r="AB1422" s="1"/>
      <c r="AC1422" s="1"/>
      <c r="AD1422" s="2"/>
      <c r="AE1422" s="2"/>
      <c r="AF1422" s="1"/>
    </row>
    <row r="1423">
      <c r="A1423" s="5"/>
      <c r="B1423" s="3"/>
      <c r="C1423" s="2"/>
      <c r="D1423" s="24"/>
      <c r="E1423" s="2"/>
      <c r="F1423" s="5"/>
      <c r="G1423" s="3"/>
      <c r="H1423" s="1"/>
      <c r="I1423" s="3"/>
      <c r="J1423" s="1"/>
      <c r="K1423" s="5"/>
      <c r="L1423" s="5"/>
      <c r="M1423" s="1"/>
      <c r="N1423" s="1"/>
      <c r="O1423" s="2"/>
      <c r="P1423" s="1"/>
      <c r="Q1423" s="1"/>
      <c r="R1423" s="2"/>
      <c r="S1423" s="1"/>
      <c r="T1423" s="1"/>
      <c r="U1423" s="6"/>
      <c r="V1423" s="5"/>
      <c r="W1423" s="5"/>
      <c r="X1423" s="6"/>
      <c r="Y1423" s="6"/>
      <c r="Z1423" s="6"/>
      <c r="AA1423" s="1"/>
      <c r="AB1423" s="1"/>
      <c r="AC1423" s="1"/>
      <c r="AD1423" s="2"/>
      <c r="AE1423" s="2"/>
      <c r="AF1423" s="1"/>
    </row>
    <row r="1424">
      <c r="A1424" s="5"/>
      <c r="B1424" s="3"/>
      <c r="C1424" s="1"/>
      <c r="D1424" s="24"/>
      <c r="E1424" s="2"/>
      <c r="F1424" s="5"/>
      <c r="G1424" s="3"/>
      <c r="H1424" s="1"/>
      <c r="I1424" s="3"/>
      <c r="J1424" s="1"/>
      <c r="K1424" s="5"/>
      <c r="L1424" s="5"/>
      <c r="M1424" s="1"/>
      <c r="N1424" s="1"/>
      <c r="O1424" s="2"/>
      <c r="P1424" s="1"/>
      <c r="Q1424" s="1"/>
      <c r="R1424" s="2"/>
      <c r="S1424" s="1"/>
      <c r="T1424" s="1"/>
      <c r="U1424" s="6"/>
      <c r="V1424" s="5"/>
      <c r="W1424" s="5"/>
      <c r="X1424" s="6"/>
      <c r="Y1424" s="6"/>
      <c r="Z1424" s="6"/>
      <c r="AA1424" s="1"/>
      <c r="AB1424" s="1"/>
      <c r="AC1424" s="1"/>
      <c r="AD1424" s="2"/>
      <c r="AE1424" s="2"/>
      <c r="AF1424" s="1"/>
    </row>
    <row r="1425">
      <c r="A1425" s="5"/>
      <c r="B1425" s="3"/>
      <c r="C1425" s="1"/>
      <c r="D1425" s="24"/>
      <c r="E1425" s="2"/>
      <c r="F1425" s="5"/>
      <c r="G1425" s="3"/>
      <c r="H1425" s="1"/>
      <c r="I1425" s="3"/>
      <c r="J1425" s="1"/>
      <c r="K1425" s="5"/>
      <c r="L1425" s="5"/>
      <c r="M1425" s="1"/>
      <c r="N1425" s="1"/>
      <c r="O1425" s="2"/>
      <c r="P1425" s="1"/>
      <c r="Q1425" s="1"/>
      <c r="R1425" s="2"/>
      <c r="S1425" s="1"/>
      <c r="T1425" s="1"/>
      <c r="U1425" s="6"/>
      <c r="V1425" s="5"/>
      <c r="W1425" s="5"/>
      <c r="X1425" s="6"/>
      <c r="Y1425" s="6"/>
      <c r="Z1425" s="6"/>
      <c r="AA1425" s="1"/>
      <c r="AB1425" s="1"/>
      <c r="AC1425" s="1"/>
      <c r="AD1425" s="2"/>
      <c r="AE1425" s="2"/>
      <c r="AF1425" s="1"/>
    </row>
    <row r="1426">
      <c r="A1426" s="5"/>
      <c r="B1426" s="3"/>
      <c r="C1426" s="1"/>
      <c r="D1426" s="24"/>
      <c r="E1426" s="2"/>
      <c r="F1426" s="5"/>
      <c r="G1426" s="3"/>
      <c r="H1426" s="1"/>
      <c r="I1426" s="3"/>
      <c r="J1426" s="1"/>
      <c r="K1426" s="5"/>
      <c r="L1426" s="5"/>
      <c r="M1426" s="1"/>
      <c r="N1426" s="1"/>
      <c r="O1426" s="2"/>
      <c r="P1426" s="1"/>
      <c r="Q1426" s="1"/>
      <c r="R1426" s="2"/>
      <c r="S1426" s="1"/>
      <c r="T1426" s="1"/>
      <c r="U1426" s="6"/>
      <c r="V1426" s="5"/>
      <c r="W1426" s="5"/>
      <c r="X1426" s="6"/>
      <c r="Y1426" s="6"/>
      <c r="Z1426" s="6"/>
      <c r="AA1426" s="1"/>
      <c r="AB1426" s="1"/>
      <c r="AC1426" s="1"/>
      <c r="AD1426" s="2"/>
      <c r="AE1426" s="2"/>
      <c r="AF1426" s="1"/>
    </row>
    <row r="1427">
      <c r="A1427" s="5"/>
      <c r="B1427" s="3"/>
      <c r="C1427" s="1"/>
      <c r="D1427" s="24"/>
      <c r="E1427" s="2"/>
      <c r="F1427" s="5"/>
      <c r="G1427" s="3"/>
      <c r="H1427" s="1"/>
      <c r="I1427" s="3"/>
      <c r="J1427" s="1"/>
      <c r="K1427" s="5"/>
      <c r="L1427" s="5"/>
      <c r="M1427" s="1"/>
      <c r="N1427" s="1"/>
      <c r="O1427" s="2"/>
      <c r="P1427" s="1"/>
      <c r="Q1427" s="1"/>
      <c r="R1427" s="2"/>
      <c r="S1427" s="1"/>
      <c r="T1427" s="1"/>
      <c r="U1427" s="6"/>
      <c r="V1427" s="5"/>
      <c r="W1427" s="5"/>
      <c r="X1427" s="6"/>
      <c r="Y1427" s="6"/>
      <c r="Z1427" s="6"/>
      <c r="AA1427" s="1"/>
      <c r="AB1427" s="1"/>
      <c r="AC1427" s="1"/>
      <c r="AD1427" s="2"/>
      <c r="AE1427" s="1"/>
      <c r="AF1427" s="1"/>
    </row>
    <row r="1428">
      <c r="A1428" s="5"/>
      <c r="B1428" s="3"/>
      <c r="C1428" s="1"/>
      <c r="D1428" s="24"/>
      <c r="E1428" s="2"/>
      <c r="F1428" s="5"/>
      <c r="G1428" s="3"/>
      <c r="H1428" s="1"/>
      <c r="I1428" s="3"/>
      <c r="J1428" s="1"/>
      <c r="K1428" s="5"/>
      <c r="L1428" s="5"/>
      <c r="M1428" s="1"/>
      <c r="N1428" s="1"/>
      <c r="O1428" s="2"/>
      <c r="P1428" s="1"/>
      <c r="Q1428" s="1"/>
      <c r="R1428" s="2"/>
      <c r="S1428" s="1"/>
      <c r="T1428" s="1"/>
      <c r="U1428" s="6"/>
      <c r="V1428" s="5"/>
      <c r="W1428" s="5"/>
      <c r="X1428" s="6"/>
      <c r="Y1428" s="6"/>
      <c r="Z1428" s="6"/>
      <c r="AA1428" s="1"/>
      <c r="AB1428" s="1"/>
      <c r="AC1428" s="1"/>
      <c r="AD1428" s="2"/>
      <c r="AE1428" s="2"/>
      <c r="AF1428" s="1"/>
    </row>
    <row r="1429">
      <c r="A1429" s="5"/>
      <c r="B1429" s="3"/>
      <c r="C1429" s="1"/>
      <c r="D1429" s="24"/>
      <c r="E1429" s="2"/>
      <c r="F1429" s="5"/>
      <c r="G1429" s="3"/>
      <c r="H1429" s="1"/>
      <c r="I1429" s="3"/>
      <c r="J1429" s="1"/>
      <c r="K1429" s="5"/>
      <c r="L1429" s="5"/>
      <c r="M1429" s="1"/>
      <c r="N1429" s="1"/>
      <c r="O1429" s="2"/>
      <c r="P1429" s="1"/>
      <c r="Q1429" s="1"/>
      <c r="R1429" s="2"/>
      <c r="S1429" s="1"/>
      <c r="T1429" s="1"/>
      <c r="U1429" s="6"/>
      <c r="V1429" s="5"/>
      <c r="W1429" s="5"/>
      <c r="X1429" s="6"/>
      <c r="Y1429" s="6"/>
      <c r="Z1429" s="6"/>
      <c r="AA1429" s="1"/>
      <c r="AB1429" s="1"/>
      <c r="AC1429" s="1"/>
      <c r="AD1429" s="2"/>
      <c r="AE1429" s="2"/>
      <c r="AF1429" s="1"/>
    </row>
    <row r="1430">
      <c r="A1430" s="5"/>
      <c r="B1430" s="3"/>
      <c r="C1430" s="1"/>
      <c r="D1430" s="24"/>
      <c r="E1430" s="2"/>
      <c r="F1430" s="5"/>
      <c r="G1430" s="3"/>
      <c r="H1430" s="1"/>
      <c r="I1430" s="3"/>
      <c r="J1430" s="1"/>
      <c r="K1430" s="5"/>
      <c r="L1430" s="5"/>
      <c r="M1430" s="1"/>
      <c r="N1430" s="1"/>
      <c r="O1430" s="2"/>
      <c r="P1430" s="1"/>
      <c r="Q1430" s="1"/>
      <c r="R1430" s="2"/>
      <c r="S1430" s="1"/>
      <c r="T1430" s="1"/>
      <c r="U1430" s="6"/>
      <c r="V1430" s="5"/>
      <c r="W1430" s="5"/>
      <c r="X1430" s="6"/>
      <c r="Y1430" s="6"/>
      <c r="Z1430" s="6"/>
      <c r="AA1430" s="1"/>
      <c r="AB1430" s="1"/>
      <c r="AC1430" s="1"/>
      <c r="AD1430" s="2"/>
      <c r="AE1430" s="2"/>
      <c r="AF1430" s="1"/>
    </row>
    <row r="1431">
      <c r="A1431" s="5"/>
      <c r="B1431" s="3"/>
      <c r="C1431" s="1"/>
      <c r="D1431" s="24"/>
      <c r="E1431" s="2"/>
      <c r="F1431" s="5"/>
      <c r="G1431" s="3"/>
      <c r="H1431" s="1"/>
      <c r="I1431" s="3"/>
      <c r="J1431" s="1"/>
      <c r="K1431" s="5"/>
      <c r="L1431" s="5"/>
      <c r="M1431" s="1"/>
      <c r="N1431" s="1"/>
      <c r="O1431" s="2"/>
      <c r="P1431" s="1"/>
      <c r="Q1431" s="1"/>
      <c r="R1431" s="2"/>
      <c r="S1431" s="1"/>
      <c r="T1431" s="1"/>
      <c r="U1431" s="6"/>
      <c r="V1431" s="5"/>
      <c r="W1431" s="5"/>
      <c r="X1431" s="6"/>
      <c r="Y1431" s="6"/>
      <c r="Z1431" s="6"/>
      <c r="AA1431" s="1"/>
      <c r="AB1431" s="1"/>
      <c r="AC1431" s="1"/>
      <c r="AD1431" s="2"/>
      <c r="AE1431" s="2"/>
      <c r="AF1431" s="1"/>
    </row>
    <row r="1432">
      <c r="A1432" s="5"/>
      <c r="B1432" s="3"/>
      <c r="C1432" s="1"/>
      <c r="D1432" s="24"/>
      <c r="E1432" s="2"/>
      <c r="F1432" s="5"/>
      <c r="G1432" s="3"/>
      <c r="H1432" s="1"/>
      <c r="I1432" s="3"/>
      <c r="J1432" s="1"/>
      <c r="K1432" s="5"/>
      <c r="L1432" s="5"/>
      <c r="M1432" s="1"/>
      <c r="N1432" s="1"/>
      <c r="O1432" s="2"/>
      <c r="P1432" s="1"/>
      <c r="Q1432" s="1"/>
      <c r="R1432" s="2"/>
      <c r="S1432" s="1"/>
      <c r="T1432" s="1"/>
      <c r="U1432" s="6"/>
      <c r="V1432" s="5"/>
      <c r="W1432" s="5"/>
      <c r="X1432" s="6"/>
      <c r="Y1432" s="6"/>
      <c r="Z1432" s="6"/>
      <c r="AA1432" s="1"/>
      <c r="AB1432" s="1"/>
      <c r="AC1432" s="1"/>
      <c r="AD1432" s="2"/>
      <c r="AE1432" s="2"/>
      <c r="AF1432" s="1"/>
    </row>
    <row r="1433">
      <c r="A1433" s="5"/>
      <c r="B1433" s="3"/>
      <c r="C1433" s="1"/>
      <c r="D1433" s="24"/>
      <c r="E1433" s="2"/>
      <c r="F1433" s="5"/>
      <c r="G1433" s="3"/>
      <c r="H1433" s="1"/>
      <c r="I1433" s="3"/>
      <c r="J1433" s="1"/>
      <c r="K1433" s="5"/>
      <c r="L1433" s="5"/>
      <c r="M1433" s="1"/>
      <c r="N1433" s="1"/>
      <c r="O1433" s="2"/>
      <c r="P1433" s="1"/>
      <c r="Q1433" s="1"/>
      <c r="R1433" s="2"/>
      <c r="S1433" s="1"/>
      <c r="T1433" s="1"/>
      <c r="U1433" s="5"/>
      <c r="V1433" s="5"/>
      <c r="W1433" s="5"/>
      <c r="X1433" s="6"/>
      <c r="Y1433" s="6"/>
      <c r="Z1433" s="5"/>
      <c r="AA1433" s="1"/>
      <c r="AB1433" s="1"/>
      <c r="AC1433" s="1"/>
      <c r="AD1433" s="2"/>
      <c r="AE1433" s="2"/>
      <c r="AF1433" s="1"/>
    </row>
    <row r="1434">
      <c r="A1434" s="5"/>
      <c r="B1434" s="3"/>
      <c r="C1434" s="2"/>
      <c r="D1434" s="24"/>
      <c r="E1434" s="2"/>
      <c r="F1434" s="5"/>
      <c r="G1434" s="3"/>
      <c r="H1434" s="1"/>
      <c r="I1434" s="3"/>
      <c r="J1434" s="1"/>
      <c r="K1434" s="5"/>
      <c r="L1434" s="5"/>
      <c r="M1434" s="1"/>
      <c r="N1434" s="1"/>
      <c r="O1434" s="2"/>
      <c r="P1434" s="1"/>
      <c r="Q1434" s="1"/>
      <c r="R1434" s="2"/>
      <c r="S1434" s="1"/>
      <c r="T1434" s="1"/>
      <c r="U1434" s="5"/>
      <c r="V1434" s="5"/>
      <c r="W1434" s="5"/>
      <c r="X1434" s="6"/>
      <c r="Y1434" s="6"/>
      <c r="Z1434" s="5"/>
      <c r="AA1434" s="1"/>
      <c r="AB1434" s="1"/>
      <c r="AC1434" s="1"/>
      <c r="AD1434" s="2"/>
      <c r="AE1434" s="2"/>
      <c r="AF1434" s="1"/>
    </row>
    <row r="1435">
      <c r="A1435" s="5"/>
      <c r="B1435" s="3"/>
      <c r="C1435" s="2"/>
      <c r="D1435" s="24"/>
      <c r="E1435" s="2"/>
      <c r="F1435" s="5"/>
      <c r="G1435" s="3"/>
      <c r="H1435" s="1"/>
      <c r="I1435" s="3"/>
      <c r="J1435" s="1"/>
      <c r="K1435" s="5"/>
      <c r="L1435" s="5"/>
      <c r="M1435" s="1"/>
      <c r="N1435" s="1"/>
      <c r="O1435" s="2"/>
      <c r="P1435" s="1"/>
      <c r="Q1435" s="1"/>
      <c r="R1435" s="2"/>
      <c r="S1435" s="1"/>
      <c r="T1435" s="1"/>
      <c r="U1435" s="6"/>
      <c r="V1435" s="5"/>
      <c r="W1435" s="5"/>
      <c r="X1435" s="6"/>
      <c r="Y1435" s="6"/>
      <c r="Z1435" s="6"/>
      <c r="AA1435" s="1"/>
      <c r="AB1435" s="1"/>
      <c r="AC1435" s="1"/>
      <c r="AD1435" s="2"/>
      <c r="AE1435" s="2"/>
      <c r="AF1435" s="1"/>
    </row>
    <row r="1436">
      <c r="A1436" s="5"/>
      <c r="B1436" s="3"/>
      <c r="C1436" s="2"/>
      <c r="D1436" s="24"/>
      <c r="E1436" s="2"/>
      <c r="F1436" s="5"/>
      <c r="G1436" s="3"/>
      <c r="H1436" s="1"/>
      <c r="I1436" s="3"/>
      <c r="J1436" s="1"/>
      <c r="K1436" s="5"/>
      <c r="L1436" s="5"/>
      <c r="M1436" s="1"/>
      <c r="N1436" s="1"/>
      <c r="O1436" s="2"/>
      <c r="P1436" s="1"/>
      <c r="Q1436" s="1"/>
      <c r="R1436" s="2"/>
      <c r="S1436" s="1"/>
      <c r="T1436" s="1"/>
      <c r="U1436" s="6"/>
      <c r="V1436" s="5"/>
      <c r="W1436" s="5"/>
      <c r="X1436" s="6"/>
      <c r="Y1436" s="6"/>
      <c r="Z1436" s="6"/>
      <c r="AA1436" s="1"/>
      <c r="AB1436" s="1"/>
      <c r="AC1436" s="1"/>
      <c r="AD1436" s="2"/>
      <c r="AE1436" s="2"/>
      <c r="AF1436" s="1"/>
    </row>
    <row r="1437">
      <c r="A1437" s="5"/>
      <c r="B1437" s="3"/>
      <c r="C1437" s="2"/>
      <c r="D1437" s="24"/>
      <c r="E1437" s="2"/>
      <c r="F1437" s="5"/>
      <c r="G1437" s="3"/>
      <c r="H1437" s="1"/>
      <c r="I1437" s="3"/>
      <c r="J1437" s="1"/>
      <c r="K1437" s="5"/>
      <c r="L1437" s="5"/>
      <c r="M1437" s="1"/>
      <c r="N1437" s="1"/>
      <c r="O1437" s="2"/>
      <c r="P1437" s="1"/>
      <c r="Q1437" s="1"/>
      <c r="R1437" s="2"/>
      <c r="S1437" s="1"/>
      <c r="T1437" s="1"/>
      <c r="U1437" s="6"/>
      <c r="V1437" s="5"/>
      <c r="W1437" s="5"/>
      <c r="X1437" s="6"/>
      <c r="Y1437" s="6"/>
      <c r="Z1437" s="6"/>
      <c r="AA1437" s="1"/>
      <c r="AB1437" s="1"/>
      <c r="AC1437" s="1"/>
      <c r="AD1437" s="2"/>
      <c r="AE1437" s="2"/>
      <c r="AF1437" s="1"/>
    </row>
    <row r="1438">
      <c r="A1438" s="5"/>
      <c r="B1438" s="3"/>
      <c r="C1438" s="2"/>
      <c r="D1438" s="24"/>
      <c r="E1438" s="2"/>
      <c r="F1438" s="5"/>
      <c r="G1438" s="3"/>
      <c r="H1438" s="1"/>
      <c r="I1438" s="3"/>
      <c r="J1438" s="1"/>
      <c r="K1438" s="5"/>
      <c r="L1438" s="5"/>
      <c r="M1438" s="1"/>
      <c r="N1438" s="1"/>
      <c r="O1438" s="2"/>
      <c r="P1438" s="1"/>
      <c r="Q1438" s="1"/>
      <c r="R1438" s="2"/>
      <c r="S1438" s="1"/>
      <c r="T1438" s="1"/>
      <c r="U1438" s="6"/>
      <c r="V1438" s="5"/>
      <c r="W1438" s="5"/>
      <c r="X1438" s="6"/>
      <c r="Y1438" s="6"/>
      <c r="Z1438" s="6"/>
      <c r="AA1438" s="1"/>
      <c r="AB1438" s="1"/>
      <c r="AC1438" s="1"/>
      <c r="AD1438" s="2"/>
      <c r="AE1438" s="2"/>
      <c r="AF1438" s="1"/>
    </row>
    <row r="1439">
      <c r="A1439" s="5"/>
      <c r="B1439" s="3"/>
      <c r="C1439" s="2"/>
      <c r="D1439" s="24"/>
      <c r="E1439" s="2"/>
      <c r="F1439" s="5"/>
      <c r="G1439" s="3"/>
      <c r="H1439" s="1"/>
      <c r="I1439" s="3"/>
      <c r="J1439" s="1"/>
      <c r="K1439" s="5"/>
      <c r="L1439" s="5"/>
      <c r="M1439" s="1"/>
      <c r="N1439" s="1"/>
      <c r="O1439" s="2"/>
      <c r="P1439" s="1"/>
      <c r="Q1439" s="1"/>
      <c r="R1439" s="2"/>
      <c r="S1439" s="1"/>
      <c r="T1439" s="1"/>
      <c r="U1439" s="6"/>
      <c r="V1439" s="5"/>
      <c r="W1439" s="5"/>
      <c r="X1439" s="6"/>
      <c r="Y1439" s="6"/>
      <c r="Z1439" s="6"/>
      <c r="AA1439" s="1"/>
      <c r="AB1439" s="1"/>
      <c r="AC1439" s="1"/>
      <c r="AD1439" s="2"/>
      <c r="AE1439" s="2"/>
      <c r="AF1439" s="1"/>
    </row>
    <row r="1440">
      <c r="A1440" s="5"/>
      <c r="B1440" s="3"/>
      <c r="C1440" s="2"/>
      <c r="D1440" s="24"/>
      <c r="E1440" s="2"/>
      <c r="F1440" s="5"/>
      <c r="G1440" s="3"/>
      <c r="H1440" s="1"/>
      <c r="I1440" s="3"/>
      <c r="J1440" s="1"/>
      <c r="K1440" s="5"/>
      <c r="L1440" s="5"/>
      <c r="M1440" s="1"/>
      <c r="N1440" s="1"/>
      <c r="O1440" s="2"/>
      <c r="P1440" s="1"/>
      <c r="Q1440" s="1"/>
      <c r="R1440" s="2"/>
      <c r="S1440" s="1"/>
      <c r="T1440" s="1"/>
      <c r="U1440" s="6"/>
      <c r="V1440" s="5"/>
      <c r="W1440" s="5"/>
      <c r="X1440" s="6"/>
      <c r="Y1440" s="6"/>
      <c r="Z1440" s="6"/>
      <c r="AA1440" s="1"/>
      <c r="AB1440" s="1"/>
      <c r="AC1440" s="1"/>
      <c r="AD1440" s="2"/>
      <c r="AE1440" s="2"/>
      <c r="AF1440" s="1"/>
    </row>
    <row r="1441">
      <c r="A1441" s="5"/>
      <c r="B1441" s="3"/>
      <c r="C1441" s="2"/>
      <c r="D1441" s="24"/>
      <c r="E1441" s="2"/>
      <c r="F1441" s="5"/>
      <c r="G1441" s="3"/>
      <c r="H1441" s="1"/>
      <c r="I1441" s="3"/>
      <c r="J1441" s="1"/>
      <c r="K1441" s="5"/>
      <c r="L1441" s="5"/>
      <c r="M1441" s="1"/>
      <c r="N1441" s="1"/>
      <c r="O1441" s="2"/>
      <c r="P1441" s="1"/>
      <c r="Q1441" s="1"/>
      <c r="R1441" s="2"/>
      <c r="S1441" s="1"/>
      <c r="T1441" s="1"/>
      <c r="U1441" s="6"/>
      <c r="V1441" s="5"/>
      <c r="W1441" s="5"/>
      <c r="X1441" s="6"/>
      <c r="Y1441" s="6"/>
      <c r="Z1441" s="6"/>
      <c r="AA1441" s="1"/>
      <c r="AB1441" s="1"/>
      <c r="AC1441" s="1"/>
      <c r="AD1441" s="2"/>
      <c r="AE1441" s="2"/>
      <c r="AF1441" s="1"/>
    </row>
    <row r="1442">
      <c r="A1442" s="5"/>
      <c r="B1442" s="3"/>
      <c r="C1442" s="2"/>
      <c r="D1442" s="24"/>
      <c r="E1442" s="2"/>
      <c r="F1442" s="5"/>
      <c r="G1442" s="3"/>
      <c r="H1442" s="1"/>
      <c r="I1442" s="3"/>
      <c r="J1442" s="1"/>
      <c r="K1442" s="5"/>
      <c r="L1442" s="5"/>
      <c r="M1442" s="1"/>
      <c r="N1442" s="1"/>
      <c r="O1442" s="2"/>
      <c r="P1442" s="1"/>
      <c r="Q1442" s="1"/>
      <c r="R1442" s="2"/>
      <c r="S1442" s="1"/>
      <c r="T1442" s="1"/>
      <c r="U1442" s="6"/>
      <c r="V1442" s="5"/>
      <c r="W1442" s="5"/>
      <c r="X1442" s="6"/>
      <c r="Y1442" s="6"/>
      <c r="Z1442" s="6"/>
      <c r="AA1442" s="1"/>
      <c r="AB1442" s="1"/>
      <c r="AC1442" s="1"/>
      <c r="AD1442" s="2"/>
      <c r="AE1442" s="2"/>
      <c r="AF1442" s="1"/>
    </row>
    <row r="1443">
      <c r="A1443" s="5"/>
      <c r="B1443" s="3"/>
      <c r="C1443" s="2"/>
      <c r="D1443" s="24"/>
      <c r="E1443" s="2"/>
      <c r="F1443" s="5"/>
      <c r="G1443" s="3"/>
      <c r="H1443" s="1"/>
      <c r="I1443" s="3"/>
      <c r="J1443" s="1"/>
      <c r="K1443" s="5"/>
      <c r="L1443" s="5"/>
      <c r="M1443" s="1"/>
      <c r="N1443" s="1"/>
      <c r="O1443" s="2"/>
      <c r="P1443" s="1"/>
      <c r="Q1443" s="1"/>
      <c r="R1443" s="2"/>
      <c r="S1443" s="1"/>
      <c r="T1443" s="1"/>
      <c r="U1443" s="6"/>
      <c r="V1443" s="5"/>
      <c r="W1443" s="5"/>
      <c r="X1443" s="6"/>
      <c r="Y1443" s="6"/>
      <c r="Z1443" s="6"/>
      <c r="AA1443" s="1"/>
      <c r="AB1443" s="1"/>
      <c r="AC1443" s="1"/>
      <c r="AD1443" s="2"/>
      <c r="AE1443" s="2"/>
      <c r="AF1443" s="1"/>
    </row>
    <row r="1444">
      <c r="A1444" s="5"/>
      <c r="B1444" s="3"/>
      <c r="C1444" s="2"/>
      <c r="D1444" s="24"/>
      <c r="E1444" s="2"/>
      <c r="F1444" s="5"/>
      <c r="G1444" s="3"/>
      <c r="H1444" s="1"/>
      <c r="I1444" s="3"/>
      <c r="J1444" s="1"/>
      <c r="K1444" s="5"/>
      <c r="L1444" s="5"/>
      <c r="M1444" s="1"/>
      <c r="N1444" s="1"/>
      <c r="O1444" s="2"/>
      <c r="P1444" s="1"/>
      <c r="Q1444" s="1"/>
      <c r="R1444" s="2"/>
      <c r="S1444" s="1"/>
      <c r="T1444" s="1"/>
      <c r="U1444" s="6"/>
      <c r="V1444" s="5"/>
      <c r="W1444" s="5"/>
      <c r="X1444" s="6"/>
      <c r="Y1444" s="6"/>
      <c r="Z1444" s="6"/>
      <c r="AA1444" s="1"/>
      <c r="AB1444" s="1"/>
      <c r="AC1444" s="1"/>
      <c r="AD1444" s="2"/>
      <c r="AE1444" s="2"/>
      <c r="AF1444" s="1"/>
    </row>
    <row r="1445">
      <c r="A1445" s="5"/>
      <c r="B1445" s="3"/>
      <c r="C1445" s="2"/>
      <c r="D1445" s="24"/>
      <c r="E1445" s="2"/>
      <c r="F1445" s="5"/>
      <c r="G1445" s="3"/>
      <c r="H1445" s="1"/>
      <c r="I1445" s="3"/>
      <c r="J1445" s="1"/>
      <c r="K1445" s="5"/>
      <c r="L1445" s="5"/>
      <c r="M1445" s="1"/>
      <c r="N1445" s="1"/>
      <c r="O1445" s="2"/>
      <c r="P1445" s="1"/>
      <c r="Q1445" s="1"/>
      <c r="R1445" s="2"/>
      <c r="S1445" s="1"/>
      <c r="T1445" s="1"/>
      <c r="U1445" s="6"/>
      <c r="V1445" s="5"/>
      <c r="W1445" s="5"/>
      <c r="X1445" s="6"/>
      <c r="Y1445" s="6"/>
      <c r="Z1445" s="6"/>
      <c r="AA1445" s="1"/>
      <c r="AB1445" s="1"/>
      <c r="AC1445" s="1"/>
      <c r="AD1445" s="2"/>
      <c r="AE1445" s="2"/>
      <c r="AF1445" s="1"/>
    </row>
    <row r="1446">
      <c r="A1446" s="5"/>
      <c r="B1446" s="3"/>
      <c r="C1446" s="2"/>
      <c r="D1446" s="24"/>
      <c r="E1446" s="2"/>
      <c r="F1446" s="5"/>
      <c r="G1446" s="3"/>
      <c r="H1446" s="1"/>
      <c r="I1446" s="3"/>
      <c r="J1446" s="1"/>
      <c r="K1446" s="5"/>
      <c r="L1446" s="5"/>
      <c r="M1446" s="1"/>
      <c r="N1446" s="1"/>
      <c r="O1446" s="2"/>
      <c r="P1446" s="1"/>
      <c r="Q1446" s="1"/>
      <c r="R1446" s="2"/>
      <c r="S1446" s="1"/>
      <c r="T1446" s="1"/>
      <c r="U1446" s="6"/>
      <c r="V1446" s="5"/>
      <c r="W1446" s="5"/>
      <c r="X1446" s="6"/>
      <c r="Y1446" s="6"/>
      <c r="Z1446" s="6"/>
      <c r="AA1446" s="1"/>
      <c r="AB1446" s="1"/>
      <c r="AC1446" s="1"/>
      <c r="AD1446" s="2"/>
      <c r="AE1446" s="2"/>
      <c r="AF1446" s="1"/>
    </row>
    <row r="1447">
      <c r="A1447" s="5"/>
      <c r="B1447" s="3"/>
      <c r="C1447" s="2"/>
      <c r="D1447" s="24"/>
      <c r="E1447" s="2"/>
      <c r="F1447" s="5"/>
      <c r="G1447" s="3"/>
      <c r="H1447" s="1"/>
      <c r="I1447" s="3"/>
      <c r="J1447" s="1"/>
      <c r="K1447" s="5"/>
      <c r="L1447" s="5"/>
      <c r="M1447" s="1"/>
      <c r="N1447" s="1"/>
      <c r="O1447" s="2"/>
      <c r="P1447" s="1"/>
      <c r="Q1447" s="1"/>
      <c r="R1447" s="2"/>
      <c r="S1447" s="1"/>
      <c r="T1447" s="1"/>
      <c r="U1447" s="6"/>
      <c r="V1447" s="5"/>
      <c r="W1447" s="5"/>
      <c r="X1447" s="6"/>
      <c r="Y1447" s="6"/>
      <c r="Z1447" s="5"/>
      <c r="AA1447" s="1"/>
      <c r="AB1447" s="1"/>
      <c r="AC1447" s="1"/>
      <c r="AD1447" s="2"/>
      <c r="AE1447" s="2"/>
      <c r="AF1447" s="1"/>
    </row>
    <row r="1448">
      <c r="A1448" s="5"/>
      <c r="B1448" s="3"/>
      <c r="C1448" s="2"/>
      <c r="D1448" s="24"/>
      <c r="E1448" s="2"/>
      <c r="F1448" s="5"/>
      <c r="G1448" s="3"/>
      <c r="H1448" s="1"/>
      <c r="I1448" s="3"/>
      <c r="J1448" s="1"/>
      <c r="K1448" s="5"/>
      <c r="L1448" s="5"/>
      <c r="M1448" s="1"/>
      <c r="N1448" s="1"/>
      <c r="O1448" s="2"/>
      <c r="P1448" s="1"/>
      <c r="Q1448" s="1"/>
      <c r="R1448" s="2"/>
      <c r="S1448" s="1"/>
      <c r="T1448" s="1"/>
      <c r="U1448" s="6"/>
      <c r="V1448" s="5"/>
      <c r="W1448" s="5"/>
      <c r="X1448" s="6"/>
      <c r="Y1448" s="6"/>
      <c r="Z1448" s="6"/>
      <c r="AA1448" s="1"/>
      <c r="AB1448" s="1"/>
      <c r="AC1448" s="1"/>
      <c r="AD1448" s="2"/>
      <c r="AE1448" s="2"/>
      <c r="AF1448" s="1"/>
    </row>
    <row r="1449">
      <c r="A1449" s="5"/>
      <c r="B1449" s="3"/>
      <c r="C1449" s="1"/>
      <c r="D1449" s="24"/>
      <c r="E1449" s="2"/>
      <c r="F1449" s="5"/>
      <c r="G1449" s="3"/>
      <c r="H1449" s="1"/>
      <c r="I1449" s="3"/>
      <c r="J1449" s="1"/>
      <c r="K1449" s="5"/>
      <c r="L1449" s="5"/>
      <c r="M1449" s="1"/>
      <c r="N1449" s="1"/>
      <c r="O1449" s="2"/>
      <c r="P1449" s="1"/>
      <c r="Q1449" s="1"/>
      <c r="R1449" s="2"/>
      <c r="S1449" s="1"/>
      <c r="T1449" s="1"/>
      <c r="U1449" s="6"/>
      <c r="V1449" s="5"/>
      <c r="W1449" s="5"/>
      <c r="X1449" s="5"/>
      <c r="Y1449" s="5"/>
      <c r="Z1449" s="6"/>
      <c r="AA1449" s="1"/>
      <c r="AB1449" s="1"/>
      <c r="AC1449" s="1"/>
      <c r="AD1449" s="2"/>
      <c r="AE1449" s="2"/>
      <c r="AF1449" s="1"/>
    </row>
    <row r="1450">
      <c r="A1450" s="5"/>
      <c r="B1450" s="3"/>
      <c r="C1450" s="1"/>
      <c r="D1450" s="24"/>
      <c r="E1450" s="2"/>
      <c r="F1450" s="5"/>
      <c r="G1450" s="3"/>
      <c r="H1450" s="1"/>
      <c r="I1450" s="3"/>
      <c r="J1450" s="1"/>
      <c r="K1450" s="5"/>
      <c r="L1450" s="5"/>
      <c r="M1450" s="1"/>
      <c r="N1450" s="1"/>
      <c r="O1450" s="2"/>
      <c r="P1450" s="1"/>
      <c r="Q1450" s="1"/>
      <c r="R1450" s="2"/>
      <c r="S1450" s="1"/>
      <c r="T1450" s="1"/>
      <c r="U1450" s="6"/>
      <c r="V1450" s="5"/>
      <c r="W1450" s="5"/>
      <c r="X1450" s="5"/>
      <c r="Y1450" s="5"/>
      <c r="Z1450" s="6"/>
      <c r="AA1450" s="1"/>
      <c r="AB1450" s="1"/>
      <c r="AC1450" s="1"/>
      <c r="AD1450" s="2"/>
      <c r="AE1450" s="2"/>
      <c r="AF1450" s="1"/>
    </row>
    <row r="1451">
      <c r="A1451" s="5"/>
      <c r="B1451" s="3"/>
      <c r="C1451" s="2"/>
      <c r="D1451" s="24"/>
      <c r="E1451" s="2"/>
      <c r="F1451" s="5"/>
      <c r="G1451" s="3"/>
      <c r="H1451" s="1"/>
      <c r="I1451" s="3"/>
      <c r="J1451" s="1"/>
      <c r="K1451" s="5"/>
      <c r="L1451" s="5"/>
      <c r="M1451" s="1"/>
      <c r="N1451" s="1"/>
      <c r="O1451" s="2"/>
      <c r="P1451" s="1"/>
      <c r="Q1451" s="1"/>
      <c r="R1451" s="2"/>
      <c r="S1451" s="1"/>
      <c r="T1451" s="1"/>
      <c r="U1451" s="6"/>
      <c r="V1451" s="5"/>
      <c r="W1451" s="5"/>
      <c r="X1451" s="6"/>
      <c r="Y1451" s="6"/>
      <c r="Z1451" s="6"/>
      <c r="AA1451" s="1"/>
      <c r="AB1451" s="1"/>
      <c r="AC1451" s="1"/>
      <c r="AD1451" s="2"/>
      <c r="AE1451" s="2"/>
      <c r="AF1451" s="1"/>
    </row>
    <row r="1452">
      <c r="A1452" s="5"/>
      <c r="B1452" s="3"/>
      <c r="C1452" s="2"/>
      <c r="D1452" s="24"/>
      <c r="E1452" s="2"/>
      <c r="F1452" s="5"/>
      <c r="G1452" s="3"/>
      <c r="H1452" s="1"/>
      <c r="I1452" s="3"/>
      <c r="J1452" s="1"/>
      <c r="K1452" s="5"/>
      <c r="L1452" s="5"/>
      <c r="M1452" s="1"/>
      <c r="N1452" s="1"/>
      <c r="O1452" s="2"/>
      <c r="P1452" s="1"/>
      <c r="Q1452" s="1"/>
      <c r="R1452" s="2"/>
      <c r="S1452" s="1"/>
      <c r="T1452" s="1"/>
      <c r="U1452" s="6"/>
      <c r="V1452" s="5"/>
      <c r="W1452" s="5"/>
      <c r="X1452" s="6"/>
      <c r="Y1452" s="6"/>
      <c r="Z1452" s="6"/>
      <c r="AA1452" s="1"/>
      <c r="AB1452" s="1"/>
      <c r="AC1452" s="1"/>
      <c r="AD1452" s="2"/>
      <c r="AE1452" s="2"/>
      <c r="AF1452" s="1"/>
    </row>
    <row r="1453">
      <c r="A1453" s="5"/>
      <c r="B1453" s="3"/>
      <c r="C1453" s="1"/>
      <c r="D1453" s="24"/>
      <c r="E1453" s="2"/>
      <c r="F1453" s="5"/>
      <c r="G1453" s="3"/>
      <c r="H1453" s="1"/>
      <c r="I1453" s="3"/>
      <c r="J1453" s="1"/>
      <c r="K1453" s="5"/>
      <c r="L1453" s="5"/>
      <c r="M1453" s="1"/>
      <c r="N1453" s="1"/>
      <c r="O1453" s="2"/>
      <c r="P1453" s="1"/>
      <c r="Q1453" s="1"/>
      <c r="R1453" s="2"/>
      <c r="S1453" s="1"/>
      <c r="T1453" s="1"/>
      <c r="U1453" s="6"/>
      <c r="V1453" s="5"/>
      <c r="W1453" s="5"/>
      <c r="X1453" s="6"/>
      <c r="Y1453" s="6"/>
      <c r="Z1453" s="6"/>
      <c r="AA1453" s="1"/>
      <c r="AB1453" s="1"/>
      <c r="AC1453" s="1"/>
      <c r="AD1453" s="2"/>
      <c r="AE1453" s="2"/>
      <c r="AF1453" s="1"/>
    </row>
    <row r="1454">
      <c r="A1454" s="5"/>
      <c r="B1454" s="3"/>
      <c r="C1454" s="2"/>
      <c r="D1454" s="24"/>
      <c r="E1454" s="2"/>
      <c r="F1454" s="5"/>
      <c r="G1454" s="3"/>
      <c r="H1454" s="1"/>
      <c r="I1454" s="3"/>
      <c r="J1454" s="1"/>
      <c r="K1454" s="5"/>
      <c r="L1454" s="5"/>
      <c r="M1454" s="1"/>
      <c r="N1454" s="1"/>
      <c r="O1454" s="2"/>
      <c r="P1454" s="1"/>
      <c r="Q1454" s="1"/>
      <c r="R1454" s="2"/>
      <c r="S1454" s="1"/>
      <c r="T1454" s="1"/>
      <c r="U1454" s="6"/>
      <c r="V1454" s="5"/>
      <c r="W1454" s="5"/>
      <c r="X1454" s="6"/>
      <c r="Y1454" s="6"/>
      <c r="Z1454" s="6"/>
      <c r="AA1454" s="1"/>
      <c r="AB1454" s="1"/>
      <c r="AC1454" s="1"/>
      <c r="AD1454" s="2"/>
      <c r="AE1454" s="2"/>
      <c r="AF1454" s="1"/>
    </row>
    <row r="1455">
      <c r="A1455" s="5"/>
      <c r="B1455" s="3"/>
      <c r="C1455" s="2"/>
      <c r="D1455" s="24"/>
      <c r="E1455" s="2"/>
      <c r="F1455" s="5"/>
      <c r="G1455" s="3"/>
      <c r="H1455" s="1"/>
      <c r="I1455" s="3"/>
      <c r="J1455" s="1"/>
      <c r="K1455" s="5"/>
      <c r="L1455" s="5"/>
      <c r="M1455" s="1"/>
      <c r="N1455" s="1"/>
      <c r="O1455" s="2"/>
      <c r="P1455" s="1"/>
      <c r="Q1455" s="1"/>
      <c r="R1455" s="2"/>
      <c r="S1455" s="1"/>
      <c r="T1455" s="1"/>
      <c r="U1455" s="6"/>
      <c r="V1455" s="5"/>
      <c r="W1455" s="5"/>
      <c r="X1455" s="6"/>
      <c r="Y1455" s="6"/>
      <c r="Z1455" s="6"/>
      <c r="AA1455" s="1"/>
      <c r="AB1455" s="1"/>
      <c r="AC1455" s="1"/>
      <c r="AD1455" s="2"/>
      <c r="AE1455" s="2"/>
      <c r="AF1455" s="1"/>
    </row>
    <row r="1456">
      <c r="A1456" s="5"/>
      <c r="B1456" s="3"/>
      <c r="C1456" s="2"/>
      <c r="D1456" s="24"/>
      <c r="E1456" s="2"/>
      <c r="F1456" s="5"/>
      <c r="G1456" s="3"/>
      <c r="H1456" s="1"/>
      <c r="I1456" s="3"/>
      <c r="J1456" s="1"/>
      <c r="K1456" s="5"/>
      <c r="L1456" s="5"/>
      <c r="M1456" s="1"/>
      <c r="N1456" s="1"/>
      <c r="O1456" s="2"/>
      <c r="P1456" s="1"/>
      <c r="Q1456" s="1"/>
      <c r="R1456" s="2"/>
      <c r="S1456" s="1"/>
      <c r="T1456" s="1"/>
      <c r="U1456" s="6"/>
      <c r="V1456" s="5"/>
      <c r="W1456" s="5"/>
      <c r="X1456" s="6"/>
      <c r="Y1456" s="6"/>
      <c r="Z1456" s="6"/>
      <c r="AA1456" s="1"/>
      <c r="AB1456" s="1"/>
      <c r="AC1456" s="1"/>
      <c r="AD1456" s="2"/>
      <c r="AE1456" s="2"/>
      <c r="AF1456" s="1"/>
    </row>
    <row r="1457">
      <c r="A1457" s="5"/>
      <c r="B1457" s="3"/>
      <c r="C1457" s="2"/>
      <c r="D1457" s="24"/>
      <c r="E1457" s="2"/>
      <c r="F1457" s="5"/>
      <c r="G1457" s="3"/>
      <c r="H1457" s="1"/>
      <c r="I1457" s="3"/>
      <c r="J1457" s="1"/>
      <c r="K1457" s="5"/>
      <c r="L1457" s="5"/>
      <c r="M1457" s="1"/>
      <c r="N1457" s="1"/>
      <c r="O1457" s="2"/>
      <c r="P1457" s="1"/>
      <c r="Q1457" s="1"/>
      <c r="R1457" s="2"/>
      <c r="S1457" s="1"/>
      <c r="T1457" s="1"/>
      <c r="U1457" s="6"/>
      <c r="V1457" s="5"/>
      <c r="W1457" s="5"/>
      <c r="X1457" s="6"/>
      <c r="Y1457" s="6"/>
      <c r="Z1457" s="6"/>
      <c r="AA1457" s="1"/>
      <c r="AB1457" s="1"/>
      <c r="AC1457" s="1"/>
      <c r="AD1457" s="2"/>
      <c r="AE1457" s="2"/>
      <c r="AF1457" s="1"/>
    </row>
    <row r="1458">
      <c r="A1458" s="5"/>
      <c r="B1458" s="3"/>
      <c r="C1458" s="1"/>
      <c r="D1458" s="24"/>
      <c r="E1458" s="2"/>
      <c r="F1458" s="5"/>
      <c r="G1458" s="3"/>
      <c r="H1458" s="1"/>
      <c r="I1458" s="3"/>
      <c r="J1458" s="1"/>
      <c r="K1458" s="5"/>
      <c r="L1458" s="5"/>
      <c r="M1458" s="1"/>
      <c r="N1458" s="1"/>
      <c r="O1458" s="2"/>
      <c r="P1458" s="1"/>
      <c r="Q1458" s="1"/>
      <c r="R1458" s="2"/>
      <c r="S1458" s="1"/>
      <c r="T1458" s="1"/>
      <c r="U1458" s="6"/>
      <c r="V1458" s="5"/>
      <c r="W1458" s="5"/>
      <c r="X1458" s="6"/>
      <c r="Y1458" s="6"/>
      <c r="Z1458" s="6"/>
      <c r="AA1458" s="1"/>
      <c r="AB1458" s="1"/>
      <c r="AC1458" s="1"/>
      <c r="AD1458" s="2"/>
      <c r="AE1458" s="2"/>
      <c r="AF1458" s="1"/>
    </row>
    <row r="1459">
      <c r="A1459" s="5"/>
      <c r="B1459" s="3"/>
      <c r="C1459" s="1"/>
      <c r="D1459" s="24"/>
      <c r="E1459" s="2"/>
      <c r="F1459" s="5"/>
      <c r="G1459" s="3"/>
      <c r="H1459" s="1"/>
      <c r="I1459" s="3"/>
      <c r="J1459" s="1"/>
      <c r="K1459" s="5"/>
      <c r="L1459" s="5"/>
      <c r="M1459" s="1"/>
      <c r="N1459" s="1"/>
      <c r="O1459" s="2"/>
      <c r="P1459" s="1"/>
      <c r="Q1459" s="1"/>
      <c r="R1459" s="2"/>
      <c r="S1459" s="1"/>
      <c r="T1459" s="1"/>
      <c r="U1459" s="6"/>
      <c r="V1459" s="5"/>
      <c r="W1459" s="5"/>
      <c r="X1459" s="6"/>
      <c r="Y1459" s="6"/>
      <c r="Z1459" s="6"/>
      <c r="AA1459" s="1"/>
      <c r="AB1459" s="1"/>
      <c r="AC1459" s="1"/>
      <c r="AD1459" s="2"/>
      <c r="AE1459" s="2"/>
      <c r="AF1459" s="1"/>
    </row>
    <row r="1460">
      <c r="A1460" s="5"/>
      <c r="B1460" s="3"/>
      <c r="C1460" s="1"/>
      <c r="D1460" s="24"/>
      <c r="E1460" s="2"/>
      <c r="F1460" s="5"/>
      <c r="G1460" s="3"/>
      <c r="H1460" s="1"/>
      <c r="I1460" s="3"/>
      <c r="J1460" s="1"/>
      <c r="K1460" s="5"/>
      <c r="L1460" s="5"/>
      <c r="M1460" s="1"/>
      <c r="N1460" s="1"/>
      <c r="O1460" s="2"/>
      <c r="P1460" s="1"/>
      <c r="Q1460" s="1"/>
      <c r="R1460" s="2"/>
      <c r="S1460" s="1"/>
      <c r="T1460" s="1"/>
      <c r="U1460" s="6"/>
      <c r="V1460" s="5"/>
      <c r="W1460" s="5"/>
      <c r="X1460" s="6"/>
      <c r="Y1460" s="6"/>
      <c r="Z1460" s="6"/>
      <c r="AA1460" s="1"/>
      <c r="AB1460" s="1"/>
      <c r="AC1460" s="1"/>
      <c r="AD1460" s="2"/>
      <c r="AE1460" s="2"/>
      <c r="AF1460" s="1"/>
    </row>
    <row r="1461">
      <c r="A1461" s="5"/>
      <c r="B1461" s="3"/>
      <c r="C1461" s="1"/>
      <c r="D1461" s="24"/>
      <c r="E1461" s="2"/>
      <c r="F1461" s="5"/>
      <c r="G1461" s="3"/>
      <c r="H1461" s="1"/>
      <c r="I1461" s="3"/>
      <c r="J1461" s="1"/>
      <c r="K1461" s="5"/>
      <c r="L1461" s="5"/>
      <c r="M1461" s="1"/>
      <c r="N1461" s="1"/>
      <c r="O1461" s="2"/>
      <c r="P1461" s="1"/>
      <c r="Q1461" s="1"/>
      <c r="R1461" s="2"/>
      <c r="S1461" s="1"/>
      <c r="T1461" s="1"/>
      <c r="U1461" s="6"/>
      <c r="V1461" s="5"/>
      <c r="W1461" s="5"/>
      <c r="X1461" s="6"/>
      <c r="Y1461" s="6"/>
      <c r="Z1461" s="6"/>
      <c r="AA1461" s="1"/>
      <c r="AB1461" s="1"/>
      <c r="AC1461" s="1"/>
      <c r="AD1461" s="2"/>
      <c r="AE1461" s="2"/>
      <c r="AF1461" s="1"/>
    </row>
    <row r="1462">
      <c r="A1462" s="5"/>
      <c r="B1462" s="3"/>
      <c r="C1462" s="2"/>
      <c r="D1462" s="24"/>
      <c r="E1462" s="2"/>
      <c r="F1462" s="5"/>
      <c r="G1462" s="3"/>
      <c r="H1462" s="1"/>
      <c r="I1462" s="3"/>
      <c r="J1462" s="1"/>
      <c r="K1462" s="5"/>
      <c r="L1462" s="5"/>
      <c r="M1462" s="1"/>
      <c r="N1462" s="1"/>
      <c r="O1462" s="2"/>
      <c r="P1462" s="1"/>
      <c r="Q1462" s="1"/>
      <c r="R1462" s="2"/>
      <c r="S1462" s="1"/>
      <c r="T1462" s="1"/>
      <c r="U1462" s="6"/>
      <c r="V1462" s="5"/>
      <c r="W1462" s="5"/>
      <c r="X1462" s="6"/>
      <c r="Y1462" s="6"/>
      <c r="Z1462" s="5"/>
      <c r="AA1462" s="1"/>
      <c r="AB1462" s="1"/>
      <c r="AC1462" s="1"/>
      <c r="AD1462" s="2"/>
      <c r="AE1462" s="2"/>
      <c r="AF1462" s="1"/>
    </row>
    <row r="1463">
      <c r="A1463" s="5"/>
      <c r="B1463" s="3"/>
      <c r="C1463" s="2"/>
      <c r="D1463" s="24"/>
      <c r="E1463" s="2"/>
      <c r="F1463" s="5"/>
      <c r="G1463" s="3"/>
      <c r="H1463" s="1"/>
      <c r="I1463" s="3"/>
      <c r="J1463" s="1"/>
      <c r="K1463" s="5"/>
      <c r="L1463" s="5"/>
      <c r="M1463" s="1"/>
      <c r="N1463" s="1"/>
      <c r="O1463" s="2"/>
      <c r="P1463" s="1"/>
      <c r="Q1463" s="1"/>
      <c r="R1463" s="2"/>
      <c r="S1463" s="1"/>
      <c r="T1463" s="1"/>
      <c r="U1463" s="6"/>
      <c r="V1463" s="5"/>
      <c r="W1463" s="5"/>
      <c r="X1463" s="6"/>
      <c r="Y1463" s="6"/>
      <c r="Z1463" s="6"/>
      <c r="AA1463" s="1"/>
      <c r="AB1463" s="1"/>
      <c r="AC1463" s="1"/>
      <c r="AD1463" s="2"/>
      <c r="AE1463" s="2"/>
      <c r="AF1463" s="1"/>
    </row>
    <row r="1464">
      <c r="A1464" s="5"/>
      <c r="B1464" s="3"/>
      <c r="C1464" s="1"/>
      <c r="D1464" s="24"/>
      <c r="E1464" s="2"/>
      <c r="F1464" s="5"/>
      <c r="G1464" s="3"/>
      <c r="H1464" s="1"/>
      <c r="I1464" s="3"/>
      <c r="J1464" s="1"/>
      <c r="K1464" s="5"/>
      <c r="L1464" s="5"/>
      <c r="M1464" s="1"/>
      <c r="N1464" s="1"/>
      <c r="O1464" s="2"/>
      <c r="P1464" s="1"/>
      <c r="Q1464" s="1"/>
      <c r="R1464" s="2"/>
      <c r="S1464" s="1"/>
      <c r="T1464" s="1"/>
      <c r="U1464" s="6"/>
      <c r="V1464" s="5"/>
      <c r="W1464" s="5"/>
      <c r="X1464" s="6"/>
      <c r="Y1464" s="6"/>
      <c r="Z1464" s="6"/>
      <c r="AA1464" s="1"/>
      <c r="AB1464" s="1"/>
      <c r="AC1464" s="1"/>
      <c r="AD1464" s="2"/>
      <c r="AE1464" s="2"/>
      <c r="AF1464" s="1"/>
    </row>
    <row r="1465">
      <c r="A1465" s="5"/>
      <c r="B1465" s="3"/>
      <c r="C1465" s="1"/>
      <c r="D1465" s="24"/>
      <c r="E1465" s="2"/>
      <c r="F1465" s="5"/>
      <c r="G1465" s="3"/>
      <c r="H1465" s="1"/>
      <c r="I1465" s="3"/>
      <c r="J1465" s="1"/>
      <c r="K1465" s="5"/>
      <c r="L1465" s="5"/>
      <c r="M1465" s="1"/>
      <c r="N1465" s="1"/>
      <c r="O1465" s="2"/>
      <c r="P1465" s="1"/>
      <c r="Q1465" s="1"/>
      <c r="R1465" s="2"/>
      <c r="S1465" s="1"/>
      <c r="T1465" s="1"/>
      <c r="U1465" s="6"/>
      <c r="V1465" s="5"/>
      <c r="W1465" s="5"/>
      <c r="X1465" s="6"/>
      <c r="Y1465" s="6"/>
      <c r="Z1465" s="6"/>
      <c r="AA1465" s="1"/>
      <c r="AB1465" s="1"/>
      <c r="AC1465" s="1"/>
      <c r="AD1465" s="2"/>
      <c r="AE1465" s="2"/>
      <c r="AF1465" s="1"/>
    </row>
    <row r="1466">
      <c r="A1466" s="5"/>
      <c r="B1466" s="3"/>
      <c r="C1466" s="1"/>
      <c r="D1466" s="24"/>
      <c r="E1466" s="2"/>
      <c r="F1466" s="5"/>
      <c r="G1466" s="3"/>
      <c r="H1466" s="1"/>
      <c r="I1466" s="3"/>
      <c r="J1466" s="1"/>
      <c r="K1466" s="5"/>
      <c r="L1466" s="5"/>
      <c r="M1466" s="1"/>
      <c r="N1466" s="1"/>
      <c r="O1466" s="2"/>
      <c r="P1466" s="1"/>
      <c r="Q1466" s="1"/>
      <c r="R1466" s="2"/>
      <c r="S1466" s="1"/>
      <c r="T1466" s="1"/>
      <c r="U1466" s="6"/>
      <c r="V1466" s="5"/>
      <c r="W1466" s="5"/>
      <c r="X1466" s="6"/>
      <c r="Y1466" s="6"/>
      <c r="Z1466" s="6"/>
      <c r="AA1466" s="1"/>
      <c r="AB1466" s="1"/>
      <c r="AC1466" s="1"/>
      <c r="AD1466" s="2"/>
      <c r="AE1466" s="2"/>
      <c r="AF1466" s="1"/>
    </row>
    <row r="1467">
      <c r="A1467" s="5"/>
      <c r="B1467" s="3"/>
      <c r="C1467" s="2"/>
      <c r="D1467" s="24"/>
      <c r="E1467" s="2"/>
      <c r="F1467" s="5"/>
      <c r="G1467" s="3"/>
      <c r="H1467" s="1"/>
      <c r="I1467" s="3"/>
      <c r="J1467" s="1"/>
      <c r="K1467" s="5"/>
      <c r="L1467" s="5"/>
      <c r="M1467" s="1"/>
      <c r="N1467" s="1"/>
      <c r="O1467" s="2"/>
      <c r="P1467" s="1"/>
      <c r="Q1467" s="1"/>
      <c r="R1467" s="2"/>
      <c r="S1467" s="1"/>
      <c r="T1467" s="1"/>
      <c r="U1467" s="6"/>
      <c r="V1467" s="5"/>
      <c r="W1467" s="5"/>
      <c r="X1467" s="6"/>
      <c r="Y1467" s="6"/>
      <c r="Z1467" s="6"/>
      <c r="AA1467" s="1"/>
      <c r="AB1467" s="1"/>
      <c r="AC1467" s="1"/>
      <c r="AD1467" s="2"/>
      <c r="AE1467" s="2"/>
      <c r="AF1467" s="1"/>
    </row>
    <row r="1468">
      <c r="A1468" s="5"/>
      <c r="B1468" s="3"/>
      <c r="C1468" s="1"/>
      <c r="D1468" s="24"/>
      <c r="E1468" s="2"/>
      <c r="F1468" s="5"/>
      <c r="G1468" s="3"/>
      <c r="H1468" s="1"/>
      <c r="I1468" s="3"/>
      <c r="J1468" s="1"/>
      <c r="K1468" s="5"/>
      <c r="L1468" s="5"/>
      <c r="M1468" s="1"/>
      <c r="N1468" s="1"/>
      <c r="O1468" s="2"/>
      <c r="P1468" s="1"/>
      <c r="Q1468" s="1"/>
      <c r="R1468" s="2"/>
      <c r="S1468" s="1"/>
      <c r="T1468" s="1"/>
      <c r="U1468" s="6"/>
      <c r="V1468" s="5"/>
      <c r="W1468" s="5"/>
      <c r="X1468" s="6"/>
      <c r="Y1468" s="6"/>
      <c r="Z1468" s="6"/>
      <c r="AA1468" s="1"/>
      <c r="AB1468" s="1"/>
      <c r="AC1468" s="1"/>
      <c r="AD1468" s="2"/>
      <c r="AE1468" s="2"/>
      <c r="AF1468" s="1"/>
    </row>
    <row r="1469">
      <c r="A1469" s="5"/>
      <c r="B1469" s="3"/>
      <c r="C1469" s="2"/>
      <c r="D1469" s="24"/>
      <c r="E1469" s="2"/>
      <c r="F1469" s="5"/>
      <c r="G1469" s="3"/>
      <c r="H1469" s="1"/>
      <c r="I1469" s="3"/>
      <c r="J1469" s="1"/>
      <c r="K1469" s="5"/>
      <c r="L1469" s="5"/>
      <c r="M1469" s="1"/>
      <c r="N1469" s="1"/>
      <c r="O1469" s="2"/>
      <c r="P1469" s="1"/>
      <c r="Q1469" s="1"/>
      <c r="R1469" s="2"/>
      <c r="S1469" s="1"/>
      <c r="T1469" s="1"/>
      <c r="U1469" s="6"/>
      <c r="V1469" s="5"/>
      <c r="W1469" s="5"/>
      <c r="X1469" s="6"/>
      <c r="Y1469" s="6"/>
      <c r="Z1469" s="6"/>
      <c r="AA1469" s="1"/>
      <c r="AB1469" s="1"/>
      <c r="AC1469" s="1"/>
      <c r="AD1469" s="2"/>
      <c r="AE1469" s="2"/>
      <c r="AF1469" s="1"/>
    </row>
    <row r="1470">
      <c r="A1470" s="5"/>
      <c r="B1470" s="3"/>
      <c r="C1470" s="1"/>
      <c r="D1470" s="24"/>
      <c r="E1470" s="2"/>
      <c r="F1470" s="5"/>
      <c r="G1470" s="3"/>
      <c r="H1470" s="1"/>
      <c r="I1470" s="3"/>
      <c r="J1470" s="1"/>
      <c r="K1470" s="5"/>
      <c r="L1470" s="5"/>
      <c r="M1470" s="1"/>
      <c r="N1470" s="1"/>
      <c r="O1470" s="2"/>
      <c r="P1470" s="1"/>
      <c r="Q1470" s="1"/>
      <c r="R1470" s="2"/>
      <c r="S1470" s="1"/>
      <c r="T1470" s="1"/>
      <c r="U1470" s="6"/>
      <c r="V1470" s="5"/>
      <c r="W1470" s="5"/>
      <c r="X1470" s="6"/>
      <c r="Y1470" s="6"/>
      <c r="Z1470" s="6"/>
      <c r="AA1470" s="1"/>
      <c r="AB1470" s="1"/>
      <c r="AC1470" s="1"/>
      <c r="AD1470" s="2"/>
      <c r="AE1470" s="2"/>
      <c r="AF1470" s="1"/>
    </row>
    <row r="1471">
      <c r="A1471" s="5"/>
      <c r="B1471" s="3"/>
      <c r="C1471" s="2"/>
      <c r="D1471" s="24"/>
      <c r="E1471" s="2"/>
      <c r="F1471" s="5"/>
      <c r="G1471" s="3"/>
      <c r="H1471" s="1"/>
      <c r="I1471" s="3"/>
      <c r="J1471" s="1"/>
      <c r="K1471" s="5"/>
      <c r="L1471" s="5"/>
      <c r="M1471" s="1"/>
      <c r="N1471" s="1"/>
      <c r="O1471" s="2"/>
      <c r="P1471" s="1"/>
      <c r="Q1471" s="1"/>
      <c r="R1471" s="2"/>
      <c r="S1471" s="1"/>
      <c r="T1471" s="1"/>
      <c r="U1471" s="6"/>
      <c r="V1471" s="5"/>
      <c r="W1471" s="5"/>
      <c r="X1471" s="6"/>
      <c r="Y1471" s="6"/>
      <c r="Z1471" s="6"/>
      <c r="AA1471" s="1"/>
      <c r="AB1471" s="1"/>
      <c r="AC1471" s="1"/>
      <c r="AD1471" s="2"/>
      <c r="AE1471" s="2"/>
      <c r="AF1471" s="1"/>
    </row>
    <row r="1472">
      <c r="A1472" s="5"/>
      <c r="B1472" s="3"/>
      <c r="C1472" s="1"/>
      <c r="D1472" s="24"/>
      <c r="E1472" s="2"/>
      <c r="F1472" s="5"/>
      <c r="G1472" s="3"/>
      <c r="H1472" s="1"/>
      <c r="I1472" s="3"/>
      <c r="J1472" s="1"/>
      <c r="K1472" s="5"/>
      <c r="L1472" s="5"/>
      <c r="M1472" s="1"/>
      <c r="N1472" s="1"/>
      <c r="O1472" s="2"/>
      <c r="P1472" s="1"/>
      <c r="Q1472" s="1"/>
      <c r="R1472" s="2"/>
      <c r="S1472" s="1"/>
      <c r="T1472" s="1"/>
      <c r="U1472" s="6"/>
      <c r="V1472" s="5"/>
      <c r="W1472" s="5"/>
      <c r="X1472" s="5"/>
      <c r="Y1472" s="5"/>
      <c r="Z1472" s="6"/>
      <c r="AA1472" s="1"/>
      <c r="AB1472" s="1"/>
      <c r="AC1472" s="1"/>
      <c r="AD1472" s="2"/>
      <c r="AE1472" s="1"/>
      <c r="AF1472" s="1"/>
    </row>
    <row r="1473">
      <c r="A1473" s="5"/>
      <c r="B1473" s="3"/>
      <c r="C1473" s="1"/>
      <c r="D1473" s="24"/>
      <c r="E1473" s="2"/>
      <c r="F1473" s="5"/>
      <c r="G1473" s="3"/>
      <c r="H1473" s="1"/>
      <c r="I1473" s="3"/>
      <c r="J1473" s="1"/>
      <c r="K1473" s="5"/>
      <c r="L1473" s="5"/>
      <c r="M1473" s="1"/>
      <c r="N1473" s="1"/>
      <c r="O1473" s="2"/>
      <c r="P1473" s="1"/>
      <c r="Q1473" s="1"/>
      <c r="R1473" s="2"/>
      <c r="S1473" s="1"/>
      <c r="T1473" s="1"/>
      <c r="U1473" s="6"/>
      <c r="V1473" s="5"/>
      <c r="W1473" s="5"/>
      <c r="X1473" s="6"/>
      <c r="Y1473" s="6"/>
      <c r="Z1473" s="6"/>
      <c r="AA1473" s="1"/>
      <c r="AB1473" s="1"/>
      <c r="AC1473" s="1"/>
      <c r="AD1473" s="2"/>
      <c r="AE1473" s="1"/>
      <c r="AF1473" s="1"/>
    </row>
    <row r="1474">
      <c r="A1474" s="5"/>
      <c r="B1474" s="3"/>
      <c r="C1474" s="1"/>
      <c r="D1474" s="24"/>
      <c r="E1474" s="2"/>
      <c r="F1474" s="5"/>
      <c r="G1474" s="3"/>
      <c r="H1474" s="1"/>
      <c r="I1474" s="3"/>
      <c r="J1474" s="1"/>
      <c r="K1474" s="5"/>
      <c r="L1474" s="5"/>
      <c r="M1474" s="1"/>
      <c r="N1474" s="1"/>
      <c r="O1474" s="2"/>
      <c r="P1474" s="1"/>
      <c r="Q1474" s="1"/>
      <c r="R1474" s="2"/>
      <c r="S1474" s="1"/>
      <c r="T1474" s="1"/>
      <c r="U1474" s="6"/>
      <c r="V1474" s="5"/>
      <c r="W1474" s="5"/>
      <c r="X1474" s="6"/>
      <c r="Y1474" s="6"/>
      <c r="Z1474" s="6"/>
      <c r="AA1474" s="1"/>
      <c r="AB1474" s="1"/>
      <c r="AC1474" s="1"/>
      <c r="AD1474" s="2"/>
      <c r="AE1474" s="1"/>
      <c r="AF1474" s="1"/>
    </row>
    <row r="1475">
      <c r="A1475" s="5"/>
      <c r="B1475" s="3"/>
      <c r="C1475" s="2"/>
      <c r="D1475" s="24"/>
      <c r="E1475" s="2"/>
      <c r="F1475" s="5"/>
      <c r="G1475" s="3"/>
      <c r="H1475" s="1"/>
      <c r="I1475" s="3"/>
      <c r="J1475" s="1"/>
      <c r="K1475" s="5"/>
      <c r="L1475" s="5"/>
      <c r="M1475" s="1"/>
      <c r="N1475" s="1"/>
      <c r="O1475" s="2"/>
      <c r="P1475" s="1"/>
      <c r="Q1475" s="1"/>
      <c r="R1475" s="2"/>
      <c r="S1475" s="1"/>
      <c r="T1475" s="1"/>
      <c r="U1475" s="6"/>
      <c r="V1475" s="5"/>
      <c r="W1475" s="5"/>
      <c r="X1475" s="6"/>
      <c r="Y1475" s="6"/>
      <c r="Z1475" s="6"/>
      <c r="AA1475" s="1"/>
      <c r="AB1475" s="1"/>
      <c r="AC1475" s="1"/>
      <c r="AD1475" s="2"/>
      <c r="AE1475" s="2"/>
      <c r="AF1475" s="1"/>
    </row>
    <row r="1476">
      <c r="A1476" s="5"/>
      <c r="B1476" s="3"/>
      <c r="C1476" s="1"/>
      <c r="D1476" s="24"/>
      <c r="E1476" s="2"/>
      <c r="F1476" s="5"/>
      <c r="G1476" s="3"/>
      <c r="H1476" s="1"/>
      <c r="I1476" s="3"/>
      <c r="J1476" s="1"/>
      <c r="K1476" s="5"/>
      <c r="L1476" s="5"/>
      <c r="M1476" s="1"/>
      <c r="N1476" s="1"/>
      <c r="O1476" s="2"/>
      <c r="P1476" s="1"/>
      <c r="Q1476" s="1"/>
      <c r="R1476" s="2"/>
      <c r="S1476" s="1"/>
      <c r="T1476" s="1"/>
      <c r="U1476" s="6"/>
      <c r="V1476" s="5"/>
      <c r="W1476" s="5"/>
      <c r="X1476" s="6"/>
      <c r="Y1476" s="6"/>
      <c r="Z1476" s="6"/>
      <c r="AA1476" s="1"/>
      <c r="AB1476" s="1"/>
      <c r="AC1476" s="1"/>
      <c r="AD1476" s="2"/>
      <c r="AE1476" s="2"/>
      <c r="AF1476" s="1"/>
    </row>
    <row r="1477">
      <c r="A1477" s="5"/>
      <c r="B1477" s="3"/>
      <c r="C1477" s="1"/>
      <c r="D1477" s="24"/>
      <c r="E1477" s="2"/>
      <c r="F1477" s="5"/>
      <c r="G1477" s="3"/>
      <c r="H1477" s="1"/>
      <c r="I1477" s="3"/>
      <c r="J1477" s="1"/>
      <c r="K1477" s="5"/>
      <c r="L1477" s="5"/>
      <c r="M1477" s="1"/>
      <c r="N1477" s="1"/>
      <c r="O1477" s="2"/>
      <c r="P1477" s="1"/>
      <c r="Q1477" s="1"/>
      <c r="R1477" s="2"/>
      <c r="S1477" s="1"/>
      <c r="T1477" s="1"/>
      <c r="U1477" s="5"/>
      <c r="V1477" s="5"/>
      <c r="W1477" s="5"/>
      <c r="X1477" s="5"/>
      <c r="Y1477" s="5"/>
      <c r="Z1477" s="5"/>
      <c r="AA1477" s="1"/>
      <c r="AB1477" s="1"/>
      <c r="AC1477" s="1"/>
      <c r="AD1477" s="2"/>
      <c r="AE1477" s="2"/>
      <c r="AF1477" s="1"/>
    </row>
    <row r="1478">
      <c r="A1478" s="5"/>
      <c r="B1478" s="3"/>
      <c r="C1478" s="1"/>
      <c r="D1478" s="24"/>
      <c r="E1478" s="2"/>
      <c r="F1478" s="5"/>
      <c r="G1478" s="3"/>
      <c r="H1478" s="1"/>
      <c r="I1478" s="3"/>
      <c r="J1478" s="1"/>
      <c r="K1478" s="5"/>
      <c r="L1478" s="5"/>
      <c r="M1478" s="1"/>
      <c r="N1478" s="1"/>
      <c r="O1478" s="2"/>
      <c r="P1478" s="1"/>
      <c r="Q1478" s="1"/>
      <c r="R1478" s="2"/>
      <c r="S1478" s="1"/>
      <c r="T1478" s="1"/>
      <c r="U1478" s="5"/>
      <c r="V1478" s="5"/>
      <c r="W1478" s="5"/>
      <c r="X1478" s="5"/>
      <c r="Y1478" s="5"/>
      <c r="Z1478" s="5"/>
      <c r="AA1478" s="1"/>
      <c r="AB1478" s="1"/>
      <c r="AC1478" s="1"/>
      <c r="AD1478" s="2"/>
      <c r="AE1478" s="2"/>
      <c r="AF1478" s="1"/>
    </row>
    <row r="1479">
      <c r="A1479" s="5"/>
      <c r="B1479" s="3"/>
      <c r="C1479" s="1"/>
      <c r="D1479" s="24"/>
      <c r="E1479" s="2"/>
      <c r="F1479" s="5"/>
      <c r="G1479" s="3"/>
      <c r="H1479" s="1"/>
      <c r="I1479" s="3"/>
      <c r="J1479" s="1"/>
      <c r="K1479" s="5"/>
      <c r="L1479" s="5"/>
      <c r="M1479" s="1"/>
      <c r="N1479" s="1"/>
      <c r="O1479" s="2"/>
      <c r="P1479" s="1"/>
      <c r="Q1479" s="1"/>
      <c r="R1479" s="2"/>
      <c r="S1479" s="1"/>
      <c r="T1479" s="1"/>
      <c r="U1479" s="6"/>
      <c r="V1479" s="5"/>
      <c r="W1479" s="5"/>
      <c r="X1479" s="6"/>
      <c r="Y1479" s="6"/>
      <c r="Z1479" s="6"/>
      <c r="AA1479" s="1"/>
      <c r="AB1479" s="1"/>
      <c r="AC1479" s="1"/>
      <c r="AD1479" s="2"/>
      <c r="AE1479" s="2"/>
      <c r="AF1479" s="1"/>
    </row>
    <row r="1480">
      <c r="A1480" s="5"/>
      <c r="B1480" s="3"/>
      <c r="C1480" s="1"/>
      <c r="D1480" s="24"/>
      <c r="E1480" s="2"/>
      <c r="F1480" s="5"/>
      <c r="G1480" s="3"/>
      <c r="H1480" s="1"/>
      <c r="I1480" s="3"/>
      <c r="J1480" s="1"/>
      <c r="K1480" s="5"/>
      <c r="L1480" s="5"/>
      <c r="M1480" s="1"/>
      <c r="N1480" s="1"/>
      <c r="O1480" s="2"/>
      <c r="P1480" s="1"/>
      <c r="Q1480" s="1"/>
      <c r="R1480" s="2"/>
      <c r="S1480" s="1"/>
      <c r="T1480" s="1"/>
      <c r="U1480" s="6"/>
      <c r="V1480" s="5"/>
      <c r="W1480" s="5"/>
      <c r="X1480" s="6"/>
      <c r="Y1480" s="6"/>
      <c r="Z1480" s="6"/>
      <c r="AA1480" s="1"/>
      <c r="AB1480" s="1"/>
      <c r="AC1480" s="1"/>
      <c r="AD1480" s="2"/>
      <c r="AE1480" s="2"/>
      <c r="AF1480" s="1"/>
    </row>
    <row r="1481">
      <c r="A1481" s="5"/>
      <c r="B1481" s="3"/>
      <c r="C1481" s="1"/>
      <c r="D1481" s="24"/>
      <c r="E1481" s="2"/>
      <c r="F1481" s="5"/>
      <c r="G1481" s="3"/>
      <c r="H1481" s="1"/>
      <c r="I1481" s="3"/>
      <c r="J1481" s="1"/>
      <c r="K1481" s="5"/>
      <c r="L1481" s="5"/>
      <c r="M1481" s="1"/>
      <c r="N1481" s="1"/>
      <c r="O1481" s="2"/>
      <c r="P1481" s="1"/>
      <c r="Q1481" s="1"/>
      <c r="R1481" s="2"/>
      <c r="S1481" s="1"/>
      <c r="T1481" s="1"/>
      <c r="U1481" s="6"/>
      <c r="V1481" s="5"/>
      <c r="W1481" s="5"/>
      <c r="X1481" s="6"/>
      <c r="Y1481" s="6"/>
      <c r="Z1481" s="5"/>
      <c r="AA1481" s="1"/>
      <c r="AB1481" s="1"/>
      <c r="AC1481" s="1"/>
      <c r="AD1481" s="2"/>
      <c r="AE1481" s="2"/>
      <c r="AF1481" s="1"/>
    </row>
    <row r="1482">
      <c r="A1482" s="5"/>
      <c r="B1482" s="3"/>
      <c r="C1482" s="1"/>
      <c r="D1482" s="24"/>
      <c r="E1482" s="2"/>
      <c r="F1482" s="5"/>
      <c r="G1482" s="3"/>
      <c r="H1482" s="1"/>
      <c r="I1482" s="3"/>
      <c r="J1482" s="1"/>
      <c r="K1482" s="5"/>
      <c r="L1482" s="5"/>
      <c r="M1482" s="1"/>
      <c r="N1482" s="1"/>
      <c r="O1482" s="2"/>
      <c r="P1482" s="1"/>
      <c r="Q1482" s="1"/>
      <c r="R1482" s="2"/>
      <c r="S1482" s="1"/>
      <c r="T1482" s="1"/>
      <c r="U1482" s="6"/>
      <c r="V1482" s="5"/>
      <c r="W1482" s="5"/>
      <c r="X1482" s="6"/>
      <c r="Y1482" s="6"/>
      <c r="Z1482" s="6"/>
      <c r="AA1482" s="1"/>
      <c r="AB1482" s="1"/>
      <c r="AC1482" s="1"/>
      <c r="AD1482" s="2"/>
      <c r="AE1482" s="2"/>
      <c r="AF1482" s="1"/>
    </row>
    <row r="1483">
      <c r="A1483" s="5"/>
      <c r="B1483" s="3"/>
      <c r="C1483" s="1"/>
      <c r="D1483" s="24"/>
      <c r="E1483" s="2"/>
      <c r="F1483" s="5"/>
      <c r="G1483" s="3"/>
      <c r="H1483" s="1"/>
      <c r="I1483" s="3"/>
      <c r="J1483" s="1"/>
      <c r="K1483" s="5"/>
      <c r="L1483" s="5"/>
      <c r="M1483" s="1"/>
      <c r="N1483" s="1"/>
      <c r="O1483" s="2"/>
      <c r="P1483" s="1"/>
      <c r="Q1483" s="1"/>
      <c r="R1483" s="2"/>
      <c r="S1483" s="1"/>
      <c r="T1483" s="1"/>
      <c r="U1483" s="6"/>
      <c r="V1483" s="5"/>
      <c r="W1483" s="5"/>
      <c r="X1483" s="6"/>
      <c r="Y1483" s="6"/>
      <c r="Z1483" s="6"/>
      <c r="AA1483" s="1"/>
      <c r="AB1483" s="1"/>
      <c r="AC1483" s="1"/>
      <c r="AD1483" s="2"/>
      <c r="AE1483" s="2"/>
      <c r="AF1483" s="1"/>
    </row>
    <row r="1484">
      <c r="A1484" s="5"/>
      <c r="B1484" s="3"/>
      <c r="C1484" s="1"/>
      <c r="D1484" s="24"/>
      <c r="E1484" s="2"/>
      <c r="F1484" s="5"/>
      <c r="G1484" s="3"/>
      <c r="H1484" s="1"/>
      <c r="I1484" s="3"/>
      <c r="J1484" s="1"/>
      <c r="K1484" s="5"/>
      <c r="L1484" s="5"/>
      <c r="M1484" s="1"/>
      <c r="N1484" s="1"/>
      <c r="O1484" s="2"/>
      <c r="P1484" s="1"/>
      <c r="Q1484" s="1"/>
      <c r="R1484" s="2"/>
      <c r="S1484" s="1"/>
      <c r="T1484" s="1"/>
      <c r="U1484" s="6"/>
      <c r="V1484" s="5"/>
      <c r="W1484" s="5"/>
      <c r="X1484" s="6"/>
      <c r="Y1484" s="6"/>
      <c r="Z1484" s="6"/>
      <c r="AA1484" s="1"/>
      <c r="AB1484" s="1"/>
      <c r="AC1484" s="1"/>
      <c r="AD1484" s="2"/>
      <c r="AE1484" s="2"/>
      <c r="AF1484" s="1"/>
    </row>
    <row r="1485">
      <c r="A1485" s="5"/>
      <c r="B1485" s="3"/>
      <c r="C1485" s="2"/>
      <c r="D1485" s="24"/>
      <c r="E1485" s="2"/>
      <c r="F1485" s="5"/>
      <c r="G1485" s="3"/>
      <c r="H1485" s="1"/>
      <c r="I1485" s="3"/>
      <c r="J1485" s="1"/>
      <c r="K1485" s="5"/>
      <c r="L1485" s="5"/>
      <c r="M1485" s="1"/>
      <c r="N1485" s="1"/>
      <c r="O1485" s="2"/>
      <c r="P1485" s="1"/>
      <c r="Q1485" s="1"/>
      <c r="R1485" s="2"/>
      <c r="S1485" s="1"/>
      <c r="T1485" s="1"/>
      <c r="U1485" s="6"/>
      <c r="V1485" s="5"/>
      <c r="W1485" s="5"/>
      <c r="X1485" s="6"/>
      <c r="Y1485" s="6"/>
      <c r="Z1485" s="6"/>
      <c r="AA1485" s="1"/>
      <c r="AB1485" s="1"/>
      <c r="AC1485" s="1"/>
      <c r="AD1485" s="2"/>
      <c r="AE1485" s="2"/>
      <c r="AF1485" s="1"/>
    </row>
    <row r="1486">
      <c r="A1486" s="5"/>
      <c r="B1486" s="3"/>
      <c r="C1486" s="1"/>
      <c r="D1486" s="24"/>
      <c r="E1486" s="2"/>
      <c r="F1486" s="5"/>
      <c r="G1486" s="3"/>
      <c r="H1486" s="1"/>
      <c r="I1486" s="3"/>
      <c r="J1486" s="1"/>
      <c r="K1486" s="5"/>
      <c r="L1486" s="5"/>
      <c r="M1486" s="1"/>
      <c r="N1486" s="1"/>
      <c r="O1486" s="2"/>
      <c r="P1486" s="1"/>
      <c r="Q1486" s="1"/>
      <c r="R1486" s="2"/>
      <c r="S1486" s="1"/>
      <c r="T1486" s="1"/>
      <c r="U1486" s="6"/>
      <c r="V1486" s="5"/>
      <c r="W1486" s="5"/>
      <c r="X1486" s="6"/>
      <c r="Y1486" s="6"/>
      <c r="Z1486" s="6"/>
      <c r="AA1486" s="1"/>
      <c r="AB1486" s="1"/>
      <c r="AC1486" s="1"/>
      <c r="AD1486" s="2"/>
      <c r="AE1486" s="2"/>
      <c r="AF1486" s="1"/>
    </row>
    <row r="1487">
      <c r="A1487" s="5"/>
      <c r="B1487" s="3"/>
      <c r="C1487" s="2"/>
      <c r="D1487" s="24"/>
      <c r="E1487" s="2"/>
      <c r="F1487" s="5"/>
      <c r="G1487" s="3"/>
      <c r="H1487" s="1"/>
      <c r="I1487" s="3"/>
      <c r="J1487" s="1"/>
      <c r="K1487" s="5"/>
      <c r="L1487" s="5"/>
      <c r="M1487" s="1"/>
      <c r="N1487" s="1"/>
      <c r="O1487" s="2"/>
      <c r="P1487" s="1"/>
      <c r="Q1487" s="1"/>
      <c r="R1487" s="2"/>
      <c r="S1487" s="1"/>
      <c r="T1487" s="1"/>
      <c r="U1487" s="6"/>
      <c r="V1487" s="5"/>
      <c r="W1487" s="5"/>
      <c r="X1487" s="6"/>
      <c r="Y1487" s="6"/>
      <c r="Z1487" s="6"/>
      <c r="AA1487" s="1"/>
      <c r="AB1487" s="1"/>
      <c r="AC1487" s="1"/>
      <c r="AD1487" s="2"/>
      <c r="AE1487" s="2"/>
      <c r="AF1487" s="1"/>
    </row>
    <row r="1488">
      <c r="A1488" s="5"/>
      <c r="B1488" s="3"/>
      <c r="C1488" s="2"/>
      <c r="D1488" s="24"/>
      <c r="E1488" s="2"/>
      <c r="F1488" s="5"/>
      <c r="G1488" s="3"/>
      <c r="H1488" s="1"/>
      <c r="I1488" s="3"/>
      <c r="J1488" s="1"/>
      <c r="K1488" s="5"/>
      <c r="L1488" s="5"/>
      <c r="M1488" s="1"/>
      <c r="N1488" s="1"/>
      <c r="O1488" s="2"/>
      <c r="P1488" s="1"/>
      <c r="Q1488" s="1"/>
      <c r="R1488" s="2"/>
      <c r="S1488" s="1"/>
      <c r="T1488" s="1"/>
      <c r="U1488" s="6"/>
      <c r="V1488" s="5"/>
      <c r="W1488" s="5"/>
      <c r="X1488" s="6"/>
      <c r="Y1488" s="6"/>
      <c r="Z1488" s="6"/>
      <c r="AA1488" s="1"/>
      <c r="AB1488" s="1"/>
      <c r="AC1488" s="1"/>
      <c r="AD1488" s="2"/>
      <c r="AE1488" s="2"/>
      <c r="AF1488" s="1"/>
    </row>
    <row r="1489">
      <c r="A1489" s="5"/>
      <c r="B1489" s="3"/>
      <c r="C1489" s="1"/>
      <c r="D1489" s="24"/>
      <c r="E1489" s="2"/>
      <c r="F1489" s="5"/>
      <c r="G1489" s="3"/>
      <c r="H1489" s="1"/>
      <c r="I1489" s="3"/>
      <c r="J1489" s="1"/>
      <c r="K1489" s="5"/>
      <c r="L1489" s="5"/>
      <c r="M1489" s="1"/>
      <c r="N1489" s="1"/>
      <c r="O1489" s="2"/>
      <c r="P1489" s="1"/>
      <c r="Q1489" s="1"/>
      <c r="R1489" s="2"/>
      <c r="S1489" s="1"/>
      <c r="T1489" s="1"/>
      <c r="U1489" s="6"/>
      <c r="V1489" s="5"/>
      <c r="W1489" s="5"/>
      <c r="X1489" s="5"/>
      <c r="Y1489" s="5"/>
      <c r="Z1489" s="6"/>
      <c r="AA1489" s="1"/>
      <c r="AB1489" s="1"/>
      <c r="AC1489" s="1"/>
      <c r="AD1489" s="2"/>
      <c r="AE1489" s="2"/>
      <c r="AF1489" s="1"/>
    </row>
    <row r="1490">
      <c r="A1490" s="5"/>
      <c r="B1490" s="3"/>
      <c r="C1490" s="1"/>
      <c r="D1490" s="24"/>
      <c r="E1490" s="2"/>
      <c r="F1490" s="5"/>
      <c r="G1490" s="3"/>
      <c r="H1490" s="1"/>
      <c r="I1490" s="3"/>
      <c r="J1490" s="1"/>
      <c r="K1490" s="5"/>
      <c r="L1490" s="5"/>
      <c r="M1490" s="1"/>
      <c r="N1490" s="1"/>
      <c r="O1490" s="2"/>
      <c r="P1490" s="1"/>
      <c r="Q1490" s="1"/>
      <c r="R1490" s="2"/>
      <c r="S1490" s="1"/>
      <c r="T1490" s="1"/>
      <c r="U1490" s="6"/>
      <c r="V1490" s="5"/>
      <c r="W1490" s="5"/>
      <c r="X1490" s="5"/>
      <c r="Y1490" s="5"/>
      <c r="Z1490" s="5"/>
      <c r="AA1490" s="1"/>
      <c r="AB1490" s="1"/>
      <c r="AC1490" s="1"/>
      <c r="AD1490" s="2"/>
      <c r="AE1490" s="2"/>
      <c r="AF1490" s="1"/>
    </row>
    <row r="1491">
      <c r="A1491" s="5"/>
      <c r="B1491" s="3"/>
      <c r="C1491" s="1"/>
      <c r="D1491" s="24"/>
      <c r="E1491" s="2"/>
      <c r="F1491" s="5"/>
      <c r="G1491" s="3"/>
      <c r="H1491" s="1"/>
      <c r="I1491" s="3"/>
      <c r="J1491" s="1"/>
      <c r="K1491" s="5"/>
      <c r="L1491" s="5"/>
      <c r="M1491" s="1"/>
      <c r="N1491" s="1"/>
      <c r="O1491" s="2"/>
      <c r="P1491" s="1"/>
      <c r="Q1491" s="1"/>
      <c r="R1491" s="2"/>
      <c r="S1491" s="1"/>
      <c r="T1491" s="1"/>
      <c r="U1491" s="6"/>
      <c r="V1491" s="5"/>
      <c r="W1491" s="5"/>
      <c r="X1491" s="6"/>
      <c r="Y1491" s="6"/>
      <c r="Z1491" s="6"/>
      <c r="AA1491" s="1"/>
      <c r="AB1491" s="1"/>
      <c r="AC1491" s="1"/>
      <c r="AD1491" s="2"/>
      <c r="AE1491" s="2"/>
      <c r="AF1491" s="1"/>
    </row>
    <row r="1492">
      <c r="A1492" s="5"/>
      <c r="B1492" s="3"/>
      <c r="C1492" s="2"/>
      <c r="D1492" s="24"/>
      <c r="E1492" s="2"/>
      <c r="F1492" s="5"/>
      <c r="G1492" s="3"/>
      <c r="H1492" s="1"/>
      <c r="I1492" s="3"/>
      <c r="J1492" s="1"/>
      <c r="K1492" s="5"/>
      <c r="L1492" s="5"/>
      <c r="M1492" s="1"/>
      <c r="N1492" s="1"/>
      <c r="O1492" s="2"/>
      <c r="P1492" s="1"/>
      <c r="Q1492" s="1"/>
      <c r="R1492" s="2"/>
      <c r="S1492" s="1"/>
      <c r="T1492" s="1"/>
      <c r="U1492" s="6"/>
      <c r="V1492" s="5"/>
      <c r="W1492" s="5"/>
      <c r="X1492" s="6"/>
      <c r="Y1492" s="6"/>
      <c r="Z1492" s="6"/>
      <c r="AA1492" s="1"/>
      <c r="AB1492" s="1"/>
      <c r="AC1492" s="1"/>
      <c r="AD1492" s="2"/>
      <c r="AE1492" s="2"/>
      <c r="AF1492" s="1"/>
    </row>
    <row r="1493">
      <c r="A1493" s="5"/>
      <c r="B1493" s="3"/>
      <c r="C1493" s="2"/>
      <c r="D1493" s="24"/>
      <c r="E1493" s="2"/>
      <c r="F1493" s="5"/>
      <c r="G1493" s="3"/>
      <c r="H1493" s="1"/>
      <c r="I1493" s="3"/>
      <c r="J1493" s="1"/>
      <c r="K1493" s="5"/>
      <c r="L1493" s="5"/>
      <c r="M1493" s="1"/>
      <c r="N1493" s="1"/>
      <c r="O1493" s="2"/>
      <c r="P1493" s="1"/>
      <c r="Q1493" s="1"/>
      <c r="R1493" s="2"/>
      <c r="S1493" s="1"/>
      <c r="T1493" s="1"/>
      <c r="U1493" s="6"/>
      <c r="V1493" s="5"/>
      <c r="W1493" s="5"/>
      <c r="X1493" s="6"/>
      <c r="Y1493" s="6"/>
      <c r="Z1493" s="5"/>
      <c r="AA1493" s="1"/>
      <c r="AB1493" s="1"/>
      <c r="AC1493" s="1"/>
      <c r="AD1493" s="2"/>
      <c r="AE1493" s="2"/>
      <c r="AF1493" s="1"/>
    </row>
    <row r="1494">
      <c r="A1494" s="5"/>
      <c r="B1494" s="3"/>
      <c r="C1494" s="2"/>
      <c r="D1494" s="24"/>
      <c r="E1494" s="2"/>
      <c r="F1494" s="5"/>
      <c r="G1494" s="3"/>
      <c r="H1494" s="1"/>
      <c r="I1494" s="3"/>
      <c r="J1494" s="1"/>
      <c r="K1494" s="5"/>
      <c r="L1494" s="5"/>
      <c r="M1494" s="1"/>
      <c r="N1494" s="1"/>
      <c r="O1494" s="2"/>
      <c r="P1494" s="1"/>
      <c r="Q1494" s="1"/>
      <c r="R1494" s="2"/>
      <c r="S1494" s="1"/>
      <c r="T1494" s="1"/>
      <c r="U1494" s="5"/>
      <c r="V1494" s="5"/>
      <c r="W1494" s="5"/>
      <c r="X1494" s="6"/>
      <c r="Y1494" s="6"/>
      <c r="Z1494" s="6"/>
      <c r="AA1494" s="1"/>
      <c r="AB1494" s="1"/>
      <c r="AC1494" s="1"/>
      <c r="AD1494" s="2"/>
      <c r="AE1494" s="2"/>
      <c r="AF1494" s="1"/>
    </row>
    <row r="1495">
      <c r="A1495" s="5"/>
      <c r="B1495" s="3"/>
      <c r="C1495" s="2"/>
      <c r="D1495" s="24"/>
      <c r="E1495" s="2"/>
      <c r="F1495" s="5"/>
      <c r="G1495" s="3"/>
      <c r="H1495" s="1"/>
      <c r="I1495" s="3"/>
      <c r="J1495" s="1"/>
      <c r="K1495" s="5"/>
      <c r="L1495" s="5"/>
      <c r="M1495" s="1"/>
      <c r="N1495" s="1"/>
      <c r="O1495" s="2"/>
      <c r="P1495" s="1"/>
      <c r="Q1495" s="1"/>
      <c r="R1495" s="2"/>
      <c r="S1495" s="1"/>
      <c r="T1495" s="1"/>
      <c r="U1495" s="6"/>
      <c r="V1495" s="5"/>
      <c r="W1495" s="5"/>
      <c r="X1495" s="6"/>
      <c r="Y1495" s="6"/>
      <c r="Z1495" s="6"/>
      <c r="AA1495" s="1"/>
      <c r="AB1495" s="1"/>
      <c r="AC1495" s="1"/>
      <c r="AD1495" s="2"/>
      <c r="AE1495" s="2"/>
      <c r="AF1495" s="1"/>
    </row>
    <row r="1496">
      <c r="A1496" s="5"/>
      <c r="B1496" s="3"/>
      <c r="C1496" s="2"/>
      <c r="D1496" s="24"/>
      <c r="E1496" s="2"/>
      <c r="F1496" s="5"/>
      <c r="G1496" s="3"/>
      <c r="H1496" s="1"/>
      <c r="I1496" s="3"/>
      <c r="J1496" s="1"/>
      <c r="K1496" s="5"/>
      <c r="L1496" s="5"/>
      <c r="M1496" s="1"/>
      <c r="N1496" s="1"/>
      <c r="O1496" s="2"/>
      <c r="P1496" s="1"/>
      <c r="Q1496" s="1"/>
      <c r="R1496" s="2"/>
      <c r="S1496" s="1"/>
      <c r="T1496" s="1"/>
      <c r="U1496" s="6"/>
      <c r="V1496" s="5"/>
      <c r="W1496" s="5"/>
      <c r="X1496" s="6"/>
      <c r="Y1496" s="6"/>
      <c r="Z1496" s="6"/>
      <c r="AA1496" s="1"/>
      <c r="AB1496" s="1"/>
      <c r="AC1496" s="1"/>
      <c r="AD1496" s="2"/>
      <c r="AE1496" s="2"/>
      <c r="AF1496" s="1"/>
    </row>
    <row r="1497">
      <c r="A1497" s="5"/>
      <c r="B1497" s="3"/>
      <c r="C1497" s="2"/>
      <c r="D1497" s="24"/>
      <c r="E1497" s="2"/>
      <c r="F1497" s="5"/>
      <c r="G1497" s="3"/>
      <c r="H1497" s="1"/>
      <c r="I1497" s="3"/>
      <c r="J1497" s="1"/>
      <c r="K1497" s="5"/>
      <c r="L1497" s="5"/>
      <c r="M1497" s="1"/>
      <c r="N1497" s="1"/>
      <c r="O1497" s="2"/>
      <c r="P1497" s="1"/>
      <c r="Q1497" s="1"/>
      <c r="R1497" s="2"/>
      <c r="S1497" s="1"/>
      <c r="T1497" s="1"/>
      <c r="U1497" s="6"/>
      <c r="V1497" s="5"/>
      <c r="W1497" s="5"/>
      <c r="X1497" s="6"/>
      <c r="Y1497" s="6"/>
      <c r="Z1497" s="6"/>
      <c r="AA1497" s="1"/>
      <c r="AB1497" s="1"/>
      <c r="AC1497" s="1"/>
      <c r="AD1497" s="2"/>
      <c r="AE1497" s="2"/>
      <c r="AF1497" s="1"/>
    </row>
    <row r="1498">
      <c r="A1498" s="5"/>
      <c r="B1498" s="3"/>
      <c r="C1498" s="2"/>
      <c r="D1498" s="24"/>
      <c r="E1498" s="2"/>
      <c r="F1498" s="5"/>
      <c r="G1498" s="3"/>
      <c r="H1498" s="1"/>
      <c r="I1498" s="3"/>
      <c r="J1498" s="1"/>
      <c r="K1498" s="5"/>
      <c r="L1498" s="5"/>
      <c r="M1498" s="1"/>
      <c r="N1498" s="1"/>
      <c r="O1498" s="2"/>
      <c r="P1498" s="1"/>
      <c r="Q1498" s="1"/>
      <c r="R1498" s="2"/>
      <c r="S1498" s="1"/>
      <c r="T1498" s="1"/>
      <c r="U1498" s="6"/>
      <c r="V1498" s="5"/>
      <c r="W1498" s="5"/>
      <c r="X1498" s="6"/>
      <c r="Y1498" s="6"/>
      <c r="Z1498" s="6"/>
      <c r="AA1498" s="1"/>
      <c r="AB1498" s="1"/>
      <c r="AC1498" s="1"/>
      <c r="AD1498" s="2"/>
      <c r="AE1498" s="2"/>
      <c r="AF1498" s="1"/>
    </row>
    <row r="1499">
      <c r="A1499" s="5"/>
      <c r="B1499" s="3"/>
      <c r="C1499" s="2"/>
      <c r="D1499" s="24"/>
      <c r="E1499" s="2"/>
      <c r="F1499" s="5"/>
      <c r="G1499" s="3"/>
      <c r="H1499" s="1"/>
      <c r="I1499" s="3"/>
      <c r="J1499" s="1"/>
      <c r="K1499" s="5"/>
      <c r="L1499" s="5"/>
      <c r="M1499" s="1"/>
      <c r="N1499" s="1"/>
      <c r="O1499" s="2"/>
      <c r="P1499" s="1"/>
      <c r="Q1499" s="1"/>
      <c r="R1499" s="2"/>
      <c r="S1499" s="1"/>
      <c r="T1499" s="1"/>
      <c r="U1499" s="6"/>
      <c r="V1499" s="5"/>
      <c r="W1499" s="5"/>
      <c r="X1499" s="6"/>
      <c r="Y1499" s="6"/>
      <c r="Z1499" s="6"/>
      <c r="AA1499" s="1"/>
      <c r="AB1499" s="1"/>
      <c r="AC1499" s="1"/>
      <c r="AD1499" s="2"/>
      <c r="AE1499" s="2"/>
      <c r="AF1499" s="1"/>
    </row>
    <row r="1500">
      <c r="A1500" s="5"/>
      <c r="B1500" s="3"/>
      <c r="C1500" s="2"/>
      <c r="D1500" s="24"/>
      <c r="E1500" s="2"/>
      <c r="F1500" s="5"/>
      <c r="G1500" s="3"/>
      <c r="H1500" s="1"/>
      <c r="I1500" s="3"/>
      <c r="J1500" s="1"/>
      <c r="K1500" s="5"/>
      <c r="L1500" s="5"/>
      <c r="M1500" s="1"/>
      <c r="N1500" s="1"/>
      <c r="O1500" s="2"/>
      <c r="P1500" s="1"/>
      <c r="Q1500" s="1"/>
      <c r="R1500" s="2"/>
      <c r="S1500" s="1"/>
      <c r="T1500" s="1"/>
      <c r="U1500" s="6"/>
      <c r="V1500" s="5"/>
      <c r="W1500" s="5"/>
      <c r="X1500" s="6"/>
      <c r="Y1500" s="6"/>
      <c r="Z1500" s="6"/>
      <c r="AA1500" s="1"/>
      <c r="AB1500" s="1"/>
      <c r="AC1500" s="1"/>
      <c r="AD1500" s="2"/>
      <c r="AE1500" s="2"/>
      <c r="AF1500" s="1"/>
    </row>
    <row r="1501">
      <c r="A1501" s="5"/>
      <c r="B1501" s="3"/>
      <c r="C1501" s="2"/>
      <c r="D1501" s="24"/>
      <c r="E1501" s="2"/>
      <c r="F1501" s="5"/>
      <c r="G1501" s="3"/>
      <c r="H1501" s="1"/>
      <c r="I1501" s="3"/>
      <c r="J1501" s="1"/>
      <c r="K1501" s="5"/>
      <c r="L1501" s="5"/>
      <c r="M1501" s="1"/>
      <c r="N1501" s="1"/>
      <c r="O1501" s="2"/>
      <c r="P1501" s="1"/>
      <c r="Q1501" s="1"/>
      <c r="R1501" s="2"/>
      <c r="S1501" s="1"/>
      <c r="T1501" s="1"/>
      <c r="U1501" s="6"/>
      <c r="V1501" s="5"/>
      <c r="W1501" s="5"/>
      <c r="X1501" s="6"/>
      <c r="Y1501" s="6"/>
      <c r="Z1501" s="6"/>
      <c r="AA1501" s="1"/>
      <c r="AB1501" s="1"/>
      <c r="AC1501" s="1"/>
      <c r="AD1501" s="2"/>
      <c r="AE1501" s="2"/>
      <c r="AF1501" s="1"/>
    </row>
    <row r="1502">
      <c r="A1502" s="5"/>
      <c r="B1502" s="3"/>
      <c r="C1502" s="2"/>
      <c r="D1502" s="24"/>
      <c r="E1502" s="2"/>
      <c r="F1502" s="5"/>
      <c r="G1502" s="3"/>
      <c r="H1502" s="1"/>
      <c r="I1502" s="3"/>
      <c r="J1502" s="1"/>
      <c r="K1502" s="5"/>
      <c r="L1502" s="5"/>
      <c r="M1502" s="1"/>
      <c r="N1502" s="1"/>
      <c r="O1502" s="2"/>
      <c r="P1502" s="1"/>
      <c r="Q1502" s="1"/>
      <c r="R1502" s="2"/>
      <c r="S1502" s="1"/>
      <c r="T1502" s="1"/>
      <c r="U1502" s="6"/>
      <c r="V1502" s="5"/>
      <c r="W1502" s="5"/>
      <c r="X1502" s="6"/>
      <c r="Y1502" s="6"/>
      <c r="Z1502" s="6"/>
      <c r="AA1502" s="1"/>
      <c r="AB1502" s="1"/>
      <c r="AC1502" s="1"/>
      <c r="AD1502" s="2"/>
      <c r="AE1502" s="2"/>
      <c r="AF1502" s="1"/>
    </row>
    <row r="1503">
      <c r="A1503" s="5"/>
      <c r="B1503" s="3"/>
      <c r="C1503" s="2"/>
      <c r="D1503" s="24"/>
      <c r="E1503" s="2"/>
      <c r="F1503" s="5"/>
      <c r="G1503" s="3"/>
      <c r="H1503" s="1"/>
      <c r="I1503" s="3"/>
      <c r="J1503" s="1"/>
      <c r="K1503" s="5"/>
      <c r="L1503" s="5"/>
      <c r="M1503" s="1"/>
      <c r="N1503" s="1"/>
      <c r="O1503" s="2"/>
      <c r="P1503" s="1"/>
      <c r="Q1503" s="1"/>
      <c r="R1503" s="2"/>
      <c r="S1503" s="1"/>
      <c r="T1503" s="1"/>
      <c r="U1503" s="6"/>
      <c r="V1503" s="5"/>
      <c r="W1503" s="5"/>
      <c r="X1503" s="6"/>
      <c r="Y1503" s="6"/>
      <c r="Z1503" s="6"/>
      <c r="AA1503" s="1"/>
      <c r="AB1503" s="1"/>
      <c r="AC1503" s="1"/>
      <c r="AD1503" s="2"/>
      <c r="AE1503" s="2"/>
      <c r="AF1503" s="1"/>
    </row>
    <row r="1504">
      <c r="A1504" s="5"/>
      <c r="B1504" s="3"/>
      <c r="C1504" s="2"/>
      <c r="D1504" s="24"/>
      <c r="E1504" s="2"/>
      <c r="F1504" s="1"/>
      <c r="G1504" s="18"/>
      <c r="H1504" s="1"/>
      <c r="I1504" s="18"/>
      <c r="J1504" s="1"/>
      <c r="K1504" s="5"/>
      <c r="L1504" s="5"/>
      <c r="M1504" s="1"/>
      <c r="N1504" s="1"/>
      <c r="O1504" s="2"/>
      <c r="P1504" s="1"/>
      <c r="Q1504" s="1"/>
      <c r="R1504" s="2"/>
      <c r="S1504" s="1"/>
      <c r="T1504" s="1"/>
      <c r="U1504" s="6"/>
      <c r="V1504" s="5"/>
      <c r="W1504" s="5"/>
      <c r="X1504" s="6"/>
      <c r="Y1504" s="6"/>
      <c r="Z1504" s="6"/>
      <c r="AA1504" s="1"/>
      <c r="AB1504" s="1"/>
      <c r="AC1504" s="1"/>
      <c r="AD1504" s="2"/>
      <c r="AE1504" s="2"/>
      <c r="AF1504" s="1"/>
    </row>
    <row r="1505">
      <c r="A1505" s="5"/>
      <c r="B1505" s="3"/>
      <c r="C1505" s="2"/>
      <c r="D1505" s="24"/>
      <c r="E1505" s="2"/>
      <c r="F1505" s="5"/>
      <c r="G1505" s="3"/>
      <c r="H1505" s="1"/>
      <c r="I1505" s="3"/>
      <c r="J1505" s="1"/>
      <c r="K1505" s="5"/>
      <c r="L1505" s="5"/>
      <c r="M1505" s="1"/>
      <c r="N1505" s="1"/>
      <c r="O1505" s="2"/>
      <c r="P1505" s="1"/>
      <c r="Q1505" s="1"/>
      <c r="R1505" s="2"/>
      <c r="S1505" s="1"/>
      <c r="T1505" s="1"/>
      <c r="U1505" s="6"/>
      <c r="V1505" s="5"/>
      <c r="W1505" s="5"/>
      <c r="X1505" s="6"/>
      <c r="Y1505" s="6"/>
      <c r="Z1505" s="6"/>
      <c r="AA1505" s="1"/>
      <c r="AB1505" s="1"/>
      <c r="AC1505" s="1"/>
      <c r="AD1505" s="2"/>
      <c r="AE1505" s="2"/>
      <c r="AF1505" s="1"/>
    </row>
    <row r="1506">
      <c r="A1506" s="5"/>
      <c r="B1506" s="3"/>
      <c r="C1506" s="2"/>
      <c r="D1506" s="24"/>
      <c r="E1506" s="2"/>
      <c r="F1506" s="5"/>
      <c r="G1506" s="3"/>
      <c r="H1506" s="1"/>
      <c r="I1506" s="3"/>
      <c r="J1506" s="1"/>
      <c r="K1506" s="5"/>
      <c r="L1506" s="5"/>
      <c r="M1506" s="1"/>
      <c r="N1506" s="1"/>
      <c r="O1506" s="2"/>
      <c r="P1506" s="1"/>
      <c r="Q1506" s="1"/>
      <c r="R1506" s="2"/>
      <c r="S1506" s="1"/>
      <c r="T1506" s="1"/>
      <c r="U1506" s="6"/>
      <c r="V1506" s="5"/>
      <c r="W1506" s="5"/>
      <c r="X1506" s="6"/>
      <c r="Y1506" s="6"/>
      <c r="Z1506" s="6"/>
      <c r="AA1506" s="1"/>
      <c r="AB1506" s="1"/>
      <c r="AC1506" s="1"/>
      <c r="AD1506" s="2"/>
      <c r="AE1506" s="2"/>
      <c r="AF1506" s="1"/>
    </row>
    <row r="1507">
      <c r="A1507" s="5"/>
      <c r="B1507" s="3"/>
      <c r="C1507" s="1"/>
      <c r="D1507" s="24"/>
      <c r="E1507" s="2"/>
      <c r="F1507" s="5"/>
      <c r="G1507" s="3"/>
      <c r="H1507" s="1"/>
      <c r="I1507" s="3"/>
      <c r="J1507" s="1"/>
      <c r="K1507" s="5"/>
      <c r="L1507" s="5"/>
      <c r="M1507" s="1"/>
      <c r="N1507" s="1"/>
      <c r="O1507" s="2"/>
      <c r="P1507" s="1"/>
      <c r="Q1507" s="1"/>
      <c r="R1507" s="2"/>
      <c r="S1507" s="1"/>
      <c r="T1507" s="1"/>
      <c r="U1507" s="5"/>
      <c r="V1507" s="5"/>
      <c r="W1507" s="5"/>
      <c r="X1507" s="5"/>
      <c r="Y1507" s="5"/>
      <c r="Z1507" s="5"/>
      <c r="AA1507" s="1"/>
      <c r="AB1507" s="1"/>
      <c r="AC1507" s="1"/>
      <c r="AD1507" s="2"/>
      <c r="AE1507" s="2"/>
      <c r="AF1507" s="1"/>
    </row>
    <row r="1508">
      <c r="A1508" s="5"/>
      <c r="B1508" s="3"/>
      <c r="C1508" s="1"/>
      <c r="D1508" s="24"/>
      <c r="E1508" s="2"/>
      <c r="F1508" s="5"/>
      <c r="G1508" s="3"/>
      <c r="H1508" s="1"/>
      <c r="I1508" s="3"/>
      <c r="J1508" s="1"/>
      <c r="K1508" s="5"/>
      <c r="L1508" s="5"/>
      <c r="M1508" s="1"/>
      <c r="N1508" s="1"/>
      <c r="O1508" s="2"/>
      <c r="P1508" s="1"/>
      <c r="Q1508" s="1"/>
      <c r="R1508" s="2"/>
      <c r="S1508" s="1"/>
      <c r="T1508" s="1"/>
      <c r="U1508" s="6"/>
      <c r="V1508" s="5"/>
      <c r="W1508" s="5"/>
      <c r="X1508" s="6"/>
      <c r="Y1508" s="6"/>
      <c r="Z1508" s="6"/>
      <c r="AA1508" s="1"/>
      <c r="AB1508" s="1"/>
      <c r="AC1508" s="1"/>
      <c r="AD1508" s="2"/>
      <c r="AE1508" s="2"/>
      <c r="AF1508" s="1"/>
    </row>
    <row r="1509">
      <c r="A1509" s="5"/>
      <c r="B1509" s="3"/>
      <c r="C1509" s="1"/>
      <c r="D1509" s="24"/>
      <c r="E1509" s="2"/>
      <c r="F1509" s="5"/>
      <c r="G1509" s="3"/>
      <c r="H1509" s="1"/>
      <c r="I1509" s="3"/>
      <c r="J1509" s="1"/>
      <c r="K1509" s="5"/>
      <c r="L1509" s="5"/>
      <c r="M1509" s="1"/>
      <c r="N1509" s="1"/>
      <c r="O1509" s="2"/>
      <c r="P1509" s="1"/>
      <c r="Q1509" s="1"/>
      <c r="R1509" s="2"/>
      <c r="S1509" s="1"/>
      <c r="T1509" s="1"/>
      <c r="U1509" s="6"/>
      <c r="V1509" s="5"/>
      <c r="W1509" s="5"/>
      <c r="X1509" s="6"/>
      <c r="Y1509" s="6"/>
      <c r="Z1509" s="6"/>
      <c r="AA1509" s="1"/>
      <c r="AB1509" s="1"/>
      <c r="AC1509" s="1"/>
      <c r="AD1509" s="2"/>
      <c r="AE1509" s="2"/>
      <c r="AF1509" s="1"/>
    </row>
    <row r="1510">
      <c r="A1510" s="5"/>
      <c r="B1510" s="3"/>
      <c r="C1510" s="1"/>
      <c r="D1510" s="24"/>
      <c r="E1510" s="2"/>
      <c r="F1510" s="5"/>
      <c r="G1510" s="3"/>
      <c r="H1510" s="1"/>
      <c r="I1510" s="3"/>
      <c r="J1510" s="1"/>
      <c r="K1510" s="5"/>
      <c r="L1510" s="5"/>
      <c r="M1510" s="1"/>
      <c r="N1510" s="1"/>
      <c r="O1510" s="2"/>
      <c r="P1510" s="1"/>
      <c r="Q1510" s="1"/>
      <c r="R1510" s="2"/>
      <c r="S1510" s="1"/>
      <c r="T1510" s="1"/>
      <c r="U1510" s="6"/>
      <c r="V1510" s="5"/>
      <c r="W1510" s="5"/>
      <c r="X1510" s="6"/>
      <c r="Y1510" s="6"/>
      <c r="Z1510" s="6"/>
      <c r="AA1510" s="1"/>
      <c r="AB1510" s="1"/>
      <c r="AC1510" s="1"/>
      <c r="AD1510" s="2"/>
      <c r="AE1510" s="2"/>
      <c r="AF1510" s="1"/>
    </row>
    <row r="1511">
      <c r="A1511" s="5"/>
      <c r="B1511" s="3"/>
      <c r="C1511" s="1"/>
      <c r="D1511" s="24"/>
      <c r="E1511" s="2"/>
      <c r="F1511" s="5"/>
      <c r="G1511" s="3"/>
      <c r="H1511" s="1"/>
      <c r="I1511" s="3"/>
      <c r="J1511" s="1"/>
      <c r="K1511" s="5"/>
      <c r="L1511" s="5"/>
      <c r="M1511" s="1"/>
      <c r="N1511" s="1"/>
      <c r="O1511" s="2"/>
      <c r="P1511" s="1"/>
      <c r="Q1511" s="1"/>
      <c r="R1511" s="2"/>
      <c r="S1511" s="1"/>
      <c r="T1511" s="1"/>
      <c r="U1511" s="6"/>
      <c r="V1511" s="5"/>
      <c r="W1511" s="5"/>
      <c r="X1511" s="6"/>
      <c r="Y1511" s="6"/>
      <c r="Z1511" s="5"/>
      <c r="AA1511" s="1"/>
      <c r="AB1511" s="1"/>
      <c r="AC1511" s="1"/>
      <c r="AD1511" s="2"/>
      <c r="AE1511" s="2"/>
      <c r="AF1511" s="1"/>
    </row>
    <row r="1512">
      <c r="A1512" s="5"/>
      <c r="B1512" s="3"/>
      <c r="C1512" s="2"/>
      <c r="D1512" s="24"/>
      <c r="E1512" s="2"/>
      <c r="F1512" s="5"/>
      <c r="G1512" s="3"/>
      <c r="H1512" s="1"/>
      <c r="I1512" s="3"/>
      <c r="J1512" s="1"/>
      <c r="K1512" s="5"/>
      <c r="L1512" s="5"/>
      <c r="M1512" s="1"/>
      <c r="N1512" s="1"/>
      <c r="O1512" s="2"/>
      <c r="P1512" s="1"/>
      <c r="Q1512" s="1"/>
      <c r="R1512" s="2"/>
      <c r="S1512" s="1"/>
      <c r="T1512" s="1"/>
      <c r="U1512" s="6"/>
      <c r="V1512" s="5"/>
      <c r="W1512" s="5"/>
      <c r="X1512" s="6"/>
      <c r="Y1512" s="6"/>
      <c r="Z1512" s="6"/>
      <c r="AA1512" s="1"/>
      <c r="AB1512" s="1"/>
      <c r="AC1512" s="1"/>
      <c r="AD1512" s="2"/>
      <c r="AE1512" s="2"/>
      <c r="AF1512" s="1"/>
    </row>
    <row r="1513">
      <c r="A1513" s="5"/>
      <c r="B1513" s="3"/>
      <c r="C1513" s="2"/>
      <c r="D1513" s="24"/>
      <c r="E1513" s="2"/>
      <c r="F1513" s="5"/>
      <c r="G1513" s="3"/>
      <c r="H1513" s="1"/>
      <c r="I1513" s="3"/>
      <c r="J1513" s="1"/>
      <c r="K1513" s="5"/>
      <c r="L1513" s="5"/>
      <c r="M1513" s="1"/>
      <c r="N1513" s="1"/>
      <c r="O1513" s="2"/>
      <c r="P1513" s="1"/>
      <c r="Q1513" s="1"/>
      <c r="R1513" s="2"/>
      <c r="S1513" s="1"/>
      <c r="T1513" s="1"/>
      <c r="U1513" s="6"/>
      <c r="V1513" s="5"/>
      <c r="W1513" s="5"/>
      <c r="X1513" s="6"/>
      <c r="Y1513" s="6"/>
      <c r="Z1513" s="6"/>
      <c r="AA1513" s="1"/>
      <c r="AB1513" s="1"/>
      <c r="AC1513" s="1"/>
      <c r="AD1513" s="2"/>
      <c r="AE1513" s="2"/>
      <c r="AF1513" s="1"/>
    </row>
    <row r="1514">
      <c r="A1514" s="5"/>
      <c r="B1514" s="3"/>
      <c r="C1514" s="2"/>
      <c r="D1514" s="24"/>
      <c r="E1514" s="2"/>
      <c r="F1514" s="5"/>
      <c r="G1514" s="3"/>
      <c r="H1514" s="1"/>
      <c r="I1514" s="3"/>
      <c r="J1514" s="1"/>
      <c r="K1514" s="5"/>
      <c r="L1514" s="5"/>
      <c r="M1514" s="1"/>
      <c r="N1514" s="1"/>
      <c r="O1514" s="2"/>
      <c r="P1514" s="1"/>
      <c r="Q1514" s="1"/>
      <c r="R1514" s="2"/>
      <c r="S1514" s="1"/>
      <c r="T1514" s="1"/>
      <c r="U1514" s="6"/>
      <c r="V1514" s="5"/>
      <c r="W1514" s="5"/>
      <c r="X1514" s="6"/>
      <c r="Y1514" s="6"/>
      <c r="Z1514" s="6"/>
      <c r="AA1514" s="1"/>
      <c r="AB1514" s="1"/>
      <c r="AC1514" s="1"/>
      <c r="AD1514" s="2"/>
      <c r="AE1514" s="2"/>
      <c r="AF1514" s="1"/>
    </row>
    <row r="1515">
      <c r="A1515" s="5"/>
      <c r="B1515" s="3"/>
      <c r="C1515" s="1"/>
      <c r="D1515" s="24"/>
      <c r="E1515" s="2"/>
      <c r="F1515" s="5"/>
      <c r="G1515" s="3"/>
      <c r="H1515" s="1"/>
      <c r="I1515" s="3"/>
      <c r="J1515" s="1"/>
      <c r="K1515" s="5"/>
      <c r="L1515" s="5"/>
      <c r="M1515" s="1"/>
      <c r="N1515" s="1"/>
      <c r="O1515" s="2"/>
      <c r="P1515" s="1"/>
      <c r="Q1515" s="1"/>
      <c r="R1515" s="2"/>
      <c r="S1515" s="1"/>
      <c r="T1515" s="1"/>
      <c r="U1515" s="6"/>
      <c r="V1515" s="5"/>
      <c r="W1515" s="5"/>
      <c r="X1515" s="6"/>
      <c r="Y1515" s="6"/>
      <c r="Z1515" s="6"/>
      <c r="AA1515" s="1"/>
      <c r="AB1515" s="1"/>
      <c r="AC1515" s="1"/>
      <c r="AD1515" s="2"/>
      <c r="AE1515" s="2"/>
      <c r="AF1515" s="1"/>
    </row>
    <row r="1516">
      <c r="A1516" s="5"/>
      <c r="B1516" s="3"/>
      <c r="C1516" s="2"/>
      <c r="D1516" s="24"/>
      <c r="E1516" s="2"/>
      <c r="F1516" s="5"/>
      <c r="G1516" s="3"/>
      <c r="H1516" s="1"/>
      <c r="I1516" s="3"/>
      <c r="J1516" s="1"/>
      <c r="K1516" s="5"/>
      <c r="L1516" s="5"/>
      <c r="M1516" s="1"/>
      <c r="N1516" s="1"/>
      <c r="O1516" s="2"/>
      <c r="P1516" s="1"/>
      <c r="Q1516" s="1"/>
      <c r="R1516" s="2"/>
      <c r="S1516" s="1"/>
      <c r="T1516" s="1"/>
      <c r="U1516" s="6"/>
      <c r="V1516" s="5"/>
      <c r="W1516" s="5"/>
      <c r="X1516" s="6"/>
      <c r="Y1516" s="6"/>
      <c r="Z1516" s="6"/>
      <c r="AA1516" s="1"/>
      <c r="AB1516" s="1"/>
      <c r="AC1516" s="1"/>
      <c r="AD1516" s="2"/>
      <c r="AE1516" s="2"/>
      <c r="AF1516" s="1"/>
    </row>
    <row r="1517">
      <c r="A1517" s="5"/>
      <c r="B1517" s="3"/>
      <c r="C1517" s="2"/>
      <c r="D1517" s="24"/>
      <c r="E1517" s="2"/>
      <c r="F1517" s="5"/>
      <c r="G1517" s="3"/>
      <c r="H1517" s="1"/>
      <c r="I1517" s="3"/>
      <c r="J1517" s="1"/>
      <c r="K1517" s="5"/>
      <c r="L1517" s="5"/>
      <c r="M1517" s="1"/>
      <c r="N1517" s="1"/>
      <c r="O1517" s="2"/>
      <c r="P1517" s="1"/>
      <c r="Q1517" s="1"/>
      <c r="R1517" s="2"/>
      <c r="S1517" s="1"/>
      <c r="T1517" s="1"/>
      <c r="U1517" s="6"/>
      <c r="V1517" s="5"/>
      <c r="W1517" s="5"/>
      <c r="X1517" s="6"/>
      <c r="Y1517" s="6"/>
      <c r="Z1517" s="6"/>
      <c r="AA1517" s="1"/>
      <c r="AB1517" s="1"/>
      <c r="AC1517" s="1"/>
      <c r="AD1517" s="2"/>
      <c r="AE1517" s="2"/>
      <c r="AF1517" s="1"/>
    </row>
    <row r="1518">
      <c r="A1518" s="5"/>
      <c r="B1518" s="3"/>
      <c r="C1518" s="2"/>
      <c r="D1518" s="24"/>
      <c r="E1518" s="2"/>
      <c r="F1518" s="5"/>
      <c r="G1518" s="3"/>
      <c r="H1518" s="1"/>
      <c r="I1518" s="3"/>
      <c r="J1518" s="1"/>
      <c r="K1518" s="5"/>
      <c r="L1518" s="5"/>
      <c r="M1518" s="1"/>
      <c r="N1518" s="1"/>
      <c r="O1518" s="2"/>
      <c r="P1518" s="1"/>
      <c r="Q1518" s="1"/>
      <c r="R1518" s="2"/>
      <c r="S1518" s="1"/>
      <c r="T1518" s="1"/>
      <c r="U1518" s="6"/>
      <c r="V1518" s="5"/>
      <c r="W1518" s="5"/>
      <c r="X1518" s="6"/>
      <c r="Y1518" s="6"/>
      <c r="Z1518" s="6"/>
      <c r="AA1518" s="1"/>
      <c r="AB1518" s="1"/>
      <c r="AC1518" s="1"/>
      <c r="AD1518" s="2"/>
      <c r="AE1518" s="2"/>
      <c r="AF1518" s="1"/>
    </row>
    <row r="1519">
      <c r="A1519" s="5"/>
      <c r="B1519" s="3"/>
      <c r="C1519" s="2"/>
      <c r="D1519" s="24"/>
      <c r="E1519" s="2"/>
      <c r="F1519" s="5"/>
      <c r="G1519" s="3"/>
      <c r="H1519" s="1"/>
      <c r="I1519" s="3"/>
      <c r="J1519" s="1"/>
      <c r="K1519" s="5"/>
      <c r="L1519" s="5"/>
      <c r="M1519" s="1"/>
      <c r="N1519" s="1"/>
      <c r="O1519" s="2"/>
      <c r="P1519" s="1"/>
      <c r="Q1519" s="1"/>
      <c r="R1519" s="2"/>
      <c r="S1519" s="1"/>
      <c r="T1519" s="1"/>
      <c r="U1519" s="6"/>
      <c r="V1519" s="5"/>
      <c r="W1519" s="5"/>
      <c r="X1519" s="6"/>
      <c r="Y1519" s="6"/>
      <c r="Z1519" s="6"/>
      <c r="AA1519" s="1"/>
      <c r="AB1519" s="1"/>
      <c r="AC1519" s="1"/>
      <c r="AD1519" s="2"/>
      <c r="AE1519" s="2"/>
      <c r="AF1519" s="1"/>
    </row>
    <row r="1520">
      <c r="A1520" s="5"/>
      <c r="B1520" s="3"/>
      <c r="C1520" s="2"/>
      <c r="D1520" s="24"/>
      <c r="E1520" s="2"/>
      <c r="F1520" s="5"/>
      <c r="G1520" s="3"/>
      <c r="H1520" s="1"/>
      <c r="I1520" s="3"/>
      <c r="J1520" s="1"/>
      <c r="K1520" s="5"/>
      <c r="L1520" s="5"/>
      <c r="M1520" s="1"/>
      <c r="N1520" s="1"/>
      <c r="O1520" s="2"/>
      <c r="P1520" s="1"/>
      <c r="Q1520" s="1"/>
      <c r="R1520" s="2"/>
      <c r="S1520" s="1"/>
      <c r="T1520" s="1"/>
      <c r="U1520" s="5"/>
      <c r="V1520" s="5"/>
      <c r="W1520" s="5"/>
      <c r="X1520" s="5"/>
      <c r="Y1520" s="5"/>
      <c r="Z1520" s="5"/>
      <c r="AA1520" s="1"/>
      <c r="AB1520" s="1"/>
      <c r="AC1520" s="1"/>
      <c r="AD1520" s="2"/>
      <c r="AE1520" s="2"/>
      <c r="AF1520" s="1"/>
    </row>
    <row r="1521">
      <c r="A1521" s="5"/>
      <c r="B1521" s="3"/>
      <c r="C1521" s="2"/>
      <c r="D1521" s="24"/>
      <c r="E1521" s="2"/>
      <c r="F1521" s="11"/>
      <c r="G1521" s="25"/>
      <c r="H1521" s="2"/>
      <c r="I1521" s="25"/>
      <c r="J1521" s="1"/>
      <c r="K1521" s="5"/>
      <c r="L1521" s="5"/>
      <c r="M1521" s="1"/>
      <c r="N1521" s="1"/>
      <c r="O1521" s="2"/>
      <c r="P1521" s="1"/>
      <c r="Q1521" s="1"/>
      <c r="R1521" s="2"/>
      <c r="S1521" s="1"/>
      <c r="T1521" s="1"/>
      <c r="U1521" s="6"/>
      <c r="V1521" s="5"/>
      <c r="W1521" s="5"/>
      <c r="X1521" s="6"/>
      <c r="Y1521" s="6"/>
      <c r="Z1521" s="6"/>
      <c r="AA1521" s="1"/>
      <c r="AB1521" s="1"/>
      <c r="AC1521" s="1"/>
      <c r="AD1521" s="2"/>
      <c r="AE1521" s="2"/>
      <c r="AF1521" s="1"/>
    </row>
    <row r="1522">
      <c r="A1522" s="5"/>
      <c r="B1522" s="3"/>
      <c r="C1522" s="2"/>
      <c r="D1522" s="24"/>
      <c r="E1522" s="2"/>
      <c r="F1522" s="11"/>
      <c r="G1522" s="25"/>
      <c r="H1522" s="2"/>
      <c r="I1522" s="25"/>
      <c r="J1522" s="1"/>
      <c r="K1522" s="5"/>
      <c r="L1522" s="5"/>
      <c r="M1522" s="1"/>
      <c r="N1522" s="1"/>
      <c r="O1522" s="2"/>
      <c r="P1522" s="1"/>
      <c r="Q1522" s="1"/>
      <c r="R1522" s="2"/>
      <c r="S1522" s="1"/>
      <c r="T1522" s="1"/>
      <c r="U1522" s="6"/>
      <c r="V1522" s="5"/>
      <c r="W1522" s="5"/>
      <c r="X1522" s="6"/>
      <c r="Y1522" s="6"/>
      <c r="Z1522" s="6"/>
      <c r="AA1522" s="1"/>
      <c r="AB1522" s="1"/>
      <c r="AC1522" s="1"/>
      <c r="AD1522" s="2"/>
      <c r="AE1522" s="2"/>
      <c r="AF1522" s="1"/>
    </row>
    <row r="1523">
      <c r="A1523" s="5"/>
      <c r="B1523" s="3"/>
      <c r="C1523" s="2"/>
      <c r="D1523" s="24"/>
      <c r="E1523" s="2"/>
      <c r="F1523" s="5"/>
      <c r="G1523" s="3"/>
      <c r="H1523" s="1"/>
      <c r="I1523" s="3"/>
      <c r="J1523" s="1"/>
      <c r="K1523" s="5"/>
      <c r="L1523" s="5"/>
      <c r="M1523" s="1"/>
      <c r="N1523" s="1"/>
      <c r="O1523" s="2"/>
      <c r="P1523" s="1"/>
      <c r="Q1523" s="1"/>
      <c r="R1523" s="2"/>
      <c r="S1523" s="1"/>
      <c r="T1523" s="1"/>
      <c r="U1523" s="6"/>
      <c r="V1523" s="5"/>
      <c r="W1523" s="5"/>
      <c r="X1523" s="6"/>
      <c r="Y1523" s="6"/>
      <c r="Z1523" s="6"/>
      <c r="AA1523" s="1"/>
      <c r="AB1523" s="1"/>
      <c r="AC1523" s="1"/>
      <c r="AD1523" s="2"/>
      <c r="AE1523" s="2"/>
      <c r="AF1523" s="1"/>
    </row>
    <row r="1524">
      <c r="A1524" s="5"/>
      <c r="B1524" s="3"/>
      <c r="C1524" s="2"/>
      <c r="D1524" s="24"/>
      <c r="E1524" s="2"/>
      <c r="F1524" s="5"/>
      <c r="G1524" s="3"/>
      <c r="H1524" s="1"/>
      <c r="I1524" s="3"/>
      <c r="J1524" s="1"/>
      <c r="K1524" s="5"/>
      <c r="L1524" s="5"/>
      <c r="M1524" s="1"/>
      <c r="N1524" s="1"/>
      <c r="O1524" s="2"/>
      <c r="P1524" s="1"/>
      <c r="Q1524" s="1"/>
      <c r="R1524" s="2"/>
      <c r="S1524" s="1"/>
      <c r="T1524" s="1"/>
      <c r="U1524" s="6"/>
      <c r="V1524" s="5"/>
      <c r="W1524" s="5"/>
      <c r="X1524" s="6"/>
      <c r="Y1524" s="6"/>
      <c r="Z1524" s="6"/>
      <c r="AA1524" s="1"/>
      <c r="AB1524" s="1"/>
      <c r="AC1524" s="1"/>
      <c r="AD1524" s="2"/>
      <c r="AE1524" s="2"/>
      <c r="AF1524" s="1"/>
    </row>
    <row r="1525">
      <c r="A1525" s="5"/>
      <c r="B1525" s="3"/>
      <c r="C1525" s="1"/>
      <c r="D1525" s="24"/>
      <c r="E1525" s="2"/>
      <c r="F1525" s="5"/>
      <c r="G1525" s="3"/>
      <c r="H1525" s="1"/>
      <c r="I1525" s="3"/>
      <c r="J1525" s="1"/>
      <c r="K1525" s="5"/>
      <c r="L1525" s="5"/>
      <c r="M1525" s="1"/>
      <c r="N1525" s="1"/>
      <c r="O1525" s="2"/>
      <c r="P1525" s="1"/>
      <c r="Q1525" s="1"/>
      <c r="R1525" s="2"/>
      <c r="S1525" s="1"/>
      <c r="T1525" s="1"/>
      <c r="U1525" s="6"/>
      <c r="V1525" s="5"/>
      <c r="W1525" s="5"/>
      <c r="X1525" s="6"/>
      <c r="Y1525" s="6"/>
      <c r="Z1525" s="6"/>
      <c r="AA1525" s="1"/>
      <c r="AB1525" s="1"/>
      <c r="AC1525" s="1"/>
      <c r="AD1525" s="2"/>
      <c r="AE1525" s="2"/>
      <c r="AF1525" s="1"/>
    </row>
    <row r="1526">
      <c r="A1526" s="5"/>
      <c r="B1526" s="3"/>
      <c r="C1526" s="1"/>
      <c r="D1526" s="24"/>
      <c r="E1526" s="2"/>
      <c r="F1526" s="5"/>
      <c r="G1526" s="3"/>
      <c r="H1526" s="1"/>
      <c r="I1526" s="3"/>
      <c r="J1526" s="1"/>
      <c r="K1526" s="5"/>
      <c r="L1526" s="5"/>
      <c r="M1526" s="1"/>
      <c r="N1526" s="1"/>
      <c r="O1526" s="2"/>
      <c r="P1526" s="1"/>
      <c r="Q1526" s="1"/>
      <c r="R1526" s="2"/>
      <c r="S1526" s="1"/>
      <c r="T1526" s="1"/>
      <c r="U1526" s="6"/>
      <c r="V1526" s="5"/>
      <c r="W1526" s="5"/>
      <c r="X1526" s="6"/>
      <c r="Y1526" s="6"/>
      <c r="Z1526" s="6"/>
      <c r="AA1526" s="1"/>
      <c r="AB1526" s="1"/>
      <c r="AC1526" s="1"/>
      <c r="AD1526" s="2"/>
      <c r="AE1526" s="2"/>
      <c r="AF1526" s="1"/>
    </row>
    <row r="1527">
      <c r="A1527" s="5"/>
      <c r="B1527" s="3"/>
      <c r="C1527" s="1"/>
      <c r="D1527" s="24"/>
      <c r="E1527" s="2"/>
      <c r="F1527" s="5"/>
      <c r="G1527" s="3"/>
      <c r="H1527" s="1"/>
      <c r="I1527" s="3"/>
      <c r="J1527" s="1"/>
      <c r="K1527" s="5"/>
      <c r="L1527" s="5"/>
      <c r="M1527" s="1"/>
      <c r="N1527" s="1"/>
      <c r="O1527" s="2"/>
      <c r="P1527" s="1"/>
      <c r="Q1527" s="1"/>
      <c r="R1527" s="2"/>
      <c r="S1527" s="1"/>
      <c r="T1527" s="1"/>
      <c r="U1527" s="6"/>
      <c r="V1527" s="5"/>
      <c r="W1527" s="5"/>
      <c r="X1527" s="6"/>
      <c r="Y1527" s="6"/>
      <c r="Z1527" s="6"/>
      <c r="AA1527" s="1"/>
      <c r="AB1527" s="1"/>
      <c r="AC1527" s="1"/>
      <c r="AD1527" s="2"/>
      <c r="AE1527" s="2"/>
      <c r="AF1527" s="1"/>
    </row>
    <row r="1528">
      <c r="A1528" s="5"/>
      <c r="B1528" s="3"/>
      <c r="C1528" s="1"/>
      <c r="D1528" s="24"/>
      <c r="E1528" s="2"/>
      <c r="F1528" s="5"/>
      <c r="G1528" s="3"/>
      <c r="H1528" s="1"/>
      <c r="I1528" s="3"/>
      <c r="J1528" s="1"/>
      <c r="K1528" s="5"/>
      <c r="L1528" s="5"/>
      <c r="M1528" s="1"/>
      <c r="N1528" s="1"/>
      <c r="O1528" s="2"/>
      <c r="P1528" s="1"/>
      <c r="Q1528" s="1"/>
      <c r="R1528" s="2"/>
      <c r="S1528" s="1"/>
      <c r="T1528" s="1"/>
      <c r="U1528" s="6"/>
      <c r="V1528" s="5"/>
      <c r="W1528" s="5"/>
      <c r="X1528" s="6"/>
      <c r="Y1528" s="6"/>
      <c r="Z1528" s="6"/>
      <c r="AA1528" s="1"/>
      <c r="AB1528" s="1"/>
      <c r="AC1528" s="1"/>
      <c r="AD1528" s="2"/>
      <c r="AE1528" s="2"/>
      <c r="AF1528" s="1"/>
    </row>
    <row r="1529">
      <c r="A1529" s="5"/>
      <c r="B1529" s="3"/>
      <c r="C1529" s="2"/>
      <c r="D1529" s="24"/>
      <c r="E1529" s="2"/>
      <c r="F1529" s="5"/>
      <c r="G1529" s="3"/>
      <c r="H1529" s="1"/>
      <c r="I1529" s="3"/>
      <c r="J1529" s="1"/>
      <c r="K1529" s="5"/>
      <c r="L1529" s="5"/>
      <c r="M1529" s="1"/>
      <c r="N1529" s="1"/>
      <c r="O1529" s="2"/>
      <c r="P1529" s="1"/>
      <c r="Q1529" s="1"/>
      <c r="R1529" s="2"/>
      <c r="S1529" s="1"/>
      <c r="T1529" s="1"/>
      <c r="U1529" s="6"/>
      <c r="V1529" s="5"/>
      <c r="W1529" s="5"/>
      <c r="X1529" s="6"/>
      <c r="Y1529" s="6"/>
      <c r="Z1529" s="6"/>
      <c r="AA1529" s="1"/>
      <c r="AB1529" s="1"/>
      <c r="AC1529" s="1"/>
      <c r="AD1529" s="2"/>
      <c r="AE1529" s="2"/>
      <c r="AF1529" s="1"/>
    </row>
    <row r="1530">
      <c r="A1530" s="5"/>
      <c r="B1530" s="3"/>
      <c r="C1530" s="2"/>
      <c r="D1530" s="24"/>
      <c r="E1530" s="2"/>
      <c r="F1530" s="5"/>
      <c r="G1530" s="3"/>
      <c r="H1530" s="1"/>
      <c r="I1530" s="3"/>
      <c r="J1530" s="1"/>
      <c r="K1530" s="5"/>
      <c r="L1530" s="5"/>
      <c r="M1530" s="1"/>
      <c r="N1530" s="1"/>
      <c r="O1530" s="2"/>
      <c r="P1530" s="1"/>
      <c r="Q1530" s="1"/>
      <c r="R1530" s="2"/>
      <c r="S1530" s="1"/>
      <c r="T1530" s="1"/>
      <c r="U1530" s="6"/>
      <c r="V1530" s="5"/>
      <c r="W1530" s="5"/>
      <c r="X1530" s="6"/>
      <c r="Y1530" s="6"/>
      <c r="Z1530" s="6"/>
      <c r="AA1530" s="1"/>
      <c r="AB1530" s="1"/>
      <c r="AC1530" s="1"/>
      <c r="AD1530" s="2"/>
      <c r="AE1530" s="2"/>
      <c r="AF1530" s="1"/>
    </row>
    <row r="1531">
      <c r="A1531" s="5"/>
      <c r="B1531" s="3"/>
      <c r="C1531" s="2"/>
      <c r="D1531" s="24"/>
      <c r="E1531" s="2"/>
      <c r="F1531" s="5"/>
      <c r="G1531" s="3"/>
      <c r="H1531" s="1"/>
      <c r="I1531" s="3"/>
      <c r="J1531" s="1"/>
      <c r="K1531" s="5"/>
      <c r="L1531" s="5"/>
      <c r="M1531" s="1"/>
      <c r="N1531" s="1"/>
      <c r="O1531" s="2"/>
      <c r="P1531" s="1"/>
      <c r="Q1531" s="1"/>
      <c r="R1531" s="2"/>
      <c r="S1531" s="1"/>
      <c r="T1531" s="1"/>
      <c r="U1531" s="6"/>
      <c r="V1531" s="5"/>
      <c r="W1531" s="5"/>
      <c r="X1531" s="6"/>
      <c r="Y1531" s="6"/>
      <c r="Z1531" s="5"/>
      <c r="AA1531" s="1"/>
      <c r="AB1531" s="1"/>
      <c r="AC1531" s="1"/>
      <c r="AD1531" s="2"/>
      <c r="AE1531" s="2"/>
      <c r="AF1531" s="1"/>
    </row>
    <row r="1532">
      <c r="A1532" s="5"/>
      <c r="B1532" s="3"/>
      <c r="C1532" s="2"/>
      <c r="D1532" s="24"/>
      <c r="E1532" s="2"/>
      <c r="F1532" s="5"/>
      <c r="G1532" s="3"/>
      <c r="H1532" s="1"/>
      <c r="I1532" s="3"/>
      <c r="J1532" s="1"/>
      <c r="K1532" s="5"/>
      <c r="L1532" s="5"/>
      <c r="M1532" s="1"/>
      <c r="N1532" s="1"/>
      <c r="O1532" s="2"/>
      <c r="P1532" s="1"/>
      <c r="Q1532" s="1"/>
      <c r="R1532" s="2"/>
      <c r="S1532" s="1"/>
      <c r="T1532" s="1"/>
      <c r="U1532" s="6"/>
      <c r="V1532" s="5"/>
      <c r="W1532" s="5"/>
      <c r="X1532" s="6"/>
      <c r="Y1532" s="6"/>
      <c r="Z1532" s="5"/>
      <c r="AA1532" s="1"/>
      <c r="AB1532" s="1"/>
      <c r="AC1532" s="1"/>
      <c r="AD1532" s="2"/>
      <c r="AE1532" s="2"/>
      <c r="AF1532" s="1"/>
    </row>
    <row r="1533">
      <c r="A1533" s="5"/>
      <c r="B1533" s="3"/>
      <c r="C1533" s="2"/>
      <c r="D1533" s="24"/>
      <c r="E1533" s="2"/>
      <c r="F1533" s="5"/>
      <c r="G1533" s="3"/>
      <c r="H1533" s="1"/>
      <c r="I1533" s="3"/>
      <c r="J1533" s="1"/>
      <c r="K1533" s="5"/>
      <c r="L1533" s="5"/>
      <c r="M1533" s="1"/>
      <c r="N1533" s="1"/>
      <c r="O1533" s="2"/>
      <c r="P1533" s="1"/>
      <c r="Q1533" s="1"/>
      <c r="R1533" s="2"/>
      <c r="S1533" s="1"/>
      <c r="T1533" s="1"/>
      <c r="U1533" s="6"/>
      <c r="V1533" s="5"/>
      <c r="W1533" s="5"/>
      <c r="X1533" s="6"/>
      <c r="Y1533" s="6"/>
      <c r="Z1533" s="6"/>
      <c r="AA1533" s="1"/>
      <c r="AB1533" s="1"/>
      <c r="AC1533" s="1"/>
      <c r="AD1533" s="2"/>
      <c r="AE1533" s="2"/>
      <c r="AF1533" s="1"/>
    </row>
    <row r="1534">
      <c r="A1534" s="5"/>
      <c r="B1534" s="3"/>
      <c r="C1534" s="2"/>
      <c r="D1534" s="24"/>
      <c r="E1534" s="2"/>
      <c r="F1534" s="5"/>
      <c r="G1534" s="3"/>
      <c r="H1534" s="1"/>
      <c r="I1534" s="3"/>
      <c r="J1534" s="1"/>
      <c r="K1534" s="5"/>
      <c r="L1534" s="5"/>
      <c r="M1534" s="1"/>
      <c r="N1534" s="1"/>
      <c r="O1534" s="2"/>
      <c r="P1534" s="1"/>
      <c r="Q1534" s="1"/>
      <c r="R1534" s="2"/>
      <c r="S1534" s="1"/>
      <c r="T1534" s="1"/>
      <c r="U1534" s="6"/>
      <c r="V1534" s="5"/>
      <c r="W1534" s="5"/>
      <c r="X1534" s="6"/>
      <c r="Y1534" s="6"/>
      <c r="Z1534" s="6"/>
      <c r="AA1534" s="1"/>
      <c r="AB1534" s="1"/>
      <c r="AC1534" s="1"/>
      <c r="AD1534" s="2"/>
      <c r="AE1534" s="2"/>
      <c r="AF1534" s="1"/>
    </row>
    <row r="1535">
      <c r="A1535" s="5"/>
      <c r="B1535" s="3"/>
      <c r="C1535" s="2"/>
      <c r="D1535" s="24"/>
      <c r="E1535" s="2"/>
      <c r="F1535" s="5"/>
      <c r="G1535" s="3"/>
      <c r="H1535" s="1"/>
      <c r="I1535" s="3"/>
      <c r="J1535" s="1"/>
      <c r="K1535" s="5"/>
      <c r="L1535" s="5"/>
      <c r="M1535" s="1"/>
      <c r="N1535" s="1"/>
      <c r="O1535" s="2"/>
      <c r="P1535" s="1"/>
      <c r="Q1535" s="1"/>
      <c r="R1535" s="2"/>
      <c r="S1535" s="1"/>
      <c r="T1535" s="1"/>
      <c r="U1535" s="6"/>
      <c r="V1535" s="5"/>
      <c r="W1535" s="5"/>
      <c r="X1535" s="6"/>
      <c r="Y1535" s="6"/>
      <c r="Z1535" s="6"/>
      <c r="AA1535" s="1"/>
      <c r="AB1535" s="1"/>
      <c r="AC1535" s="1"/>
      <c r="AD1535" s="2"/>
      <c r="AE1535" s="2"/>
      <c r="AF1535" s="1"/>
    </row>
    <row r="1536">
      <c r="A1536" s="5"/>
      <c r="B1536" s="3"/>
      <c r="C1536" s="2"/>
      <c r="D1536" s="24"/>
      <c r="E1536" s="2"/>
      <c r="F1536" s="5"/>
      <c r="G1536" s="3"/>
      <c r="H1536" s="1"/>
      <c r="I1536" s="3"/>
      <c r="J1536" s="1"/>
      <c r="K1536" s="5"/>
      <c r="L1536" s="5"/>
      <c r="M1536" s="1"/>
      <c r="N1536" s="1"/>
      <c r="O1536" s="2"/>
      <c r="P1536" s="1"/>
      <c r="Q1536" s="1"/>
      <c r="R1536" s="2"/>
      <c r="S1536" s="1"/>
      <c r="T1536" s="1"/>
      <c r="U1536" s="6"/>
      <c r="V1536" s="5"/>
      <c r="W1536" s="5"/>
      <c r="X1536" s="6"/>
      <c r="Y1536" s="6"/>
      <c r="Z1536" s="6"/>
      <c r="AA1536" s="1"/>
      <c r="AB1536" s="1"/>
      <c r="AC1536" s="1"/>
      <c r="AD1536" s="2"/>
      <c r="AE1536" s="2"/>
      <c r="AF1536" s="1"/>
    </row>
    <row r="1537">
      <c r="A1537" s="5"/>
      <c r="B1537" s="3"/>
      <c r="C1537" s="2"/>
      <c r="D1537" s="24"/>
      <c r="E1537" s="2"/>
      <c r="F1537" s="5"/>
      <c r="G1537" s="3"/>
      <c r="H1537" s="1"/>
      <c r="I1537" s="3"/>
      <c r="J1537" s="1"/>
      <c r="K1537" s="5"/>
      <c r="L1537" s="5"/>
      <c r="M1537" s="1"/>
      <c r="N1537" s="1"/>
      <c r="O1537" s="2"/>
      <c r="P1537" s="1"/>
      <c r="Q1537" s="1"/>
      <c r="R1537" s="2"/>
      <c r="S1537" s="1"/>
      <c r="T1537" s="1"/>
      <c r="U1537" s="6"/>
      <c r="V1537" s="5"/>
      <c r="W1537" s="5"/>
      <c r="X1537" s="6"/>
      <c r="Y1537" s="6"/>
      <c r="Z1537" s="5"/>
      <c r="AA1537" s="1"/>
      <c r="AB1537" s="1"/>
      <c r="AC1537" s="1"/>
      <c r="AD1537" s="2"/>
      <c r="AE1537" s="2"/>
      <c r="AF1537" s="1"/>
    </row>
    <row r="1538">
      <c r="A1538" s="5"/>
      <c r="B1538" s="3"/>
      <c r="C1538" s="1"/>
      <c r="D1538" s="24"/>
      <c r="E1538" s="2"/>
      <c r="F1538" s="5"/>
      <c r="G1538" s="3"/>
      <c r="H1538" s="1"/>
      <c r="I1538" s="3"/>
      <c r="J1538" s="1"/>
      <c r="K1538" s="5"/>
      <c r="L1538" s="5"/>
      <c r="M1538" s="1"/>
      <c r="N1538" s="1"/>
      <c r="O1538" s="2"/>
      <c r="P1538" s="1"/>
      <c r="Q1538" s="1"/>
      <c r="R1538" s="2"/>
      <c r="S1538" s="1"/>
      <c r="T1538" s="1"/>
      <c r="U1538" s="6"/>
      <c r="V1538" s="5"/>
      <c r="W1538" s="5"/>
      <c r="X1538" s="6"/>
      <c r="Y1538" s="6"/>
      <c r="Z1538" s="6"/>
      <c r="AA1538" s="1"/>
      <c r="AB1538" s="1"/>
      <c r="AC1538" s="1"/>
      <c r="AD1538" s="2"/>
      <c r="AE1538" s="2"/>
      <c r="AF1538" s="1"/>
    </row>
    <row r="1539">
      <c r="A1539" s="5"/>
      <c r="B1539" s="3"/>
      <c r="C1539" s="2"/>
      <c r="D1539" s="24"/>
      <c r="E1539" s="2"/>
      <c r="F1539" s="5"/>
      <c r="G1539" s="3"/>
      <c r="H1539" s="1"/>
      <c r="I1539" s="3"/>
      <c r="J1539" s="1"/>
      <c r="K1539" s="5"/>
      <c r="L1539" s="5"/>
      <c r="M1539" s="1"/>
      <c r="N1539" s="1"/>
      <c r="O1539" s="2"/>
      <c r="P1539" s="1"/>
      <c r="Q1539" s="1"/>
      <c r="R1539" s="2"/>
      <c r="S1539" s="1"/>
      <c r="T1539" s="1"/>
      <c r="U1539" s="5"/>
      <c r="V1539" s="5"/>
      <c r="W1539" s="5"/>
      <c r="X1539" s="5"/>
      <c r="Y1539" s="5"/>
      <c r="Z1539" s="6"/>
      <c r="AA1539" s="1"/>
      <c r="AB1539" s="1"/>
      <c r="AC1539" s="1"/>
      <c r="AD1539" s="2"/>
      <c r="AE1539" s="2"/>
      <c r="AF1539" s="1"/>
    </row>
    <row r="1540">
      <c r="A1540" s="5"/>
      <c r="B1540" s="3"/>
      <c r="C1540" s="2"/>
      <c r="D1540" s="24"/>
      <c r="E1540" s="2"/>
      <c r="F1540" s="5"/>
      <c r="G1540" s="3"/>
      <c r="H1540" s="1"/>
      <c r="I1540" s="3"/>
      <c r="J1540" s="1"/>
      <c r="K1540" s="5"/>
      <c r="L1540" s="5"/>
      <c r="M1540" s="1"/>
      <c r="N1540" s="1"/>
      <c r="O1540" s="2"/>
      <c r="P1540" s="1"/>
      <c r="Q1540" s="1"/>
      <c r="R1540" s="2"/>
      <c r="S1540" s="1"/>
      <c r="T1540" s="1"/>
      <c r="U1540" s="6"/>
      <c r="V1540" s="5"/>
      <c r="W1540" s="5"/>
      <c r="X1540" s="6"/>
      <c r="Y1540" s="6"/>
      <c r="Z1540" s="6"/>
      <c r="AA1540" s="1"/>
      <c r="AB1540" s="1"/>
      <c r="AC1540" s="1"/>
      <c r="AD1540" s="2"/>
      <c r="AE1540" s="2"/>
      <c r="AF1540" s="1"/>
    </row>
    <row r="1541">
      <c r="A1541" s="5"/>
      <c r="B1541" s="3"/>
      <c r="C1541" s="2"/>
      <c r="D1541" s="24"/>
      <c r="E1541" s="2"/>
      <c r="F1541" s="5"/>
      <c r="G1541" s="3"/>
      <c r="H1541" s="1"/>
      <c r="I1541" s="3"/>
      <c r="J1541" s="1"/>
      <c r="K1541" s="5"/>
      <c r="L1541" s="5"/>
      <c r="M1541" s="1"/>
      <c r="N1541" s="1"/>
      <c r="O1541" s="2"/>
      <c r="P1541" s="1"/>
      <c r="Q1541" s="1"/>
      <c r="R1541" s="2"/>
      <c r="S1541" s="1"/>
      <c r="T1541" s="1"/>
      <c r="U1541" s="6"/>
      <c r="V1541" s="5"/>
      <c r="W1541" s="5"/>
      <c r="X1541" s="6"/>
      <c r="Y1541" s="6"/>
      <c r="Z1541" s="5"/>
      <c r="AA1541" s="1"/>
      <c r="AB1541" s="1"/>
      <c r="AC1541" s="1"/>
      <c r="AD1541" s="2"/>
      <c r="AE1541" s="2"/>
      <c r="AF1541" s="1"/>
    </row>
    <row r="1542">
      <c r="A1542" s="5"/>
      <c r="B1542" s="3"/>
      <c r="C1542" s="2"/>
      <c r="D1542" s="24"/>
      <c r="E1542" s="2"/>
      <c r="F1542" s="5"/>
      <c r="G1542" s="3"/>
      <c r="H1542" s="1"/>
      <c r="I1542" s="3"/>
      <c r="J1542" s="1"/>
      <c r="K1542" s="5"/>
      <c r="L1542" s="5"/>
      <c r="M1542" s="1"/>
      <c r="N1542" s="1"/>
      <c r="O1542" s="2"/>
      <c r="P1542" s="1"/>
      <c r="Q1542" s="1"/>
      <c r="R1542" s="2"/>
      <c r="S1542" s="1"/>
      <c r="T1542" s="1"/>
      <c r="U1542" s="6"/>
      <c r="V1542" s="5"/>
      <c r="W1542" s="5"/>
      <c r="X1542" s="6"/>
      <c r="Y1542" s="6"/>
      <c r="Z1542" s="5"/>
      <c r="AA1542" s="1"/>
      <c r="AB1542" s="1"/>
      <c r="AC1542" s="1"/>
      <c r="AD1542" s="2"/>
      <c r="AE1542" s="2"/>
      <c r="AF1542" s="1"/>
    </row>
    <row r="1543">
      <c r="A1543" s="5"/>
      <c r="B1543" s="3"/>
      <c r="C1543" s="2"/>
      <c r="D1543" s="24"/>
      <c r="E1543" s="2"/>
      <c r="F1543" s="5"/>
      <c r="G1543" s="3"/>
      <c r="H1543" s="1"/>
      <c r="I1543" s="3"/>
      <c r="J1543" s="1"/>
      <c r="K1543" s="5"/>
      <c r="L1543" s="5"/>
      <c r="M1543" s="1"/>
      <c r="N1543" s="1"/>
      <c r="O1543" s="2"/>
      <c r="P1543" s="1"/>
      <c r="Q1543" s="1"/>
      <c r="R1543" s="2"/>
      <c r="S1543" s="1"/>
      <c r="T1543" s="1"/>
      <c r="U1543" s="6"/>
      <c r="V1543" s="5"/>
      <c r="W1543" s="5"/>
      <c r="X1543" s="5"/>
      <c r="Y1543" s="5"/>
      <c r="Z1543" s="5"/>
      <c r="AA1543" s="1"/>
      <c r="AB1543" s="1"/>
      <c r="AC1543" s="1"/>
      <c r="AD1543" s="2"/>
      <c r="AE1543" s="2"/>
      <c r="AF1543" s="1"/>
    </row>
    <row r="1544">
      <c r="A1544" s="5"/>
      <c r="B1544" s="3"/>
      <c r="C1544" s="1"/>
      <c r="D1544" s="24"/>
      <c r="E1544" s="2"/>
      <c r="F1544" s="5"/>
      <c r="G1544" s="3"/>
      <c r="H1544" s="1"/>
      <c r="I1544" s="3"/>
      <c r="J1544" s="1"/>
      <c r="K1544" s="5"/>
      <c r="L1544" s="5"/>
      <c r="M1544" s="1"/>
      <c r="N1544" s="1"/>
      <c r="O1544" s="2"/>
      <c r="P1544" s="1"/>
      <c r="Q1544" s="1"/>
      <c r="R1544" s="2"/>
      <c r="S1544" s="1"/>
      <c r="T1544" s="1"/>
      <c r="U1544" s="6"/>
      <c r="V1544" s="5"/>
      <c r="W1544" s="5"/>
      <c r="X1544" s="6"/>
      <c r="Y1544" s="6"/>
      <c r="Z1544" s="6"/>
      <c r="AA1544" s="1"/>
      <c r="AB1544" s="1"/>
      <c r="AC1544" s="1"/>
      <c r="AD1544" s="2"/>
      <c r="AE1544" s="2"/>
      <c r="AF1544" s="1"/>
    </row>
    <row r="1545">
      <c r="A1545" s="5"/>
      <c r="B1545" s="3"/>
      <c r="C1545" s="1"/>
      <c r="D1545" s="24"/>
      <c r="E1545" s="2"/>
      <c r="F1545" s="5"/>
      <c r="G1545" s="3"/>
      <c r="H1545" s="1"/>
      <c r="I1545" s="3"/>
      <c r="J1545" s="1"/>
      <c r="K1545" s="5"/>
      <c r="L1545" s="5"/>
      <c r="M1545" s="1"/>
      <c r="N1545" s="1"/>
      <c r="O1545" s="2"/>
      <c r="P1545" s="1"/>
      <c r="Q1545" s="1"/>
      <c r="R1545" s="2"/>
      <c r="S1545" s="1"/>
      <c r="T1545" s="1"/>
      <c r="U1545" s="6"/>
      <c r="V1545" s="5"/>
      <c r="W1545" s="5"/>
      <c r="X1545" s="6"/>
      <c r="Y1545" s="6"/>
      <c r="Z1545" s="5"/>
      <c r="AA1545" s="1"/>
      <c r="AB1545" s="1"/>
      <c r="AC1545" s="1"/>
      <c r="AD1545" s="2"/>
      <c r="AE1545" s="2"/>
      <c r="AF1545" s="1"/>
    </row>
    <row r="1546">
      <c r="A1546" s="5"/>
      <c r="B1546" s="3"/>
      <c r="C1546" s="2"/>
      <c r="D1546" s="24"/>
      <c r="E1546" s="2"/>
      <c r="F1546" s="5"/>
      <c r="G1546" s="3"/>
      <c r="H1546" s="1"/>
      <c r="I1546" s="3"/>
      <c r="J1546" s="1"/>
      <c r="K1546" s="5"/>
      <c r="L1546" s="5"/>
      <c r="M1546" s="1"/>
      <c r="N1546" s="1"/>
      <c r="O1546" s="2"/>
      <c r="P1546" s="1"/>
      <c r="Q1546" s="1"/>
      <c r="R1546" s="2"/>
      <c r="S1546" s="1"/>
      <c r="T1546" s="1"/>
      <c r="U1546" s="6"/>
      <c r="V1546" s="5"/>
      <c r="W1546" s="5"/>
      <c r="X1546" s="6"/>
      <c r="Y1546" s="6"/>
      <c r="Z1546" s="5"/>
      <c r="AA1546" s="1"/>
      <c r="AB1546" s="1"/>
      <c r="AC1546" s="1"/>
      <c r="AD1546" s="2"/>
      <c r="AE1546" s="2"/>
      <c r="AF1546" s="1"/>
    </row>
    <row r="1547">
      <c r="A1547" s="5"/>
      <c r="B1547" s="3"/>
      <c r="C1547" s="1"/>
      <c r="D1547" s="24"/>
      <c r="E1547" s="2"/>
      <c r="F1547" s="5"/>
      <c r="G1547" s="3"/>
      <c r="H1547" s="1"/>
      <c r="I1547" s="3"/>
      <c r="J1547" s="1"/>
      <c r="K1547" s="5"/>
      <c r="L1547" s="5"/>
      <c r="M1547" s="1"/>
      <c r="N1547" s="1"/>
      <c r="O1547" s="2"/>
      <c r="P1547" s="1"/>
      <c r="Q1547" s="1"/>
      <c r="R1547" s="2"/>
      <c r="S1547" s="1"/>
      <c r="T1547" s="1"/>
      <c r="U1547" s="6"/>
      <c r="V1547" s="5"/>
      <c r="W1547" s="5"/>
      <c r="X1547" s="5"/>
      <c r="Y1547" s="5"/>
      <c r="Z1547" s="6"/>
      <c r="AA1547" s="1"/>
      <c r="AB1547" s="1"/>
      <c r="AC1547" s="1"/>
      <c r="AD1547" s="2"/>
      <c r="AE1547" s="2"/>
      <c r="AF1547" s="1"/>
    </row>
    <row r="1548">
      <c r="A1548" s="5"/>
      <c r="B1548" s="3"/>
      <c r="C1548" s="2"/>
      <c r="D1548" s="24"/>
      <c r="E1548" s="2"/>
      <c r="F1548" s="5"/>
      <c r="G1548" s="3"/>
      <c r="H1548" s="1"/>
      <c r="I1548" s="3"/>
      <c r="J1548" s="1"/>
      <c r="K1548" s="5"/>
      <c r="L1548" s="5"/>
      <c r="M1548" s="1"/>
      <c r="N1548" s="1"/>
      <c r="O1548" s="2"/>
      <c r="P1548" s="1"/>
      <c r="Q1548" s="1"/>
      <c r="R1548" s="2"/>
      <c r="S1548" s="1"/>
      <c r="T1548" s="1"/>
      <c r="U1548" s="6"/>
      <c r="V1548" s="5"/>
      <c r="W1548" s="5"/>
      <c r="X1548" s="6"/>
      <c r="Y1548" s="6"/>
      <c r="Z1548" s="6"/>
      <c r="AA1548" s="1"/>
      <c r="AB1548" s="1"/>
      <c r="AC1548" s="1"/>
      <c r="AD1548" s="2"/>
      <c r="AE1548" s="2"/>
      <c r="AF1548" s="1"/>
    </row>
    <row r="1549">
      <c r="A1549" s="5"/>
      <c r="B1549" s="3"/>
      <c r="C1549" s="2"/>
      <c r="D1549" s="24"/>
      <c r="E1549" s="2"/>
      <c r="F1549" s="5"/>
      <c r="G1549" s="3"/>
      <c r="H1549" s="1"/>
      <c r="I1549" s="3"/>
      <c r="J1549" s="1"/>
      <c r="K1549" s="5"/>
      <c r="L1549" s="5"/>
      <c r="M1549" s="1"/>
      <c r="N1549" s="1"/>
      <c r="O1549" s="2"/>
      <c r="P1549" s="1"/>
      <c r="Q1549" s="1"/>
      <c r="R1549" s="2"/>
      <c r="S1549" s="1"/>
      <c r="T1549" s="1"/>
      <c r="U1549" s="6"/>
      <c r="V1549" s="5"/>
      <c r="W1549" s="5"/>
      <c r="X1549" s="6"/>
      <c r="Y1549" s="6"/>
      <c r="Z1549" s="6"/>
      <c r="AA1549" s="1"/>
      <c r="AB1549" s="1"/>
      <c r="AC1549" s="1"/>
      <c r="AD1549" s="2"/>
      <c r="AE1549" s="2"/>
      <c r="AF1549" s="1"/>
    </row>
    <row r="1550">
      <c r="A1550" s="5"/>
      <c r="B1550" s="3"/>
      <c r="C1550" s="2"/>
      <c r="D1550" s="24"/>
      <c r="E1550" s="2"/>
      <c r="F1550" s="5"/>
      <c r="G1550" s="3"/>
      <c r="H1550" s="1"/>
      <c r="I1550" s="3"/>
      <c r="J1550" s="1"/>
      <c r="K1550" s="5"/>
      <c r="L1550" s="5"/>
      <c r="M1550" s="1"/>
      <c r="N1550" s="1"/>
      <c r="O1550" s="2"/>
      <c r="P1550" s="1"/>
      <c r="Q1550" s="1"/>
      <c r="R1550" s="2"/>
      <c r="S1550" s="1"/>
      <c r="T1550" s="1"/>
      <c r="U1550" s="6"/>
      <c r="V1550" s="5"/>
      <c r="W1550" s="5"/>
      <c r="X1550" s="6"/>
      <c r="Y1550" s="6"/>
      <c r="Z1550" s="6"/>
      <c r="AA1550" s="1"/>
      <c r="AB1550" s="1"/>
      <c r="AC1550" s="1"/>
      <c r="AD1550" s="2"/>
      <c r="AE1550" s="2"/>
      <c r="AF1550" s="1"/>
    </row>
    <row r="1551">
      <c r="A1551" s="5"/>
      <c r="B1551" s="3"/>
      <c r="C1551" s="2"/>
      <c r="D1551" s="24"/>
      <c r="E1551" s="2"/>
      <c r="F1551" s="5"/>
      <c r="G1551" s="3"/>
      <c r="H1551" s="1"/>
      <c r="I1551" s="3"/>
      <c r="J1551" s="1"/>
      <c r="K1551" s="5"/>
      <c r="L1551" s="5"/>
      <c r="M1551" s="1"/>
      <c r="N1551" s="1"/>
      <c r="O1551" s="2"/>
      <c r="P1551" s="1"/>
      <c r="Q1551" s="1"/>
      <c r="R1551" s="2"/>
      <c r="S1551" s="1"/>
      <c r="T1551" s="1"/>
      <c r="U1551" s="6"/>
      <c r="V1551" s="5"/>
      <c r="W1551" s="5"/>
      <c r="X1551" s="6"/>
      <c r="Y1551" s="6"/>
      <c r="Z1551" s="6"/>
      <c r="AA1551" s="1"/>
      <c r="AB1551" s="1"/>
      <c r="AC1551" s="1"/>
      <c r="AD1551" s="2"/>
      <c r="AE1551" s="2"/>
      <c r="AF1551" s="1"/>
    </row>
    <row r="1552">
      <c r="A1552" s="5"/>
      <c r="B1552" s="3"/>
      <c r="C1552" s="2"/>
      <c r="D1552" s="24"/>
      <c r="E1552" s="2"/>
      <c r="F1552" s="5"/>
      <c r="G1552" s="3"/>
      <c r="H1552" s="1"/>
      <c r="I1552" s="3"/>
      <c r="J1552" s="1"/>
      <c r="K1552" s="5"/>
      <c r="L1552" s="5"/>
      <c r="M1552" s="1"/>
      <c r="N1552" s="1"/>
      <c r="O1552" s="2"/>
      <c r="P1552" s="1"/>
      <c r="Q1552" s="1"/>
      <c r="R1552" s="2"/>
      <c r="S1552" s="1"/>
      <c r="T1552" s="1"/>
      <c r="U1552" s="6"/>
      <c r="V1552" s="5"/>
      <c r="W1552" s="5"/>
      <c r="X1552" s="6"/>
      <c r="Y1552" s="6"/>
      <c r="Z1552" s="5"/>
      <c r="AA1552" s="1"/>
      <c r="AB1552" s="1"/>
      <c r="AC1552" s="1"/>
      <c r="AD1552" s="2"/>
      <c r="AE1552" s="2"/>
      <c r="AF1552" s="1"/>
    </row>
    <row r="1553">
      <c r="A1553" s="5"/>
      <c r="B1553" s="3"/>
      <c r="C1553" s="1"/>
      <c r="D1553" s="24"/>
      <c r="E1553" s="2"/>
      <c r="F1553" s="5"/>
      <c r="G1553" s="3"/>
      <c r="H1553" s="1"/>
      <c r="I1553" s="3"/>
      <c r="J1553" s="1"/>
      <c r="K1553" s="5"/>
      <c r="L1553" s="5"/>
      <c r="M1553" s="1"/>
      <c r="N1553" s="1"/>
      <c r="O1553" s="2"/>
      <c r="P1553" s="1"/>
      <c r="Q1553" s="1"/>
      <c r="R1553" s="2"/>
      <c r="S1553" s="1"/>
      <c r="T1553" s="1"/>
      <c r="U1553" s="6"/>
      <c r="V1553" s="5"/>
      <c r="W1553" s="5"/>
      <c r="X1553" s="6"/>
      <c r="Y1553" s="6"/>
      <c r="Z1553" s="6"/>
      <c r="AA1553" s="1"/>
      <c r="AB1553" s="1"/>
      <c r="AC1553" s="1"/>
      <c r="AD1553" s="2"/>
      <c r="AE1553" s="2"/>
      <c r="AF1553" s="1"/>
    </row>
    <row r="1554">
      <c r="A1554" s="5"/>
      <c r="B1554" s="3"/>
      <c r="C1554" s="2"/>
      <c r="D1554" s="24"/>
      <c r="E1554" s="2"/>
      <c r="F1554" s="5"/>
      <c r="G1554" s="3"/>
      <c r="H1554" s="1"/>
      <c r="I1554" s="3"/>
      <c r="J1554" s="1"/>
      <c r="K1554" s="5"/>
      <c r="L1554" s="5"/>
      <c r="M1554" s="1"/>
      <c r="N1554" s="1"/>
      <c r="O1554" s="2"/>
      <c r="P1554" s="1"/>
      <c r="Q1554" s="1"/>
      <c r="R1554" s="2"/>
      <c r="S1554" s="1"/>
      <c r="T1554" s="1"/>
      <c r="U1554" s="5"/>
      <c r="V1554" s="5"/>
      <c r="W1554" s="5"/>
      <c r="X1554" s="6"/>
      <c r="Y1554" s="6"/>
      <c r="Z1554" s="5"/>
      <c r="AA1554" s="1"/>
      <c r="AB1554" s="1"/>
      <c r="AC1554" s="1"/>
      <c r="AD1554" s="2"/>
      <c r="AE1554" s="2"/>
      <c r="AF1554" s="1"/>
    </row>
    <row r="1555">
      <c r="A1555" s="5"/>
      <c r="B1555" s="3"/>
      <c r="C1555" s="1"/>
      <c r="D1555" s="24"/>
      <c r="E1555" s="2"/>
      <c r="F1555" s="5"/>
      <c r="G1555" s="3"/>
      <c r="H1555" s="1"/>
      <c r="I1555" s="3"/>
      <c r="J1555" s="1"/>
      <c r="K1555" s="5"/>
      <c r="L1555" s="5"/>
      <c r="M1555" s="1"/>
      <c r="N1555" s="1"/>
      <c r="O1555" s="2"/>
      <c r="P1555" s="1"/>
      <c r="Q1555" s="1"/>
      <c r="R1555" s="2"/>
      <c r="S1555" s="1"/>
      <c r="T1555" s="1"/>
      <c r="U1555" s="5"/>
      <c r="V1555" s="5"/>
      <c r="W1555" s="5"/>
      <c r="X1555" s="5"/>
      <c r="Y1555" s="5"/>
      <c r="Z1555" s="5"/>
      <c r="AA1555" s="1"/>
      <c r="AB1555" s="1"/>
      <c r="AC1555" s="1"/>
      <c r="AD1555" s="2"/>
      <c r="AE1555" s="2"/>
      <c r="AF1555" s="1"/>
    </row>
    <row r="1556">
      <c r="A1556" s="5"/>
      <c r="B1556" s="3"/>
      <c r="C1556" s="2"/>
      <c r="D1556" s="24"/>
      <c r="E1556" s="2"/>
      <c r="F1556" s="5"/>
      <c r="G1556" s="3"/>
      <c r="H1556" s="1"/>
      <c r="I1556" s="3"/>
      <c r="J1556" s="1"/>
      <c r="K1556" s="5"/>
      <c r="L1556" s="5"/>
      <c r="M1556" s="1"/>
      <c r="N1556" s="1"/>
      <c r="O1556" s="2"/>
      <c r="P1556" s="1"/>
      <c r="Q1556" s="1"/>
      <c r="R1556" s="2"/>
      <c r="S1556" s="1"/>
      <c r="T1556" s="1"/>
      <c r="U1556" s="6"/>
      <c r="V1556" s="5"/>
      <c r="W1556" s="5"/>
      <c r="X1556" s="6"/>
      <c r="Y1556" s="6"/>
      <c r="Z1556" s="5"/>
      <c r="AA1556" s="1"/>
      <c r="AB1556" s="1"/>
      <c r="AC1556" s="1"/>
      <c r="AD1556" s="2"/>
      <c r="AE1556" s="2"/>
      <c r="AF1556" s="1"/>
    </row>
    <row r="1557">
      <c r="A1557" s="5"/>
      <c r="B1557" s="3"/>
      <c r="C1557" s="2"/>
      <c r="D1557" s="24"/>
      <c r="E1557" s="2"/>
      <c r="F1557" s="5"/>
      <c r="G1557" s="3"/>
      <c r="H1557" s="1"/>
      <c r="I1557" s="3"/>
      <c r="J1557" s="1"/>
      <c r="K1557" s="5"/>
      <c r="L1557" s="5"/>
      <c r="M1557" s="1"/>
      <c r="N1557" s="1"/>
      <c r="O1557" s="2"/>
      <c r="P1557" s="1"/>
      <c r="Q1557" s="1"/>
      <c r="R1557" s="2"/>
      <c r="S1557" s="1"/>
      <c r="T1557" s="1"/>
      <c r="U1557" s="6"/>
      <c r="V1557" s="5"/>
      <c r="W1557" s="5"/>
      <c r="X1557" s="6"/>
      <c r="Y1557" s="6"/>
      <c r="Z1557" s="6"/>
      <c r="AA1557" s="1"/>
      <c r="AB1557" s="1"/>
      <c r="AC1557" s="1"/>
      <c r="AD1557" s="2"/>
      <c r="AE1557" s="2"/>
      <c r="AF1557" s="1"/>
    </row>
    <row r="1558">
      <c r="A1558" s="5"/>
      <c r="B1558" s="3"/>
      <c r="C1558" s="2"/>
      <c r="D1558" s="24"/>
      <c r="E1558" s="2"/>
      <c r="F1558" s="5"/>
      <c r="G1558" s="3"/>
      <c r="H1558" s="1"/>
      <c r="I1558" s="3"/>
      <c r="J1558" s="1"/>
      <c r="K1558" s="5"/>
      <c r="L1558" s="5"/>
      <c r="M1558" s="1"/>
      <c r="N1558" s="1"/>
      <c r="O1558" s="2"/>
      <c r="P1558" s="1"/>
      <c r="Q1558" s="1"/>
      <c r="R1558" s="2"/>
      <c r="S1558" s="1"/>
      <c r="T1558" s="1"/>
      <c r="U1558" s="6"/>
      <c r="V1558" s="5"/>
      <c r="W1558" s="5"/>
      <c r="X1558" s="6"/>
      <c r="Y1558" s="6"/>
      <c r="Z1558" s="6"/>
      <c r="AA1558" s="1"/>
      <c r="AB1558" s="1"/>
      <c r="AC1558" s="1"/>
      <c r="AD1558" s="2"/>
      <c r="AE1558" s="2"/>
      <c r="AF1558" s="1"/>
    </row>
    <row r="1559">
      <c r="A1559" s="5"/>
      <c r="B1559" s="3"/>
      <c r="C1559" s="2"/>
      <c r="D1559" s="24"/>
      <c r="E1559" s="2"/>
      <c r="F1559" s="5"/>
      <c r="G1559" s="3"/>
      <c r="H1559" s="1"/>
      <c r="I1559" s="3"/>
      <c r="J1559" s="1"/>
      <c r="K1559" s="5"/>
      <c r="L1559" s="5"/>
      <c r="M1559" s="1"/>
      <c r="N1559" s="1"/>
      <c r="O1559" s="2"/>
      <c r="P1559" s="1"/>
      <c r="Q1559" s="1"/>
      <c r="R1559" s="2"/>
      <c r="S1559" s="1"/>
      <c r="T1559" s="1"/>
      <c r="U1559" s="6"/>
      <c r="V1559" s="5"/>
      <c r="W1559" s="5"/>
      <c r="X1559" s="6"/>
      <c r="Y1559" s="6"/>
      <c r="Z1559" s="6"/>
      <c r="AA1559" s="1"/>
      <c r="AB1559" s="1"/>
      <c r="AC1559" s="1"/>
      <c r="AD1559" s="2"/>
      <c r="AE1559" s="2"/>
      <c r="AF1559" s="1"/>
    </row>
    <row r="1560">
      <c r="A1560" s="5"/>
      <c r="B1560" s="3"/>
      <c r="C1560" s="1"/>
      <c r="D1560" s="24"/>
      <c r="E1560" s="2"/>
      <c r="F1560" s="11"/>
      <c r="G1560" s="25"/>
      <c r="H1560" s="2"/>
      <c r="I1560" s="25"/>
      <c r="J1560" s="1"/>
      <c r="K1560" s="5"/>
      <c r="L1560" s="5"/>
      <c r="M1560" s="1"/>
      <c r="N1560" s="1"/>
      <c r="O1560" s="2"/>
      <c r="P1560" s="1"/>
      <c r="Q1560" s="1"/>
      <c r="R1560" s="2"/>
      <c r="S1560" s="1"/>
      <c r="T1560" s="1"/>
      <c r="U1560" s="6"/>
      <c r="V1560" s="5"/>
      <c r="W1560" s="5"/>
      <c r="X1560" s="6"/>
      <c r="Y1560" s="6"/>
      <c r="Z1560" s="6"/>
      <c r="AA1560" s="1"/>
      <c r="AB1560" s="1"/>
      <c r="AC1560" s="1"/>
      <c r="AD1560" s="2"/>
      <c r="AE1560" s="2"/>
      <c r="AF1560" s="1"/>
    </row>
    <row r="1561">
      <c r="A1561" s="5"/>
      <c r="B1561" s="3"/>
      <c r="C1561" s="2"/>
      <c r="D1561" s="24"/>
      <c r="E1561" s="2"/>
      <c r="F1561" s="5"/>
      <c r="G1561" s="3"/>
      <c r="H1561" s="1"/>
      <c r="I1561" s="3"/>
      <c r="J1561" s="1"/>
      <c r="K1561" s="5"/>
      <c r="L1561" s="5"/>
      <c r="M1561" s="1"/>
      <c r="N1561" s="1"/>
      <c r="O1561" s="2"/>
      <c r="P1561" s="1"/>
      <c r="Q1561" s="1"/>
      <c r="R1561" s="2"/>
      <c r="S1561" s="1"/>
      <c r="T1561" s="1"/>
      <c r="U1561" s="6"/>
      <c r="V1561" s="5"/>
      <c r="W1561" s="5"/>
      <c r="X1561" s="5"/>
      <c r="Y1561" s="5"/>
      <c r="Z1561" s="6"/>
      <c r="AA1561" s="1"/>
      <c r="AB1561" s="1"/>
      <c r="AC1561" s="1"/>
      <c r="AD1561" s="2"/>
      <c r="AE1561" s="2"/>
      <c r="AF1561" s="1"/>
    </row>
    <row r="1562">
      <c r="A1562" s="5"/>
      <c r="B1562" s="3"/>
      <c r="C1562" s="2"/>
      <c r="D1562" s="24"/>
      <c r="E1562" s="2"/>
      <c r="F1562" s="5"/>
      <c r="G1562" s="3"/>
      <c r="H1562" s="1"/>
      <c r="I1562" s="3"/>
      <c r="J1562" s="1"/>
      <c r="K1562" s="5"/>
      <c r="L1562" s="5"/>
      <c r="M1562" s="1"/>
      <c r="N1562" s="1"/>
      <c r="O1562" s="2"/>
      <c r="P1562" s="1"/>
      <c r="Q1562" s="1"/>
      <c r="R1562" s="2"/>
      <c r="S1562" s="1"/>
      <c r="T1562" s="1"/>
      <c r="U1562" s="6"/>
      <c r="V1562" s="5"/>
      <c r="W1562" s="5"/>
      <c r="X1562" s="6"/>
      <c r="Y1562" s="6"/>
      <c r="Z1562" s="6"/>
      <c r="AA1562" s="1"/>
      <c r="AB1562" s="1"/>
      <c r="AC1562" s="1"/>
      <c r="AD1562" s="2"/>
      <c r="AE1562" s="2"/>
      <c r="AF1562" s="1"/>
    </row>
    <row r="1563">
      <c r="A1563" s="5"/>
      <c r="B1563" s="3"/>
      <c r="C1563" s="1"/>
      <c r="D1563" s="24"/>
      <c r="E1563" s="2"/>
      <c r="F1563" s="5"/>
      <c r="G1563" s="3"/>
      <c r="H1563" s="1"/>
      <c r="I1563" s="3"/>
      <c r="J1563" s="1"/>
      <c r="K1563" s="5"/>
      <c r="L1563" s="5"/>
      <c r="M1563" s="1"/>
      <c r="N1563" s="1"/>
      <c r="O1563" s="2"/>
      <c r="P1563" s="1"/>
      <c r="Q1563" s="1"/>
      <c r="R1563" s="2"/>
      <c r="S1563" s="1"/>
      <c r="T1563" s="1"/>
      <c r="U1563" s="6"/>
      <c r="V1563" s="5"/>
      <c r="W1563" s="5"/>
      <c r="X1563" s="6"/>
      <c r="Y1563" s="6"/>
      <c r="Z1563" s="6"/>
      <c r="AA1563" s="1"/>
      <c r="AB1563" s="1"/>
      <c r="AC1563" s="1"/>
      <c r="AD1563" s="2"/>
      <c r="AE1563" s="2"/>
      <c r="AF1563" s="1"/>
    </row>
    <row r="1564">
      <c r="A1564" s="5"/>
      <c r="B1564" s="3"/>
      <c r="C1564" s="2"/>
      <c r="D1564" s="24"/>
      <c r="E1564" s="2"/>
      <c r="F1564" s="5"/>
      <c r="G1564" s="3"/>
      <c r="H1564" s="1"/>
      <c r="I1564" s="3"/>
      <c r="J1564" s="1"/>
      <c r="K1564" s="5"/>
      <c r="L1564" s="5"/>
      <c r="M1564" s="1"/>
      <c r="N1564" s="1"/>
      <c r="O1564" s="2"/>
      <c r="P1564" s="1"/>
      <c r="Q1564" s="1"/>
      <c r="R1564" s="2"/>
      <c r="S1564" s="1"/>
      <c r="T1564" s="1"/>
      <c r="U1564" s="6"/>
      <c r="V1564" s="5"/>
      <c r="W1564" s="5"/>
      <c r="X1564" s="6"/>
      <c r="Y1564" s="6"/>
      <c r="Z1564" s="6"/>
      <c r="AA1564" s="1"/>
      <c r="AB1564" s="1"/>
      <c r="AC1564" s="1"/>
      <c r="AD1564" s="2"/>
      <c r="AE1564" s="2"/>
      <c r="AF1564" s="1"/>
    </row>
    <row r="1565">
      <c r="A1565" s="5"/>
      <c r="B1565" s="3"/>
      <c r="C1565" s="2"/>
      <c r="D1565" s="24"/>
      <c r="E1565" s="2"/>
      <c r="F1565" s="5"/>
      <c r="G1565" s="3"/>
      <c r="H1565" s="1"/>
      <c r="I1565" s="3"/>
      <c r="J1565" s="1"/>
      <c r="K1565" s="5"/>
      <c r="L1565" s="5"/>
      <c r="M1565" s="1"/>
      <c r="N1565" s="1"/>
      <c r="O1565" s="2"/>
      <c r="P1565" s="1"/>
      <c r="Q1565" s="1"/>
      <c r="R1565" s="2"/>
      <c r="S1565" s="1"/>
      <c r="T1565" s="1"/>
      <c r="U1565" s="6"/>
      <c r="V1565" s="5"/>
      <c r="W1565" s="5"/>
      <c r="X1565" s="6"/>
      <c r="Y1565" s="6"/>
      <c r="Z1565" s="6"/>
      <c r="AA1565" s="1"/>
      <c r="AB1565" s="1"/>
      <c r="AC1565" s="1"/>
      <c r="AD1565" s="2"/>
      <c r="AE1565" s="2"/>
      <c r="AF1565" s="1"/>
    </row>
    <row r="1566">
      <c r="A1566" s="5"/>
      <c r="B1566" s="3"/>
      <c r="C1566" s="1"/>
      <c r="D1566" s="24"/>
      <c r="E1566" s="2"/>
      <c r="F1566" s="5"/>
      <c r="G1566" s="3"/>
      <c r="H1566" s="1"/>
      <c r="I1566" s="3"/>
      <c r="J1566" s="1"/>
      <c r="K1566" s="5"/>
      <c r="L1566" s="5"/>
      <c r="M1566" s="1"/>
      <c r="N1566" s="1"/>
      <c r="O1566" s="2"/>
      <c r="P1566" s="1"/>
      <c r="Q1566" s="1"/>
      <c r="R1566" s="2"/>
      <c r="S1566" s="1"/>
      <c r="T1566" s="1"/>
      <c r="U1566" s="6"/>
      <c r="V1566" s="5"/>
      <c r="W1566" s="5"/>
      <c r="X1566" s="5"/>
      <c r="Y1566" s="5"/>
      <c r="Z1566" s="6"/>
      <c r="AA1566" s="1"/>
      <c r="AB1566" s="1"/>
      <c r="AC1566" s="1"/>
      <c r="AD1566" s="2"/>
      <c r="AE1566" s="1"/>
      <c r="AF1566" s="1"/>
    </row>
    <row r="1567">
      <c r="A1567" s="5"/>
      <c r="B1567" s="3"/>
      <c r="C1567" s="1"/>
      <c r="D1567" s="24"/>
      <c r="E1567" s="2"/>
      <c r="F1567" s="5"/>
      <c r="G1567" s="3"/>
      <c r="H1567" s="1"/>
      <c r="I1567" s="3"/>
      <c r="J1567" s="1"/>
      <c r="K1567" s="5"/>
      <c r="L1567" s="5"/>
      <c r="M1567" s="1"/>
      <c r="N1567" s="1"/>
      <c r="O1567" s="2"/>
      <c r="P1567" s="1"/>
      <c r="Q1567" s="1"/>
      <c r="R1567" s="2"/>
      <c r="S1567" s="1"/>
      <c r="T1567" s="1"/>
      <c r="U1567" s="6"/>
      <c r="V1567" s="5"/>
      <c r="W1567" s="5"/>
      <c r="X1567" s="6"/>
      <c r="Y1567" s="6"/>
      <c r="Z1567" s="6"/>
      <c r="AA1567" s="1"/>
      <c r="AB1567" s="1"/>
      <c r="AC1567" s="1"/>
      <c r="AD1567" s="2"/>
      <c r="AE1567" s="1"/>
      <c r="AF1567" s="1"/>
    </row>
    <row r="1568">
      <c r="A1568" s="5"/>
      <c r="B1568" s="3"/>
      <c r="C1568" s="2"/>
      <c r="D1568" s="24"/>
      <c r="E1568" s="2"/>
      <c r="F1568" s="5"/>
      <c r="G1568" s="3"/>
      <c r="H1568" s="1"/>
      <c r="I1568" s="3"/>
      <c r="J1568" s="1"/>
      <c r="K1568" s="5"/>
      <c r="L1568" s="5"/>
      <c r="M1568" s="1"/>
      <c r="N1568" s="1"/>
      <c r="O1568" s="2"/>
      <c r="P1568" s="1"/>
      <c r="Q1568" s="1"/>
      <c r="R1568" s="2"/>
      <c r="S1568" s="1"/>
      <c r="T1568" s="1"/>
      <c r="U1568" s="6"/>
      <c r="V1568" s="5"/>
      <c r="W1568" s="5"/>
      <c r="X1568" s="6"/>
      <c r="Y1568" s="6"/>
      <c r="Z1568" s="6"/>
      <c r="AA1568" s="1"/>
      <c r="AB1568" s="1"/>
      <c r="AC1568" s="1"/>
      <c r="AD1568" s="2"/>
      <c r="AE1568" s="2"/>
      <c r="AF1568" s="1"/>
    </row>
    <row r="1569">
      <c r="A1569" s="5"/>
      <c r="B1569" s="3"/>
      <c r="C1569" s="2"/>
      <c r="D1569" s="24"/>
      <c r="E1569" s="2"/>
      <c r="F1569" s="5"/>
      <c r="G1569" s="3"/>
      <c r="H1569" s="1"/>
      <c r="I1569" s="3"/>
      <c r="J1569" s="1"/>
      <c r="K1569" s="5"/>
      <c r="L1569" s="5"/>
      <c r="M1569" s="1"/>
      <c r="N1569" s="1"/>
      <c r="O1569" s="2"/>
      <c r="P1569" s="1"/>
      <c r="Q1569" s="1"/>
      <c r="R1569" s="2"/>
      <c r="S1569" s="1"/>
      <c r="T1569" s="1"/>
      <c r="U1569" s="6"/>
      <c r="V1569" s="5"/>
      <c r="W1569" s="5"/>
      <c r="X1569" s="6"/>
      <c r="Y1569" s="6"/>
      <c r="Z1569" s="6"/>
      <c r="AA1569" s="1"/>
      <c r="AB1569" s="1"/>
      <c r="AC1569" s="1"/>
      <c r="AD1569" s="2"/>
      <c r="AE1569" s="2"/>
      <c r="AF1569" s="1"/>
    </row>
    <row r="1570">
      <c r="A1570" s="5"/>
      <c r="B1570" s="3"/>
      <c r="C1570" s="2"/>
      <c r="D1570" s="24"/>
      <c r="E1570" s="2"/>
      <c r="F1570" s="5"/>
      <c r="G1570" s="3"/>
      <c r="H1570" s="1"/>
      <c r="I1570" s="3"/>
      <c r="J1570" s="1"/>
      <c r="K1570" s="5"/>
      <c r="L1570" s="5"/>
      <c r="M1570" s="1"/>
      <c r="N1570" s="1"/>
      <c r="O1570" s="2"/>
      <c r="P1570" s="1"/>
      <c r="Q1570" s="1"/>
      <c r="R1570" s="2"/>
      <c r="S1570" s="1"/>
      <c r="T1570" s="1"/>
      <c r="U1570" s="6"/>
      <c r="V1570" s="5"/>
      <c r="W1570" s="5"/>
      <c r="X1570" s="6"/>
      <c r="Y1570" s="6"/>
      <c r="Z1570" s="6"/>
      <c r="AA1570" s="1"/>
      <c r="AB1570" s="1"/>
      <c r="AC1570" s="1"/>
      <c r="AD1570" s="2"/>
      <c r="AE1570" s="2"/>
      <c r="AF1570" s="1"/>
    </row>
    <row r="1571">
      <c r="A1571" s="5"/>
      <c r="B1571" s="3"/>
      <c r="C1571" s="2"/>
      <c r="D1571" s="24"/>
      <c r="E1571" s="2"/>
      <c r="F1571" s="5"/>
      <c r="G1571" s="3"/>
      <c r="H1571" s="1"/>
      <c r="I1571" s="3"/>
      <c r="J1571" s="1"/>
      <c r="K1571" s="5"/>
      <c r="L1571" s="5"/>
      <c r="M1571" s="1"/>
      <c r="N1571" s="1"/>
      <c r="O1571" s="2"/>
      <c r="P1571" s="1"/>
      <c r="Q1571" s="1"/>
      <c r="R1571" s="2"/>
      <c r="S1571" s="1"/>
      <c r="T1571" s="1"/>
      <c r="U1571" s="6"/>
      <c r="V1571" s="5"/>
      <c r="W1571" s="5"/>
      <c r="X1571" s="6"/>
      <c r="Y1571" s="6"/>
      <c r="Z1571" s="6"/>
      <c r="AA1571" s="1"/>
      <c r="AB1571" s="1"/>
      <c r="AC1571" s="1"/>
      <c r="AD1571" s="2"/>
      <c r="AE1571" s="2"/>
      <c r="AF1571" s="1"/>
    </row>
    <row r="1572">
      <c r="A1572" s="5"/>
      <c r="B1572" s="3"/>
      <c r="C1572" s="2"/>
      <c r="D1572" s="24"/>
      <c r="E1572" s="2"/>
      <c r="F1572" s="5"/>
      <c r="G1572" s="3"/>
      <c r="H1572" s="1"/>
      <c r="I1572" s="3"/>
      <c r="J1572" s="1"/>
      <c r="K1572" s="5"/>
      <c r="L1572" s="5"/>
      <c r="M1572" s="1"/>
      <c r="N1572" s="1"/>
      <c r="O1572" s="2"/>
      <c r="P1572" s="1"/>
      <c r="Q1572" s="1"/>
      <c r="R1572" s="2"/>
      <c r="S1572" s="1"/>
      <c r="T1572" s="1"/>
      <c r="U1572" s="6"/>
      <c r="V1572" s="5"/>
      <c r="W1572" s="5"/>
      <c r="X1572" s="6"/>
      <c r="Y1572" s="6"/>
      <c r="Z1572" s="6"/>
      <c r="AA1572" s="1"/>
      <c r="AB1572" s="1"/>
      <c r="AC1572" s="1"/>
      <c r="AD1572" s="2"/>
      <c r="AE1572" s="2"/>
      <c r="AF1572" s="1"/>
    </row>
    <row r="1573">
      <c r="A1573" s="5"/>
      <c r="B1573" s="3"/>
      <c r="C1573" s="2"/>
      <c r="D1573" s="24"/>
      <c r="E1573" s="2"/>
      <c r="F1573" s="5"/>
      <c r="G1573" s="3"/>
      <c r="H1573" s="1"/>
      <c r="I1573" s="3"/>
      <c r="J1573" s="1"/>
      <c r="K1573" s="5"/>
      <c r="L1573" s="5"/>
      <c r="M1573" s="1"/>
      <c r="N1573" s="1"/>
      <c r="O1573" s="2"/>
      <c r="P1573" s="1"/>
      <c r="Q1573" s="1"/>
      <c r="R1573" s="2"/>
      <c r="S1573" s="1"/>
      <c r="T1573" s="1"/>
      <c r="U1573" s="6"/>
      <c r="V1573" s="5"/>
      <c r="W1573" s="5"/>
      <c r="X1573" s="6"/>
      <c r="Y1573" s="6"/>
      <c r="Z1573" s="6"/>
      <c r="AA1573" s="1"/>
      <c r="AB1573" s="1"/>
      <c r="AC1573" s="1"/>
      <c r="AD1573" s="2"/>
      <c r="AE1573" s="2"/>
      <c r="AF1573" s="1"/>
    </row>
    <row r="1574">
      <c r="A1574" s="5"/>
      <c r="B1574" s="3"/>
      <c r="C1574" s="1"/>
      <c r="D1574" s="24"/>
      <c r="E1574" s="2"/>
      <c r="F1574" s="5"/>
      <c r="G1574" s="3"/>
      <c r="H1574" s="1"/>
      <c r="I1574" s="3"/>
      <c r="J1574" s="1"/>
      <c r="K1574" s="5"/>
      <c r="L1574" s="5"/>
      <c r="M1574" s="1"/>
      <c r="N1574" s="1"/>
      <c r="O1574" s="2"/>
      <c r="P1574" s="1"/>
      <c r="Q1574" s="1"/>
      <c r="R1574" s="2"/>
      <c r="S1574" s="1"/>
      <c r="T1574" s="1"/>
      <c r="U1574" s="6"/>
      <c r="V1574" s="5"/>
      <c r="W1574" s="5"/>
      <c r="X1574" s="6"/>
      <c r="Y1574" s="6"/>
      <c r="Z1574" s="6"/>
      <c r="AA1574" s="1"/>
      <c r="AB1574" s="1"/>
      <c r="AC1574" s="1"/>
      <c r="AD1574" s="2"/>
      <c r="AE1574" s="2"/>
      <c r="AF1574" s="1"/>
    </row>
    <row r="1575">
      <c r="A1575" s="5"/>
      <c r="B1575" s="3"/>
      <c r="C1575" s="1"/>
      <c r="D1575" s="24"/>
      <c r="E1575" s="2"/>
      <c r="F1575" s="5"/>
      <c r="G1575" s="3"/>
      <c r="H1575" s="1"/>
      <c r="I1575" s="3"/>
      <c r="J1575" s="1"/>
      <c r="K1575" s="5"/>
      <c r="L1575" s="5"/>
      <c r="M1575" s="1"/>
      <c r="N1575" s="1"/>
      <c r="O1575" s="2"/>
      <c r="P1575" s="1"/>
      <c r="Q1575" s="1"/>
      <c r="R1575" s="2"/>
      <c r="S1575" s="1"/>
      <c r="T1575" s="1"/>
      <c r="U1575" s="6"/>
      <c r="V1575" s="5"/>
      <c r="W1575" s="5"/>
      <c r="X1575" s="6"/>
      <c r="Y1575" s="6"/>
      <c r="Z1575" s="6"/>
      <c r="AA1575" s="1"/>
      <c r="AB1575" s="1"/>
      <c r="AC1575" s="1"/>
      <c r="AD1575" s="2"/>
      <c r="AE1575" s="2"/>
      <c r="AF1575" s="1"/>
    </row>
    <row r="1576">
      <c r="A1576" s="5"/>
      <c r="B1576" s="3"/>
      <c r="C1576" s="1"/>
      <c r="D1576" s="24"/>
      <c r="E1576" s="2"/>
      <c r="F1576" s="5"/>
      <c r="G1576" s="3"/>
      <c r="H1576" s="1"/>
      <c r="I1576" s="3"/>
      <c r="J1576" s="1"/>
      <c r="K1576" s="5"/>
      <c r="L1576" s="5"/>
      <c r="M1576" s="1"/>
      <c r="N1576" s="1"/>
      <c r="O1576" s="2"/>
      <c r="P1576" s="1"/>
      <c r="Q1576" s="1"/>
      <c r="R1576" s="2"/>
      <c r="S1576" s="1"/>
      <c r="T1576" s="1"/>
      <c r="U1576" s="6"/>
      <c r="V1576" s="5"/>
      <c r="W1576" s="5"/>
      <c r="X1576" s="6"/>
      <c r="Y1576" s="6"/>
      <c r="Z1576" s="6"/>
      <c r="AA1576" s="1"/>
      <c r="AB1576" s="1"/>
      <c r="AC1576" s="1"/>
      <c r="AD1576" s="2"/>
      <c r="AE1576" s="2"/>
      <c r="AF1576" s="1"/>
    </row>
    <row r="1577">
      <c r="A1577" s="5"/>
      <c r="B1577" s="3"/>
      <c r="C1577" s="1"/>
      <c r="D1577" s="24"/>
      <c r="E1577" s="2"/>
      <c r="F1577" s="5"/>
      <c r="G1577" s="3"/>
      <c r="H1577" s="1"/>
      <c r="I1577" s="3"/>
      <c r="J1577" s="1"/>
      <c r="K1577" s="5"/>
      <c r="L1577" s="5"/>
      <c r="M1577" s="1"/>
      <c r="N1577" s="1"/>
      <c r="O1577" s="2"/>
      <c r="P1577" s="1"/>
      <c r="Q1577" s="1"/>
      <c r="R1577" s="2"/>
      <c r="S1577" s="1"/>
      <c r="T1577" s="1"/>
      <c r="U1577" s="6"/>
      <c r="V1577" s="5"/>
      <c r="W1577" s="5"/>
      <c r="X1577" s="6"/>
      <c r="Y1577" s="6"/>
      <c r="Z1577" s="6"/>
      <c r="AA1577" s="1"/>
      <c r="AB1577" s="1"/>
      <c r="AC1577" s="1"/>
      <c r="AD1577" s="2"/>
      <c r="AE1577" s="2"/>
      <c r="AF1577" s="1"/>
    </row>
    <row r="1578">
      <c r="A1578" s="5"/>
      <c r="B1578" s="3"/>
      <c r="C1578" s="1"/>
      <c r="D1578" s="24"/>
      <c r="E1578" s="2"/>
      <c r="F1578" s="5"/>
      <c r="G1578" s="3"/>
      <c r="H1578" s="1"/>
      <c r="I1578" s="3"/>
      <c r="J1578" s="1"/>
      <c r="K1578" s="5"/>
      <c r="L1578" s="5"/>
      <c r="M1578" s="1"/>
      <c r="N1578" s="1"/>
      <c r="O1578" s="2"/>
      <c r="P1578" s="1"/>
      <c r="Q1578" s="1"/>
      <c r="R1578" s="2"/>
      <c r="S1578" s="1"/>
      <c r="T1578" s="1"/>
      <c r="U1578" s="6"/>
      <c r="V1578" s="5"/>
      <c r="W1578" s="5"/>
      <c r="X1578" s="6"/>
      <c r="Y1578" s="6"/>
      <c r="Z1578" s="6"/>
      <c r="AA1578" s="1"/>
      <c r="AB1578" s="1"/>
      <c r="AC1578" s="1"/>
      <c r="AD1578" s="2"/>
      <c r="AE1578" s="2"/>
      <c r="AF1578" s="1"/>
    </row>
    <row r="1579">
      <c r="A1579" s="5"/>
      <c r="B1579" s="3"/>
      <c r="C1579" s="1"/>
      <c r="D1579" s="24"/>
      <c r="E1579" s="2"/>
      <c r="F1579" s="5"/>
      <c r="G1579" s="3"/>
      <c r="H1579" s="1"/>
      <c r="I1579" s="3"/>
      <c r="J1579" s="1"/>
      <c r="K1579" s="5"/>
      <c r="L1579" s="5"/>
      <c r="M1579" s="1"/>
      <c r="N1579" s="1"/>
      <c r="O1579" s="2"/>
      <c r="P1579" s="1"/>
      <c r="Q1579" s="1"/>
      <c r="R1579" s="2"/>
      <c r="S1579" s="1"/>
      <c r="T1579" s="1"/>
      <c r="U1579" s="6"/>
      <c r="V1579" s="5"/>
      <c r="W1579" s="5"/>
      <c r="X1579" s="5"/>
      <c r="Y1579" s="5"/>
      <c r="Z1579" s="6"/>
      <c r="AA1579" s="1"/>
      <c r="AB1579" s="1"/>
      <c r="AC1579" s="1"/>
      <c r="AD1579" s="2"/>
      <c r="AE1579" s="2"/>
      <c r="AF1579" s="1"/>
    </row>
    <row r="1580">
      <c r="A1580" s="5"/>
      <c r="B1580" s="3"/>
      <c r="C1580" s="2"/>
      <c r="D1580" s="24"/>
      <c r="E1580" s="11"/>
      <c r="F1580" s="1"/>
      <c r="G1580" s="18"/>
      <c r="H1580" s="1"/>
      <c r="I1580" s="18"/>
      <c r="J1580" s="1"/>
      <c r="K1580" s="5"/>
      <c r="L1580" s="5"/>
      <c r="M1580" s="1"/>
      <c r="N1580" s="1"/>
      <c r="O1580" s="2"/>
      <c r="P1580" s="1"/>
      <c r="Q1580" s="1"/>
      <c r="R1580" s="2"/>
      <c r="S1580" s="1"/>
      <c r="T1580" s="1"/>
      <c r="U1580" s="6"/>
      <c r="V1580" s="5"/>
      <c r="W1580" s="5"/>
      <c r="X1580" s="6"/>
      <c r="Y1580" s="6"/>
      <c r="Z1580" s="6"/>
      <c r="AA1580" s="1"/>
      <c r="AB1580" s="1"/>
      <c r="AC1580" s="1"/>
      <c r="AD1580" s="2"/>
      <c r="AE1580" s="2"/>
      <c r="AF1580" s="1"/>
    </row>
    <row r="1581">
      <c r="A1581" s="5"/>
      <c r="B1581" s="3"/>
      <c r="C1581" s="2"/>
      <c r="D1581" s="24"/>
      <c r="E1581" s="2"/>
      <c r="F1581" s="5"/>
      <c r="G1581" s="3"/>
      <c r="H1581" s="1"/>
      <c r="I1581" s="3"/>
      <c r="J1581" s="1"/>
      <c r="K1581" s="5"/>
      <c r="L1581" s="5"/>
      <c r="M1581" s="1"/>
      <c r="N1581" s="1"/>
      <c r="O1581" s="2"/>
      <c r="P1581" s="1"/>
      <c r="Q1581" s="1"/>
      <c r="R1581" s="2"/>
      <c r="S1581" s="1"/>
      <c r="T1581" s="1"/>
      <c r="U1581" s="6"/>
      <c r="V1581" s="5"/>
      <c r="W1581" s="5"/>
      <c r="X1581" s="6"/>
      <c r="Y1581" s="6"/>
      <c r="Z1581" s="6"/>
      <c r="AA1581" s="1"/>
      <c r="AB1581" s="1"/>
      <c r="AC1581" s="1"/>
      <c r="AD1581" s="2"/>
      <c r="AE1581" s="2"/>
      <c r="AF1581" s="1"/>
    </row>
    <row r="1582">
      <c r="A1582" s="5"/>
      <c r="B1582" s="3"/>
      <c r="C1582" s="2"/>
      <c r="D1582" s="24"/>
      <c r="E1582" s="2"/>
      <c r="F1582" s="5"/>
      <c r="G1582" s="3"/>
      <c r="H1582" s="1"/>
      <c r="I1582" s="3"/>
      <c r="J1582" s="1"/>
      <c r="K1582" s="5"/>
      <c r="L1582" s="5"/>
      <c r="M1582" s="1"/>
      <c r="N1582" s="1"/>
      <c r="O1582" s="2"/>
      <c r="P1582" s="1"/>
      <c r="Q1582" s="1"/>
      <c r="R1582" s="2"/>
      <c r="S1582" s="1"/>
      <c r="T1582" s="1"/>
      <c r="U1582" s="6"/>
      <c r="V1582" s="5"/>
      <c r="W1582" s="5"/>
      <c r="X1582" s="6"/>
      <c r="Y1582" s="6"/>
      <c r="Z1582" s="5"/>
      <c r="AA1582" s="1"/>
      <c r="AB1582" s="1"/>
      <c r="AC1582" s="1"/>
      <c r="AD1582" s="2"/>
      <c r="AE1582" s="2"/>
      <c r="AF1582" s="1"/>
    </row>
    <row r="1583">
      <c r="A1583" s="5"/>
      <c r="B1583" s="3"/>
      <c r="C1583" s="2"/>
      <c r="D1583" s="24"/>
      <c r="E1583" s="2"/>
      <c r="F1583" s="5"/>
      <c r="G1583" s="3"/>
      <c r="H1583" s="1"/>
      <c r="I1583" s="3"/>
      <c r="J1583" s="1"/>
      <c r="K1583" s="5"/>
      <c r="L1583" s="5"/>
      <c r="M1583" s="1"/>
      <c r="N1583" s="1"/>
      <c r="O1583" s="2"/>
      <c r="P1583" s="1"/>
      <c r="Q1583" s="1"/>
      <c r="R1583" s="2"/>
      <c r="S1583" s="1"/>
      <c r="T1583" s="1"/>
      <c r="U1583" s="6"/>
      <c r="V1583" s="5"/>
      <c r="W1583" s="5"/>
      <c r="X1583" s="6"/>
      <c r="Y1583" s="6"/>
      <c r="Z1583" s="6"/>
      <c r="AA1583" s="1"/>
      <c r="AB1583" s="1"/>
      <c r="AC1583" s="1"/>
      <c r="AD1583" s="2"/>
      <c r="AE1583" s="2"/>
      <c r="AF1583" s="1"/>
    </row>
    <row r="1584">
      <c r="A1584" s="5"/>
      <c r="B1584" s="3"/>
      <c r="C1584" s="2"/>
      <c r="D1584" s="24"/>
      <c r="E1584" s="2"/>
      <c r="F1584" s="5"/>
      <c r="G1584" s="3"/>
      <c r="H1584" s="1"/>
      <c r="I1584" s="3"/>
      <c r="J1584" s="1"/>
      <c r="K1584" s="5"/>
      <c r="L1584" s="5"/>
      <c r="M1584" s="1"/>
      <c r="N1584" s="1"/>
      <c r="O1584" s="2"/>
      <c r="P1584" s="1"/>
      <c r="Q1584" s="1"/>
      <c r="R1584" s="2"/>
      <c r="S1584" s="1"/>
      <c r="T1584" s="1"/>
      <c r="U1584" s="6"/>
      <c r="V1584" s="5"/>
      <c r="W1584" s="5"/>
      <c r="X1584" s="6"/>
      <c r="Y1584" s="6"/>
      <c r="Z1584" s="6"/>
      <c r="AA1584" s="1"/>
      <c r="AB1584" s="1"/>
      <c r="AC1584" s="1"/>
      <c r="AD1584" s="2"/>
      <c r="AE1584" s="2"/>
      <c r="AF1584" s="1"/>
    </row>
    <row r="1585">
      <c r="A1585" s="5"/>
      <c r="B1585" s="3"/>
      <c r="C1585" s="2"/>
      <c r="D1585" s="24"/>
      <c r="E1585" s="2"/>
      <c r="F1585" s="5"/>
      <c r="G1585" s="3"/>
      <c r="H1585" s="1"/>
      <c r="I1585" s="3"/>
      <c r="J1585" s="1"/>
      <c r="K1585" s="5"/>
      <c r="L1585" s="5"/>
      <c r="M1585" s="1"/>
      <c r="N1585" s="1"/>
      <c r="O1585" s="2"/>
      <c r="P1585" s="1"/>
      <c r="Q1585" s="1"/>
      <c r="R1585" s="2"/>
      <c r="S1585" s="1"/>
      <c r="T1585" s="1"/>
      <c r="U1585" s="6"/>
      <c r="V1585" s="5"/>
      <c r="W1585" s="5"/>
      <c r="X1585" s="6"/>
      <c r="Y1585" s="6"/>
      <c r="Z1585" s="6"/>
      <c r="AA1585" s="1"/>
      <c r="AB1585" s="1"/>
      <c r="AC1585" s="1"/>
      <c r="AD1585" s="2"/>
      <c r="AE1585" s="2"/>
      <c r="AF1585" s="1"/>
    </row>
    <row r="1586">
      <c r="A1586" s="5"/>
      <c r="B1586" s="3"/>
      <c r="C1586" s="2"/>
      <c r="D1586" s="24"/>
      <c r="E1586" s="2"/>
      <c r="F1586" s="5"/>
      <c r="G1586" s="3"/>
      <c r="H1586" s="1"/>
      <c r="I1586" s="3"/>
      <c r="J1586" s="1"/>
      <c r="K1586" s="5"/>
      <c r="L1586" s="5"/>
      <c r="M1586" s="1"/>
      <c r="N1586" s="1"/>
      <c r="O1586" s="2"/>
      <c r="P1586" s="1"/>
      <c r="Q1586" s="1"/>
      <c r="R1586" s="2"/>
      <c r="S1586" s="1"/>
      <c r="T1586" s="1"/>
      <c r="U1586" s="6"/>
      <c r="V1586" s="5"/>
      <c r="W1586" s="5"/>
      <c r="X1586" s="6"/>
      <c r="Y1586" s="6"/>
      <c r="Z1586" s="6"/>
      <c r="AA1586" s="1"/>
      <c r="AB1586" s="1"/>
      <c r="AC1586" s="1"/>
      <c r="AD1586" s="2"/>
      <c r="AE1586" s="2"/>
      <c r="AF1586" s="1"/>
    </row>
    <row r="1587">
      <c r="A1587" s="5"/>
      <c r="B1587" s="3"/>
      <c r="C1587" s="2"/>
      <c r="D1587" s="24"/>
      <c r="E1587" s="11"/>
      <c r="F1587" s="1"/>
      <c r="G1587" s="18"/>
      <c r="H1587" s="1"/>
      <c r="I1587" s="18"/>
      <c r="J1587" s="1"/>
      <c r="K1587" s="5"/>
      <c r="L1587" s="5"/>
      <c r="M1587" s="1"/>
      <c r="N1587" s="1"/>
      <c r="O1587" s="2"/>
      <c r="P1587" s="1"/>
      <c r="Q1587" s="1"/>
      <c r="R1587" s="2"/>
      <c r="S1587" s="1"/>
      <c r="T1587" s="1"/>
      <c r="U1587" s="6"/>
      <c r="V1587" s="5"/>
      <c r="W1587" s="5"/>
      <c r="X1587" s="6"/>
      <c r="Y1587" s="6"/>
      <c r="Z1587" s="6"/>
      <c r="AA1587" s="1"/>
      <c r="AB1587" s="1"/>
      <c r="AC1587" s="1"/>
      <c r="AD1587" s="2"/>
      <c r="AE1587" s="2"/>
      <c r="AF1587" s="1"/>
    </row>
    <row r="1588">
      <c r="A1588" s="5"/>
      <c r="B1588" s="3"/>
      <c r="C1588" s="1"/>
      <c r="D1588" s="24"/>
      <c r="E1588" s="2"/>
      <c r="F1588" s="5"/>
      <c r="G1588" s="3"/>
      <c r="H1588" s="1"/>
      <c r="I1588" s="3"/>
      <c r="J1588" s="1"/>
      <c r="K1588" s="5"/>
      <c r="L1588" s="5"/>
      <c r="M1588" s="1"/>
      <c r="N1588" s="1"/>
      <c r="O1588" s="2"/>
      <c r="P1588" s="1"/>
      <c r="Q1588" s="1"/>
      <c r="R1588" s="2"/>
      <c r="S1588" s="1"/>
      <c r="T1588" s="1"/>
      <c r="U1588" s="6"/>
      <c r="V1588" s="5"/>
      <c r="W1588" s="5"/>
      <c r="X1588" s="6"/>
      <c r="Y1588" s="6"/>
      <c r="Z1588" s="5"/>
      <c r="AA1588" s="1"/>
      <c r="AB1588" s="1"/>
      <c r="AC1588" s="1"/>
      <c r="AD1588" s="2"/>
      <c r="AE1588" s="2"/>
      <c r="AF1588" s="1"/>
    </row>
    <row r="1589">
      <c r="A1589" s="5"/>
      <c r="B1589" s="3"/>
      <c r="C1589" s="2"/>
      <c r="D1589" s="24"/>
      <c r="E1589" s="2"/>
      <c r="F1589" s="5"/>
      <c r="G1589" s="3"/>
      <c r="H1589" s="1"/>
      <c r="I1589" s="3"/>
      <c r="J1589" s="1"/>
      <c r="K1589" s="5"/>
      <c r="L1589" s="5"/>
      <c r="M1589" s="1"/>
      <c r="N1589" s="1"/>
      <c r="O1589" s="2"/>
      <c r="P1589" s="1"/>
      <c r="Q1589" s="1"/>
      <c r="R1589" s="2"/>
      <c r="S1589" s="1"/>
      <c r="T1589" s="1"/>
      <c r="U1589" s="6"/>
      <c r="V1589" s="5"/>
      <c r="W1589" s="5"/>
      <c r="X1589" s="6"/>
      <c r="Y1589" s="6"/>
      <c r="Z1589" s="6"/>
      <c r="AA1589" s="1"/>
      <c r="AB1589" s="1"/>
      <c r="AC1589" s="1"/>
      <c r="AD1589" s="2"/>
      <c r="AE1589" s="2"/>
      <c r="AF1589" s="1"/>
    </row>
    <row r="1590">
      <c r="A1590" s="5"/>
      <c r="B1590" s="3"/>
      <c r="C1590" s="1"/>
      <c r="D1590" s="24"/>
      <c r="E1590" s="2"/>
      <c r="F1590" s="5"/>
      <c r="G1590" s="3"/>
      <c r="H1590" s="1"/>
      <c r="I1590" s="3"/>
      <c r="J1590" s="1"/>
      <c r="K1590" s="5"/>
      <c r="L1590" s="5"/>
      <c r="M1590" s="1"/>
      <c r="N1590" s="1"/>
      <c r="O1590" s="2"/>
      <c r="P1590" s="1"/>
      <c r="Q1590" s="1"/>
      <c r="R1590" s="2"/>
      <c r="S1590" s="1"/>
      <c r="T1590" s="1"/>
      <c r="U1590" s="6"/>
      <c r="V1590" s="5"/>
      <c r="W1590" s="5"/>
      <c r="X1590" s="6"/>
      <c r="Y1590" s="6"/>
      <c r="Z1590" s="6"/>
      <c r="AA1590" s="1"/>
      <c r="AB1590" s="1"/>
      <c r="AC1590" s="1"/>
      <c r="AD1590" s="2"/>
      <c r="AE1590" s="2"/>
      <c r="AF1590" s="1"/>
    </row>
    <row r="1591">
      <c r="A1591" s="5"/>
      <c r="B1591" s="3"/>
      <c r="C1591" s="2"/>
      <c r="D1591" s="24"/>
      <c r="E1591" s="2"/>
      <c r="F1591" s="5"/>
      <c r="G1591" s="3"/>
      <c r="H1591" s="1"/>
      <c r="I1591" s="3"/>
      <c r="J1591" s="1"/>
      <c r="K1591" s="5"/>
      <c r="L1591" s="5"/>
      <c r="M1591" s="1"/>
      <c r="N1591" s="1"/>
      <c r="O1591" s="2"/>
      <c r="P1591" s="1"/>
      <c r="Q1591" s="1"/>
      <c r="R1591" s="2"/>
      <c r="S1591" s="1"/>
      <c r="T1591" s="1"/>
      <c r="U1591" s="6"/>
      <c r="V1591" s="5"/>
      <c r="W1591" s="5"/>
      <c r="X1591" s="6"/>
      <c r="Y1591" s="6"/>
      <c r="Z1591" s="6"/>
      <c r="AA1591" s="1"/>
      <c r="AB1591" s="1"/>
      <c r="AC1591" s="1"/>
      <c r="AD1591" s="2"/>
      <c r="AE1591" s="2"/>
      <c r="AF1591" s="1"/>
    </row>
    <row r="1592">
      <c r="A1592" s="5"/>
      <c r="B1592" s="3"/>
      <c r="C1592" s="2"/>
      <c r="D1592" s="24"/>
      <c r="E1592" s="2"/>
      <c r="F1592" s="5"/>
      <c r="G1592" s="3"/>
      <c r="H1592" s="1"/>
      <c r="I1592" s="3"/>
      <c r="J1592" s="1"/>
      <c r="K1592" s="5"/>
      <c r="L1592" s="5"/>
      <c r="M1592" s="1"/>
      <c r="N1592" s="1"/>
      <c r="O1592" s="2"/>
      <c r="P1592" s="1"/>
      <c r="Q1592" s="1"/>
      <c r="R1592" s="2"/>
      <c r="S1592" s="1"/>
      <c r="T1592" s="1"/>
      <c r="U1592" s="6"/>
      <c r="V1592" s="5"/>
      <c r="W1592" s="5"/>
      <c r="X1592" s="6"/>
      <c r="Y1592" s="6"/>
      <c r="Z1592" s="6"/>
      <c r="AA1592" s="1"/>
      <c r="AB1592" s="1"/>
      <c r="AC1592" s="1"/>
      <c r="AD1592" s="2"/>
      <c r="AE1592" s="2"/>
      <c r="AF1592" s="1"/>
    </row>
    <row r="1593">
      <c r="A1593" s="5"/>
      <c r="B1593" s="3"/>
      <c r="C1593" s="1"/>
      <c r="D1593" s="24"/>
      <c r="E1593" s="2"/>
      <c r="F1593" s="5"/>
      <c r="G1593" s="3"/>
      <c r="H1593" s="1"/>
      <c r="I1593" s="3"/>
      <c r="J1593" s="1"/>
      <c r="K1593" s="5"/>
      <c r="L1593" s="5"/>
      <c r="M1593" s="1"/>
      <c r="N1593" s="1"/>
      <c r="O1593" s="2"/>
      <c r="P1593" s="1"/>
      <c r="Q1593" s="1"/>
      <c r="R1593" s="2"/>
      <c r="S1593" s="1"/>
      <c r="T1593" s="1"/>
      <c r="U1593" s="6"/>
      <c r="V1593" s="5"/>
      <c r="W1593" s="5"/>
      <c r="X1593" s="6"/>
      <c r="Y1593" s="6"/>
      <c r="Z1593" s="6"/>
      <c r="AA1593" s="1"/>
      <c r="AB1593" s="1"/>
      <c r="AC1593" s="1"/>
      <c r="AD1593" s="2"/>
      <c r="AE1593" s="2"/>
      <c r="AF1593" s="1"/>
    </row>
    <row r="1594">
      <c r="A1594" s="5"/>
      <c r="B1594" s="3"/>
      <c r="C1594" s="2"/>
      <c r="D1594" s="24"/>
      <c r="E1594" s="2"/>
      <c r="F1594" s="5"/>
      <c r="G1594" s="3"/>
      <c r="H1594" s="1"/>
      <c r="I1594" s="3"/>
      <c r="J1594" s="1"/>
      <c r="K1594" s="5"/>
      <c r="L1594" s="5"/>
      <c r="M1594" s="1"/>
      <c r="N1594" s="1"/>
      <c r="O1594" s="2"/>
      <c r="P1594" s="1"/>
      <c r="Q1594" s="1"/>
      <c r="R1594" s="2"/>
      <c r="S1594" s="1"/>
      <c r="T1594" s="1"/>
      <c r="U1594" s="6"/>
      <c r="V1594" s="5"/>
      <c r="W1594" s="5"/>
      <c r="X1594" s="6"/>
      <c r="Y1594" s="6"/>
      <c r="Z1594" s="6"/>
      <c r="AA1594" s="1"/>
      <c r="AB1594" s="1"/>
      <c r="AC1594" s="1"/>
      <c r="AD1594" s="2"/>
      <c r="AE1594" s="2"/>
      <c r="AF1594" s="1"/>
    </row>
    <row r="1595">
      <c r="A1595" s="5"/>
      <c r="B1595" s="3"/>
      <c r="C1595" s="2"/>
      <c r="D1595" s="24"/>
      <c r="E1595" s="2"/>
      <c r="F1595" s="5"/>
      <c r="G1595" s="3"/>
      <c r="H1595" s="1"/>
      <c r="I1595" s="3"/>
      <c r="J1595" s="1"/>
      <c r="K1595" s="5"/>
      <c r="L1595" s="5"/>
      <c r="M1595" s="1"/>
      <c r="N1595" s="1"/>
      <c r="O1595" s="2"/>
      <c r="P1595" s="1"/>
      <c r="Q1595" s="1"/>
      <c r="R1595" s="2"/>
      <c r="S1595" s="1"/>
      <c r="T1595" s="1"/>
      <c r="U1595" s="6"/>
      <c r="V1595" s="5"/>
      <c r="W1595" s="5"/>
      <c r="X1595" s="6"/>
      <c r="Y1595" s="6"/>
      <c r="Z1595" s="6"/>
      <c r="AA1595" s="1"/>
      <c r="AB1595" s="1"/>
      <c r="AC1595" s="1"/>
      <c r="AD1595" s="2"/>
      <c r="AE1595" s="2"/>
      <c r="AF1595" s="1"/>
    </row>
    <row r="1596">
      <c r="A1596" s="5"/>
      <c r="B1596" s="3"/>
      <c r="C1596" s="2"/>
      <c r="D1596" s="24"/>
      <c r="E1596" s="2"/>
      <c r="F1596" s="5"/>
      <c r="G1596" s="3"/>
      <c r="H1596" s="1"/>
      <c r="I1596" s="3"/>
      <c r="J1596" s="1"/>
      <c r="K1596" s="5"/>
      <c r="L1596" s="5"/>
      <c r="M1596" s="1"/>
      <c r="N1596" s="1"/>
      <c r="O1596" s="2"/>
      <c r="P1596" s="1"/>
      <c r="Q1596" s="1"/>
      <c r="R1596" s="2"/>
      <c r="S1596" s="1"/>
      <c r="T1596" s="1"/>
      <c r="U1596" s="6"/>
      <c r="V1596" s="5"/>
      <c r="W1596" s="5"/>
      <c r="X1596" s="6"/>
      <c r="Y1596" s="6"/>
      <c r="Z1596" s="5"/>
      <c r="AA1596" s="1"/>
      <c r="AB1596" s="1"/>
      <c r="AC1596" s="1"/>
      <c r="AD1596" s="2"/>
      <c r="AE1596" s="2"/>
      <c r="AF1596" s="1"/>
    </row>
    <row r="1597">
      <c r="A1597" s="5"/>
      <c r="B1597" s="3"/>
      <c r="C1597" s="2"/>
      <c r="D1597" s="24"/>
      <c r="E1597" s="2"/>
      <c r="F1597" s="5"/>
      <c r="G1597" s="3"/>
      <c r="H1597" s="1"/>
      <c r="I1597" s="3"/>
      <c r="J1597" s="1"/>
      <c r="K1597" s="5"/>
      <c r="L1597" s="5"/>
      <c r="M1597" s="1"/>
      <c r="N1597" s="1"/>
      <c r="O1597" s="2"/>
      <c r="P1597" s="1"/>
      <c r="Q1597" s="1"/>
      <c r="R1597" s="2"/>
      <c r="S1597" s="1"/>
      <c r="T1597" s="1"/>
      <c r="U1597" s="5"/>
      <c r="V1597" s="5"/>
      <c r="W1597" s="5"/>
      <c r="X1597" s="6"/>
      <c r="Y1597" s="6"/>
      <c r="Z1597" s="6"/>
      <c r="AA1597" s="1"/>
      <c r="AB1597" s="1"/>
      <c r="AC1597" s="1"/>
      <c r="AD1597" s="2"/>
      <c r="AE1597" s="2"/>
      <c r="AF1597" s="1"/>
    </row>
    <row r="1598">
      <c r="A1598" s="5"/>
      <c r="B1598" s="3"/>
      <c r="C1598" s="1"/>
      <c r="D1598" s="24"/>
      <c r="E1598" s="2"/>
      <c r="F1598" s="5"/>
      <c r="G1598" s="3"/>
      <c r="H1598" s="1"/>
      <c r="I1598" s="3"/>
      <c r="J1598" s="1"/>
      <c r="K1598" s="5"/>
      <c r="L1598" s="5"/>
      <c r="M1598" s="1"/>
      <c r="N1598" s="1"/>
      <c r="O1598" s="2"/>
      <c r="P1598" s="1"/>
      <c r="Q1598" s="1"/>
      <c r="R1598" s="2"/>
      <c r="S1598" s="1"/>
      <c r="T1598" s="1"/>
      <c r="U1598" s="6"/>
      <c r="V1598" s="5"/>
      <c r="W1598" s="5"/>
      <c r="X1598" s="5"/>
      <c r="Y1598" s="5"/>
      <c r="Z1598" s="6"/>
      <c r="AA1598" s="1"/>
      <c r="AB1598" s="1"/>
      <c r="AC1598" s="1"/>
      <c r="AD1598" s="2"/>
      <c r="AE1598" s="2"/>
      <c r="AF1598" s="1"/>
    </row>
    <row r="1599">
      <c r="A1599" s="5"/>
      <c r="B1599" s="3"/>
      <c r="C1599" s="1"/>
      <c r="D1599" s="24"/>
      <c r="E1599" s="2"/>
      <c r="F1599" s="5"/>
      <c r="G1599" s="3"/>
      <c r="H1599" s="1"/>
      <c r="I1599" s="3"/>
      <c r="J1599" s="1"/>
      <c r="K1599" s="5"/>
      <c r="L1599" s="5"/>
      <c r="M1599" s="1"/>
      <c r="N1599" s="1"/>
      <c r="O1599" s="2"/>
      <c r="P1599" s="1"/>
      <c r="Q1599" s="1"/>
      <c r="R1599" s="2"/>
      <c r="S1599" s="1"/>
      <c r="T1599" s="1"/>
      <c r="U1599" s="6"/>
      <c r="V1599" s="5"/>
      <c r="W1599" s="5"/>
      <c r="X1599" s="6"/>
      <c r="Y1599" s="6"/>
      <c r="Z1599" s="6"/>
      <c r="AA1599" s="1"/>
      <c r="AB1599" s="1"/>
      <c r="AC1599" s="1"/>
      <c r="AD1599" s="2"/>
      <c r="AE1599" s="2"/>
      <c r="AF1599" s="1"/>
    </row>
    <row r="1600">
      <c r="A1600" s="5"/>
      <c r="B1600" s="3"/>
      <c r="C1600" s="1"/>
      <c r="D1600" s="24"/>
      <c r="E1600" s="2"/>
      <c r="F1600" s="5"/>
      <c r="G1600" s="3"/>
      <c r="H1600" s="1"/>
      <c r="I1600" s="3"/>
      <c r="J1600" s="1"/>
      <c r="K1600" s="5"/>
      <c r="L1600" s="5"/>
      <c r="M1600" s="1"/>
      <c r="N1600" s="1"/>
      <c r="O1600" s="2"/>
      <c r="P1600" s="1"/>
      <c r="Q1600" s="1"/>
      <c r="R1600" s="2"/>
      <c r="S1600" s="1"/>
      <c r="T1600" s="1"/>
      <c r="U1600" s="6"/>
      <c r="V1600" s="5"/>
      <c r="W1600" s="5"/>
      <c r="X1600" s="6"/>
      <c r="Y1600" s="6"/>
      <c r="Z1600" s="6"/>
      <c r="AA1600" s="1"/>
      <c r="AB1600" s="1"/>
      <c r="AC1600" s="1"/>
      <c r="AD1600" s="2"/>
      <c r="AE1600" s="2"/>
      <c r="AF1600" s="1"/>
    </row>
    <row r="1601">
      <c r="A1601" s="5"/>
      <c r="B1601" s="3"/>
      <c r="C1601" s="1"/>
      <c r="D1601" s="24"/>
      <c r="E1601" s="2"/>
      <c r="F1601" s="5"/>
      <c r="G1601" s="3"/>
      <c r="H1601" s="1"/>
      <c r="I1601" s="3"/>
      <c r="J1601" s="1"/>
      <c r="K1601" s="5"/>
      <c r="L1601" s="5"/>
      <c r="M1601" s="1"/>
      <c r="N1601" s="1"/>
      <c r="O1601" s="2"/>
      <c r="P1601" s="1"/>
      <c r="Q1601" s="1"/>
      <c r="R1601" s="2"/>
      <c r="S1601" s="1"/>
      <c r="T1601" s="1"/>
      <c r="U1601" s="6"/>
      <c r="V1601" s="5"/>
      <c r="W1601" s="5"/>
      <c r="X1601" s="6"/>
      <c r="Y1601" s="6"/>
      <c r="Z1601" s="6"/>
      <c r="AA1601" s="1"/>
      <c r="AB1601" s="1"/>
      <c r="AC1601" s="1"/>
      <c r="AD1601" s="2"/>
      <c r="AE1601" s="2"/>
      <c r="AF1601" s="1"/>
    </row>
    <row r="1602">
      <c r="A1602" s="5"/>
      <c r="B1602" s="3"/>
      <c r="C1602" s="2"/>
      <c r="D1602" s="24"/>
      <c r="E1602" s="2"/>
      <c r="F1602" s="5"/>
      <c r="G1602" s="3"/>
      <c r="H1602" s="1"/>
      <c r="I1602" s="3"/>
      <c r="J1602" s="1"/>
      <c r="K1602" s="5"/>
      <c r="L1602" s="5"/>
      <c r="M1602" s="1"/>
      <c r="N1602" s="1"/>
      <c r="O1602" s="2"/>
      <c r="P1602" s="1"/>
      <c r="Q1602" s="1"/>
      <c r="R1602" s="2"/>
      <c r="S1602" s="1"/>
      <c r="T1602" s="1"/>
      <c r="U1602" s="5"/>
      <c r="V1602" s="5"/>
      <c r="W1602" s="5"/>
      <c r="X1602" s="5"/>
      <c r="Y1602" s="6"/>
      <c r="Z1602" s="5"/>
      <c r="AA1602" s="2"/>
      <c r="AB1602" s="1"/>
      <c r="AC1602" s="1"/>
      <c r="AD1602" s="2"/>
      <c r="AE1602" s="2"/>
      <c r="AF1602" s="1"/>
    </row>
    <row r="1603">
      <c r="A1603" s="5"/>
      <c r="B1603" s="3"/>
      <c r="C1603" s="2"/>
      <c r="D1603" s="24"/>
      <c r="E1603" s="11"/>
      <c r="F1603" s="1"/>
      <c r="G1603" s="18"/>
      <c r="H1603" s="1"/>
      <c r="I1603" s="18"/>
      <c r="J1603" s="1"/>
      <c r="K1603" s="5"/>
      <c r="L1603" s="5"/>
      <c r="M1603" s="1"/>
      <c r="N1603" s="1"/>
      <c r="O1603" s="2"/>
      <c r="P1603" s="1"/>
      <c r="Q1603" s="1"/>
      <c r="R1603" s="2"/>
      <c r="S1603" s="1"/>
      <c r="T1603" s="1"/>
      <c r="U1603" s="6"/>
      <c r="V1603" s="5"/>
      <c r="W1603" s="5"/>
      <c r="X1603" s="6"/>
      <c r="Y1603" s="6"/>
      <c r="Z1603" s="6"/>
      <c r="AA1603" s="1"/>
      <c r="AB1603" s="1"/>
      <c r="AC1603" s="1"/>
      <c r="AD1603" s="2"/>
      <c r="AE1603" s="2"/>
      <c r="AF1603" s="1"/>
    </row>
    <row r="1604">
      <c r="A1604" s="5"/>
      <c r="B1604" s="3"/>
      <c r="C1604" s="2"/>
      <c r="D1604" s="24"/>
      <c r="E1604" s="2"/>
      <c r="F1604" s="5"/>
      <c r="G1604" s="3"/>
      <c r="H1604" s="1"/>
      <c r="I1604" s="3"/>
      <c r="J1604" s="1"/>
      <c r="K1604" s="5"/>
      <c r="L1604" s="5"/>
      <c r="M1604" s="1"/>
      <c r="N1604" s="1"/>
      <c r="O1604" s="2"/>
      <c r="P1604" s="1"/>
      <c r="Q1604" s="1"/>
      <c r="R1604" s="2"/>
      <c r="S1604" s="1"/>
      <c r="T1604" s="1"/>
      <c r="U1604" s="6"/>
      <c r="V1604" s="5"/>
      <c r="W1604" s="5"/>
      <c r="X1604" s="6"/>
      <c r="Y1604" s="6"/>
      <c r="Z1604" s="5"/>
      <c r="AA1604" s="1"/>
      <c r="AB1604" s="1"/>
      <c r="AC1604" s="1"/>
      <c r="AD1604" s="2"/>
      <c r="AE1604" s="2"/>
      <c r="AF1604" s="1"/>
    </row>
    <row r="1605">
      <c r="A1605" s="5"/>
      <c r="B1605" s="3"/>
      <c r="C1605" s="2"/>
      <c r="D1605" s="24"/>
      <c r="E1605" s="2"/>
      <c r="F1605" s="5"/>
      <c r="G1605" s="3"/>
      <c r="H1605" s="1"/>
      <c r="I1605" s="3"/>
      <c r="J1605" s="1"/>
      <c r="K1605" s="5"/>
      <c r="L1605" s="5"/>
      <c r="M1605" s="1"/>
      <c r="N1605" s="1"/>
      <c r="O1605" s="2"/>
      <c r="P1605" s="1"/>
      <c r="Q1605" s="1"/>
      <c r="R1605" s="2"/>
      <c r="S1605" s="1"/>
      <c r="T1605" s="1"/>
      <c r="U1605" s="6"/>
      <c r="V1605" s="5"/>
      <c r="W1605" s="5"/>
      <c r="X1605" s="6"/>
      <c r="Y1605" s="6"/>
      <c r="Z1605" s="6"/>
      <c r="AA1605" s="1"/>
      <c r="AB1605" s="1"/>
      <c r="AC1605" s="1"/>
      <c r="AD1605" s="2"/>
      <c r="AE1605" s="2"/>
      <c r="AF1605" s="1"/>
    </row>
    <row r="1606">
      <c r="A1606" s="5"/>
      <c r="B1606" s="3"/>
      <c r="C1606" s="2"/>
      <c r="D1606" s="24"/>
      <c r="E1606" s="2"/>
      <c r="F1606" s="5"/>
      <c r="G1606" s="3"/>
      <c r="H1606" s="1"/>
      <c r="I1606" s="3"/>
      <c r="J1606" s="1"/>
      <c r="K1606" s="5"/>
      <c r="L1606" s="5"/>
      <c r="M1606" s="1"/>
      <c r="N1606" s="1"/>
      <c r="O1606" s="2"/>
      <c r="P1606" s="1"/>
      <c r="Q1606" s="1"/>
      <c r="R1606" s="2"/>
      <c r="S1606" s="1"/>
      <c r="T1606" s="1"/>
      <c r="U1606" s="6"/>
      <c r="V1606" s="5"/>
      <c r="W1606" s="5"/>
      <c r="X1606" s="6"/>
      <c r="Y1606" s="6"/>
      <c r="Z1606" s="6"/>
      <c r="AA1606" s="1"/>
      <c r="AB1606" s="1"/>
      <c r="AC1606" s="1"/>
      <c r="AD1606" s="2"/>
      <c r="AE1606" s="2"/>
      <c r="AF1606" s="1"/>
    </row>
    <row r="1607">
      <c r="A1607" s="5"/>
      <c r="B1607" s="3"/>
      <c r="C1607" s="2"/>
      <c r="D1607" s="24"/>
      <c r="E1607" s="2"/>
      <c r="F1607" s="5"/>
      <c r="G1607" s="3"/>
      <c r="H1607" s="1"/>
      <c r="I1607" s="3"/>
      <c r="J1607" s="1"/>
      <c r="K1607" s="5"/>
      <c r="L1607" s="5"/>
      <c r="M1607" s="1"/>
      <c r="N1607" s="1"/>
      <c r="O1607" s="2"/>
      <c r="P1607" s="1"/>
      <c r="Q1607" s="1"/>
      <c r="R1607" s="2"/>
      <c r="S1607" s="1"/>
      <c r="T1607" s="1"/>
      <c r="U1607" s="6"/>
      <c r="V1607" s="5"/>
      <c r="W1607" s="5"/>
      <c r="X1607" s="6"/>
      <c r="Y1607" s="6"/>
      <c r="Z1607" s="6"/>
      <c r="AA1607" s="1"/>
      <c r="AB1607" s="1"/>
      <c r="AC1607" s="1"/>
      <c r="AD1607" s="2"/>
      <c r="AE1607" s="2"/>
      <c r="AF1607" s="1"/>
    </row>
    <row r="1608">
      <c r="A1608" s="5"/>
      <c r="B1608" s="3"/>
      <c r="C1608" s="2"/>
      <c r="D1608" s="24"/>
      <c r="E1608" s="2"/>
      <c r="F1608" s="5"/>
      <c r="G1608" s="3"/>
      <c r="H1608" s="1"/>
      <c r="I1608" s="3"/>
      <c r="J1608" s="1"/>
      <c r="K1608" s="5"/>
      <c r="L1608" s="5"/>
      <c r="M1608" s="1"/>
      <c r="N1608" s="1"/>
      <c r="O1608" s="2"/>
      <c r="P1608" s="1"/>
      <c r="Q1608" s="1"/>
      <c r="R1608" s="2"/>
      <c r="S1608" s="1"/>
      <c r="T1608" s="1"/>
      <c r="U1608" s="6"/>
      <c r="V1608" s="5"/>
      <c r="W1608" s="5"/>
      <c r="X1608" s="6"/>
      <c r="Y1608" s="6"/>
      <c r="Z1608" s="6"/>
      <c r="AA1608" s="1"/>
      <c r="AB1608" s="1"/>
      <c r="AC1608" s="1"/>
      <c r="AD1608" s="2"/>
      <c r="AE1608" s="2"/>
      <c r="AF1608" s="1"/>
    </row>
    <row r="1609">
      <c r="A1609" s="5"/>
      <c r="B1609" s="3"/>
      <c r="C1609" s="2"/>
      <c r="D1609" s="24"/>
      <c r="E1609" s="2"/>
      <c r="F1609" s="5"/>
      <c r="G1609" s="3"/>
      <c r="H1609" s="1"/>
      <c r="I1609" s="3"/>
      <c r="J1609" s="1"/>
      <c r="K1609" s="5"/>
      <c r="L1609" s="5"/>
      <c r="M1609" s="1"/>
      <c r="N1609" s="1"/>
      <c r="O1609" s="2"/>
      <c r="P1609" s="1"/>
      <c r="Q1609" s="1"/>
      <c r="R1609" s="2"/>
      <c r="S1609" s="1"/>
      <c r="T1609" s="1"/>
      <c r="U1609" s="6"/>
      <c r="V1609" s="5"/>
      <c r="W1609" s="5"/>
      <c r="X1609" s="6"/>
      <c r="Y1609" s="6"/>
      <c r="Z1609" s="6"/>
      <c r="AA1609" s="1"/>
      <c r="AB1609" s="1"/>
      <c r="AC1609" s="1"/>
      <c r="AD1609" s="2"/>
      <c r="AE1609" s="2"/>
      <c r="AF1609" s="1"/>
    </row>
    <row r="1610">
      <c r="A1610" s="5"/>
      <c r="B1610" s="3"/>
      <c r="C1610" s="2"/>
      <c r="D1610" s="24"/>
      <c r="E1610" s="2"/>
      <c r="F1610" s="5"/>
      <c r="G1610" s="3"/>
      <c r="H1610" s="1"/>
      <c r="I1610" s="3"/>
      <c r="J1610" s="1"/>
      <c r="K1610" s="5"/>
      <c r="L1610" s="5"/>
      <c r="M1610" s="1"/>
      <c r="N1610" s="1"/>
      <c r="O1610" s="2"/>
      <c r="P1610" s="1"/>
      <c r="Q1610" s="1"/>
      <c r="R1610" s="2"/>
      <c r="S1610" s="1"/>
      <c r="T1610" s="1"/>
      <c r="U1610" s="6"/>
      <c r="V1610" s="5"/>
      <c r="W1610" s="5"/>
      <c r="X1610" s="6"/>
      <c r="Y1610" s="6"/>
      <c r="Z1610" s="5"/>
      <c r="AA1610" s="1"/>
      <c r="AB1610" s="1"/>
      <c r="AC1610" s="1"/>
      <c r="AD1610" s="2"/>
      <c r="AE1610" s="2"/>
      <c r="AF1610" s="1"/>
    </row>
    <row r="1611">
      <c r="A1611" s="5"/>
      <c r="B1611" s="3"/>
      <c r="C1611" s="2"/>
      <c r="D1611" s="24"/>
      <c r="E1611" s="11"/>
      <c r="F1611" s="1"/>
      <c r="G1611" s="18"/>
      <c r="H1611" s="1"/>
      <c r="I1611" s="18"/>
      <c r="J1611" s="1"/>
      <c r="K1611" s="5"/>
      <c r="L1611" s="5"/>
      <c r="M1611" s="1"/>
      <c r="N1611" s="1"/>
      <c r="O1611" s="2"/>
      <c r="P1611" s="1"/>
      <c r="Q1611" s="1"/>
      <c r="R1611" s="2"/>
      <c r="S1611" s="1"/>
      <c r="T1611" s="1"/>
      <c r="U1611" s="6"/>
      <c r="V1611" s="5"/>
      <c r="W1611" s="5"/>
      <c r="X1611" s="6"/>
      <c r="Y1611" s="6"/>
      <c r="Z1611" s="6"/>
      <c r="AA1611" s="1"/>
      <c r="AB1611" s="1"/>
      <c r="AC1611" s="1"/>
      <c r="AD1611" s="2"/>
      <c r="AE1611" s="2"/>
      <c r="AF1611" s="1"/>
    </row>
    <row r="1612">
      <c r="A1612" s="5"/>
      <c r="B1612" s="3"/>
      <c r="C1612" s="2"/>
      <c r="D1612" s="24"/>
      <c r="E1612" s="2"/>
      <c r="F1612" s="5"/>
      <c r="G1612" s="3"/>
      <c r="H1612" s="1"/>
      <c r="I1612" s="3"/>
      <c r="J1612" s="1"/>
      <c r="K1612" s="5"/>
      <c r="L1612" s="5"/>
      <c r="M1612" s="1"/>
      <c r="N1612" s="1"/>
      <c r="O1612" s="2"/>
      <c r="P1612" s="1"/>
      <c r="Q1612" s="1"/>
      <c r="R1612" s="2"/>
      <c r="S1612" s="1"/>
      <c r="T1612" s="1"/>
      <c r="U1612" s="6"/>
      <c r="V1612" s="5"/>
      <c r="W1612" s="5"/>
      <c r="X1612" s="6"/>
      <c r="Y1612" s="6"/>
      <c r="Z1612" s="6"/>
      <c r="AA1612" s="1"/>
      <c r="AB1612" s="1"/>
      <c r="AC1612" s="1"/>
      <c r="AD1612" s="2"/>
      <c r="AE1612" s="2"/>
      <c r="AF1612" s="1"/>
    </row>
    <row r="1613">
      <c r="A1613" s="5"/>
      <c r="B1613" s="3"/>
      <c r="C1613" s="2"/>
      <c r="D1613" s="24"/>
      <c r="E1613" s="2"/>
      <c r="F1613" s="5"/>
      <c r="G1613" s="3"/>
      <c r="H1613" s="1"/>
      <c r="I1613" s="3"/>
      <c r="J1613" s="1"/>
      <c r="K1613" s="5"/>
      <c r="L1613" s="5"/>
      <c r="M1613" s="1"/>
      <c r="N1613" s="1"/>
      <c r="O1613" s="2"/>
      <c r="P1613" s="1"/>
      <c r="Q1613" s="1"/>
      <c r="R1613" s="2"/>
      <c r="S1613" s="1"/>
      <c r="T1613" s="1"/>
      <c r="U1613" s="6"/>
      <c r="V1613" s="5"/>
      <c r="W1613" s="5"/>
      <c r="X1613" s="6"/>
      <c r="Y1613" s="6"/>
      <c r="Z1613" s="6"/>
      <c r="AA1613" s="1"/>
      <c r="AB1613" s="1"/>
      <c r="AC1613" s="1"/>
      <c r="AD1613" s="2"/>
      <c r="AE1613" s="2"/>
      <c r="AF1613" s="1"/>
    </row>
    <row r="1614">
      <c r="A1614" s="5"/>
      <c r="B1614" s="3"/>
      <c r="C1614" s="1"/>
      <c r="D1614" s="24"/>
      <c r="E1614" s="2"/>
      <c r="F1614" s="5"/>
      <c r="G1614" s="3"/>
      <c r="H1614" s="1"/>
      <c r="I1614" s="3"/>
      <c r="J1614" s="1"/>
      <c r="K1614" s="5"/>
      <c r="L1614" s="5"/>
      <c r="M1614" s="1"/>
      <c r="N1614" s="1"/>
      <c r="O1614" s="2"/>
      <c r="P1614" s="1"/>
      <c r="Q1614" s="1"/>
      <c r="R1614" s="2"/>
      <c r="S1614" s="1"/>
      <c r="T1614" s="1"/>
      <c r="U1614" s="6"/>
      <c r="V1614" s="5"/>
      <c r="W1614" s="5"/>
      <c r="X1614" s="6"/>
      <c r="Y1614" s="6"/>
      <c r="Z1614" s="6"/>
      <c r="AA1614" s="1"/>
      <c r="AB1614" s="1"/>
      <c r="AC1614" s="1"/>
      <c r="AD1614" s="2"/>
      <c r="AE1614" s="1"/>
      <c r="AF1614" s="1"/>
    </row>
    <row r="1615">
      <c r="A1615" s="5"/>
      <c r="B1615" s="3"/>
      <c r="C1615" s="2"/>
      <c r="D1615" s="24"/>
      <c r="E1615" s="2"/>
      <c r="F1615" s="5"/>
      <c r="G1615" s="3"/>
      <c r="H1615" s="1"/>
      <c r="I1615" s="3"/>
      <c r="J1615" s="1"/>
      <c r="K1615" s="5"/>
      <c r="L1615" s="5"/>
      <c r="M1615" s="1"/>
      <c r="N1615" s="1"/>
      <c r="O1615" s="2"/>
      <c r="P1615" s="1"/>
      <c r="Q1615" s="1"/>
      <c r="R1615" s="2"/>
      <c r="S1615" s="1"/>
      <c r="T1615" s="1"/>
      <c r="U1615" s="6"/>
      <c r="V1615" s="5"/>
      <c r="W1615" s="5"/>
      <c r="X1615" s="6"/>
      <c r="Y1615" s="6"/>
      <c r="Z1615" s="6"/>
      <c r="AA1615" s="1"/>
      <c r="AB1615" s="1"/>
      <c r="AC1615" s="1"/>
      <c r="AD1615" s="2"/>
      <c r="AE1615" s="2"/>
      <c r="AF1615" s="1"/>
    </row>
    <row r="1616">
      <c r="A1616" s="5"/>
      <c r="B1616" s="3"/>
      <c r="C1616" s="2"/>
      <c r="D1616" s="24"/>
      <c r="E1616" s="2"/>
      <c r="F1616" s="5"/>
      <c r="G1616" s="3"/>
      <c r="H1616" s="1"/>
      <c r="I1616" s="3"/>
      <c r="J1616" s="1"/>
      <c r="K1616" s="5"/>
      <c r="L1616" s="5"/>
      <c r="M1616" s="1"/>
      <c r="N1616" s="1"/>
      <c r="O1616" s="2"/>
      <c r="P1616" s="1"/>
      <c r="Q1616" s="1"/>
      <c r="R1616" s="2"/>
      <c r="S1616" s="1"/>
      <c r="T1616" s="1"/>
      <c r="U1616" s="5"/>
      <c r="V1616" s="5"/>
      <c r="W1616" s="5"/>
      <c r="X1616" s="6"/>
      <c r="Y1616" s="6"/>
      <c r="Z1616" s="5"/>
      <c r="AA1616" s="1"/>
      <c r="AB1616" s="1"/>
      <c r="AC1616" s="1"/>
      <c r="AD1616" s="2"/>
      <c r="AE1616" s="2"/>
      <c r="AF1616" s="1"/>
    </row>
    <row r="1617">
      <c r="A1617" s="5"/>
      <c r="B1617" s="3"/>
      <c r="C1617" s="2"/>
      <c r="D1617" s="24"/>
      <c r="E1617" s="2"/>
      <c r="F1617" s="5"/>
      <c r="G1617" s="3"/>
      <c r="H1617" s="1"/>
      <c r="I1617" s="3"/>
      <c r="J1617" s="1"/>
      <c r="K1617" s="5"/>
      <c r="L1617" s="5"/>
      <c r="M1617" s="1"/>
      <c r="N1617" s="1"/>
      <c r="O1617" s="2"/>
      <c r="P1617" s="1"/>
      <c r="Q1617" s="1"/>
      <c r="R1617" s="2"/>
      <c r="S1617" s="1"/>
      <c r="T1617" s="1"/>
      <c r="U1617" s="6"/>
      <c r="V1617" s="5"/>
      <c r="W1617" s="5"/>
      <c r="X1617" s="5"/>
      <c r="Y1617" s="5"/>
      <c r="Z1617" s="5"/>
      <c r="AA1617" s="1"/>
      <c r="AB1617" s="1"/>
      <c r="AC1617" s="1"/>
      <c r="AD1617" s="2"/>
      <c r="AE1617" s="2"/>
      <c r="AF1617" s="1"/>
    </row>
    <row r="1618">
      <c r="A1618" s="5"/>
      <c r="B1618" s="3"/>
      <c r="C1618" s="2"/>
      <c r="D1618" s="24"/>
      <c r="E1618" s="2"/>
      <c r="F1618" s="5"/>
      <c r="G1618" s="3"/>
      <c r="H1618" s="1"/>
      <c r="I1618" s="3"/>
      <c r="J1618" s="1"/>
      <c r="K1618" s="5"/>
      <c r="L1618" s="5"/>
      <c r="M1618" s="1"/>
      <c r="N1618" s="1"/>
      <c r="O1618" s="2"/>
      <c r="P1618" s="1"/>
      <c r="Q1618" s="1"/>
      <c r="R1618" s="2"/>
      <c r="S1618" s="1"/>
      <c r="T1618" s="1"/>
      <c r="U1618" s="6"/>
      <c r="V1618" s="5"/>
      <c r="W1618" s="5"/>
      <c r="X1618" s="6"/>
      <c r="Y1618" s="6"/>
      <c r="Z1618" s="6"/>
      <c r="AA1618" s="1"/>
      <c r="AB1618" s="1"/>
      <c r="AC1618" s="1"/>
      <c r="AD1618" s="2"/>
      <c r="AE1618" s="1"/>
      <c r="AF1618" s="1"/>
    </row>
    <row r="1619">
      <c r="A1619" s="5"/>
      <c r="B1619" s="3"/>
      <c r="C1619" s="1"/>
      <c r="D1619" s="24"/>
      <c r="E1619" s="2"/>
      <c r="F1619" s="5"/>
      <c r="G1619" s="3"/>
      <c r="H1619" s="1"/>
      <c r="I1619" s="3"/>
      <c r="J1619" s="1"/>
      <c r="K1619" s="5"/>
      <c r="L1619" s="5"/>
      <c r="M1619" s="1"/>
      <c r="N1619" s="1"/>
      <c r="O1619" s="2"/>
      <c r="P1619" s="1"/>
      <c r="Q1619" s="1"/>
      <c r="R1619" s="2"/>
      <c r="S1619" s="1"/>
      <c r="T1619" s="1"/>
      <c r="U1619" s="6"/>
      <c r="V1619" s="5"/>
      <c r="W1619" s="5"/>
      <c r="X1619" s="6"/>
      <c r="Y1619" s="6"/>
      <c r="Z1619" s="6"/>
      <c r="AA1619" s="1"/>
      <c r="AB1619" s="1"/>
      <c r="AC1619" s="1"/>
      <c r="AD1619" s="2"/>
      <c r="AE1619" s="2"/>
      <c r="AF1619" s="1"/>
    </row>
    <row r="1620">
      <c r="A1620" s="5"/>
      <c r="B1620" s="3"/>
      <c r="C1620" s="1"/>
      <c r="D1620" s="24"/>
      <c r="E1620" s="2"/>
      <c r="F1620" s="5"/>
      <c r="G1620" s="3"/>
      <c r="H1620" s="1"/>
      <c r="I1620" s="3"/>
      <c r="J1620" s="1"/>
      <c r="K1620" s="5"/>
      <c r="L1620" s="5"/>
      <c r="M1620" s="1"/>
      <c r="N1620" s="1"/>
      <c r="O1620" s="2"/>
      <c r="P1620" s="1"/>
      <c r="Q1620" s="1"/>
      <c r="R1620" s="2"/>
      <c r="S1620" s="1"/>
      <c r="T1620" s="1"/>
      <c r="U1620" s="6"/>
      <c r="V1620" s="5"/>
      <c r="W1620" s="5"/>
      <c r="X1620" s="6"/>
      <c r="Y1620" s="6"/>
      <c r="Z1620" s="5"/>
      <c r="AA1620" s="1"/>
      <c r="AB1620" s="1"/>
      <c r="AC1620" s="1"/>
      <c r="AD1620" s="2"/>
      <c r="AE1620" s="2"/>
      <c r="AF1620" s="1"/>
    </row>
    <row r="1621">
      <c r="A1621" s="5"/>
      <c r="B1621" s="3"/>
      <c r="C1621" s="2"/>
      <c r="D1621" s="24"/>
      <c r="E1621" s="2"/>
      <c r="F1621" s="5"/>
      <c r="G1621" s="3"/>
      <c r="H1621" s="1"/>
      <c r="I1621" s="3"/>
      <c r="J1621" s="1"/>
      <c r="K1621" s="5"/>
      <c r="L1621" s="5"/>
      <c r="M1621" s="1"/>
      <c r="N1621" s="1"/>
      <c r="O1621" s="2"/>
      <c r="P1621" s="1"/>
      <c r="Q1621" s="1"/>
      <c r="R1621" s="2"/>
      <c r="S1621" s="1"/>
      <c r="T1621" s="1"/>
      <c r="U1621" s="6"/>
      <c r="V1621" s="5"/>
      <c r="W1621" s="5"/>
      <c r="X1621" s="6"/>
      <c r="Y1621" s="6"/>
      <c r="Z1621" s="6"/>
      <c r="AA1621" s="1"/>
      <c r="AB1621" s="1"/>
      <c r="AC1621" s="1"/>
      <c r="AD1621" s="2"/>
      <c r="AE1621" s="2"/>
      <c r="AF1621" s="1"/>
    </row>
    <row r="1622">
      <c r="A1622" s="5"/>
      <c r="B1622" s="3"/>
      <c r="C1622" s="2"/>
      <c r="D1622" s="24"/>
      <c r="E1622" s="2"/>
      <c r="F1622" s="5"/>
      <c r="G1622" s="3"/>
      <c r="H1622" s="1"/>
      <c r="I1622" s="3"/>
      <c r="J1622" s="1"/>
      <c r="K1622" s="5"/>
      <c r="L1622" s="5"/>
      <c r="M1622" s="1"/>
      <c r="N1622" s="1"/>
      <c r="O1622" s="2"/>
      <c r="P1622" s="1"/>
      <c r="Q1622" s="1"/>
      <c r="R1622" s="2"/>
      <c r="S1622" s="1"/>
      <c r="T1622" s="1"/>
      <c r="U1622" s="6"/>
      <c r="V1622" s="5"/>
      <c r="W1622" s="5"/>
      <c r="X1622" s="6"/>
      <c r="Y1622" s="6"/>
      <c r="Z1622" s="5"/>
      <c r="AA1622" s="1"/>
      <c r="AB1622" s="1"/>
      <c r="AC1622" s="1"/>
      <c r="AD1622" s="2"/>
      <c r="AE1622" s="2"/>
      <c r="AF1622" s="1"/>
    </row>
    <row r="1623">
      <c r="A1623" s="5"/>
      <c r="B1623" s="3"/>
      <c r="C1623" s="2"/>
      <c r="D1623" s="24"/>
      <c r="E1623" s="2"/>
      <c r="F1623" s="5"/>
      <c r="G1623" s="3"/>
      <c r="H1623" s="1"/>
      <c r="I1623" s="3"/>
      <c r="J1623" s="1"/>
      <c r="K1623" s="5"/>
      <c r="L1623" s="5"/>
      <c r="M1623" s="1"/>
      <c r="N1623" s="1"/>
      <c r="O1623" s="2"/>
      <c r="P1623" s="1"/>
      <c r="Q1623" s="1"/>
      <c r="R1623" s="2"/>
      <c r="S1623" s="1"/>
      <c r="T1623" s="1"/>
      <c r="U1623" s="6"/>
      <c r="V1623" s="5"/>
      <c r="W1623" s="5"/>
      <c r="X1623" s="6"/>
      <c r="Y1623" s="6"/>
      <c r="Z1623" s="6"/>
      <c r="AA1623" s="1"/>
      <c r="AB1623" s="1"/>
      <c r="AC1623" s="1"/>
      <c r="AD1623" s="2"/>
      <c r="AE1623" s="2"/>
      <c r="AF1623" s="1"/>
    </row>
    <row r="1624">
      <c r="A1624" s="5"/>
      <c r="B1624" s="3"/>
      <c r="C1624" s="2"/>
      <c r="D1624" s="24"/>
      <c r="E1624" s="2"/>
      <c r="F1624" s="5"/>
      <c r="G1624" s="3"/>
      <c r="H1624" s="1"/>
      <c r="I1624" s="3"/>
      <c r="J1624" s="1"/>
      <c r="K1624" s="5"/>
      <c r="L1624" s="5"/>
      <c r="M1624" s="1"/>
      <c r="N1624" s="1"/>
      <c r="O1624" s="2"/>
      <c r="P1624" s="1"/>
      <c r="Q1624" s="1"/>
      <c r="R1624" s="2"/>
      <c r="S1624" s="1"/>
      <c r="T1624" s="1"/>
      <c r="U1624" s="6"/>
      <c r="V1624" s="5"/>
      <c r="W1624" s="5"/>
      <c r="X1624" s="6"/>
      <c r="Y1624" s="6"/>
      <c r="Z1624" s="6"/>
      <c r="AA1624" s="1"/>
      <c r="AB1624" s="1"/>
      <c r="AC1624" s="1"/>
      <c r="AD1624" s="2"/>
      <c r="AE1624" s="2"/>
      <c r="AF1624" s="1"/>
    </row>
    <row r="1625">
      <c r="A1625" s="5"/>
      <c r="B1625" s="3"/>
      <c r="C1625" s="2"/>
      <c r="D1625" s="24"/>
      <c r="E1625" s="2"/>
      <c r="F1625" s="5"/>
      <c r="G1625" s="3"/>
      <c r="H1625" s="1"/>
      <c r="I1625" s="3"/>
      <c r="J1625" s="1"/>
      <c r="K1625" s="5"/>
      <c r="L1625" s="5"/>
      <c r="M1625" s="1"/>
      <c r="N1625" s="1"/>
      <c r="O1625" s="2"/>
      <c r="P1625" s="1"/>
      <c r="Q1625" s="1"/>
      <c r="R1625" s="2"/>
      <c r="S1625" s="1"/>
      <c r="T1625" s="1"/>
      <c r="U1625" s="6"/>
      <c r="V1625" s="5"/>
      <c r="W1625" s="5"/>
      <c r="X1625" s="6"/>
      <c r="Y1625" s="6"/>
      <c r="Z1625" s="6"/>
      <c r="AA1625" s="1"/>
      <c r="AB1625" s="1"/>
      <c r="AC1625" s="1"/>
      <c r="AD1625" s="2"/>
      <c r="AE1625" s="2"/>
      <c r="AF1625" s="1"/>
    </row>
    <row r="1626">
      <c r="A1626" s="5"/>
      <c r="B1626" s="3"/>
      <c r="C1626" s="2"/>
      <c r="D1626" s="24"/>
      <c r="E1626" s="2"/>
      <c r="F1626" s="5"/>
      <c r="G1626" s="3"/>
      <c r="H1626" s="1"/>
      <c r="I1626" s="3"/>
      <c r="J1626" s="1"/>
      <c r="K1626" s="5"/>
      <c r="L1626" s="5"/>
      <c r="M1626" s="1"/>
      <c r="N1626" s="1"/>
      <c r="O1626" s="2"/>
      <c r="P1626" s="1"/>
      <c r="Q1626" s="1"/>
      <c r="R1626" s="2"/>
      <c r="S1626" s="1"/>
      <c r="T1626" s="1"/>
      <c r="U1626" s="6"/>
      <c r="V1626" s="5"/>
      <c r="W1626" s="5"/>
      <c r="X1626" s="6"/>
      <c r="Y1626" s="6"/>
      <c r="Z1626" s="6"/>
      <c r="AA1626" s="1"/>
      <c r="AB1626" s="1"/>
      <c r="AC1626" s="1"/>
      <c r="AD1626" s="2"/>
      <c r="AE1626" s="2"/>
      <c r="AF1626" s="1"/>
    </row>
    <row r="1627">
      <c r="A1627" s="5"/>
      <c r="B1627" s="3"/>
      <c r="C1627" s="2"/>
      <c r="D1627" s="24"/>
      <c r="E1627" s="2"/>
      <c r="F1627" s="5"/>
      <c r="G1627" s="3"/>
      <c r="H1627" s="1"/>
      <c r="I1627" s="3"/>
      <c r="J1627" s="1"/>
      <c r="K1627" s="5"/>
      <c r="L1627" s="5"/>
      <c r="M1627" s="1"/>
      <c r="N1627" s="1"/>
      <c r="O1627" s="2"/>
      <c r="P1627" s="1"/>
      <c r="Q1627" s="1"/>
      <c r="R1627" s="2"/>
      <c r="S1627" s="1"/>
      <c r="T1627" s="1"/>
      <c r="U1627" s="6"/>
      <c r="V1627" s="5"/>
      <c r="W1627" s="5"/>
      <c r="X1627" s="6"/>
      <c r="Y1627" s="6"/>
      <c r="Z1627" s="6"/>
      <c r="AA1627" s="1"/>
      <c r="AB1627" s="1"/>
      <c r="AC1627" s="1"/>
      <c r="AD1627" s="2"/>
      <c r="AE1627" s="2"/>
      <c r="AF1627" s="1"/>
    </row>
    <row r="1628">
      <c r="A1628" s="5"/>
      <c r="B1628" s="3"/>
      <c r="C1628" s="2"/>
      <c r="D1628" s="24"/>
      <c r="E1628" s="2"/>
      <c r="F1628" s="5"/>
      <c r="G1628" s="3"/>
      <c r="H1628" s="1"/>
      <c r="I1628" s="3"/>
      <c r="J1628" s="1"/>
      <c r="K1628" s="5"/>
      <c r="L1628" s="5"/>
      <c r="M1628" s="1"/>
      <c r="N1628" s="1"/>
      <c r="O1628" s="2"/>
      <c r="P1628" s="1"/>
      <c r="Q1628" s="1"/>
      <c r="R1628" s="2"/>
      <c r="S1628" s="1"/>
      <c r="T1628" s="1"/>
      <c r="U1628" s="6"/>
      <c r="V1628" s="5"/>
      <c r="W1628" s="5"/>
      <c r="X1628" s="6"/>
      <c r="Y1628" s="6"/>
      <c r="Z1628" s="6"/>
      <c r="AA1628" s="1"/>
      <c r="AB1628" s="1"/>
      <c r="AC1628" s="1"/>
      <c r="AD1628" s="2"/>
      <c r="AE1628" s="2"/>
      <c r="AF1628" s="1"/>
    </row>
    <row r="1629">
      <c r="A1629" s="5"/>
      <c r="B1629" s="3"/>
      <c r="C1629" s="2"/>
      <c r="D1629" s="24"/>
      <c r="E1629" s="2"/>
      <c r="F1629" s="5"/>
      <c r="G1629" s="3"/>
      <c r="H1629" s="1"/>
      <c r="I1629" s="3"/>
      <c r="J1629" s="1"/>
      <c r="K1629" s="5"/>
      <c r="L1629" s="5"/>
      <c r="M1629" s="1"/>
      <c r="N1629" s="1"/>
      <c r="O1629" s="2"/>
      <c r="P1629" s="1"/>
      <c r="Q1629" s="1"/>
      <c r="R1629" s="2"/>
      <c r="S1629" s="1"/>
      <c r="T1629" s="1"/>
      <c r="U1629" s="6"/>
      <c r="V1629" s="5"/>
      <c r="W1629" s="5"/>
      <c r="X1629" s="6"/>
      <c r="Y1629" s="6"/>
      <c r="Z1629" s="5"/>
      <c r="AA1629" s="1"/>
      <c r="AB1629" s="1"/>
      <c r="AC1629" s="1"/>
      <c r="AD1629" s="2"/>
      <c r="AE1629" s="2"/>
      <c r="AF1629" s="1"/>
    </row>
    <row r="1630">
      <c r="A1630" s="5"/>
      <c r="B1630" s="3"/>
      <c r="C1630" s="2"/>
      <c r="D1630" s="24"/>
      <c r="E1630" s="2"/>
      <c r="F1630" s="5"/>
      <c r="G1630" s="3"/>
      <c r="H1630" s="1"/>
      <c r="I1630" s="3"/>
      <c r="J1630" s="1"/>
      <c r="K1630" s="5"/>
      <c r="L1630" s="5"/>
      <c r="M1630" s="1"/>
      <c r="N1630" s="1"/>
      <c r="O1630" s="2"/>
      <c r="P1630" s="1"/>
      <c r="Q1630" s="1"/>
      <c r="R1630" s="2"/>
      <c r="S1630" s="1"/>
      <c r="T1630" s="1"/>
      <c r="U1630" s="6"/>
      <c r="V1630" s="5"/>
      <c r="W1630" s="5"/>
      <c r="X1630" s="6"/>
      <c r="Y1630" s="6"/>
      <c r="Z1630" s="6"/>
      <c r="AA1630" s="1"/>
      <c r="AB1630" s="1"/>
      <c r="AC1630" s="1"/>
      <c r="AD1630" s="2"/>
      <c r="AE1630" s="2"/>
      <c r="AF1630" s="1"/>
    </row>
    <row r="1631">
      <c r="A1631" s="5"/>
      <c r="B1631" s="3"/>
      <c r="C1631" s="2"/>
      <c r="D1631" s="24"/>
      <c r="E1631" s="2"/>
      <c r="F1631" s="5"/>
      <c r="G1631" s="3"/>
      <c r="H1631" s="1"/>
      <c r="I1631" s="3"/>
      <c r="J1631" s="1"/>
      <c r="K1631" s="5"/>
      <c r="L1631" s="5"/>
      <c r="M1631" s="1"/>
      <c r="N1631" s="1"/>
      <c r="O1631" s="2"/>
      <c r="P1631" s="1"/>
      <c r="Q1631" s="1"/>
      <c r="R1631" s="2"/>
      <c r="S1631" s="1"/>
      <c r="T1631" s="1"/>
      <c r="U1631" s="6"/>
      <c r="V1631" s="5"/>
      <c r="W1631" s="5"/>
      <c r="X1631" s="6"/>
      <c r="Y1631" s="6"/>
      <c r="Z1631" s="6"/>
      <c r="AA1631" s="1"/>
      <c r="AB1631" s="1"/>
      <c r="AC1631" s="1"/>
      <c r="AD1631" s="2"/>
      <c r="AE1631" s="2"/>
      <c r="AF1631" s="1"/>
    </row>
    <row r="1632">
      <c r="A1632" s="5"/>
      <c r="B1632" s="3"/>
      <c r="C1632" s="2"/>
      <c r="D1632" s="24"/>
      <c r="E1632" s="2"/>
      <c r="F1632" s="5"/>
      <c r="G1632" s="3"/>
      <c r="H1632" s="1"/>
      <c r="I1632" s="3"/>
      <c r="J1632" s="1"/>
      <c r="K1632" s="5"/>
      <c r="L1632" s="5"/>
      <c r="M1632" s="1"/>
      <c r="N1632" s="1"/>
      <c r="O1632" s="2"/>
      <c r="P1632" s="1"/>
      <c r="Q1632" s="1"/>
      <c r="R1632" s="2"/>
      <c r="S1632" s="1"/>
      <c r="T1632" s="1"/>
      <c r="U1632" s="6"/>
      <c r="V1632" s="5"/>
      <c r="W1632" s="5"/>
      <c r="X1632" s="6"/>
      <c r="Y1632" s="6"/>
      <c r="Z1632" s="6"/>
      <c r="AA1632" s="1"/>
      <c r="AB1632" s="1"/>
      <c r="AC1632" s="1"/>
      <c r="AD1632" s="2"/>
      <c r="AE1632" s="2"/>
      <c r="AF1632" s="1"/>
    </row>
    <row r="1633">
      <c r="A1633" s="5"/>
      <c r="B1633" s="3"/>
      <c r="C1633" s="2"/>
      <c r="D1633" s="24"/>
      <c r="E1633" s="2"/>
      <c r="F1633" s="5"/>
      <c r="G1633" s="3"/>
      <c r="H1633" s="1"/>
      <c r="I1633" s="3"/>
      <c r="J1633" s="1"/>
      <c r="K1633" s="5"/>
      <c r="L1633" s="5"/>
      <c r="M1633" s="1"/>
      <c r="N1633" s="1"/>
      <c r="O1633" s="2"/>
      <c r="P1633" s="1"/>
      <c r="Q1633" s="1"/>
      <c r="R1633" s="2"/>
      <c r="S1633" s="1"/>
      <c r="T1633" s="1"/>
      <c r="U1633" s="5"/>
      <c r="V1633" s="5"/>
      <c r="W1633" s="5"/>
      <c r="X1633" s="6"/>
      <c r="Y1633" s="6"/>
      <c r="Z1633" s="5"/>
      <c r="AA1633" s="1"/>
      <c r="AB1633" s="1"/>
      <c r="AC1633" s="1"/>
      <c r="AD1633" s="2"/>
      <c r="AE1633" s="2"/>
      <c r="AF1633" s="1"/>
    </row>
    <row r="1634">
      <c r="A1634" s="5"/>
      <c r="B1634" s="3"/>
      <c r="C1634" s="2"/>
      <c r="D1634" s="24"/>
      <c r="E1634" s="2"/>
      <c r="F1634" s="5"/>
      <c r="G1634" s="3"/>
      <c r="H1634" s="1"/>
      <c r="I1634" s="3"/>
      <c r="J1634" s="1"/>
      <c r="K1634" s="5"/>
      <c r="L1634" s="5"/>
      <c r="M1634" s="1"/>
      <c r="N1634" s="1"/>
      <c r="O1634" s="2"/>
      <c r="P1634" s="1"/>
      <c r="Q1634" s="1"/>
      <c r="R1634" s="2"/>
      <c r="S1634" s="1"/>
      <c r="T1634" s="1"/>
      <c r="U1634" s="6"/>
      <c r="V1634" s="5"/>
      <c r="W1634" s="5"/>
      <c r="X1634" s="6"/>
      <c r="Y1634" s="6"/>
      <c r="Z1634" s="6"/>
      <c r="AA1634" s="1"/>
      <c r="AB1634" s="1"/>
      <c r="AC1634" s="1"/>
      <c r="AD1634" s="2"/>
      <c r="AE1634" s="2"/>
      <c r="AF1634" s="1"/>
    </row>
    <row r="1635">
      <c r="A1635" s="5"/>
      <c r="B1635" s="3"/>
      <c r="C1635" s="2"/>
      <c r="D1635" s="24"/>
      <c r="E1635" s="2"/>
      <c r="F1635" s="5"/>
      <c r="G1635" s="3"/>
      <c r="H1635" s="1"/>
      <c r="I1635" s="3"/>
      <c r="J1635" s="1"/>
      <c r="K1635" s="5"/>
      <c r="L1635" s="5"/>
      <c r="M1635" s="1"/>
      <c r="N1635" s="1"/>
      <c r="O1635" s="2"/>
      <c r="P1635" s="1"/>
      <c r="Q1635" s="1"/>
      <c r="R1635" s="2"/>
      <c r="S1635" s="1"/>
      <c r="T1635" s="1"/>
      <c r="U1635" s="6"/>
      <c r="V1635" s="5"/>
      <c r="W1635" s="5"/>
      <c r="X1635" s="6"/>
      <c r="Y1635" s="6"/>
      <c r="Z1635" s="5"/>
      <c r="AA1635" s="1"/>
      <c r="AB1635" s="1"/>
      <c r="AC1635" s="1"/>
      <c r="AD1635" s="2"/>
      <c r="AE1635" s="2"/>
      <c r="AF1635" s="1"/>
    </row>
    <row r="1636">
      <c r="A1636" s="5"/>
      <c r="B1636" s="3"/>
      <c r="C1636" s="1"/>
      <c r="D1636" s="24"/>
      <c r="E1636" s="2"/>
      <c r="F1636" s="5"/>
      <c r="G1636" s="3"/>
      <c r="H1636" s="1"/>
      <c r="I1636" s="3"/>
      <c r="J1636" s="1"/>
      <c r="K1636" s="5"/>
      <c r="L1636" s="5"/>
      <c r="M1636" s="1"/>
      <c r="N1636" s="1"/>
      <c r="O1636" s="2"/>
      <c r="P1636" s="1"/>
      <c r="Q1636" s="1"/>
      <c r="R1636" s="2"/>
      <c r="S1636" s="1"/>
      <c r="T1636" s="1"/>
      <c r="U1636" s="5"/>
      <c r="V1636" s="5"/>
      <c r="W1636" s="5"/>
      <c r="X1636" s="5"/>
      <c r="Y1636" s="5"/>
      <c r="Z1636" s="5"/>
      <c r="AA1636" s="1"/>
      <c r="AB1636" s="1"/>
      <c r="AC1636" s="1"/>
      <c r="AD1636" s="2"/>
      <c r="AE1636" s="2"/>
      <c r="AF1636" s="1"/>
    </row>
    <row r="1637">
      <c r="A1637" s="5"/>
      <c r="B1637" s="3"/>
      <c r="C1637" s="2"/>
      <c r="D1637" s="24"/>
      <c r="E1637" s="2"/>
      <c r="F1637" s="5"/>
      <c r="G1637" s="3"/>
      <c r="H1637" s="1"/>
      <c r="I1637" s="3"/>
      <c r="J1637" s="1"/>
      <c r="K1637" s="5"/>
      <c r="L1637" s="5"/>
      <c r="M1637" s="1"/>
      <c r="N1637" s="1"/>
      <c r="O1637" s="2"/>
      <c r="P1637" s="1"/>
      <c r="Q1637" s="1"/>
      <c r="R1637" s="2"/>
      <c r="S1637" s="1"/>
      <c r="T1637" s="1"/>
      <c r="U1637" s="6"/>
      <c r="V1637" s="5"/>
      <c r="W1637" s="5"/>
      <c r="X1637" s="6"/>
      <c r="Y1637" s="6"/>
      <c r="Z1637" s="6"/>
      <c r="AA1637" s="1"/>
      <c r="AB1637" s="1"/>
      <c r="AC1637" s="1"/>
      <c r="AD1637" s="2"/>
      <c r="AE1637" s="2"/>
      <c r="AF1637" s="1"/>
    </row>
    <row r="1638">
      <c r="A1638" s="5"/>
      <c r="B1638" s="3"/>
      <c r="C1638" s="2"/>
      <c r="D1638" s="24"/>
      <c r="E1638" s="2"/>
      <c r="F1638" s="5"/>
      <c r="G1638" s="3"/>
      <c r="H1638" s="1"/>
      <c r="I1638" s="3"/>
      <c r="J1638" s="1"/>
      <c r="K1638" s="5"/>
      <c r="L1638" s="5"/>
      <c r="M1638" s="1"/>
      <c r="N1638" s="1"/>
      <c r="O1638" s="2"/>
      <c r="P1638" s="1"/>
      <c r="Q1638" s="1"/>
      <c r="R1638" s="2"/>
      <c r="S1638" s="1"/>
      <c r="T1638" s="1"/>
      <c r="U1638" s="6"/>
      <c r="V1638" s="5"/>
      <c r="W1638" s="5"/>
      <c r="X1638" s="6"/>
      <c r="Y1638" s="6"/>
      <c r="Z1638" s="6"/>
      <c r="AA1638" s="1"/>
      <c r="AB1638" s="1"/>
      <c r="AC1638" s="1"/>
      <c r="AD1638" s="2"/>
      <c r="AE1638" s="2"/>
      <c r="AF1638" s="1"/>
    </row>
    <row r="1639">
      <c r="A1639" s="5"/>
      <c r="B1639" s="3"/>
      <c r="C1639" s="2"/>
      <c r="D1639" s="24"/>
      <c r="E1639" s="2"/>
      <c r="F1639" s="5"/>
      <c r="G1639" s="3"/>
      <c r="H1639" s="1"/>
      <c r="I1639" s="3"/>
      <c r="J1639" s="1"/>
      <c r="K1639" s="5"/>
      <c r="L1639" s="5"/>
      <c r="M1639" s="1"/>
      <c r="N1639" s="1"/>
      <c r="O1639" s="2"/>
      <c r="P1639" s="1"/>
      <c r="Q1639" s="1"/>
      <c r="R1639" s="2"/>
      <c r="S1639" s="1"/>
      <c r="T1639" s="1"/>
      <c r="U1639" s="6"/>
      <c r="V1639" s="5"/>
      <c r="W1639" s="5"/>
      <c r="X1639" s="6"/>
      <c r="Y1639" s="6"/>
      <c r="Z1639" s="6"/>
      <c r="AA1639" s="1"/>
      <c r="AB1639" s="1"/>
      <c r="AC1639" s="1"/>
      <c r="AD1639" s="2"/>
      <c r="AE1639" s="2"/>
      <c r="AF1639" s="1"/>
    </row>
    <row r="1640">
      <c r="A1640" s="5"/>
      <c r="B1640" s="3"/>
      <c r="C1640" s="2"/>
      <c r="D1640" s="24"/>
      <c r="E1640" s="2"/>
      <c r="F1640" s="5"/>
      <c r="G1640" s="3"/>
      <c r="H1640" s="1"/>
      <c r="I1640" s="3"/>
      <c r="J1640" s="1"/>
      <c r="K1640" s="5"/>
      <c r="L1640" s="5"/>
      <c r="M1640" s="1"/>
      <c r="N1640" s="1"/>
      <c r="O1640" s="2"/>
      <c r="P1640" s="1"/>
      <c r="Q1640" s="1"/>
      <c r="R1640" s="2"/>
      <c r="S1640" s="1"/>
      <c r="T1640" s="1"/>
      <c r="U1640" s="6"/>
      <c r="V1640" s="5"/>
      <c r="W1640" s="5"/>
      <c r="X1640" s="6"/>
      <c r="Y1640" s="6"/>
      <c r="Z1640" s="6"/>
      <c r="AA1640" s="1"/>
      <c r="AB1640" s="1"/>
      <c r="AC1640" s="1"/>
      <c r="AD1640" s="2"/>
      <c r="AE1640" s="2"/>
      <c r="AF1640" s="1"/>
    </row>
    <row r="1641">
      <c r="A1641" s="5"/>
      <c r="B1641" s="3"/>
      <c r="C1641" s="2"/>
      <c r="D1641" s="24"/>
      <c r="E1641" s="2"/>
      <c r="F1641" s="5"/>
      <c r="G1641" s="3"/>
      <c r="H1641" s="1"/>
      <c r="I1641" s="3"/>
      <c r="J1641" s="1"/>
      <c r="K1641" s="5"/>
      <c r="L1641" s="5"/>
      <c r="M1641" s="1"/>
      <c r="N1641" s="1"/>
      <c r="O1641" s="2"/>
      <c r="P1641" s="1"/>
      <c r="Q1641" s="1"/>
      <c r="R1641" s="2"/>
      <c r="S1641" s="1"/>
      <c r="T1641" s="1"/>
      <c r="U1641" s="6"/>
      <c r="V1641" s="5"/>
      <c r="W1641" s="5"/>
      <c r="X1641" s="6"/>
      <c r="Y1641" s="6"/>
      <c r="Z1641" s="6"/>
      <c r="AA1641" s="1"/>
      <c r="AB1641" s="1"/>
      <c r="AC1641" s="1"/>
      <c r="AD1641" s="2"/>
      <c r="AE1641" s="2"/>
      <c r="AF1641" s="1"/>
    </row>
    <row r="1642">
      <c r="A1642" s="5"/>
      <c r="B1642" s="3"/>
      <c r="C1642" s="2"/>
      <c r="D1642" s="24"/>
      <c r="E1642" s="2"/>
      <c r="F1642" s="5"/>
      <c r="G1642" s="3"/>
      <c r="H1642" s="1"/>
      <c r="I1642" s="3"/>
      <c r="J1642" s="1"/>
      <c r="K1642" s="5"/>
      <c r="L1642" s="5"/>
      <c r="M1642" s="1"/>
      <c r="N1642" s="1"/>
      <c r="O1642" s="2"/>
      <c r="P1642" s="1"/>
      <c r="Q1642" s="1"/>
      <c r="R1642" s="2"/>
      <c r="S1642" s="1"/>
      <c r="T1642" s="1"/>
      <c r="U1642" s="6"/>
      <c r="V1642" s="5"/>
      <c r="W1642" s="5"/>
      <c r="X1642" s="6"/>
      <c r="Y1642" s="6"/>
      <c r="Z1642" s="6"/>
      <c r="AA1642" s="1"/>
      <c r="AB1642" s="1"/>
      <c r="AC1642" s="1"/>
      <c r="AD1642" s="2"/>
      <c r="AE1642" s="2"/>
      <c r="AF1642" s="1"/>
    </row>
    <row r="1643">
      <c r="A1643" s="5"/>
      <c r="B1643" s="3"/>
      <c r="C1643" s="2"/>
      <c r="D1643" s="24"/>
      <c r="E1643" s="2"/>
      <c r="F1643" s="5"/>
      <c r="G1643" s="3"/>
      <c r="H1643" s="1"/>
      <c r="I1643" s="3"/>
      <c r="J1643" s="1"/>
      <c r="K1643" s="5"/>
      <c r="L1643" s="5"/>
      <c r="M1643" s="1"/>
      <c r="N1643" s="1"/>
      <c r="O1643" s="2"/>
      <c r="P1643" s="1"/>
      <c r="Q1643" s="1"/>
      <c r="R1643" s="2"/>
      <c r="S1643" s="1"/>
      <c r="T1643" s="1"/>
      <c r="U1643" s="6"/>
      <c r="V1643" s="5"/>
      <c r="W1643" s="5"/>
      <c r="X1643" s="6"/>
      <c r="Y1643" s="6"/>
      <c r="Z1643" s="6"/>
      <c r="AA1643" s="1"/>
      <c r="AB1643" s="1"/>
      <c r="AC1643" s="1"/>
      <c r="AD1643" s="2"/>
      <c r="AE1643" s="2"/>
      <c r="AF1643" s="1"/>
    </row>
    <row r="1644">
      <c r="A1644" s="5"/>
      <c r="B1644" s="3"/>
      <c r="C1644" s="1"/>
      <c r="D1644" s="24"/>
      <c r="E1644" s="2"/>
      <c r="F1644" s="5"/>
      <c r="G1644" s="3"/>
      <c r="H1644" s="1"/>
      <c r="I1644" s="3"/>
      <c r="J1644" s="1"/>
      <c r="K1644" s="5"/>
      <c r="L1644" s="5"/>
      <c r="M1644" s="1"/>
      <c r="N1644" s="1"/>
      <c r="O1644" s="2"/>
      <c r="P1644" s="1"/>
      <c r="Q1644" s="1"/>
      <c r="R1644" s="2"/>
      <c r="S1644" s="1"/>
      <c r="T1644" s="1"/>
      <c r="U1644" s="6"/>
      <c r="V1644" s="5"/>
      <c r="W1644" s="5"/>
      <c r="X1644" s="6"/>
      <c r="Y1644" s="6"/>
      <c r="Z1644" s="6"/>
      <c r="AA1644" s="1"/>
      <c r="AB1644" s="1"/>
      <c r="AC1644" s="1"/>
      <c r="AD1644" s="2"/>
      <c r="AE1644" s="2"/>
      <c r="AF1644" s="1"/>
    </row>
    <row r="1645">
      <c r="A1645" s="5"/>
      <c r="B1645" s="3"/>
      <c r="C1645" s="1"/>
      <c r="D1645" s="24"/>
      <c r="E1645" s="2"/>
      <c r="F1645" s="5"/>
      <c r="G1645" s="3"/>
      <c r="H1645" s="1"/>
      <c r="I1645" s="3"/>
      <c r="J1645" s="1"/>
      <c r="K1645" s="5"/>
      <c r="L1645" s="5"/>
      <c r="M1645" s="1"/>
      <c r="N1645" s="1"/>
      <c r="O1645" s="2"/>
      <c r="P1645" s="1"/>
      <c r="Q1645" s="1"/>
      <c r="R1645" s="2"/>
      <c r="S1645" s="1"/>
      <c r="T1645" s="1"/>
      <c r="U1645" s="6"/>
      <c r="V1645" s="5"/>
      <c r="W1645" s="5"/>
      <c r="X1645" s="6"/>
      <c r="Y1645" s="6"/>
      <c r="Z1645" s="6"/>
      <c r="AA1645" s="1"/>
      <c r="AB1645" s="1"/>
      <c r="AC1645" s="1"/>
      <c r="AD1645" s="2"/>
      <c r="AE1645" s="2"/>
      <c r="AF1645" s="1"/>
    </row>
    <row r="1646">
      <c r="A1646" s="5"/>
      <c r="B1646" s="3"/>
      <c r="C1646" s="1"/>
      <c r="D1646" s="24"/>
      <c r="E1646" s="2"/>
      <c r="F1646" s="5"/>
      <c r="G1646" s="3"/>
      <c r="H1646" s="1"/>
      <c r="I1646" s="3"/>
      <c r="J1646" s="1"/>
      <c r="K1646" s="5"/>
      <c r="L1646" s="5"/>
      <c r="M1646" s="1"/>
      <c r="N1646" s="1"/>
      <c r="O1646" s="2"/>
      <c r="P1646" s="1"/>
      <c r="Q1646" s="1"/>
      <c r="R1646" s="2"/>
      <c r="S1646" s="1"/>
      <c r="T1646" s="1"/>
      <c r="U1646" s="6"/>
      <c r="V1646" s="5"/>
      <c r="W1646" s="5"/>
      <c r="X1646" s="6"/>
      <c r="Y1646" s="6"/>
      <c r="Z1646" s="6"/>
      <c r="AA1646" s="1"/>
      <c r="AB1646" s="1"/>
      <c r="AC1646" s="1"/>
      <c r="AD1646" s="2"/>
      <c r="AE1646" s="2"/>
      <c r="AF1646" s="1"/>
    </row>
    <row r="1647">
      <c r="A1647" s="5"/>
      <c r="B1647" s="3"/>
      <c r="C1647" s="1"/>
      <c r="D1647" s="24"/>
      <c r="E1647" s="2"/>
      <c r="F1647" s="5"/>
      <c r="G1647" s="3"/>
      <c r="H1647" s="1"/>
      <c r="I1647" s="3"/>
      <c r="J1647" s="1"/>
      <c r="K1647" s="5"/>
      <c r="L1647" s="5"/>
      <c r="M1647" s="1"/>
      <c r="N1647" s="1"/>
      <c r="O1647" s="2"/>
      <c r="P1647" s="1"/>
      <c r="Q1647" s="1"/>
      <c r="R1647" s="2"/>
      <c r="S1647" s="1"/>
      <c r="T1647" s="1"/>
      <c r="U1647" s="6"/>
      <c r="V1647" s="5"/>
      <c r="W1647" s="5"/>
      <c r="X1647" s="5"/>
      <c r="Y1647" s="5"/>
      <c r="Z1647" s="6"/>
      <c r="AA1647" s="1"/>
      <c r="AB1647" s="1"/>
      <c r="AC1647" s="1"/>
      <c r="AD1647" s="2"/>
      <c r="AE1647" s="1"/>
      <c r="AF1647" s="1"/>
    </row>
    <row r="1648">
      <c r="A1648" s="5"/>
      <c r="B1648" s="3"/>
      <c r="C1648" s="1"/>
      <c r="D1648" s="24"/>
      <c r="E1648" s="2"/>
      <c r="F1648" s="5"/>
      <c r="G1648" s="3"/>
      <c r="H1648" s="1"/>
      <c r="I1648" s="3"/>
      <c r="J1648" s="1"/>
      <c r="K1648" s="5"/>
      <c r="L1648" s="5"/>
      <c r="M1648" s="1"/>
      <c r="N1648" s="1"/>
      <c r="O1648" s="2"/>
      <c r="P1648" s="1"/>
      <c r="Q1648" s="1"/>
      <c r="R1648" s="2"/>
      <c r="S1648" s="1"/>
      <c r="T1648" s="1"/>
      <c r="U1648" s="6"/>
      <c r="V1648" s="5"/>
      <c r="W1648" s="5"/>
      <c r="X1648" s="6"/>
      <c r="Y1648" s="6"/>
      <c r="Z1648" s="6"/>
      <c r="AA1648" s="1"/>
      <c r="AB1648" s="1"/>
      <c r="AC1648" s="1"/>
      <c r="AD1648" s="2"/>
      <c r="AE1648" s="2"/>
      <c r="AF1648" s="1"/>
    </row>
    <row r="1649">
      <c r="A1649" s="5"/>
      <c r="B1649" s="3"/>
      <c r="C1649" s="2"/>
      <c r="D1649" s="24"/>
      <c r="E1649" s="2"/>
      <c r="F1649" s="5"/>
      <c r="G1649" s="3"/>
      <c r="H1649" s="1"/>
      <c r="I1649" s="3"/>
      <c r="J1649" s="1"/>
      <c r="K1649" s="5"/>
      <c r="L1649" s="5"/>
      <c r="M1649" s="1"/>
      <c r="N1649" s="1"/>
      <c r="O1649" s="2"/>
      <c r="P1649" s="1"/>
      <c r="Q1649" s="1"/>
      <c r="R1649" s="2"/>
      <c r="S1649" s="1"/>
      <c r="T1649" s="1"/>
      <c r="U1649" s="6"/>
      <c r="V1649" s="5"/>
      <c r="W1649" s="5"/>
      <c r="X1649" s="6"/>
      <c r="Y1649" s="6"/>
      <c r="Z1649" s="6"/>
      <c r="AA1649" s="1"/>
      <c r="AB1649" s="1"/>
      <c r="AC1649" s="1"/>
      <c r="AD1649" s="2"/>
      <c r="AE1649" s="2"/>
      <c r="AF1649" s="1"/>
    </row>
    <row r="1650">
      <c r="A1650" s="5"/>
      <c r="B1650" s="3"/>
      <c r="C1650" s="1"/>
      <c r="D1650" s="24"/>
      <c r="E1650" s="2"/>
      <c r="F1650" s="5"/>
      <c r="G1650" s="3"/>
      <c r="H1650" s="1"/>
      <c r="I1650" s="3"/>
      <c r="J1650" s="1"/>
      <c r="K1650" s="5"/>
      <c r="L1650" s="5"/>
      <c r="M1650" s="1"/>
      <c r="N1650" s="1"/>
      <c r="O1650" s="2"/>
      <c r="P1650" s="1"/>
      <c r="Q1650" s="1"/>
      <c r="R1650" s="2"/>
      <c r="S1650" s="1"/>
      <c r="T1650" s="1"/>
      <c r="U1650" s="6"/>
      <c r="V1650" s="5"/>
      <c r="W1650" s="5"/>
      <c r="X1650" s="6"/>
      <c r="Y1650" s="6"/>
      <c r="Z1650" s="6"/>
      <c r="AA1650" s="1"/>
      <c r="AB1650" s="1"/>
      <c r="AC1650" s="1"/>
      <c r="AD1650" s="2"/>
      <c r="AE1650" s="2"/>
      <c r="AF1650" s="1"/>
    </row>
    <row r="1651">
      <c r="A1651" s="5"/>
      <c r="B1651" s="3"/>
      <c r="C1651" s="2"/>
      <c r="D1651" s="24"/>
      <c r="E1651" s="2"/>
      <c r="F1651" s="5"/>
      <c r="G1651" s="3"/>
      <c r="H1651" s="1"/>
      <c r="I1651" s="3"/>
      <c r="J1651" s="1"/>
      <c r="K1651" s="5"/>
      <c r="L1651" s="5"/>
      <c r="M1651" s="1"/>
      <c r="N1651" s="1"/>
      <c r="O1651" s="2"/>
      <c r="P1651" s="1"/>
      <c r="Q1651" s="1"/>
      <c r="R1651" s="2"/>
      <c r="S1651" s="1"/>
      <c r="T1651" s="1"/>
      <c r="U1651" s="6"/>
      <c r="V1651" s="5"/>
      <c r="W1651" s="5"/>
      <c r="X1651" s="6"/>
      <c r="Y1651" s="6"/>
      <c r="Z1651" s="6"/>
      <c r="AA1651" s="1"/>
      <c r="AB1651" s="1"/>
      <c r="AC1651" s="1"/>
      <c r="AD1651" s="2"/>
      <c r="AE1651" s="1"/>
      <c r="AF1651" s="1"/>
    </row>
    <row r="1652">
      <c r="A1652" s="5"/>
      <c r="B1652" s="3"/>
      <c r="C1652" s="2"/>
      <c r="D1652" s="24"/>
      <c r="E1652" s="2"/>
      <c r="F1652" s="5"/>
      <c r="G1652" s="3"/>
      <c r="H1652" s="1"/>
      <c r="I1652" s="3"/>
      <c r="J1652" s="1"/>
      <c r="K1652" s="5"/>
      <c r="L1652" s="5"/>
      <c r="M1652" s="1"/>
      <c r="N1652" s="1"/>
      <c r="O1652" s="2"/>
      <c r="P1652" s="1"/>
      <c r="Q1652" s="1"/>
      <c r="R1652" s="2"/>
      <c r="S1652" s="1"/>
      <c r="T1652" s="1"/>
      <c r="U1652" s="6"/>
      <c r="V1652" s="5"/>
      <c r="W1652" s="5"/>
      <c r="X1652" s="6"/>
      <c r="Y1652" s="6"/>
      <c r="Z1652" s="6"/>
      <c r="AA1652" s="1"/>
      <c r="AB1652" s="1"/>
      <c r="AC1652" s="1"/>
      <c r="AD1652" s="2"/>
      <c r="AE1652" s="2"/>
      <c r="AF1652" s="1"/>
    </row>
    <row r="1653">
      <c r="A1653" s="5"/>
      <c r="B1653" s="3"/>
      <c r="C1653" s="1"/>
      <c r="D1653" s="24"/>
      <c r="E1653" s="2"/>
      <c r="F1653" s="5"/>
      <c r="G1653" s="3"/>
      <c r="H1653" s="1"/>
      <c r="I1653" s="3"/>
      <c r="J1653" s="1"/>
      <c r="K1653" s="5"/>
      <c r="L1653" s="5"/>
      <c r="M1653" s="1"/>
      <c r="N1653" s="1"/>
      <c r="O1653" s="2"/>
      <c r="P1653" s="1"/>
      <c r="Q1653" s="1"/>
      <c r="R1653" s="2"/>
      <c r="S1653" s="1"/>
      <c r="T1653" s="1"/>
      <c r="U1653" s="6"/>
      <c r="V1653" s="5"/>
      <c r="W1653" s="5"/>
      <c r="X1653" s="6"/>
      <c r="Y1653" s="6"/>
      <c r="Z1653" s="6"/>
      <c r="AA1653" s="1"/>
      <c r="AB1653" s="1"/>
      <c r="AC1653" s="1"/>
      <c r="AD1653" s="2"/>
      <c r="AE1653" s="2"/>
      <c r="AF1653" s="1"/>
    </row>
    <row r="1654">
      <c r="A1654" s="5"/>
      <c r="B1654" s="3"/>
      <c r="C1654" s="2"/>
      <c r="D1654" s="24"/>
      <c r="E1654" s="2"/>
      <c r="F1654" s="5"/>
      <c r="G1654" s="3"/>
      <c r="H1654" s="1"/>
      <c r="I1654" s="3"/>
      <c r="J1654" s="1"/>
      <c r="K1654" s="5"/>
      <c r="L1654" s="5"/>
      <c r="M1654" s="1"/>
      <c r="N1654" s="1"/>
      <c r="O1654" s="2"/>
      <c r="P1654" s="1"/>
      <c r="Q1654" s="1"/>
      <c r="R1654" s="2"/>
      <c r="S1654" s="1"/>
      <c r="T1654" s="1"/>
      <c r="U1654" s="6"/>
      <c r="V1654" s="5"/>
      <c r="W1654" s="5"/>
      <c r="X1654" s="6"/>
      <c r="Y1654" s="6"/>
      <c r="Z1654" s="6"/>
      <c r="AA1654" s="1"/>
      <c r="AB1654" s="1"/>
      <c r="AC1654" s="1"/>
      <c r="AD1654" s="2"/>
      <c r="AE1654" s="2"/>
      <c r="AF1654" s="1"/>
    </row>
    <row r="1655">
      <c r="A1655" s="5"/>
      <c r="B1655" s="3"/>
      <c r="C1655" s="1"/>
      <c r="D1655" s="24"/>
      <c r="E1655" s="2"/>
      <c r="F1655" s="5"/>
      <c r="G1655" s="3"/>
      <c r="H1655" s="1"/>
      <c r="I1655" s="3"/>
      <c r="J1655" s="1"/>
      <c r="K1655" s="5"/>
      <c r="L1655" s="5"/>
      <c r="M1655" s="1"/>
      <c r="N1655" s="1"/>
      <c r="O1655" s="2"/>
      <c r="P1655" s="1"/>
      <c r="Q1655" s="1"/>
      <c r="R1655" s="2"/>
      <c r="S1655" s="1"/>
      <c r="T1655" s="1"/>
      <c r="U1655" s="6"/>
      <c r="V1655" s="5"/>
      <c r="W1655" s="5"/>
      <c r="X1655" s="6"/>
      <c r="Y1655" s="6"/>
      <c r="Z1655" s="5"/>
      <c r="AA1655" s="1"/>
      <c r="AB1655" s="1"/>
      <c r="AC1655" s="1"/>
      <c r="AD1655" s="2"/>
      <c r="AE1655" s="2"/>
      <c r="AF1655" s="1"/>
    </row>
    <row r="1656">
      <c r="A1656" s="5"/>
      <c r="B1656" s="3"/>
      <c r="C1656" s="2"/>
      <c r="D1656" s="24"/>
      <c r="E1656" s="2"/>
      <c r="F1656" s="5"/>
      <c r="G1656" s="3"/>
      <c r="H1656" s="1"/>
      <c r="I1656" s="3"/>
      <c r="J1656" s="1"/>
      <c r="K1656" s="5"/>
      <c r="L1656" s="5"/>
      <c r="M1656" s="1"/>
      <c r="N1656" s="1"/>
      <c r="O1656" s="2"/>
      <c r="P1656" s="1"/>
      <c r="Q1656" s="1"/>
      <c r="R1656" s="2"/>
      <c r="S1656" s="1"/>
      <c r="T1656" s="1"/>
      <c r="U1656" s="6"/>
      <c r="V1656" s="5"/>
      <c r="W1656" s="5"/>
      <c r="X1656" s="6"/>
      <c r="Y1656" s="6"/>
      <c r="Z1656" s="6"/>
      <c r="AA1656" s="1"/>
      <c r="AB1656" s="1"/>
      <c r="AC1656" s="1"/>
      <c r="AD1656" s="2"/>
      <c r="AE1656" s="2"/>
      <c r="AF1656" s="1"/>
    </row>
    <row r="1657">
      <c r="A1657" s="5"/>
      <c r="B1657" s="3"/>
      <c r="C1657" s="2"/>
      <c r="D1657" s="24"/>
      <c r="E1657" s="2"/>
      <c r="F1657" s="5"/>
      <c r="G1657" s="3"/>
      <c r="H1657" s="1"/>
      <c r="I1657" s="3"/>
      <c r="J1657" s="1"/>
      <c r="K1657" s="5"/>
      <c r="L1657" s="5"/>
      <c r="M1657" s="1"/>
      <c r="N1657" s="1"/>
      <c r="O1657" s="2"/>
      <c r="P1657" s="1"/>
      <c r="Q1657" s="1"/>
      <c r="R1657" s="2"/>
      <c r="S1657" s="1"/>
      <c r="T1657" s="1"/>
      <c r="U1657" s="6"/>
      <c r="V1657" s="5"/>
      <c r="W1657" s="5"/>
      <c r="X1657" s="6"/>
      <c r="Y1657" s="6"/>
      <c r="Z1657" s="6"/>
      <c r="AA1657" s="1"/>
      <c r="AB1657" s="1"/>
      <c r="AC1657" s="1"/>
      <c r="AD1657" s="2"/>
      <c r="AE1657" s="2"/>
      <c r="AF1657" s="1"/>
    </row>
    <row r="1658">
      <c r="A1658" s="5"/>
      <c r="B1658" s="3"/>
      <c r="C1658" s="2"/>
      <c r="D1658" s="24"/>
      <c r="E1658" s="2"/>
      <c r="F1658" s="5"/>
      <c r="G1658" s="3"/>
      <c r="H1658" s="1"/>
      <c r="I1658" s="3"/>
      <c r="J1658" s="1"/>
      <c r="K1658" s="5"/>
      <c r="L1658" s="5"/>
      <c r="M1658" s="1"/>
      <c r="N1658" s="1"/>
      <c r="O1658" s="2"/>
      <c r="P1658" s="1"/>
      <c r="Q1658" s="1"/>
      <c r="R1658" s="2"/>
      <c r="S1658" s="1"/>
      <c r="T1658" s="1"/>
      <c r="U1658" s="6"/>
      <c r="V1658" s="5"/>
      <c r="W1658" s="5"/>
      <c r="X1658" s="6"/>
      <c r="Y1658" s="6"/>
      <c r="Z1658" s="6"/>
      <c r="AA1658" s="1"/>
      <c r="AB1658" s="1"/>
      <c r="AC1658" s="1"/>
      <c r="AD1658" s="2"/>
      <c r="AE1658" s="2"/>
      <c r="AF1658" s="1"/>
    </row>
    <row r="1659">
      <c r="A1659" s="5"/>
      <c r="B1659" s="3"/>
      <c r="C1659" s="2"/>
      <c r="D1659" s="24"/>
      <c r="E1659" s="2"/>
      <c r="F1659" s="5"/>
      <c r="G1659" s="3"/>
      <c r="H1659" s="1"/>
      <c r="I1659" s="3"/>
      <c r="J1659" s="1"/>
      <c r="K1659" s="5"/>
      <c r="L1659" s="5"/>
      <c r="M1659" s="1"/>
      <c r="N1659" s="1"/>
      <c r="O1659" s="2"/>
      <c r="P1659" s="1"/>
      <c r="Q1659" s="1"/>
      <c r="R1659" s="2"/>
      <c r="S1659" s="1"/>
      <c r="T1659" s="1"/>
      <c r="U1659" s="6"/>
      <c r="V1659" s="5"/>
      <c r="W1659" s="5"/>
      <c r="X1659" s="6"/>
      <c r="Y1659" s="6"/>
      <c r="Z1659" s="6"/>
      <c r="AA1659" s="1"/>
      <c r="AB1659" s="1"/>
      <c r="AC1659" s="1"/>
      <c r="AD1659" s="2"/>
      <c r="AE1659" s="1"/>
      <c r="AF1659" s="1"/>
    </row>
    <row r="1660">
      <c r="A1660" s="5"/>
      <c r="B1660" s="3"/>
      <c r="C1660" s="1"/>
      <c r="D1660" s="24"/>
      <c r="E1660" s="2"/>
      <c r="F1660" s="5"/>
      <c r="G1660" s="3"/>
      <c r="H1660" s="1"/>
      <c r="I1660" s="3"/>
      <c r="J1660" s="1"/>
      <c r="K1660" s="5"/>
      <c r="L1660" s="5"/>
      <c r="M1660" s="1"/>
      <c r="N1660" s="1"/>
      <c r="O1660" s="2"/>
      <c r="P1660" s="1"/>
      <c r="Q1660" s="1"/>
      <c r="R1660" s="2"/>
      <c r="S1660" s="1"/>
      <c r="T1660" s="1"/>
      <c r="U1660" s="6"/>
      <c r="V1660" s="5"/>
      <c r="W1660" s="5"/>
      <c r="X1660" s="6"/>
      <c r="Y1660" s="6"/>
      <c r="Z1660" s="6"/>
      <c r="AA1660" s="1"/>
      <c r="AB1660" s="1"/>
      <c r="AC1660" s="1"/>
      <c r="AD1660" s="2"/>
      <c r="AE1660" s="2"/>
      <c r="AF1660" s="1"/>
    </row>
    <row r="1661">
      <c r="A1661" s="5"/>
      <c r="B1661" s="3"/>
      <c r="C1661" s="2"/>
      <c r="D1661" s="24"/>
      <c r="E1661" s="2"/>
      <c r="F1661" s="5"/>
      <c r="G1661" s="3"/>
      <c r="H1661" s="1"/>
      <c r="I1661" s="3"/>
      <c r="J1661" s="1"/>
      <c r="K1661" s="5"/>
      <c r="L1661" s="5"/>
      <c r="M1661" s="1"/>
      <c r="N1661" s="1"/>
      <c r="O1661" s="2"/>
      <c r="P1661" s="1"/>
      <c r="Q1661" s="1"/>
      <c r="R1661" s="2"/>
      <c r="S1661" s="1"/>
      <c r="T1661" s="1"/>
      <c r="U1661" s="6"/>
      <c r="V1661" s="5"/>
      <c r="W1661" s="5"/>
      <c r="X1661" s="6"/>
      <c r="Y1661" s="6"/>
      <c r="Z1661" s="6"/>
      <c r="AA1661" s="1"/>
      <c r="AB1661" s="1"/>
      <c r="AC1661" s="1"/>
      <c r="AD1661" s="2"/>
      <c r="AE1661" s="2"/>
      <c r="AF1661" s="1"/>
    </row>
    <row r="1662">
      <c r="A1662" s="5"/>
      <c r="B1662" s="3"/>
      <c r="C1662" s="2"/>
      <c r="D1662" s="24"/>
      <c r="E1662" s="2"/>
      <c r="F1662" s="5"/>
      <c r="G1662" s="3"/>
      <c r="H1662" s="1"/>
      <c r="I1662" s="3"/>
      <c r="J1662" s="1"/>
      <c r="K1662" s="5"/>
      <c r="L1662" s="5"/>
      <c r="M1662" s="1"/>
      <c r="N1662" s="1"/>
      <c r="O1662" s="2"/>
      <c r="P1662" s="1"/>
      <c r="Q1662" s="1"/>
      <c r="R1662" s="2"/>
      <c r="S1662" s="1"/>
      <c r="T1662" s="1"/>
      <c r="U1662" s="6"/>
      <c r="V1662" s="5"/>
      <c r="W1662" s="5"/>
      <c r="X1662" s="6"/>
      <c r="Y1662" s="6"/>
      <c r="Z1662" s="6"/>
      <c r="AA1662" s="1"/>
      <c r="AB1662" s="1"/>
      <c r="AC1662" s="1"/>
      <c r="AD1662" s="2"/>
      <c r="AE1662" s="2"/>
      <c r="AF1662" s="1"/>
    </row>
    <row r="1663">
      <c r="A1663" s="5"/>
      <c r="B1663" s="3"/>
      <c r="C1663" s="2"/>
      <c r="D1663" s="24"/>
      <c r="E1663" s="2"/>
      <c r="F1663" s="5"/>
      <c r="G1663" s="3"/>
      <c r="H1663" s="1"/>
      <c r="I1663" s="3"/>
      <c r="J1663" s="1"/>
      <c r="K1663" s="5"/>
      <c r="L1663" s="5"/>
      <c r="M1663" s="1"/>
      <c r="N1663" s="1"/>
      <c r="O1663" s="2"/>
      <c r="P1663" s="1"/>
      <c r="Q1663" s="1"/>
      <c r="R1663" s="2"/>
      <c r="S1663" s="1"/>
      <c r="T1663" s="1"/>
      <c r="U1663" s="6"/>
      <c r="V1663" s="5"/>
      <c r="W1663" s="5"/>
      <c r="X1663" s="5"/>
      <c r="Y1663" s="5"/>
      <c r="Z1663" s="6"/>
      <c r="AA1663" s="1"/>
      <c r="AB1663" s="1"/>
      <c r="AC1663" s="1"/>
      <c r="AD1663" s="2"/>
      <c r="AE1663" s="2"/>
      <c r="AF1663" s="1"/>
    </row>
    <row r="1664">
      <c r="A1664" s="5"/>
      <c r="B1664" s="3"/>
      <c r="C1664" s="2"/>
      <c r="D1664" s="24"/>
      <c r="E1664" s="2"/>
      <c r="F1664" s="5"/>
      <c r="G1664" s="3"/>
      <c r="H1664" s="1"/>
      <c r="I1664" s="3"/>
      <c r="J1664" s="1"/>
      <c r="K1664" s="5"/>
      <c r="L1664" s="5"/>
      <c r="M1664" s="1"/>
      <c r="N1664" s="1"/>
      <c r="O1664" s="2"/>
      <c r="P1664" s="1"/>
      <c r="Q1664" s="1"/>
      <c r="R1664" s="2"/>
      <c r="S1664" s="1"/>
      <c r="T1664" s="1"/>
      <c r="U1664" s="6"/>
      <c r="V1664" s="5"/>
      <c r="W1664" s="5"/>
      <c r="X1664" s="6"/>
      <c r="Y1664" s="6"/>
      <c r="Z1664" s="6"/>
      <c r="AA1664" s="1"/>
      <c r="AB1664" s="1"/>
      <c r="AC1664" s="1"/>
      <c r="AD1664" s="2"/>
      <c r="AE1664" s="2"/>
      <c r="AF1664" s="1"/>
    </row>
    <row r="1665">
      <c r="A1665" s="5"/>
      <c r="B1665" s="3"/>
      <c r="C1665" s="2"/>
      <c r="D1665" s="24"/>
      <c r="E1665" s="2"/>
      <c r="F1665" s="5"/>
      <c r="G1665" s="3"/>
      <c r="H1665" s="1"/>
      <c r="I1665" s="3"/>
      <c r="J1665" s="1"/>
      <c r="K1665" s="5"/>
      <c r="L1665" s="5"/>
      <c r="M1665" s="1"/>
      <c r="N1665" s="1"/>
      <c r="O1665" s="2"/>
      <c r="P1665" s="1"/>
      <c r="Q1665" s="1"/>
      <c r="R1665" s="2"/>
      <c r="S1665" s="1"/>
      <c r="T1665" s="1"/>
      <c r="U1665" s="6"/>
      <c r="V1665" s="5"/>
      <c r="W1665" s="5"/>
      <c r="X1665" s="6"/>
      <c r="Y1665" s="6"/>
      <c r="Z1665" s="6"/>
      <c r="AA1665" s="1"/>
      <c r="AB1665" s="1"/>
      <c r="AC1665" s="1"/>
      <c r="AD1665" s="2"/>
      <c r="AE1665" s="2"/>
      <c r="AF1665" s="1"/>
    </row>
    <row r="1666">
      <c r="A1666" s="5"/>
      <c r="B1666" s="3"/>
      <c r="C1666" s="2"/>
      <c r="D1666" s="24"/>
      <c r="E1666" s="2"/>
      <c r="F1666" s="5"/>
      <c r="G1666" s="3"/>
      <c r="H1666" s="1"/>
      <c r="I1666" s="3"/>
      <c r="J1666" s="1"/>
      <c r="K1666" s="5"/>
      <c r="L1666" s="5"/>
      <c r="M1666" s="1"/>
      <c r="N1666" s="1"/>
      <c r="O1666" s="2"/>
      <c r="P1666" s="1"/>
      <c r="Q1666" s="1"/>
      <c r="R1666" s="2"/>
      <c r="S1666" s="1"/>
      <c r="T1666" s="1"/>
      <c r="U1666" s="6"/>
      <c r="V1666" s="5"/>
      <c r="W1666" s="5"/>
      <c r="X1666" s="6"/>
      <c r="Y1666" s="6"/>
      <c r="Z1666" s="6"/>
      <c r="AA1666" s="1"/>
      <c r="AB1666" s="1"/>
      <c r="AC1666" s="1"/>
      <c r="AD1666" s="2"/>
      <c r="AE1666" s="1"/>
      <c r="AF1666" s="1"/>
    </row>
    <row r="1667">
      <c r="A1667" s="5"/>
      <c r="B1667" s="3"/>
      <c r="C1667" s="1"/>
      <c r="D1667" s="24"/>
      <c r="E1667" s="2"/>
      <c r="F1667" s="5"/>
      <c r="G1667" s="3"/>
      <c r="H1667" s="1"/>
      <c r="I1667" s="3"/>
      <c r="J1667" s="1"/>
      <c r="K1667" s="5"/>
      <c r="L1667" s="5"/>
      <c r="M1667" s="1"/>
      <c r="N1667" s="1"/>
      <c r="O1667" s="2"/>
      <c r="P1667" s="1"/>
      <c r="Q1667" s="1"/>
      <c r="R1667" s="2"/>
      <c r="S1667" s="1"/>
      <c r="T1667" s="1"/>
      <c r="U1667" s="6"/>
      <c r="V1667" s="5"/>
      <c r="W1667" s="5"/>
      <c r="X1667" s="6"/>
      <c r="Y1667" s="6"/>
      <c r="Z1667" s="6"/>
      <c r="AA1667" s="1"/>
      <c r="AB1667" s="1"/>
      <c r="AC1667" s="1"/>
      <c r="AD1667" s="2"/>
      <c r="AE1667" s="2"/>
      <c r="AF1667" s="1"/>
    </row>
    <row r="1668">
      <c r="A1668" s="5"/>
      <c r="B1668" s="3"/>
      <c r="C1668" s="1"/>
      <c r="D1668" s="24"/>
      <c r="E1668" s="2"/>
      <c r="F1668" s="5"/>
      <c r="G1668" s="3"/>
      <c r="H1668" s="1"/>
      <c r="I1668" s="3"/>
      <c r="J1668" s="1"/>
      <c r="K1668" s="5"/>
      <c r="L1668" s="5"/>
      <c r="M1668" s="1"/>
      <c r="N1668" s="1"/>
      <c r="O1668" s="2"/>
      <c r="P1668" s="1"/>
      <c r="Q1668" s="1"/>
      <c r="R1668" s="2"/>
      <c r="S1668" s="1"/>
      <c r="T1668" s="1"/>
      <c r="U1668" s="6"/>
      <c r="V1668" s="5"/>
      <c r="W1668" s="5"/>
      <c r="X1668" s="6"/>
      <c r="Y1668" s="6"/>
      <c r="Z1668" s="6"/>
      <c r="AA1668" s="1"/>
      <c r="AB1668" s="1"/>
      <c r="AC1668" s="1"/>
      <c r="AD1668" s="2"/>
      <c r="AE1668" s="2"/>
      <c r="AF1668" s="1"/>
    </row>
    <row r="1669">
      <c r="A1669" s="5"/>
      <c r="B1669" s="3"/>
      <c r="C1669" s="2"/>
      <c r="D1669" s="24"/>
      <c r="E1669" s="2"/>
      <c r="F1669" s="5"/>
      <c r="G1669" s="3"/>
      <c r="H1669" s="1"/>
      <c r="I1669" s="3"/>
      <c r="J1669" s="1"/>
      <c r="K1669" s="5"/>
      <c r="L1669" s="5"/>
      <c r="M1669" s="1"/>
      <c r="N1669" s="1"/>
      <c r="O1669" s="2"/>
      <c r="P1669" s="1"/>
      <c r="Q1669" s="1"/>
      <c r="R1669" s="2"/>
      <c r="S1669" s="1"/>
      <c r="T1669" s="1"/>
      <c r="U1669" s="6"/>
      <c r="V1669" s="5"/>
      <c r="W1669" s="5"/>
      <c r="X1669" s="6"/>
      <c r="Y1669" s="6"/>
      <c r="Z1669" s="6"/>
      <c r="AA1669" s="1"/>
      <c r="AB1669" s="1"/>
      <c r="AC1669" s="1"/>
      <c r="AD1669" s="2"/>
      <c r="AE1669" s="2"/>
      <c r="AF1669" s="1"/>
    </row>
    <row r="1670">
      <c r="A1670" s="5"/>
      <c r="B1670" s="3"/>
      <c r="C1670" s="1"/>
      <c r="D1670" s="24"/>
      <c r="E1670" s="2"/>
      <c r="F1670" s="5"/>
      <c r="G1670" s="3"/>
      <c r="H1670" s="1"/>
      <c r="I1670" s="3"/>
      <c r="J1670" s="1"/>
      <c r="K1670" s="5"/>
      <c r="L1670" s="5"/>
      <c r="M1670" s="1"/>
      <c r="N1670" s="1"/>
      <c r="O1670" s="2"/>
      <c r="P1670" s="1"/>
      <c r="Q1670" s="1"/>
      <c r="R1670" s="2"/>
      <c r="S1670" s="1"/>
      <c r="T1670" s="1"/>
      <c r="U1670" s="6"/>
      <c r="V1670" s="5"/>
      <c r="W1670" s="5"/>
      <c r="X1670" s="5"/>
      <c r="Y1670" s="6"/>
      <c r="Z1670" s="6"/>
      <c r="AA1670" s="1"/>
      <c r="AB1670" s="1"/>
      <c r="AC1670" s="1"/>
      <c r="AD1670" s="2"/>
      <c r="AE1670" s="2"/>
      <c r="AF1670" s="1"/>
    </row>
    <row r="1671">
      <c r="A1671" s="5"/>
      <c r="B1671" s="3"/>
      <c r="C1671" s="1"/>
      <c r="D1671" s="24"/>
      <c r="E1671" s="2"/>
      <c r="F1671" s="5"/>
      <c r="G1671" s="3"/>
      <c r="H1671" s="1"/>
      <c r="I1671" s="3"/>
      <c r="J1671" s="1"/>
      <c r="K1671" s="5"/>
      <c r="L1671" s="5"/>
      <c r="M1671" s="1"/>
      <c r="N1671" s="1"/>
      <c r="O1671" s="2"/>
      <c r="P1671" s="1"/>
      <c r="Q1671" s="1"/>
      <c r="R1671" s="2"/>
      <c r="S1671" s="1"/>
      <c r="T1671" s="1"/>
      <c r="U1671" s="6"/>
      <c r="V1671" s="5"/>
      <c r="W1671" s="5"/>
      <c r="X1671" s="6"/>
      <c r="Y1671" s="6"/>
      <c r="Z1671" s="6"/>
      <c r="AA1671" s="1"/>
      <c r="AB1671" s="1"/>
      <c r="AC1671" s="1"/>
      <c r="AD1671" s="2"/>
      <c r="AE1671" s="2"/>
      <c r="AF1671" s="1"/>
    </row>
    <row r="1672">
      <c r="A1672" s="5"/>
      <c r="B1672" s="3"/>
      <c r="C1672" s="2"/>
      <c r="D1672" s="24"/>
      <c r="E1672" s="11"/>
      <c r="F1672" s="1"/>
      <c r="G1672" s="18"/>
      <c r="H1672" s="1"/>
      <c r="I1672" s="18"/>
      <c r="J1672" s="1"/>
      <c r="K1672" s="5"/>
      <c r="L1672" s="5"/>
      <c r="M1672" s="1"/>
      <c r="N1672" s="1"/>
      <c r="O1672" s="2"/>
      <c r="P1672" s="1"/>
      <c r="Q1672" s="1"/>
      <c r="R1672" s="2"/>
      <c r="S1672" s="1"/>
      <c r="T1672" s="1"/>
      <c r="U1672" s="6"/>
      <c r="V1672" s="5"/>
      <c r="W1672" s="5"/>
      <c r="X1672" s="6"/>
      <c r="Y1672" s="6"/>
      <c r="Z1672" s="6"/>
      <c r="AA1672" s="1"/>
      <c r="AB1672" s="1"/>
      <c r="AC1672" s="1"/>
      <c r="AD1672" s="2"/>
      <c r="AE1672" s="2"/>
      <c r="AF1672" s="1"/>
    </row>
    <row r="1673">
      <c r="A1673" s="5"/>
      <c r="B1673" s="3"/>
      <c r="C1673" s="1"/>
      <c r="D1673" s="24"/>
      <c r="E1673" s="2"/>
      <c r="F1673" s="5"/>
      <c r="G1673" s="3"/>
      <c r="H1673" s="1"/>
      <c r="I1673" s="3"/>
      <c r="J1673" s="1"/>
      <c r="K1673" s="5"/>
      <c r="L1673" s="5"/>
      <c r="M1673" s="1"/>
      <c r="N1673" s="1"/>
      <c r="O1673" s="2"/>
      <c r="P1673" s="1"/>
      <c r="Q1673" s="1"/>
      <c r="R1673" s="2"/>
      <c r="S1673" s="1"/>
      <c r="T1673" s="1"/>
      <c r="U1673" s="6"/>
      <c r="V1673" s="5"/>
      <c r="W1673" s="5"/>
      <c r="X1673" s="6"/>
      <c r="Y1673" s="6"/>
      <c r="Z1673" s="6"/>
      <c r="AA1673" s="1"/>
      <c r="AB1673" s="1"/>
      <c r="AC1673" s="1"/>
      <c r="AD1673" s="2"/>
      <c r="AE1673" s="2"/>
      <c r="AF1673" s="1"/>
    </row>
    <row r="1674">
      <c r="A1674" s="5"/>
      <c r="B1674" s="3"/>
      <c r="C1674" s="1"/>
      <c r="D1674" s="24"/>
      <c r="E1674" s="2"/>
      <c r="F1674" s="5"/>
      <c r="G1674" s="3"/>
      <c r="H1674" s="1"/>
      <c r="I1674" s="3"/>
      <c r="J1674" s="1"/>
      <c r="K1674" s="5"/>
      <c r="L1674" s="5"/>
      <c r="M1674" s="1"/>
      <c r="N1674" s="1"/>
      <c r="O1674" s="2"/>
      <c r="P1674" s="1"/>
      <c r="Q1674" s="1"/>
      <c r="R1674" s="2"/>
      <c r="S1674" s="1"/>
      <c r="T1674" s="1"/>
      <c r="U1674" s="6"/>
      <c r="V1674" s="5"/>
      <c r="W1674" s="5"/>
      <c r="X1674" s="6"/>
      <c r="Y1674" s="6"/>
      <c r="Z1674" s="6"/>
      <c r="AA1674" s="1"/>
      <c r="AB1674" s="1"/>
      <c r="AC1674" s="1"/>
      <c r="AD1674" s="2"/>
      <c r="AE1674" s="2"/>
      <c r="AF1674" s="1"/>
    </row>
    <row r="1675">
      <c r="A1675" s="5"/>
      <c r="B1675" s="3"/>
      <c r="C1675" s="1"/>
      <c r="D1675" s="24"/>
      <c r="E1675" s="2"/>
      <c r="F1675" s="5"/>
      <c r="G1675" s="3"/>
      <c r="H1675" s="1"/>
      <c r="I1675" s="3"/>
      <c r="J1675" s="1"/>
      <c r="K1675" s="5"/>
      <c r="L1675" s="5"/>
      <c r="M1675" s="1"/>
      <c r="N1675" s="1"/>
      <c r="O1675" s="2"/>
      <c r="P1675" s="1"/>
      <c r="Q1675" s="1"/>
      <c r="R1675" s="2"/>
      <c r="S1675" s="1"/>
      <c r="T1675" s="1"/>
      <c r="U1675" s="6"/>
      <c r="V1675" s="5"/>
      <c r="W1675" s="5"/>
      <c r="X1675" s="6"/>
      <c r="Y1675" s="6"/>
      <c r="Z1675" s="6"/>
      <c r="AA1675" s="1"/>
      <c r="AB1675" s="1"/>
      <c r="AC1675" s="1"/>
      <c r="AD1675" s="2"/>
      <c r="AE1675" s="2"/>
      <c r="AF1675" s="1"/>
    </row>
    <row r="1676">
      <c r="A1676" s="5"/>
      <c r="B1676" s="3"/>
      <c r="C1676" s="1"/>
      <c r="D1676" s="24"/>
      <c r="E1676" s="2"/>
      <c r="F1676" s="5"/>
      <c r="G1676" s="3"/>
      <c r="H1676" s="1"/>
      <c r="I1676" s="3"/>
      <c r="J1676" s="1"/>
      <c r="K1676" s="5"/>
      <c r="L1676" s="5"/>
      <c r="M1676" s="1"/>
      <c r="N1676" s="1"/>
      <c r="O1676" s="2"/>
      <c r="P1676" s="1"/>
      <c r="Q1676" s="1"/>
      <c r="R1676" s="2"/>
      <c r="S1676" s="1"/>
      <c r="T1676" s="1"/>
      <c r="U1676" s="6"/>
      <c r="V1676" s="5"/>
      <c r="W1676" s="5"/>
      <c r="X1676" s="6"/>
      <c r="Y1676" s="6"/>
      <c r="Z1676" s="6"/>
      <c r="AA1676" s="1"/>
      <c r="AB1676" s="1"/>
      <c r="AC1676" s="1"/>
      <c r="AD1676" s="2"/>
      <c r="AE1676" s="2"/>
      <c r="AF1676" s="1"/>
    </row>
    <row r="1677">
      <c r="A1677" s="5"/>
      <c r="B1677" s="3"/>
      <c r="C1677" s="2"/>
      <c r="D1677" s="24"/>
      <c r="E1677" s="2"/>
      <c r="F1677" s="5"/>
      <c r="G1677" s="3"/>
      <c r="H1677" s="1"/>
      <c r="I1677" s="3"/>
      <c r="J1677" s="1"/>
      <c r="K1677" s="5"/>
      <c r="L1677" s="5"/>
      <c r="M1677" s="1"/>
      <c r="N1677" s="1"/>
      <c r="O1677" s="2"/>
      <c r="P1677" s="1"/>
      <c r="Q1677" s="1"/>
      <c r="R1677" s="2"/>
      <c r="S1677" s="1"/>
      <c r="T1677" s="1"/>
      <c r="U1677" s="6"/>
      <c r="V1677" s="5"/>
      <c r="W1677" s="5"/>
      <c r="X1677" s="6"/>
      <c r="Y1677" s="6"/>
      <c r="Z1677" s="5"/>
      <c r="AA1677" s="1"/>
      <c r="AB1677" s="1"/>
      <c r="AC1677" s="1"/>
      <c r="AD1677" s="2"/>
      <c r="AE1677" s="1"/>
      <c r="AF1677" s="1"/>
    </row>
    <row r="1678">
      <c r="A1678" s="5"/>
      <c r="B1678" s="3"/>
      <c r="C1678" s="2"/>
      <c r="D1678" s="24"/>
      <c r="E1678" s="2"/>
      <c r="F1678" s="5"/>
      <c r="G1678" s="3"/>
      <c r="H1678" s="1"/>
      <c r="I1678" s="3"/>
      <c r="J1678" s="1"/>
      <c r="K1678" s="5"/>
      <c r="L1678" s="5"/>
      <c r="M1678" s="1"/>
      <c r="N1678" s="1"/>
      <c r="O1678" s="2"/>
      <c r="P1678" s="1"/>
      <c r="Q1678" s="1"/>
      <c r="R1678" s="2"/>
      <c r="S1678" s="1"/>
      <c r="T1678" s="1"/>
      <c r="U1678" s="6"/>
      <c r="V1678" s="5"/>
      <c r="W1678" s="5"/>
      <c r="X1678" s="6"/>
      <c r="Y1678" s="6"/>
      <c r="Z1678" s="5"/>
      <c r="AA1678" s="1"/>
      <c r="AB1678" s="1"/>
      <c r="AC1678" s="1"/>
      <c r="AD1678" s="2"/>
      <c r="AE1678" s="2"/>
      <c r="AF1678" s="1"/>
    </row>
    <row r="1679">
      <c r="A1679" s="5"/>
      <c r="B1679" s="3"/>
      <c r="C1679" s="2"/>
      <c r="D1679" s="24"/>
      <c r="E1679" s="11"/>
      <c r="F1679" s="1"/>
      <c r="G1679" s="18"/>
      <c r="H1679" s="1"/>
      <c r="I1679" s="18"/>
      <c r="J1679" s="1"/>
      <c r="K1679" s="5"/>
      <c r="L1679" s="5"/>
      <c r="M1679" s="1"/>
      <c r="N1679" s="1"/>
      <c r="O1679" s="2"/>
      <c r="P1679" s="1"/>
      <c r="Q1679" s="1"/>
      <c r="R1679" s="2"/>
      <c r="S1679" s="1"/>
      <c r="T1679" s="1"/>
      <c r="U1679" s="6"/>
      <c r="V1679" s="5"/>
      <c r="W1679" s="5"/>
      <c r="X1679" s="6"/>
      <c r="Y1679" s="6"/>
      <c r="Z1679" s="6"/>
      <c r="AA1679" s="1"/>
      <c r="AB1679" s="1"/>
      <c r="AC1679" s="1"/>
      <c r="AD1679" s="2"/>
      <c r="AE1679" s="2"/>
      <c r="AF1679" s="1"/>
    </row>
    <row r="1680">
      <c r="A1680" s="5"/>
      <c r="B1680" s="3"/>
      <c r="C1680" s="2"/>
      <c r="D1680" s="24"/>
      <c r="E1680" s="2"/>
      <c r="F1680" s="5"/>
      <c r="G1680" s="3"/>
      <c r="H1680" s="1"/>
      <c r="I1680" s="3"/>
      <c r="J1680" s="1"/>
      <c r="K1680" s="5"/>
      <c r="L1680" s="5"/>
      <c r="M1680" s="1"/>
      <c r="N1680" s="1"/>
      <c r="O1680" s="2"/>
      <c r="P1680" s="1"/>
      <c r="Q1680" s="1"/>
      <c r="R1680" s="2"/>
      <c r="S1680" s="1"/>
      <c r="T1680" s="1"/>
      <c r="U1680" s="6"/>
      <c r="V1680" s="5"/>
      <c r="W1680" s="5"/>
      <c r="X1680" s="6"/>
      <c r="Y1680" s="6"/>
      <c r="Z1680" s="6"/>
      <c r="AA1680" s="1"/>
      <c r="AB1680" s="1"/>
      <c r="AC1680" s="1"/>
      <c r="AD1680" s="2"/>
      <c r="AE1680" s="2"/>
      <c r="AF1680" s="1"/>
    </row>
    <row r="1681">
      <c r="A1681" s="5"/>
      <c r="B1681" s="3"/>
      <c r="C1681" s="2"/>
      <c r="D1681" s="24"/>
      <c r="E1681" s="2"/>
      <c r="F1681" s="5"/>
      <c r="G1681" s="3"/>
      <c r="H1681" s="1"/>
      <c r="I1681" s="3"/>
      <c r="J1681" s="1"/>
      <c r="K1681" s="5"/>
      <c r="L1681" s="5"/>
      <c r="M1681" s="1"/>
      <c r="N1681" s="1"/>
      <c r="O1681" s="2"/>
      <c r="P1681" s="1"/>
      <c r="Q1681" s="1"/>
      <c r="R1681" s="2"/>
      <c r="S1681" s="1"/>
      <c r="T1681" s="1"/>
      <c r="U1681" s="6"/>
      <c r="V1681" s="5"/>
      <c r="W1681" s="5"/>
      <c r="X1681" s="6"/>
      <c r="Y1681" s="6"/>
      <c r="Z1681" s="6"/>
      <c r="AA1681" s="1"/>
      <c r="AB1681" s="1"/>
      <c r="AC1681" s="1"/>
      <c r="AD1681" s="2"/>
      <c r="AE1681" s="2"/>
      <c r="AF1681" s="1"/>
    </row>
    <row r="1682">
      <c r="A1682" s="5"/>
      <c r="B1682" s="3"/>
      <c r="C1682" s="2"/>
      <c r="D1682" s="24"/>
      <c r="E1682" s="2"/>
      <c r="F1682" s="5"/>
      <c r="G1682" s="3"/>
      <c r="H1682" s="1"/>
      <c r="I1682" s="3"/>
      <c r="J1682" s="1"/>
      <c r="K1682" s="5"/>
      <c r="L1682" s="5"/>
      <c r="M1682" s="1"/>
      <c r="N1682" s="1"/>
      <c r="O1682" s="2"/>
      <c r="P1682" s="1"/>
      <c r="Q1682" s="1"/>
      <c r="R1682" s="2"/>
      <c r="S1682" s="1"/>
      <c r="T1682" s="1"/>
      <c r="U1682" s="6"/>
      <c r="V1682" s="5"/>
      <c r="W1682" s="5"/>
      <c r="X1682" s="6"/>
      <c r="Y1682" s="6"/>
      <c r="Z1682" s="6"/>
      <c r="AA1682" s="1"/>
      <c r="AB1682" s="1"/>
      <c r="AC1682" s="1"/>
      <c r="AD1682" s="2"/>
      <c r="AE1682" s="2"/>
      <c r="AF1682" s="1"/>
    </row>
    <row r="1683">
      <c r="A1683" s="5"/>
      <c r="B1683" s="3"/>
      <c r="C1683" s="2"/>
      <c r="D1683" s="24"/>
      <c r="E1683" s="2"/>
      <c r="F1683" s="5"/>
      <c r="G1683" s="3"/>
      <c r="H1683" s="1"/>
      <c r="I1683" s="3"/>
      <c r="J1683" s="1"/>
      <c r="K1683" s="5"/>
      <c r="L1683" s="5"/>
      <c r="M1683" s="1"/>
      <c r="N1683" s="1"/>
      <c r="O1683" s="2"/>
      <c r="P1683" s="1"/>
      <c r="Q1683" s="1"/>
      <c r="R1683" s="2"/>
      <c r="S1683" s="1"/>
      <c r="T1683" s="1"/>
      <c r="U1683" s="6"/>
      <c r="V1683" s="5"/>
      <c r="W1683" s="5"/>
      <c r="X1683" s="6"/>
      <c r="Y1683" s="6"/>
      <c r="Z1683" s="6"/>
      <c r="AA1683" s="1"/>
      <c r="AB1683" s="1"/>
      <c r="AC1683" s="1"/>
      <c r="AD1683" s="2"/>
      <c r="AE1683" s="2"/>
      <c r="AF1683" s="1"/>
    </row>
    <row r="1684">
      <c r="A1684" s="5"/>
      <c r="B1684" s="3"/>
      <c r="C1684" s="2"/>
      <c r="D1684" s="24"/>
      <c r="E1684" s="2"/>
      <c r="F1684" s="5"/>
      <c r="G1684" s="3"/>
      <c r="H1684" s="1"/>
      <c r="I1684" s="3"/>
      <c r="J1684" s="1"/>
      <c r="K1684" s="5"/>
      <c r="L1684" s="5"/>
      <c r="M1684" s="1"/>
      <c r="N1684" s="1"/>
      <c r="O1684" s="2"/>
      <c r="P1684" s="1"/>
      <c r="Q1684" s="1"/>
      <c r="R1684" s="2"/>
      <c r="S1684" s="1"/>
      <c r="T1684" s="1"/>
      <c r="U1684" s="6"/>
      <c r="V1684" s="5"/>
      <c r="W1684" s="5"/>
      <c r="X1684" s="6"/>
      <c r="Y1684" s="6"/>
      <c r="Z1684" s="6"/>
      <c r="AA1684" s="1"/>
      <c r="AB1684" s="1"/>
      <c r="AC1684" s="1"/>
      <c r="AD1684" s="2"/>
      <c r="AE1684" s="2"/>
      <c r="AF1684" s="1"/>
    </row>
    <row r="1685">
      <c r="A1685" s="5"/>
      <c r="B1685" s="3"/>
      <c r="C1685" s="2"/>
      <c r="D1685" s="24"/>
      <c r="E1685" s="2"/>
      <c r="F1685" s="5"/>
      <c r="G1685" s="3"/>
      <c r="H1685" s="1"/>
      <c r="I1685" s="3"/>
      <c r="J1685" s="1"/>
      <c r="K1685" s="5"/>
      <c r="L1685" s="5"/>
      <c r="M1685" s="1"/>
      <c r="N1685" s="1"/>
      <c r="O1685" s="2"/>
      <c r="P1685" s="1"/>
      <c r="Q1685" s="1"/>
      <c r="R1685" s="2"/>
      <c r="S1685" s="1"/>
      <c r="T1685" s="1"/>
      <c r="U1685" s="6"/>
      <c r="V1685" s="5"/>
      <c r="W1685" s="5"/>
      <c r="X1685" s="6"/>
      <c r="Y1685" s="6"/>
      <c r="Z1685" s="6"/>
      <c r="AA1685" s="1"/>
      <c r="AB1685" s="1"/>
      <c r="AC1685" s="1"/>
      <c r="AD1685" s="2"/>
      <c r="AE1685" s="2"/>
      <c r="AF1685" s="1"/>
    </row>
    <row r="1686">
      <c r="A1686" s="5"/>
      <c r="B1686" s="3"/>
      <c r="C1686" s="1"/>
      <c r="D1686" s="24"/>
      <c r="E1686" s="2"/>
      <c r="F1686" s="5"/>
      <c r="G1686" s="3"/>
      <c r="H1686" s="1"/>
      <c r="I1686" s="3"/>
      <c r="J1686" s="1"/>
      <c r="K1686" s="5"/>
      <c r="L1686" s="5"/>
      <c r="M1686" s="1"/>
      <c r="N1686" s="1"/>
      <c r="O1686" s="2"/>
      <c r="P1686" s="1"/>
      <c r="Q1686" s="1"/>
      <c r="R1686" s="2"/>
      <c r="S1686" s="1"/>
      <c r="T1686" s="1"/>
      <c r="U1686" s="6"/>
      <c r="V1686" s="5"/>
      <c r="W1686" s="5"/>
      <c r="X1686" s="6"/>
      <c r="Y1686" s="6"/>
      <c r="Z1686" s="6"/>
      <c r="AA1686" s="1"/>
      <c r="AB1686" s="1"/>
      <c r="AC1686" s="1"/>
      <c r="AD1686" s="2"/>
      <c r="AE1686" s="1"/>
      <c r="AF1686" s="1"/>
    </row>
    <row r="1687">
      <c r="A1687" s="5"/>
      <c r="B1687" s="3"/>
      <c r="C1687" s="1"/>
      <c r="D1687" s="24"/>
      <c r="E1687" s="11"/>
      <c r="F1687" s="1"/>
      <c r="G1687" s="18"/>
      <c r="H1687" s="1"/>
      <c r="I1687" s="18"/>
      <c r="J1687" s="1"/>
      <c r="K1687" s="5"/>
      <c r="L1687" s="5"/>
      <c r="M1687" s="1"/>
      <c r="N1687" s="1"/>
      <c r="O1687" s="2"/>
      <c r="P1687" s="1"/>
      <c r="Q1687" s="1"/>
      <c r="R1687" s="2"/>
      <c r="S1687" s="1"/>
      <c r="T1687" s="1"/>
      <c r="U1687" s="6"/>
      <c r="V1687" s="5"/>
      <c r="W1687" s="5"/>
      <c r="X1687" s="6"/>
      <c r="Y1687" s="6"/>
      <c r="Z1687" s="6"/>
      <c r="AA1687" s="1"/>
      <c r="AB1687" s="1"/>
      <c r="AC1687" s="1"/>
      <c r="AD1687" s="2"/>
      <c r="AE1687" s="1"/>
      <c r="AF1687" s="1"/>
    </row>
    <row r="1688">
      <c r="A1688" s="5"/>
      <c r="B1688" s="3"/>
      <c r="C1688" s="1"/>
      <c r="D1688" s="24"/>
      <c r="E1688" s="11"/>
      <c r="F1688" s="1"/>
      <c r="G1688" s="18"/>
      <c r="H1688" s="1"/>
      <c r="I1688" s="18"/>
      <c r="J1688" s="1"/>
      <c r="K1688" s="5"/>
      <c r="L1688" s="5"/>
      <c r="M1688" s="1"/>
      <c r="N1688" s="1"/>
      <c r="O1688" s="2"/>
      <c r="P1688" s="1"/>
      <c r="Q1688" s="1"/>
      <c r="R1688" s="2"/>
      <c r="S1688" s="1"/>
      <c r="T1688" s="1"/>
      <c r="U1688" s="6"/>
      <c r="V1688" s="5"/>
      <c r="W1688" s="5"/>
      <c r="X1688" s="6"/>
      <c r="Y1688" s="6"/>
      <c r="Z1688" s="6"/>
      <c r="AA1688" s="1"/>
      <c r="AB1688" s="1"/>
      <c r="AC1688" s="1"/>
      <c r="AD1688" s="2"/>
      <c r="AE1688" s="1"/>
      <c r="AF1688" s="1"/>
    </row>
    <row r="1689">
      <c r="A1689" s="5"/>
      <c r="B1689" s="3"/>
      <c r="C1689" s="1"/>
      <c r="D1689" s="24"/>
      <c r="E1689" s="2"/>
      <c r="F1689" s="5"/>
      <c r="G1689" s="3"/>
      <c r="H1689" s="1"/>
      <c r="I1689" s="3"/>
      <c r="J1689" s="1"/>
      <c r="K1689" s="5"/>
      <c r="L1689" s="5"/>
      <c r="M1689" s="1"/>
      <c r="N1689" s="1"/>
      <c r="O1689" s="2"/>
      <c r="P1689" s="1"/>
      <c r="Q1689" s="1"/>
      <c r="R1689" s="2"/>
      <c r="S1689" s="1"/>
      <c r="T1689" s="1"/>
      <c r="U1689" s="6"/>
      <c r="V1689" s="5"/>
      <c r="W1689" s="5"/>
      <c r="X1689" s="6"/>
      <c r="Y1689" s="6"/>
      <c r="Z1689" s="6"/>
      <c r="AA1689" s="1"/>
      <c r="AB1689" s="1"/>
      <c r="AC1689" s="1"/>
      <c r="AD1689" s="2"/>
      <c r="AE1689" s="2"/>
      <c r="AF1689" s="1"/>
    </row>
    <row r="1690">
      <c r="A1690" s="5"/>
      <c r="B1690" s="3"/>
      <c r="C1690" s="2"/>
      <c r="D1690" s="24"/>
      <c r="E1690" s="2"/>
      <c r="F1690" s="5"/>
      <c r="G1690" s="3"/>
      <c r="H1690" s="1"/>
      <c r="I1690" s="3"/>
      <c r="J1690" s="1"/>
      <c r="K1690" s="5"/>
      <c r="L1690" s="5"/>
      <c r="M1690" s="1"/>
      <c r="N1690" s="1"/>
      <c r="O1690" s="2"/>
      <c r="P1690" s="1"/>
      <c r="Q1690" s="1"/>
      <c r="R1690" s="2"/>
      <c r="S1690" s="1"/>
      <c r="T1690" s="1"/>
      <c r="U1690" s="6"/>
      <c r="V1690" s="5"/>
      <c r="W1690" s="5"/>
      <c r="X1690" s="6"/>
      <c r="Y1690" s="6"/>
      <c r="Z1690" s="6"/>
      <c r="AA1690" s="1"/>
      <c r="AB1690" s="1"/>
      <c r="AC1690" s="1"/>
      <c r="AD1690" s="2"/>
      <c r="AE1690" s="2"/>
      <c r="AF1690" s="1"/>
    </row>
    <row r="1691">
      <c r="A1691" s="5"/>
      <c r="B1691" s="3"/>
      <c r="C1691" s="1"/>
      <c r="D1691" s="24"/>
      <c r="E1691" s="2"/>
      <c r="F1691" s="5"/>
      <c r="G1691" s="3"/>
      <c r="H1691" s="1"/>
      <c r="I1691" s="3"/>
      <c r="J1691" s="1"/>
      <c r="K1691" s="5"/>
      <c r="L1691" s="5"/>
      <c r="M1691" s="1"/>
      <c r="N1691" s="1"/>
      <c r="O1691" s="2"/>
      <c r="P1691" s="1"/>
      <c r="Q1691" s="1"/>
      <c r="R1691" s="2"/>
      <c r="S1691" s="1"/>
      <c r="T1691" s="1"/>
      <c r="U1691" s="6"/>
      <c r="V1691" s="5"/>
      <c r="W1691" s="5"/>
      <c r="X1691" s="6"/>
      <c r="Y1691" s="6"/>
      <c r="Z1691" s="6"/>
      <c r="AA1691" s="1"/>
      <c r="AB1691" s="1"/>
      <c r="AC1691" s="1"/>
      <c r="AD1691" s="2"/>
      <c r="AE1691" s="2"/>
      <c r="AF1691" s="1"/>
    </row>
    <row r="1692">
      <c r="A1692" s="5"/>
      <c r="B1692" s="3"/>
      <c r="C1692" s="2"/>
      <c r="D1692" s="24"/>
      <c r="E1692" s="11"/>
      <c r="F1692" s="1"/>
      <c r="G1692" s="18"/>
      <c r="H1692" s="1"/>
      <c r="I1692" s="18"/>
      <c r="J1692" s="1"/>
      <c r="K1692" s="5"/>
      <c r="L1692" s="5"/>
      <c r="M1692" s="1"/>
      <c r="N1692" s="1"/>
      <c r="O1692" s="2"/>
      <c r="P1692" s="1"/>
      <c r="Q1692" s="1"/>
      <c r="R1692" s="2"/>
      <c r="S1692" s="1"/>
      <c r="T1692" s="1"/>
      <c r="U1692" s="6"/>
      <c r="V1692" s="5"/>
      <c r="W1692" s="5"/>
      <c r="X1692" s="6"/>
      <c r="Y1692" s="6"/>
      <c r="Z1692" s="6"/>
      <c r="AA1692" s="1"/>
      <c r="AB1692" s="1"/>
      <c r="AC1692" s="1"/>
      <c r="AD1692" s="2"/>
      <c r="AE1692" s="2"/>
      <c r="AF1692" s="1"/>
    </row>
    <row r="1693">
      <c r="A1693" s="5"/>
      <c r="B1693" s="3"/>
      <c r="C1693" s="2"/>
      <c r="D1693" s="24"/>
      <c r="E1693" s="2"/>
      <c r="F1693" s="5"/>
      <c r="G1693" s="3"/>
      <c r="H1693" s="1"/>
      <c r="I1693" s="3"/>
      <c r="J1693" s="1"/>
      <c r="K1693" s="5"/>
      <c r="L1693" s="5"/>
      <c r="M1693" s="1"/>
      <c r="N1693" s="1"/>
      <c r="O1693" s="2"/>
      <c r="P1693" s="1"/>
      <c r="Q1693" s="1"/>
      <c r="R1693" s="2"/>
      <c r="S1693" s="1"/>
      <c r="T1693" s="1"/>
      <c r="U1693" s="6"/>
      <c r="V1693" s="5"/>
      <c r="W1693" s="5"/>
      <c r="X1693" s="6"/>
      <c r="Y1693" s="6"/>
      <c r="Z1693" s="6"/>
      <c r="AA1693" s="1"/>
      <c r="AB1693" s="1"/>
      <c r="AC1693" s="1"/>
      <c r="AD1693" s="2"/>
      <c r="AE1693" s="2"/>
      <c r="AF1693" s="1"/>
    </row>
    <row r="1694">
      <c r="A1694" s="5"/>
      <c r="B1694" s="3"/>
      <c r="C1694" s="2"/>
      <c r="D1694" s="24"/>
      <c r="E1694" s="2"/>
      <c r="F1694" s="5"/>
      <c r="G1694" s="3"/>
      <c r="H1694" s="1"/>
      <c r="I1694" s="3"/>
      <c r="J1694" s="1"/>
      <c r="K1694" s="5"/>
      <c r="L1694" s="5"/>
      <c r="M1694" s="1"/>
      <c r="N1694" s="1"/>
      <c r="O1694" s="2"/>
      <c r="P1694" s="1"/>
      <c r="Q1694" s="1"/>
      <c r="R1694" s="2"/>
      <c r="S1694" s="1"/>
      <c r="T1694" s="1"/>
      <c r="U1694" s="6"/>
      <c r="V1694" s="5"/>
      <c r="W1694" s="5"/>
      <c r="X1694" s="6"/>
      <c r="Y1694" s="6"/>
      <c r="Z1694" s="6"/>
      <c r="AA1694" s="1"/>
      <c r="AB1694" s="1"/>
      <c r="AC1694" s="1"/>
      <c r="AD1694" s="2"/>
      <c r="AE1694" s="2"/>
      <c r="AF1694" s="1"/>
    </row>
    <row r="1695">
      <c r="A1695" s="5"/>
      <c r="B1695" s="3"/>
      <c r="C1695" s="2"/>
      <c r="D1695" s="24"/>
      <c r="E1695" s="2"/>
      <c r="F1695" s="5"/>
      <c r="G1695" s="3"/>
      <c r="H1695" s="1"/>
      <c r="I1695" s="3"/>
      <c r="J1695" s="1"/>
      <c r="K1695" s="5"/>
      <c r="L1695" s="5"/>
      <c r="M1695" s="1"/>
      <c r="N1695" s="1"/>
      <c r="O1695" s="2"/>
      <c r="P1695" s="1"/>
      <c r="Q1695" s="1"/>
      <c r="R1695" s="2"/>
      <c r="S1695" s="1"/>
      <c r="T1695" s="1"/>
      <c r="U1695" s="6"/>
      <c r="V1695" s="5"/>
      <c r="W1695" s="5"/>
      <c r="X1695" s="6"/>
      <c r="Y1695" s="6"/>
      <c r="Z1695" s="6"/>
      <c r="AA1695" s="1"/>
      <c r="AB1695" s="1"/>
      <c r="AC1695" s="1"/>
      <c r="AD1695" s="2"/>
      <c r="AE1695" s="2"/>
      <c r="AF1695" s="1"/>
    </row>
    <row r="1696">
      <c r="A1696" s="5"/>
      <c r="B1696" s="3"/>
      <c r="C1696" s="2"/>
      <c r="D1696" s="24"/>
      <c r="E1696" s="2"/>
      <c r="F1696" s="5"/>
      <c r="G1696" s="3"/>
      <c r="H1696" s="1"/>
      <c r="I1696" s="3"/>
      <c r="J1696" s="1"/>
      <c r="K1696" s="5"/>
      <c r="L1696" s="5"/>
      <c r="M1696" s="1"/>
      <c r="N1696" s="1"/>
      <c r="O1696" s="2"/>
      <c r="P1696" s="1"/>
      <c r="Q1696" s="1"/>
      <c r="R1696" s="2"/>
      <c r="S1696" s="1"/>
      <c r="T1696" s="1"/>
      <c r="U1696" s="6"/>
      <c r="V1696" s="5"/>
      <c r="W1696" s="5"/>
      <c r="X1696" s="6"/>
      <c r="Y1696" s="6"/>
      <c r="Z1696" s="6"/>
      <c r="AA1696" s="1"/>
      <c r="AB1696" s="1"/>
      <c r="AC1696" s="1"/>
      <c r="AD1696" s="2"/>
      <c r="AE1696" s="2"/>
      <c r="AF1696" s="1"/>
    </row>
    <row r="1697">
      <c r="A1697" s="5"/>
      <c r="B1697" s="3"/>
      <c r="C1697" s="1"/>
      <c r="D1697" s="24"/>
      <c r="E1697" s="2"/>
      <c r="F1697" s="5"/>
      <c r="G1697" s="3"/>
      <c r="H1697" s="1"/>
      <c r="I1697" s="3"/>
      <c r="J1697" s="1"/>
      <c r="K1697" s="5"/>
      <c r="L1697" s="5"/>
      <c r="M1697" s="1"/>
      <c r="N1697" s="1"/>
      <c r="O1697" s="2"/>
      <c r="P1697" s="1"/>
      <c r="Q1697" s="1"/>
      <c r="R1697" s="2"/>
      <c r="S1697" s="1"/>
      <c r="T1697" s="1"/>
      <c r="U1697" s="6"/>
      <c r="V1697" s="5"/>
      <c r="W1697" s="5"/>
      <c r="X1697" s="6"/>
      <c r="Y1697" s="6"/>
      <c r="Z1697" s="6"/>
      <c r="AA1697" s="1"/>
      <c r="AB1697" s="1"/>
      <c r="AC1697" s="1"/>
      <c r="AD1697" s="2"/>
      <c r="AE1697" s="2"/>
      <c r="AF1697" s="1"/>
    </row>
    <row r="1698">
      <c r="A1698" s="5"/>
      <c r="B1698" s="3"/>
      <c r="C1698" s="2"/>
      <c r="D1698" s="24"/>
      <c r="E1698" s="2"/>
      <c r="F1698" s="5"/>
      <c r="G1698" s="3"/>
      <c r="H1698" s="1"/>
      <c r="I1698" s="3"/>
      <c r="J1698" s="1"/>
      <c r="K1698" s="5"/>
      <c r="L1698" s="5"/>
      <c r="M1698" s="1"/>
      <c r="N1698" s="1"/>
      <c r="O1698" s="2"/>
      <c r="P1698" s="1"/>
      <c r="Q1698" s="1"/>
      <c r="R1698" s="2"/>
      <c r="S1698" s="1"/>
      <c r="T1698" s="1"/>
      <c r="U1698" s="6"/>
      <c r="V1698" s="5"/>
      <c r="W1698" s="5"/>
      <c r="X1698" s="6"/>
      <c r="Y1698" s="6"/>
      <c r="Z1698" s="6"/>
      <c r="AA1698" s="1"/>
      <c r="AB1698" s="1"/>
      <c r="AC1698" s="1"/>
      <c r="AD1698" s="2"/>
      <c r="AE1698" s="2"/>
      <c r="AF1698" s="1"/>
    </row>
    <row r="1699">
      <c r="A1699" s="5"/>
      <c r="B1699" s="3"/>
      <c r="C1699" s="2"/>
      <c r="D1699" s="24"/>
      <c r="E1699" s="2"/>
      <c r="F1699" s="5"/>
      <c r="G1699" s="3"/>
      <c r="H1699" s="1"/>
      <c r="I1699" s="3"/>
      <c r="J1699" s="1"/>
      <c r="K1699" s="5"/>
      <c r="L1699" s="5"/>
      <c r="M1699" s="1"/>
      <c r="N1699" s="1"/>
      <c r="O1699" s="2"/>
      <c r="P1699" s="1"/>
      <c r="Q1699" s="1"/>
      <c r="R1699" s="2"/>
      <c r="S1699" s="1"/>
      <c r="T1699" s="1"/>
      <c r="U1699" s="6"/>
      <c r="V1699" s="5"/>
      <c r="W1699" s="5"/>
      <c r="X1699" s="6"/>
      <c r="Y1699" s="6"/>
      <c r="Z1699" s="6"/>
      <c r="AA1699" s="1"/>
      <c r="AB1699" s="1"/>
      <c r="AC1699" s="1"/>
      <c r="AD1699" s="2"/>
      <c r="AE1699" s="2"/>
      <c r="AF1699" s="1"/>
    </row>
    <row r="1700">
      <c r="A1700" s="5"/>
      <c r="B1700" s="3"/>
      <c r="C1700" s="2"/>
      <c r="D1700" s="24"/>
      <c r="E1700" s="2"/>
      <c r="F1700" s="5"/>
      <c r="G1700" s="3"/>
      <c r="H1700" s="1"/>
      <c r="I1700" s="3"/>
      <c r="J1700" s="1"/>
      <c r="K1700" s="5"/>
      <c r="L1700" s="5"/>
      <c r="M1700" s="1"/>
      <c r="N1700" s="1"/>
      <c r="O1700" s="2"/>
      <c r="P1700" s="1"/>
      <c r="Q1700" s="1"/>
      <c r="R1700" s="2"/>
      <c r="S1700" s="1"/>
      <c r="T1700" s="1"/>
      <c r="U1700" s="6"/>
      <c r="V1700" s="5"/>
      <c r="W1700" s="5"/>
      <c r="X1700" s="6"/>
      <c r="Y1700" s="6"/>
      <c r="Z1700" s="6"/>
      <c r="AA1700" s="1"/>
      <c r="AB1700" s="1"/>
      <c r="AC1700" s="1"/>
      <c r="AD1700" s="2"/>
      <c r="AE1700" s="2"/>
      <c r="AF1700" s="1"/>
    </row>
    <row r="1701">
      <c r="A1701" s="5"/>
      <c r="B1701" s="3"/>
      <c r="C1701" s="2"/>
      <c r="D1701" s="24"/>
      <c r="E1701" s="2"/>
      <c r="F1701" s="5"/>
      <c r="G1701" s="3"/>
      <c r="H1701" s="1"/>
      <c r="I1701" s="3"/>
      <c r="J1701" s="1"/>
      <c r="K1701" s="5"/>
      <c r="L1701" s="5"/>
      <c r="M1701" s="1"/>
      <c r="N1701" s="1"/>
      <c r="O1701" s="2"/>
      <c r="P1701" s="1"/>
      <c r="Q1701" s="1"/>
      <c r="R1701" s="2"/>
      <c r="S1701" s="1"/>
      <c r="T1701" s="1"/>
      <c r="U1701" s="6"/>
      <c r="V1701" s="5"/>
      <c r="W1701" s="5"/>
      <c r="X1701" s="6"/>
      <c r="Y1701" s="6"/>
      <c r="Z1701" s="6"/>
      <c r="AA1701" s="1"/>
      <c r="AB1701" s="1"/>
      <c r="AC1701" s="1"/>
      <c r="AD1701" s="2"/>
      <c r="AE1701" s="2"/>
      <c r="AF1701" s="1"/>
    </row>
    <row r="1702">
      <c r="A1702" s="5"/>
      <c r="B1702" s="3"/>
      <c r="C1702" s="1"/>
      <c r="D1702" s="24"/>
      <c r="E1702" s="2"/>
      <c r="F1702" s="11"/>
      <c r="G1702" s="25"/>
      <c r="H1702" s="2"/>
      <c r="I1702" s="25"/>
      <c r="J1702" s="1"/>
      <c r="K1702" s="5"/>
      <c r="L1702" s="5"/>
      <c r="M1702" s="1"/>
      <c r="N1702" s="1"/>
      <c r="O1702" s="2"/>
      <c r="P1702" s="1"/>
      <c r="Q1702" s="1"/>
      <c r="R1702" s="2"/>
      <c r="S1702" s="1"/>
      <c r="T1702" s="1"/>
      <c r="U1702" s="6"/>
      <c r="V1702" s="5"/>
      <c r="W1702" s="5"/>
      <c r="X1702" s="6"/>
      <c r="Y1702" s="6"/>
      <c r="Z1702" s="6"/>
      <c r="AA1702" s="1"/>
      <c r="AB1702" s="1"/>
      <c r="AC1702" s="1"/>
      <c r="AD1702" s="2"/>
      <c r="AE1702" s="2"/>
      <c r="AF1702" s="1"/>
    </row>
    <row r="1703">
      <c r="A1703" s="5"/>
      <c r="B1703" s="3"/>
      <c r="C1703" s="2"/>
      <c r="D1703" s="24"/>
      <c r="E1703" s="2"/>
      <c r="F1703" s="5"/>
      <c r="G1703" s="3"/>
      <c r="H1703" s="1"/>
      <c r="I1703" s="3"/>
      <c r="J1703" s="1"/>
      <c r="K1703" s="5"/>
      <c r="L1703" s="5"/>
      <c r="M1703" s="1"/>
      <c r="N1703" s="1"/>
      <c r="O1703" s="2"/>
      <c r="P1703" s="1"/>
      <c r="Q1703" s="1"/>
      <c r="R1703" s="2"/>
      <c r="S1703" s="1"/>
      <c r="T1703" s="1"/>
      <c r="U1703" s="6"/>
      <c r="V1703" s="5"/>
      <c r="W1703" s="5"/>
      <c r="X1703" s="6"/>
      <c r="Y1703" s="6"/>
      <c r="Z1703" s="6"/>
      <c r="AA1703" s="1"/>
      <c r="AB1703" s="1"/>
      <c r="AC1703" s="1"/>
      <c r="AD1703" s="2"/>
      <c r="AE1703" s="2"/>
      <c r="AF1703" s="1"/>
    </row>
    <row r="1704">
      <c r="A1704" s="5"/>
      <c r="B1704" s="3"/>
      <c r="C1704" s="1"/>
      <c r="D1704" s="24"/>
      <c r="E1704" s="2"/>
      <c r="F1704" s="5"/>
      <c r="G1704" s="3"/>
      <c r="H1704" s="1"/>
      <c r="I1704" s="3"/>
      <c r="J1704" s="1"/>
      <c r="K1704" s="5"/>
      <c r="L1704" s="5"/>
      <c r="M1704" s="1"/>
      <c r="N1704" s="1"/>
      <c r="O1704" s="2"/>
      <c r="P1704" s="1"/>
      <c r="Q1704" s="1"/>
      <c r="R1704" s="2"/>
      <c r="S1704" s="1"/>
      <c r="T1704" s="1"/>
      <c r="U1704" s="6"/>
      <c r="V1704" s="5"/>
      <c r="W1704" s="5"/>
      <c r="X1704" s="5"/>
      <c r="Y1704" s="5"/>
      <c r="Z1704" s="6"/>
      <c r="AA1704" s="1"/>
      <c r="AB1704" s="1"/>
      <c r="AC1704" s="1"/>
      <c r="AD1704" s="2"/>
      <c r="AE1704" s="2"/>
      <c r="AF1704" s="1"/>
    </row>
    <row r="1705">
      <c r="A1705" s="5"/>
      <c r="B1705" s="3"/>
      <c r="C1705" s="2"/>
      <c r="D1705" s="24"/>
      <c r="E1705" s="2"/>
      <c r="F1705" s="5"/>
      <c r="G1705" s="3"/>
      <c r="H1705" s="1"/>
      <c r="I1705" s="3"/>
      <c r="J1705" s="1"/>
      <c r="K1705" s="5"/>
      <c r="L1705" s="5"/>
      <c r="M1705" s="1"/>
      <c r="N1705" s="1"/>
      <c r="O1705" s="2"/>
      <c r="P1705" s="1"/>
      <c r="Q1705" s="1"/>
      <c r="R1705" s="2"/>
      <c r="S1705" s="1"/>
      <c r="T1705" s="1"/>
      <c r="U1705" s="6"/>
      <c r="V1705" s="5"/>
      <c r="W1705" s="5"/>
      <c r="X1705" s="6"/>
      <c r="Y1705" s="6"/>
      <c r="Z1705" s="6"/>
      <c r="AA1705" s="1"/>
      <c r="AB1705" s="1"/>
      <c r="AC1705" s="1"/>
      <c r="AD1705" s="2"/>
      <c r="AE1705" s="2"/>
      <c r="AF1705" s="1"/>
    </row>
    <row r="1706">
      <c r="A1706" s="5"/>
      <c r="B1706" s="3"/>
      <c r="C1706" s="2"/>
      <c r="D1706" s="24"/>
      <c r="E1706" s="2"/>
      <c r="F1706" s="5"/>
      <c r="G1706" s="3"/>
      <c r="H1706" s="1"/>
      <c r="I1706" s="3"/>
      <c r="J1706" s="1"/>
      <c r="K1706" s="5"/>
      <c r="L1706" s="5"/>
      <c r="M1706" s="1"/>
      <c r="N1706" s="1"/>
      <c r="O1706" s="2"/>
      <c r="P1706" s="1"/>
      <c r="Q1706" s="1"/>
      <c r="R1706" s="2"/>
      <c r="S1706" s="1"/>
      <c r="T1706" s="1"/>
      <c r="U1706" s="6"/>
      <c r="V1706" s="5"/>
      <c r="W1706" s="5"/>
      <c r="X1706" s="6"/>
      <c r="Y1706" s="6"/>
      <c r="Z1706" s="6"/>
      <c r="AA1706" s="1"/>
      <c r="AB1706" s="1"/>
      <c r="AC1706" s="1"/>
      <c r="AD1706" s="2"/>
      <c r="AE1706" s="2"/>
      <c r="AF1706" s="1"/>
    </row>
    <row r="1707">
      <c r="A1707" s="5"/>
      <c r="B1707" s="3"/>
      <c r="C1707" s="1"/>
      <c r="D1707" s="24"/>
      <c r="E1707" s="2"/>
      <c r="F1707" s="5"/>
      <c r="G1707" s="3"/>
      <c r="H1707" s="1"/>
      <c r="I1707" s="3"/>
      <c r="J1707" s="1"/>
      <c r="K1707" s="5"/>
      <c r="L1707" s="5"/>
      <c r="M1707" s="1"/>
      <c r="N1707" s="1"/>
      <c r="O1707" s="2"/>
      <c r="P1707" s="1"/>
      <c r="Q1707" s="1"/>
      <c r="R1707" s="2"/>
      <c r="S1707" s="1"/>
      <c r="T1707" s="1"/>
      <c r="U1707" s="6"/>
      <c r="V1707" s="5"/>
      <c r="W1707" s="5"/>
      <c r="X1707" s="6"/>
      <c r="Y1707" s="6"/>
      <c r="Z1707" s="6"/>
      <c r="AA1707" s="1"/>
      <c r="AB1707" s="1"/>
      <c r="AC1707" s="1"/>
      <c r="AD1707" s="2"/>
      <c r="AE1707" s="2"/>
      <c r="AF1707" s="1"/>
    </row>
    <row r="1708">
      <c r="A1708" s="5"/>
      <c r="B1708" s="3"/>
      <c r="C1708" s="1"/>
      <c r="D1708" s="24"/>
      <c r="E1708" s="2"/>
      <c r="F1708" s="5"/>
      <c r="G1708" s="3"/>
      <c r="H1708" s="1"/>
      <c r="I1708" s="3"/>
      <c r="J1708" s="1"/>
      <c r="K1708" s="5"/>
      <c r="L1708" s="5"/>
      <c r="M1708" s="1"/>
      <c r="N1708" s="1"/>
      <c r="O1708" s="2"/>
      <c r="P1708" s="1"/>
      <c r="Q1708" s="1"/>
      <c r="R1708" s="2"/>
      <c r="S1708" s="1"/>
      <c r="T1708" s="1"/>
      <c r="U1708" s="6"/>
      <c r="V1708" s="5"/>
      <c r="W1708" s="5"/>
      <c r="X1708" s="6"/>
      <c r="Y1708" s="6"/>
      <c r="Z1708" s="5"/>
      <c r="AA1708" s="1"/>
      <c r="AB1708" s="1"/>
      <c r="AC1708" s="1"/>
      <c r="AD1708" s="2"/>
      <c r="AE1708" s="2"/>
      <c r="AF1708" s="1"/>
    </row>
    <row r="1709">
      <c r="A1709" s="5"/>
      <c r="B1709" s="3"/>
      <c r="C1709" s="2"/>
      <c r="D1709" s="24"/>
      <c r="E1709" s="2"/>
      <c r="F1709" s="5"/>
      <c r="G1709" s="3"/>
      <c r="H1709" s="1"/>
      <c r="I1709" s="3"/>
      <c r="J1709" s="1"/>
      <c r="K1709" s="5"/>
      <c r="L1709" s="5"/>
      <c r="M1709" s="1"/>
      <c r="N1709" s="1"/>
      <c r="O1709" s="2"/>
      <c r="P1709" s="1"/>
      <c r="Q1709" s="1"/>
      <c r="R1709" s="2"/>
      <c r="S1709" s="1"/>
      <c r="T1709" s="1"/>
      <c r="U1709" s="6"/>
      <c r="V1709" s="5"/>
      <c r="W1709" s="5"/>
      <c r="X1709" s="6"/>
      <c r="Y1709" s="6"/>
      <c r="Z1709" s="6"/>
      <c r="AA1709" s="1"/>
      <c r="AB1709" s="1"/>
      <c r="AC1709" s="1"/>
      <c r="AD1709" s="2"/>
      <c r="AE1709" s="2"/>
      <c r="AF1709" s="1"/>
    </row>
    <row r="1710">
      <c r="A1710" s="5"/>
      <c r="B1710" s="3"/>
      <c r="C1710" s="1"/>
      <c r="D1710" s="24"/>
      <c r="E1710" s="2"/>
      <c r="F1710" s="5"/>
      <c r="G1710" s="3"/>
      <c r="H1710" s="1"/>
      <c r="I1710" s="3"/>
      <c r="J1710" s="1"/>
      <c r="K1710" s="5"/>
      <c r="L1710" s="5"/>
      <c r="M1710" s="1"/>
      <c r="N1710" s="1"/>
      <c r="O1710" s="2"/>
      <c r="P1710" s="1"/>
      <c r="Q1710" s="1"/>
      <c r="R1710" s="2"/>
      <c r="S1710" s="1"/>
      <c r="T1710" s="1"/>
      <c r="U1710" s="6"/>
      <c r="V1710" s="5"/>
      <c r="W1710" s="5"/>
      <c r="X1710" s="6"/>
      <c r="Y1710" s="6"/>
      <c r="Z1710" s="6"/>
      <c r="AA1710" s="1"/>
      <c r="AB1710" s="1"/>
      <c r="AC1710" s="1"/>
      <c r="AD1710" s="2"/>
      <c r="AE1710" s="2"/>
      <c r="AF1710" s="1"/>
    </row>
    <row r="1711">
      <c r="A1711" s="5"/>
      <c r="B1711" s="3"/>
      <c r="C1711" s="2"/>
      <c r="D1711" s="24"/>
      <c r="E1711" s="2"/>
      <c r="F1711" s="5"/>
      <c r="G1711" s="3"/>
      <c r="H1711" s="1"/>
      <c r="I1711" s="3"/>
      <c r="J1711" s="1"/>
      <c r="K1711" s="5"/>
      <c r="L1711" s="5"/>
      <c r="M1711" s="1"/>
      <c r="N1711" s="1"/>
      <c r="O1711" s="2"/>
      <c r="P1711" s="1"/>
      <c r="Q1711" s="1"/>
      <c r="R1711" s="2"/>
      <c r="S1711" s="1"/>
      <c r="T1711" s="1"/>
      <c r="U1711" s="6"/>
      <c r="V1711" s="5"/>
      <c r="W1711" s="5"/>
      <c r="X1711" s="6"/>
      <c r="Y1711" s="6"/>
      <c r="Z1711" s="6"/>
      <c r="AA1711" s="1"/>
      <c r="AB1711" s="1"/>
      <c r="AC1711" s="1"/>
      <c r="AD1711" s="2"/>
      <c r="AE1711" s="2"/>
      <c r="AF1711" s="1"/>
    </row>
    <row r="1712">
      <c r="A1712" s="5"/>
      <c r="B1712" s="3"/>
      <c r="C1712" s="2"/>
      <c r="D1712" s="24"/>
      <c r="E1712" s="2"/>
      <c r="F1712" s="5"/>
      <c r="G1712" s="3"/>
      <c r="H1712" s="1"/>
      <c r="I1712" s="3"/>
      <c r="J1712" s="1"/>
      <c r="K1712" s="5"/>
      <c r="L1712" s="5"/>
      <c r="M1712" s="1"/>
      <c r="N1712" s="1"/>
      <c r="O1712" s="2"/>
      <c r="P1712" s="1"/>
      <c r="Q1712" s="1"/>
      <c r="R1712" s="2"/>
      <c r="S1712" s="1"/>
      <c r="T1712" s="1"/>
      <c r="U1712" s="6"/>
      <c r="V1712" s="5"/>
      <c r="W1712" s="5"/>
      <c r="X1712" s="6"/>
      <c r="Y1712" s="6"/>
      <c r="Z1712" s="6"/>
      <c r="AA1712" s="1"/>
      <c r="AB1712" s="1"/>
      <c r="AC1712" s="1"/>
      <c r="AD1712" s="2"/>
      <c r="AE1712" s="2"/>
      <c r="AF1712" s="1"/>
    </row>
    <row r="1713">
      <c r="A1713" s="5"/>
      <c r="B1713" s="3"/>
      <c r="C1713" s="2"/>
      <c r="D1713" s="24"/>
      <c r="E1713" s="2"/>
      <c r="F1713" s="5"/>
      <c r="G1713" s="3"/>
      <c r="H1713" s="1"/>
      <c r="I1713" s="3"/>
      <c r="J1713" s="1"/>
      <c r="K1713" s="5"/>
      <c r="L1713" s="5"/>
      <c r="M1713" s="1"/>
      <c r="N1713" s="1"/>
      <c r="O1713" s="2"/>
      <c r="P1713" s="1"/>
      <c r="Q1713" s="1"/>
      <c r="R1713" s="2"/>
      <c r="S1713" s="1"/>
      <c r="T1713" s="1"/>
      <c r="U1713" s="6"/>
      <c r="V1713" s="5"/>
      <c r="W1713" s="5"/>
      <c r="X1713" s="6"/>
      <c r="Y1713" s="6"/>
      <c r="Z1713" s="6"/>
      <c r="AA1713" s="1"/>
      <c r="AB1713" s="1"/>
      <c r="AC1713" s="1"/>
      <c r="AD1713" s="2"/>
      <c r="AE1713" s="2"/>
      <c r="AF1713" s="1"/>
    </row>
    <row r="1714">
      <c r="A1714" s="5"/>
      <c r="B1714" s="3"/>
      <c r="C1714" s="1"/>
      <c r="D1714" s="24"/>
      <c r="E1714" s="2"/>
      <c r="F1714" s="5"/>
      <c r="G1714" s="3"/>
      <c r="H1714" s="1"/>
      <c r="I1714" s="3"/>
      <c r="J1714" s="1"/>
      <c r="K1714" s="5"/>
      <c r="L1714" s="5"/>
      <c r="M1714" s="1"/>
      <c r="N1714" s="1"/>
      <c r="O1714" s="2"/>
      <c r="P1714" s="1"/>
      <c r="Q1714" s="1"/>
      <c r="R1714" s="2"/>
      <c r="S1714" s="1"/>
      <c r="T1714" s="1"/>
      <c r="U1714" s="6"/>
      <c r="V1714" s="5"/>
      <c r="W1714" s="5"/>
      <c r="X1714" s="6"/>
      <c r="Y1714" s="6"/>
      <c r="Z1714" s="6"/>
      <c r="AA1714" s="1"/>
      <c r="AB1714" s="1"/>
      <c r="AC1714" s="1"/>
      <c r="AD1714" s="2"/>
      <c r="AE1714" s="2"/>
      <c r="AF1714" s="1"/>
    </row>
    <row r="1715">
      <c r="A1715" s="5"/>
      <c r="B1715" s="3"/>
      <c r="C1715" s="1"/>
      <c r="D1715" s="24"/>
      <c r="E1715" s="2"/>
      <c r="F1715" s="5"/>
      <c r="G1715" s="3"/>
      <c r="H1715" s="1"/>
      <c r="I1715" s="3"/>
      <c r="J1715" s="1"/>
      <c r="K1715" s="5"/>
      <c r="L1715" s="5"/>
      <c r="M1715" s="1"/>
      <c r="N1715" s="1"/>
      <c r="O1715" s="2"/>
      <c r="P1715" s="1"/>
      <c r="Q1715" s="1"/>
      <c r="R1715" s="2"/>
      <c r="S1715" s="1"/>
      <c r="T1715" s="1"/>
      <c r="U1715" s="6"/>
      <c r="V1715" s="5"/>
      <c r="W1715" s="5"/>
      <c r="X1715" s="6"/>
      <c r="Y1715" s="6"/>
      <c r="Z1715" s="6"/>
      <c r="AA1715" s="1"/>
      <c r="AB1715" s="1"/>
      <c r="AC1715" s="1"/>
      <c r="AD1715" s="2"/>
      <c r="AE1715" s="2"/>
      <c r="AF1715" s="1"/>
    </row>
    <row r="1716">
      <c r="A1716" s="5"/>
      <c r="B1716" s="3"/>
      <c r="C1716" s="2"/>
      <c r="D1716" s="24"/>
      <c r="E1716" s="2"/>
      <c r="F1716" s="5"/>
      <c r="G1716" s="3"/>
      <c r="H1716" s="1"/>
      <c r="I1716" s="3"/>
      <c r="J1716" s="1"/>
      <c r="K1716" s="5"/>
      <c r="L1716" s="5"/>
      <c r="M1716" s="1"/>
      <c r="N1716" s="1"/>
      <c r="O1716" s="2"/>
      <c r="P1716" s="1"/>
      <c r="Q1716" s="1"/>
      <c r="R1716" s="2"/>
      <c r="S1716" s="1"/>
      <c r="T1716" s="1"/>
      <c r="U1716" s="6"/>
      <c r="V1716" s="5"/>
      <c r="W1716" s="5"/>
      <c r="X1716" s="6"/>
      <c r="Y1716" s="6"/>
      <c r="Z1716" s="6"/>
      <c r="AA1716" s="1"/>
      <c r="AB1716" s="1"/>
      <c r="AC1716" s="1"/>
      <c r="AD1716" s="2"/>
      <c r="AE1716" s="2"/>
      <c r="AF1716" s="1"/>
    </row>
    <row r="1717">
      <c r="A1717" s="5"/>
      <c r="B1717" s="3"/>
      <c r="C1717" s="1"/>
      <c r="D1717" s="24"/>
      <c r="E1717" s="2"/>
      <c r="F1717" s="5"/>
      <c r="G1717" s="3"/>
      <c r="H1717" s="1"/>
      <c r="I1717" s="3"/>
      <c r="J1717" s="1"/>
      <c r="K1717" s="5"/>
      <c r="L1717" s="5"/>
      <c r="M1717" s="1"/>
      <c r="N1717" s="1"/>
      <c r="O1717" s="2"/>
      <c r="P1717" s="1"/>
      <c r="Q1717" s="1"/>
      <c r="R1717" s="2"/>
      <c r="S1717" s="1"/>
      <c r="T1717" s="1"/>
      <c r="U1717" s="6"/>
      <c r="V1717" s="5"/>
      <c r="W1717" s="5"/>
      <c r="X1717" s="6"/>
      <c r="Y1717" s="6"/>
      <c r="Z1717" s="6"/>
      <c r="AA1717" s="1"/>
      <c r="AB1717" s="1"/>
      <c r="AC1717" s="1"/>
      <c r="AD1717" s="2"/>
      <c r="AE1717" s="2"/>
      <c r="AF1717" s="1"/>
    </row>
    <row r="1718">
      <c r="A1718" s="5"/>
      <c r="B1718" s="3"/>
      <c r="C1718" s="1"/>
      <c r="D1718" s="24"/>
      <c r="E1718" s="2"/>
      <c r="F1718" s="5"/>
      <c r="G1718" s="3"/>
      <c r="H1718" s="1"/>
      <c r="I1718" s="3"/>
      <c r="J1718" s="1"/>
      <c r="K1718" s="5"/>
      <c r="L1718" s="5"/>
      <c r="M1718" s="1"/>
      <c r="N1718" s="1"/>
      <c r="O1718" s="2"/>
      <c r="P1718" s="1"/>
      <c r="Q1718" s="1"/>
      <c r="R1718" s="2"/>
      <c r="S1718" s="1"/>
      <c r="T1718" s="1"/>
      <c r="U1718" s="6"/>
      <c r="V1718" s="5"/>
      <c r="W1718" s="5"/>
      <c r="X1718" s="6"/>
      <c r="Y1718" s="6"/>
      <c r="Z1718" s="6"/>
      <c r="AA1718" s="1"/>
      <c r="AB1718" s="1"/>
      <c r="AC1718" s="1"/>
      <c r="AD1718" s="2"/>
      <c r="AE1718" s="2"/>
      <c r="AF1718" s="1"/>
    </row>
    <row r="1719">
      <c r="A1719" s="5"/>
      <c r="B1719" s="3"/>
      <c r="C1719" s="1"/>
      <c r="D1719" s="24"/>
      <c r="E1719" s="2"/>
      <c r="F1719" s="5"/>
      <c r="G1719" s="3"/>
      <c r="H1719" s="1"/>
      <c r="I1719" s="3"/>
      <c r="J1719" s="1"/>
      <c r="K1719" s="5"/>
      <c r="L1719" s="5"/>
      <c r="M1719" s="1"/>
      <c r="N1719" s="1"/>
      <c r="O1719" s="2"/>
      <c r="P1719" s="1"/>
      <c r="Q1719" s="1"/>
      <c r="R1719" s="2"/>
      <c r="S1719" s="1"/>
      <c r="T1719" s="1"/>
      <c r="U1719" s="6"/>
      <c r="V1719" s="5"/>
      <c r="W1719" s="5"/>
      <c r="X1719" s="5"/>
      <c r="Y1719" s="5"/>
      <c r="Z1719" s="6"/>
      <c r="AA1719" s="1"/>
      <c r="AB1719" s="1"/>
      <c r="AC1719" s="1"/>
      <c r="AD1719" s="2"/>
      <c r="AE1719" s="2"/>
      <c r="AF1719" s="1"/>
    </row>
    <row r="1720">
      <c r="A1720" s="5"/>
      <c r="B1720" s="3"/>
      <c r="C1720" s="1"/>
      <c r="D1720" s="24"/>
      <c r="E1720" s="2"/>
      <c r="F1720" s="5"/>
      <c r="G1720" s="3"/>
      <c r="H1720" s="1"/>
      <c r="I1720" s="3"/>
      <c r="J1720" s="1"/>
      <c r="K1720" s="5"/>
      <c r="L1720" s="5"/>
      <c r="M1720" s="1"/>
      <c r="N1720" s="1"/>
      <c r="O1720" s="2"/>
      <c r="P1720" s="1"/>
      <c r="Q1720" s="1"/>
      <c r="R1720" s="2"/>
      <c r="S1720" s="1"/>
      <c r="T1720" s="1"/>
      <c r="U1720" s="6"/>
      <c r="V1720" s="5"/>
      <c r="W1720" s="5"/>
      <c r="X1720" s="6"/>
      <c r="Y1720" s="6"/>
      <c r="Z1720" s="6"/>
      <c r="AA1720" s="1"/>
      <c r="AB1720" s="1"/>
      <c r="AC1720" s="1"/>
      <c r="AD1720" s="2"/>
      <c r="AE1720" s="2"/>
      <c r="AF1720" s="1"/>
    </row>
    <row r="1721">
      <c r="A1721" s="5"/>
      <c r="B1721" s="3"/>
      <c r="C1721" s="1"/>
      <c r="D1721" s="24"/>
      <c r="E1721" s="2"/>
      <c r="F1721" s="5"/>
      <c r="G1721" s="3"/>
      <c r="H1721" s="1"/>
      <c r="I1721" s="3"/>
      <c r="J1721" s="1"/>
      <c r="K1721" s="5"/>
      <c r="L1721" s="5"/>
      <c r="M1721" s="1"/>
      <c r="N1721" s="1"/>
      <c r="O1721" s="2"/>
      <c r="P1721" s="1"/>
      <c r="Q1721" s="1"/>
      <c r="R1721" s="2"/>
      <c r="S1721" s="1"/>
      <c r="T1721" s="1"/>
      <c r="U1721" s="6"/>
      <c r="V1721" s="5"/>
      <c r="W1721" s="5"/>
      <c r="X1721" s="6"/>
      <c r="Y1721" s="6"/>
      <c r="Z1721" s="6"/>
      <c r="AA1721" s="1"/>
      <c r="AB1721" s="1"/>
      <c r="AC1721" s="1"/>
      <c r="AD1721" s="2"/>
      <c r="AE1721" s="2"/>
      <c r="AF1721" s="1"/>
    </row>
    <row r="1722">
      <c r="A1722" s="5"/>
      <c r="B1722" s="3"/>
      <c r="C1722" s="1"/>
      <c r="D1722" s="24"/>
      <c r="E1722" s="2"/>
      <c r="F1722" s="5"/>
      <c r="G1722" s="3"/>
      <c r="H1722" s="1"/>
      <c r="I1722" s="3"/>
      <c r="J1722" s="1"/>
      <c r="K1722" s="5"/>
      <c r="L1722" s="5"/>
      <c r="M1722" s="1"/>
      <c r="N1722" s="1"/>
      <c r="O1722" s="2"/>
      <c r="P1722" s="1"/>
      <c r="Q1722" s="1"/>
      <c r="R1722" s="2"/>
      <c r="S1722" s="1"/>
      <c r="T1722" s="1"/>
      <c r="U1722" s="6"/>
      <c r="V1722" s="5"/>
      <c r="W1722" s="5"/>
      <c r="X1722" s="6"/>
      <c r="Y1722" s="6"/>
      <c r="Z1722" s="6"/>
      <c r="AA1722" s="1"/>
      <c r="AB1722" s="1"/>
      <c r="AC1722" s="1"/>
      <c r="AD1722" s="2"/>
      <c r="AE1722" s="2"/>
      <c r="AF1722" s="1"/>
    </row>
    <row r="1723">
      <c r="A1723" s="5"/>
      <c r="B1723" s="3"/>
      <c r="C1723" s="2"/>
      <c r="D1723" s="24"/>
      <c r="E1723" s="2"/>
      <c r="F1723" s="5"/>
      <c r="G1723" s="3"/>
      <c r="H1723" s="1"/>
      <c r="I1723" s="3"/>
      <c r="J1723" s="1"/>
      <c r="K1723" s="5"/>
      <c r="L1723" s="5"/>
      <c r="M1723" s="1"/>
      <c r="N1723" s="1"/>
      <c r="O1723" s="2"/>
      <c r="P1723" s="1"/>
      <c r="Q1723" s="1"/>
      <c r="R1723" s="2"/>
      <c r="S1723" s="1"/>
      <c r="T1723" s="1"/>
      <c r="U1723" s="6"/>
      <c r="V1723" s="5"/>
      <c r="W1723" s="5"/>
      <c r="X1723" s="6"/>
      <c r="Y1723" s="6"/>
      <c r="Z1723" s="6"/>
      <c r="AA1723" s="1"/>
      <c r="AB1723" s="1"/>
      <c r="AC1723" s="1"/>
      <c r="AD1723" s="2"/>
      <c r="AE1723" s="2"/>
      <c r="AF1723" s="1"/>
    </row>
    <row r="1724">
      <c r="A1724" s="5"/>
      <c r="B1724" s="3"/>
      <c r="C1724" s="1"/>
      <c r="D1724" s="24"/>
      <c r="E1724" s="2"/>
      <c r="F1724" s="5"/>
      <c r="G1724" s="3"/>
      <c r="H1724" s="1"/>
      <c r="I1724" s="3"/>
      <c r="J1724" s="1"/>
      <c r="K1724" s="5"/>
      <c r="L1724" s="5"/>
      <c r="M1724" s="1"/>
      <c r="N1724" s="1"/>
      <c r="O1724" s="2"/>
      <c r="P1724" s="1"/>
      <c r="Q1724" s="1"/>
      <c r="R1724" s="2"/>
      <c r="S1724" s="1"/>
      <c r="T1724" s="1"/>
      <c r="U1724" s="5"/>
      <c r="V1724" s="5"/>
      <c r="W1724" s="5"/>
      <c r="X1724" s="5"/>
      <c r="Y1724" s="5"/>
      <c r="Z1724" s="5"/>
      <c r="AA1724" s="1"/>
      <c r="AB1724" s="1"/>
      <c r="AC1724" s="1"/>
      <c r="AD1724" s="2"/>
      <c r="AE1724" s="2"/>
      <c r="AF1724" s="1"/>
    </row>
    <row r="1725">
      <c r="A1725" s="5"/>
      <c r="B1725" s="3"/>
      <c r="C1725" s="2"/>
      <c r="D1725" s="24"/>
      <c r="E1725" s="2"/>
      <c r="F1725" s="5"/>
      <c r="G1725" s="3"/>
      <c r="H1725" s="1"/>
      <c r="I1725" s="3"/>
      <c r="J1725" s="1"/>
      <c r="K1725" s="5"/>
      <c r="L1725" s="5"/>
      <c r="M1725" s="1"/>
      <c r="N1725" s="1"/>
      <c r="O1725" s="2"/>
      <c r="P1725" s="1"/>
      <c r="Q1725" s="1"/>
      <c r="R1725" s="2"/>
      <c r="S1725" s="1"/>
      <c r="T1725" s="1"/>
      <c r="U1725" s="6"/>
      <c r="V1725" s="5"/>
      <c r="W1725" s="5"/>
      <c r="X1725" s="6"/>
      <c r="Y1725" s="6"/>
      <c r="Z1725" s="6"/>
      <c r="AA1725" s="1"/>
      <c r="AB1725" s="1"/>
      <c r="AC1725" s="1"/>
      <c r="AD1725" s="2"/>
      <c r="AE1725" s="2"/>
      <c r="AF1725" s="1"/>
    </row>
    <row r="1726">
      <c r="A1726" s="5"/>
      <c r="B1726" s="3"/>
      <c r="C1726" s="2"/>
      <c r="D1726" s="24"/>
      <c r="E1726" s="2"/>
      <c r="F1726" s="5"/>
      <c r="G1726" s="3"/>
      <c r="H1726" s="1"/>
      <c r="I1726" s="3"/>
      <c r="J1726" s="1"/>
      <c r="K1726" s="5"/>
      <c r="L1726" s="5"/>
      <c r="M1726" s="1"/>
      <c r="N1726" s="1"/>
      <c r="O1726" s="2"/>
      <c r="P1726" s="1"/>
      <c r="Q1726" s="1"/>
      <c r="R1726" s="2"/>
      <c r="S1726" s="1"/>
      <c r="T1726" s="1"/>
      <c r="U1726" s="6"/>
      <c r="V1726" s="5"/>
      <c r="W1726" s="5"/>
      <c r="X1726" s="6"/>
      <c r="Y1726" s="6"/>
      <c r="Z1726" s="6"/>
      <c r="AA1726" s="1"/>
      <c r="AB1726" s="1"/>
      <c r="AC1726" s="1"/>
      <c r="AD1726" s="2"/>
      <c r="AE1726" s="2"/>
      <c r="AF1726" s="1"/>
    </row>
    <row r="1727">
      <c r="A1727" s="5"/>
      <c r="B1727" s="3"/>
      <c r="C1727" s="2"/>
      <c r="D1727" s="24"/>
      <c r="E1727" s="2"/>
      <c r="F1727" s="5"/>
      <c r="G1727" s="3"/>
      <c r="H1727" s="1"/>
      <c r="I1727" s="3"/>
      <c r="J1727" s="1"/>
      <c r="K1727" s="5"/>
      <c r="L1727" s="5"/>
      <c r="M1727" s="1"/>
      <c r="N1727" s="1"/>
      <c r="O1727" s="2"/>
      <c r="P1727" s="1"/>
      <c r="Q1727" s="1"/>
      <c r="R1727" s="2"/>
      <c r="S1727" s="1"/>
      <c r="T1727" s="1"/>
      <c r="U1727" s="6"/>
      <c r="V1727" s="5"/>
      <c r="W1727" s="5"/>
      <c r="X1727" s="6"/>
      <c r="Y1727" s="6"/>
      <c r="Z1727" s="6"/>
      <c r="AA1727" s="1"/>
      <c r="AB1727" s="1"/>
      <c r="AC1727" s="1"/>
      <c r="AD1727" s="2"/>
      <c r="AE1727" s="2"/>
      <c r="AF1727" s="1"/>
    </row>
    <row r="1728">
      <c r="A1728" s="5"/>
      <c r="B1728" s="3"/>
      <c r="C1728" s="2"/>
      <c r="D1728" s="24"/>
      <c r="E1728" s="2"/>
      <c r="F1728" s="5"/>
      <c r="G1728" s="3"/>
      <c r="H1728" s="1"/>
      <c r="I1728" s="3"/>
      <c r="J1728" s="1"/>
      <c r="K1728" s="5"/>
      <c r="L1728" s="5"/>
      <c r="M1728" s="1"/>
      <c r="N1728" s="1"/>
      <c r="O1728" s="2"/>
      <c r="P1728" s="1"/>
      <c r="Q1728" s="1"/>
      <c r="R1728" s="2"/>
      <c r="S1728" s="1"/>
      <c r="T1728" s="1"/>
      <c r="U1728" s="6"/>
      <c r="V1728" s="5"/>
      <c r="W1728" s="5"/>
      <c r="X1728" s="6"/>
      <c r="Y1728" s="6"/>
      <c r="Z1728" s="6"/>
      <c r="AA1728" s="1"/>
      <c r="AB1728" s="1"/>
      <c r="AC1728" s="1"/>
      <c r="AD1728" s="2"/>
      <c r="AE1728" s="2"/>
      <c r="AF1728" s="1"/>
    </row>
    <row r="1729">
      <c r="A1729" s="5"/>
      <c r="B1729" s="3"/>
      <c r="C1729" s="1"/>
      <c r="D1729" s="24"/>
      <c r="E1729" s="2"/>
      <c r="F1729" s="5"/>
      <c r="G1729" s="3"/>
      <c r="H1729" s="1"/>
      <c r="I1729" s="3"/>
      <c r="J1729" s="1"/>
      <c r="K1729" s="5"/>
      <c r="L1729" s="5"/>
      <c r="M1729" s="1"/>
      <c r="N1729" s="1"/>
      <c r="O1729" s="2"/>
      <c r="P1729" s="1"/>
      <c r="Q1729" s="1"/>
      <c r="R1729" s="2"/>
      <c r="S1729" s="1"/>
      <c r="T1729" s="1"/>
      <c r="U1729" s="6"/>
      <c r="V1729" s="5"/>
      <c r="W1729" s="5"/>
      <c r="X1729" s="6"/>
      <c r="Y1729" s="6"/>
      <c r="Z1729" s="6"/>
      <c r="AA1729" s="1"/>
      <c r="AB1729" s="1"/>
      <c r="AC1729" s="1"/>
      <c r="AD1729" s="2"/>
      <c r="AE1729" s="2"/>
      <c r="AF1729" s="1"/>
    </row>
    <row r="1730">
      <c r="A1730" s="5"/>
      <c r="B1730" s="3"/>
      <c r="C1730" s="1"/>
      <c r="D1730" s="24"/>
      <c r="E1730" s="2"/>
      <c r="F1730" s="5"/>
      <c r="G1730" s="3"/>
      <c r="H1730" s="1"/>
      <c r="I1730" s="3"/>
      <c r="J1730" s="1"/>
      <c r="K1730" s="5"/>
      <c r="L1730" s="5"/>
      <c r="M1730" s="1"/>
      <c r="N1730" s="1"/>
      <c r="O1730" s="2"/>
      <c r="P1730" s="1"/>
      <c r="Q1730" s="1"/>
      <c r="R1730" s="2"/>
      <c r="S1730" s="1"/>
      <c r="T1730" s="1"/>
      <c r="U1730" s="6"/>
      <c r="V1730" s="5"/>
      <c r="W1730" s="5"/>
      <c r="X1730" s="6"/>
      <c r="Y1730" s="6"/>
      <c r="Z1730" s="6"/>
      <c r="AA1730" s="1"/>
      <c r="AB1730" s="1"/>
      <c r="AC1730" s="1"/>
      <c r="AD1730" s="2"/>
      <c r="AE1730" s="2"/>
      <c r="AF1730" s="1"/>
    </row>
    <row r="1731">
      <c r="A1731" s="5"/>
      <c r="B1731" s="3"/>
      <c r="C1731" s="2"/>
      <c r="D1731" s="24"/>
      <c r="E1731" s="2"/>
      <c r="F1731" s="5"/>
      <c r="G1731" s="3"/>
      <c r="H1731" s="1"/>
      <c r="I1731" s="3"/>
      <c r="J1731" s="1"/>
      <c r="K1731" s="5"/>
      <c r="L1731" s="5"/>
      <c r="M1731" s="1"/>
      <c r="N1731" s="1"/>
      <c r="O1731" s="2"/>
      <c r="P1731" s="1"/>
      <c r="Q1731" s="1"/>
      <c r="R1731" s="2"/>
      <c r="S1731" s="1"/>
      <c r="T1731" s="1"/>
      <c r="U1731" s="6"/>
      <c r="V1731" s="5"/>
      <c r="W1731" s="5"/>
      <c r="X1731" s="6"/>
      <c r="Y1731" s="6"/>
      <c r="Z1731" s="6"/>
      <c r="AA1731" s="1"/>
      <c r="AB1731" s="1"/>
      <c r="AC1731" s="1"/>
      <c r="AD1731" s="2"/>
      <c r="AE1731" s="2"/>
      <c r="AF1731" s="1"/>
    </row>
    <row r="1732">
      <c r="A1732" s="5"/>
      <c r="B1732" s="3"/>
      <c r="C1732" s="2"/>
      <c r="D1732" s="24"/>
      <c r="E1732" s="2"/>
      <c r="F1732" s="5"/>
      <c r="G1732" s="3"/>
      <c r="H1732" s="1"/>
      <c r="I1732" s="3"/>
      <c r="J1732" s="1"/>
      <c r="K1732" s="5"/>
      <c r="L1732" s="5"/>
      <c r="M1732" s="1"/>
      <c r="N1732" s="1"/>
      <c r="O1732" s="2"/>
      <c r="P1732" s="1"/>
      <c r="Q1732" s="1"/>
      <c r="R1732" s="2"/>
      <c r="S1732" s="1"/>
      <c r="T1732" s="1"/>
      <c r="U1732" s="6"/>
      <c r="V1732" s="5"/>
      <c r="W1732" s="5"/>
      <c r="X1732" s="6"/>
      <c r="Y1732" s="6"/>
      <c r="Z1732" s="6"/>
      <c r="AA1732" s="1"/>
      <c r="AB1732" s="1"/>
      <c r="AC1732" s="1"/>
      <c r="AD1732" s="2"/>
      <c r="AE1732" s="2"/>
      <c r="AF1732" s="1"/>
    </row>
    <row r="1733">
      <c r="A1733" s="5"/>
      <c r="B1733" s="3"/>
      <c r="C1733" s="2"/>
      <c r="D1733" s="24"/>
      <c r="E1733" s="2"/>
      <c r="F1733" s="5"/>
      <c r="G1733" s="3"/>
      <c r="H1733" s="1"/>
      <c r="I1733" s="3"/>
      <c r="J1733" s="1"/>
      <c r="K1733" s="5"/>
      <c r="L1733" s="5"/>
      <c r="M1733" s="1"/>
      <c r="N1733" s="1"/>
      <c r="O1733" s="2"/>
      <c r="P1733" s="1"/>
      <c r="Q1733" s="1"/>
      <c r="R1733" s="2"/>
      <c r="S1733" s="1"/>
      <c r="T1733" s="1"/>
      <c r="U1733" s="6"/>
      <c r="V1733" s="5"/>
      <c r="W1733" s="5"/>
      <c r="X1733" s="6"/>
      <c r="Y1733" s="6"/>
      <c r="Z1733" s="6"/>
      <c r="AA1733" s="1"/>
      <c r="AB1733" s="1"/>
      <c r="AC1733" s="1"/>
      <c r="AD1733" s="2"/>
      <c r="AE1733" s="2"/>
      <c r="AF1733" s="1"/>
    </row>
    <row r="1734">
      <c r="A1734" s="5"/>
      <c r="B1734" s="3"/>
      <c r="C1734" s="2"/>
      <c r="D1734" s="24"/>
      <c r="E1734" s="2"/>
      <c r="F1734" s="5"/>
      <c r="G1734" s="3"/>
      <c r="H1734" s="1"/>
      <c r="I1734" s="3"/>
      <c r="J1734" s="1"/>
      <c r="K1734" s="5"/>
      <c r="L1734" s="5"/>
      <c r="M1734" s="1"/>
      <c r="N1734" s="1"/>
      <c r="O1734" s="2"/>
      <c r="P1734" s="1"/>
      <c r="Q1734" s="1"/>
      <c r="R1734" s="2"/>
      <c r="S1734" s="1"/>
      <c r="T1734" s="1"/>
      <c r="U1734" s="6"/>
      <c r="V1734" s="5"/>
      <c r="W1734" s="5"/>
      <c r="X1734" s="6"/>
      <c r="Y1734" s="6"/>
      <c r="Z1734" s="6"/>
      <c r="AA1734" s="1"/>
      <c r="AB1734" s="1"/>
      <c r="AC1734" s="1"/>
      <c r="AD1734" s="2"/>
      <c r="AE1734" s="2"/>
      <c r="AF1734" s="1"/>
    </row>
    <row r="1735">
      <c r="A1735" s="5"/>
      <c r="B1735" s="3"/>
      <c r="C1735" s="2"/>
      <c r="D1735" s="24"/>
      <c r="E1735" s="2"/>
      <c r="F1735" s="5"/>
      <c r="G1735" s="3"/>
      <c r="H1735" s="1"/>
      <c r="I1735" s="3"/>
      <c r="J1735" s="1"/>
      <c r="K1735" s="5"/>
      <c r="L1735" s="5"/>
      <c r="M1735" s="1"/>
      <c r="N1735" s="1"/>
      <c r="O1735" s="2"/>
      <c r="P1735" s="1"/>
      <c r="Q1735" s="1"/>
      <c r="R1735" s="2"/>
      <c r="S1735" s="1"/>
      <c r="T1735" s="1"/>
      <c r="U1735" s="6"/>
      <c r="V1735" s="5"/>
      <c r="W1735" s="5"/>
      <c r="X1735" s="6"/>
      <c r="Y1735" s="6"/>
      <c r="Z1735" s="6"/>
      <c r="AA1735" s="1"/>
      <c r="AB1735" s="1"/>
      <c r="AC1735" s="1"/>
      <c r="AD1735" s="2"/>
      <c r="AE1735" s="2"/>
      <c r="AF1735" s="1"/>
    </row>
    <row r="1736">
      <c r="A1736" s="5"/>
      <c r="B1736" s="3"/>
      <c r="C1736" s="2"/>
      <c r="D1736" s="24"/>
      <c r="E1736" s="2"/>
      <c r="F1736" s="5"/>
      <c r="G1736" s="3"/>
      <c r="H1736" s="1"/>
      <c r="I1736" s="3"/>
      <c r="J1736" s="1"/>
      <c r="K1736" s="5"/>
      <c r="L1736" s="5"/>
      <c r="M1736" s="1"/>
      <c r="N1736" s="1"/>
      <c r="O1736" s="2"/>
      <c r="P1736" s="1"/>
      <c r="Q1736" s="1"/>
      <c r="R1736" s="2"/>
      <c r="S1736" s="1"/>
      <c r="T1736" s="1"/>
      <c r="U1736" s="6"/>
      <c r="V1736" s="5"/>
      <c r="W1736" s="5"/>
      <c r="X1736" s="6"/>
      <c r="Y1736" s="6"/>
      <c r="Z1736" s="6"/>
      <c r="AA1736" s="1"/>
      <c r="AB1736" s="1"/>
      <c r="AC1736" s="1"/>
      <c r="AD1736" s="2"/>
      <c r="AE1736" s="2"/>
      <c r="AF1736" s="1"/>
    </row>
    <row r="1737">
      <c r="A1737" s="5"/>
      <c r="B1737" s="3"/>
      <c r="C1737" s="1"/>
      <c r="D1737" s="24"/>
      <c r="E1737" s="2"/>
      <c r="F1737" s="5"/>
      <c r="G1737" s="3"/>
      <c r="H1737" s="1"/>
      <c r="I1737" s="3"/>
      <c r="J1737" s="1"/>
      <c r="K1737" s="5"/>
      <c r="L1737" s="5"/>
      <c r="M1737" s="1"/>
      <c r="N1737" s="1"/>
      <c r="O1737" s="2"/>
      <c r="P1737" s="1"/>
      <c r="Q1737" s="1"/>
      <c r="R1737" s="2"/>
      <c r="S1737" s="1"/>
      <c r="T1737" s="1"/>
      <c r="U1737" s="6"/>
      <c r="V1737" s="5"/>
      <c r="W1737" s="5"/>
      <c r="X1737" s="5"/>
      <c r="Y1737" s="5"/>
      <c r="Z1737" s="6"/>
      <c r="AA1737" s="1"/>
      <c r="AB1737" s="1"/>
      <c r="AC1737" s="1"/>
      <c r="AD1737" s="2"/>
      <c r="AE1737" s="2"/>
      <c r="AF1737" s="1"/>
    </row>
    <row r="1738">
      <c r="A1738" s="5"/>
      <c r="B1738" s="3"/>
      <c r="C1738" s="1"/>
      <c r="D1738" s="24"/>
      <c r="E1738" s="2"/>
      <c r="F1738" s="5"/>
      <c r="G1738" s="3"/>
      <c r="H1738" s="1"/>
      <c r="I1738" s="3"/>
      <c r="J1738" s="1"/>
      <c r="K1738" s="5"/>
      <c r="L1738" s="5"/>
      <c r="M1738" s="1"/>
      <c r="N1738" s="1"/>
      <c r="O1738" s="2"/>
      <c r="P1738" s="1"/>
      <c r="Q1738" s="1"/>
      <c r="R1738" s="2"/>
      <c r="S1738" s="1"/>
      <c r="T1738" s="1"/>
      <c r="U1738" s="6"/>
      <c r="V1738" s="5"/>
      <c r="W1738" s="5"/>
      <c r="X1738" s="6"/>
      <c r="Y1738" s="6"/>
      <c r="Z1738" s="6"/>
      <c r="AA1738" s="1"/>
      <c r="AB1738" s="1"/>
      <c r="AC1738" s="1"/>
      <c r="AD1738" s="2"/>
      <c r="AE1738" s="2"/>
      <c r="AF1738" s="1"/>
    </row>
    <row r="1739">
      <c r="A1739" s="5"/>
      <c r="B1739" s="3"/>
      <c r="C1739" s="2"/>
      <c r="D1739" s="24"/>
      <c r="E1739" s="2"/>
      <c r="F1739" s="5"/>
      <c r="G1739" s="3"/>
      <c r="H1739" s="1"/>
      <c r="I1739" s="3"/>
      <c r="J1739" s="1"/>
      <c r="K1739" s="5"/>
      <c r="L1739" s="5"/>
      <c r="M1739" s="1"/>
      <c r="N1739" s="1"/>
      <c r="O1739" s="2"/>
      <c r="P1739" s="1"/>
      <c r="Q1739" s="1"/>
      <c r="R1739" s="2"/>
      <c r="S1739" s="1"/>
      <c r="T1739" s="1"/>
      <c r="U1739" s="6"/>
      <c r="V1739" s="5"/>
      <c r="W1739" s="5"/>
      <c r="X1739" s="6"/>
      <c r="Y1739" s="6"/>
      <c r="Z1739" s="6"/>
      <c r="AA1739" s="1"/>
      <c r="AB1739" s="1"/>
      <c r="AC1739" s="1"/>
      <c r="AD1739" s="2"/>
      <c r="AE1739" s="2"/>
      <c r="AF1739" s="1"/>
    </row>
    <row r="1740">
      <c r="A1740" s="5"/>
      <c r="B1740" s="3"/>
      <c r="C1740" s="2"/>
      <c r="D1740" s="24"/>
      <c r="E1740" s="2"/>
      <c r="F1740" s="5"/>
      <c r="G1740" s="3"/>
      <c r="H1740" s="1"/>
      <c r="I1740" s="3"/>
      <c r="J1740" s="1"/>
      <c r="K1740" s="5"/>
      <c r="L1740" s="5"/>
      <c r="M1740" s="1"/>
      <c r="N1740" s="1"/>
      <c r="O1740" s="2"/>
      <c r="P1740" s="1"/>
      <c r="Q1740" s="1"/>
      <c r="R1740" s="2"/>
      <c r="S1740" s="1"/>
      <c r="T1740" s="1"/>
      <c r="U1740" s="6"/>
      <c r="V1740" s="5"/>
      <c r="W1740" s="5"/>
      <c r="X1740" s="6"/>
      <c r="Y1740" s="6"/>
      <c r="Z1740" s="6"/>
      <c r="AA1740" s="1"/>
      <c r="AB1740" s="1"/>
      <c r="AC1740" s="1"/>
      <c r="AD1740" s="2"/>
      <c r="AE1740" s="2"/>
      <c r="AF1740" s="1"/>
    </row>
    <row r="1741">
      <c r="A1741" s="5"/>
      <c r="B1741" s="3"/>
      <c r="C1741" s="1"/>
      <c r="D1741" s="24"/>
      <c r="E1741" s="2"/>
      <c r="F1741" s="5"/>
      <c r="G1741" s="3"/>
      <c r="H1741" s="1"/>
      <c r="I1741" s="3"/>
      <c r="J1741" s="1"/>
      <c r="K1741" s="5"/>
      <c r="L1741" s="5"/>
      <c r="M1741" s="1"/>
      <c r="N1741" s="1"/>
      <c r="O1741" s="2"/>
      <c r="P1741" s="1"/>
      <c r="Q1741" s="1"/>
      <c r="R1741" s="2"/>
      <c r="S1741" s="1"/>
      <c r="T1741" s="1"/>
      <c r="U1741" s="6"/>
      <c r="V1741" s="5"/>
      <c r="W1741" s="5"/>
      <c r="X1741" s="6"/>
      <c r="Y1741" s="6"/>
      <c r="Z1741" s="6"/>
      <c r="AA1741" s="1"/>
      <c r="AB1741" s="1"/>
      <c r="AC1741" s="1"/>
      <c r="AD1741" s="2"/>
      <c r="AE1741" s="2"/>
      <c r="AF1741" s="1"/>
    </row>
    <row r="1742">
      <c r="A1742" s="5"/>
      <c r="B1742" s="3"/>
      <c r="C1742" s="1"/>
      <c r="D1742" s="24"/>
      <c r="E1742" s="2"/>
      <c r="F1742" s="5"/>
      <c r="G1742" s="3"/>
      <c r="H1742" s="1"/>
      <c r="I1742" s="3"/>
      <c r="J1742" s="1"/>
      <c r="K1742" s="5"/>
      <c r="L1742" s="5"/>
      <c r="M1742" s="1"/>
      <c r="N1742" s="1"/>
      <c r="O1742" s="2"/>
      <c r="P1742" s="1"/>
      <c r="Q1742" s="1"/>
      <c r="R1742" s="2"/>
      <c r="S1742" s="1"/>
      <c r="T1742" s="1"/>
      <c r="U1742" s="6"/>
      <c r="V1742" s="5"/>
      <c r="W1742" s="5"/>
      <c r="X1742" s="6"/>
      <c r="Y1742" s="6"/>
      <c r="Z1742" s="6"/>
      <c r="AA1742" s="1"/>
      <c r="AB1742" s="1"/>
      <c r="AC1742" s="1"/>
      <c r="AD1742" s="2"/>
      <c r="AE1742" s="2"/>
      <c r="AF1742" s="1"/>
    </row>
    <row r="1743">
      <c r="A1743" s="5"/>
      <c r="B1743" s="3"/>
      <c r="C1743" s="1"/>
      <c r="D1743" s="24"/>
      <c r="E1743" s="2"/>
      <c r="F1743" s="5"/>
      <c r="G1743" s="3"/>
      <c r="H1743" s="1"/>
      <c r="I1743" s="3"/>
      <c r="J1743" s="1"/>
      <c r="K1743" s="5"/>
      <c r="L1743" s="5"/>
      <c r="M1743" s="1"/>
      <c r="N1743" s="1"/>
      <c r="O1743" s="2"/>
      <c r="P1743" s="1"/>
      <c r="Q1743" s="1"/>
      <c r="R1743" s="2"/>
      <c r="S1743" s="1"/>
      <c r="T1743" s="1"/>
      <c r="U1743" s="6"/>
      <c r="V1743" s="5"/>
      <c r="W1743" s="5"/>
      <c r="X1743" s="6"/>
      <c r="Y1743" s="6"/>
      <c r="Z1743" s="6"/>
      <c r="AA1743" s="1"/>
      <c r="AB1743" s="1"/>
      <c r="AC1743" s="1"/>
      <c r="AD1743" s="2"/>
      <c r="AE1743" s="2"/>
      <c r="AF1743" s="1"/>
    </row>
    <row r="1744">
      <c r="A1744" s="5"/>
      <c r="B1744" s="3"/>
      <c r="C1744" s="2"/>
      <c r="D1744" s="24"/>
      <c r="E1744" s="2"/>
      <c r="F1744" s="5"/>
      <c r="G1744" s="3"/>
      <c r="H1744" s="1"/>
      <c r="I1744" s="3"/>
      <c r="J1744" s="1"/>
      <c r="K1744" s="5"/>
      <c r="L1744" s="5"/>
      <c r="M1744" s="1"/>
      <c r="N1744" s="1"/>
      <c r="O1744" s="2"/>
      <c r="P1744" s="1"/>
      <c r="Q1744" s="1"/>
      <c r="R1744" s="2"/>
      <c r="S1744" s="1"/>
      <c r="T1744" s="1"/>
      <c r="U1744" s="6"/>
      <c r="V1744" s="5"/>
      <c r="W1744" s="5"/>
      <c r="X1744" s="6"/>
      <c r="Y1744" s="6"/>
      <c r="Z1744" s="6"/>
      <c r="AA1744" s="1"/>
      <c r="AB1744" s="1"/>
      <c r="AC1744" s="1"/>
      <c r="AD1744" s="2"/>
      <c r="AE1744" s="2"/>
      <c r="AF1744" s="1"/>
    </row>
    <row r="1745">
      <c r="A1745" s="5"/>
      <c r="B1745" s="3"/>
      <c r="C1745" s="1"/>
      <c r="D1745" s="24"/>
      <c r="E1745" s="2"/>
      <c r="F1745" s="5"/>
      <c r="G1745" s="3"/>
      <c r="H1745" s="1"/>
      <c r="I1745" s="3"/>
      <c r="J1745" s="1"/>
      <c r="K1745" s="5"/>
      <c r="L1745" s="5"/>
      <c r="M1745" s="1"/>
      <c r="N1745" s="1"/>
      <c r="O1745" s="2"/>
      <c r="P1745" s="1"/>
      <c r="Q1745" s="1"/>
      <c r="R1745" s="2"/>
      <c r="S1745" s="1"/>
      <c r="T1745" s="1"/>
      <c r="U1745" s="6"/>
      <c r="V1745" s="5"/>
      <c r="W1745" s="5"/>
      <c r="X1745" s="6"/>
      <c r="Y1745" s="6"/>
      <c r="Z1745" s="6"/>
      <c r="AA1745" s="1"/>
      <c r="AB1745" s="1"/>
      <c r="AC1745" s="1"/>
      <c r="AD1745" s="2"/>
      <c r="AE1745" s="2"/>
      <c r="AF1745" s="1"/>
    </row>
    <row r="1746">
      <c r="A1746" s="5"/>
      <c r="B1746" s="3"/>
      <c r="C1746" s="1"/>
      <c r="D1746" s="24"/>
      <c r="E1746" s="2"/>
      <c r="F1746" s="5"/>
      <c r="G1746" s="3"/>
      <c r="H1746" s="1"/>
      <c r="I1746" s="3"/>
      <c r="J1746" s="1"/>
      <c r="K1746" s="5"/>
      <c r="L1746" s="5"/>
      <c r="M1746" s="1"/>
      <c r="N1746" s="1"/>
      <c r="O1746" s="2"/>
      <c r="P1746" s="1"/>
      <c r="Q1746" s="1"/>
      <c r="R1746" s="2"/>
      <c r="S1746" s="1"/>
      <c r="T1746" s="1"/>
      <c r="U1746" s="6"/>
      <c r="V1746" s="5"/>
      <c r="W1746" s="5"/>
      <c r="X1746" s="6"/>
      <c r="Y1746" s="6"/>
      <c r="Z1746" s="6"/>
      <c r="AA1746" s="1"/>
      <c r="AB1746" s="1"/>
      <c r="AC1746" s="1"/>
      <c r="AD1746" s="2"/>
      <c r="AE1746" s="2"/>
      <c r="AF1746" s="1"/>
    </row>
    <row r="1747">
      <c r="A1747" s="5"/>
      <c r="B1747" s="3"/>
      <c r="C1747" s="1"/>
      <c r="D1747" s="24"/>
      <c r="E1747" s="2"/>
      <c r="F1747" s="5"/>
      <c r="G1747" s="3"/>
      <c r="H1747" s="1"/>
      <c r="I1747" s="3"/>
      <c r="J1747" s="1"/>
      <c r="K1747" s="5"/>
      <c r="L1747" s="5"/>
      <c r="M1747" s="1"/>
      <c r="N1747" s="1"/>
      <c r="O1747" s="2"/>
      <c r="P1747" s="1"/>
      <c r="Q1747" s="1"/>
      <c r="R1747" s="2"/>
      <c r="S1747" s="1"/>
      <c r="T1747" s="1"/>
      <c r="U1747" s="6"/>
      <c r="V1747" s="5"/>
      <c r="W1747" s="5"/>
      <c r="X1747" s="6"/>
      <c r="Y1747" s="6"/>
      <c r="Z1747" s="6"/>
      <c r="AA1747" s="1"/>
      <c r="AB1747" s="1"/>
      <c r="AC1747" s="1"/>
      <c r="AD1747" s="2"/>
      <c r="AE1747" s="2"/>
      <c r="AF1747" s="1"/>
    </row>
    <row r="1748">
      <c r="A1748" s="5"/>
      <c r="B1748" s="3"/>
      <c r="C1748" s="2"/>
      <c r="D1748" s="24"/>
      <c r="E1748" s="2"/>
      <c r="F1748" s="5"/>
      <c r="G1748" s="3"/>
      <c r="H1748" s="1"/>
      <c r="I1748" s="3"/>
      <c r="J1748" s="1"/>
      <c r="K1748" s="5"/>
      <c r="L1748" s="5"/>
      <c r="M1748" s="1"/>
      <c r="N1748" s="1"/>
      <c r="O1748" s="2"/>
      <c r="P1748" s="1"/>
      <c r="Q1748" s="1"/>
      <c r="R1748" s="2"/>
      <c r="S1748" s="1"/>
      <c r="T1748" s="1"/>
      <c r="U1748" s="6"/>
      <c r="V1748" s="5"/>
      <c r="W1748" s="5"/>
      <c r="X1748" s="6"/>
      <c r="Y1748" s="6"/>
      <c r="Z1748" s="6"/>
      <c r="AA1748" s="1"/>
      <c r="AB1748" s="1"/>
      <c r="AC1748" s="1"/>
      <c r="AD1748" s="2"/>
      <c r="AE1748" s="2"/>
      <c r="AF1748" s="1"/>
    </row>
    <row r="1749">
      <c r="A1749" s="5"/>
      <c r="B1749" s="3"/>
      <c r="C1749" s="1"/>
      <c r="D1749" s="24"/>
      <c r="E1749" s="2"/>
      <c r="F1749" s="5"/>
      <c r="G1749" s="3"/>
      <c r="H1749" s="1"/>
      <c r="I1749" s="3"/>
      <c r="J1749" s="1"/>
      <c r="K1749" s="5"/>
      <c r="L1749" s="5"/>
      <c r="M1749" s="1"/>
      <c r="N1749" s="1"/>
      <c r="O1749" s="2"/>
      <c r="P1749" s="1"/>
      <c r="Q1749" s="1"/>
      <c r="R1749" s="2"/>
      <c r="S1749" s="1"/>
      <c r="T1749" s="1"/>
      <c r="U1749" s="6"/>
      <c r="V1749" s="5"/>
      <c r="W1749" s="5"/>
      <c r="X1749" s="6"/>
      <c r="Y1749" s="6"/>
      <c r="Z1749" s="6"/>
      <c r="AA1749" s="1"/>
      <c r="AB1749" s="1"/>
      <c r="AC1749" s="1"/>
      <c r="AD1749" s="2"/>
      <c r="AE1749" s="2"/>
      <c r="AF1749" s="1"/>
    </row>
    <row r="1750">
      <c r="A1750" s="5"/>
      <c r="B1750" s="3"/>
      <c r="C1750" s="2"/>
      <c r="D1750" s="24"/>
      <c r="E1750" s="2"/>
      <c r="F1750" s="5"/>
      <c r="G1750" s="3"/>
      <c r="H1750" s="1"/>
      <c r="I1750" s="3"/>
      <c r="J1750" s="1"/>
      <c r="K1750" s="5"/>
      <c r="L1750" s="5"/>
      <c r="M1750" s="1"/>
      <c r="N1750" s="1"/>
      <c r="O1750" s="2"/>
      <c r="P1750" s="1"/>
      <c r="Q1750" s="1"/>
      <c r="R1750" s="2"/>
      <c r="S1750" s="1"/>
      <c r="T1750" s="1"/>
      <c r="U1750" s="6"/>
      <c r="V1750" s="5"/>
      <c r="W1750" s="5"/>
      <c r="X1750" s="6"/>
      <c r="Y1750" s="6"/>
      <c r="Z1750" s="6"/>
      <c r="AA1750" s="1"/>
      <c r="AB1750" s="1"/>
      <c r="AC1750" s="1"/>
      <c r="AD1750" s="2"/>
      <c r="AE1750" s="2"/>
      <c r="AF1750" s="1"/>
    </row>
    <row r="1751">
      <c r="A1751" s="5"/>
      <c r="B1751" s="3"/>
      <c r="C1751" s="2"/>
      <c r="D1751" s="24"/>
      <c r="E1751" s="2"/>
      <c r="F1751" s="5"/>
      <c r="G1751" s="3"/>
      <c r="H1751" s="1"/>
      <c r="I1751" s="3"/>
      <c r="J1751" s="1"/>
      <c r="K1751" s="5"/>
      <c r="L1751" s="5"/>
      <c r="M1751" s="1"/>
      <c r="N1751" s="1"/>
      <c r="O1751" s="2"/>
      <c r="P1751" s="1"/>
      <c r="Q1751" s="1"/>
      <c r="R1751" s="2"/>
      <c r="S1751" s="1"/>
      <c r="T1751" s="1"/>
      <c r="U1751" s="6"/>
      <c r="V1751" s="5"/>
      <c r="W1751" s="5"/>
      <c r="X1751" s="6"/>
      <c r="Y1751" s="6"/>
      <c r="Z1751" s="6"/>
      <c r="AA1751" s="1"/>
      <c r="AB1751" s="1"/>
      <c r="AC1751" s="1"/>
      <c r="AD1751" s="2"/>
      <c r="AE1751" s="2"/>
      <c r="AF1751" s="1"/>
    </row>
    <row r="1752">
      <c r="A1752" s="5"/>
      <c r="B1752" s="3"/>
      <c r="C1752" s="2"/>
      <c r="D1752" s="24"/>
      <c r="E1752" s="2"/>
      <c r="F1752" s="5"/>
      <c r="G1752" s="3"/>
      <c r="H1752" s="1"/>
      <c r="I1752" s="3"/>
      <c r="J1752" s="1"/>
      <c r="K1752" s="5"/>
      <c r="L1752" s="5"/>
      <c r="M1752" s="1"/>
      <c r="N1752" s="1"/>
      <c r="O1752" s="2"/>
      <c r="P1752" s="1"/>
      <c r="Q1752" s="1"/>
      <c r="R1752" s="2"/>
      <c r="S1752" s="1"/>
      <c r="T1752" s="1"/>
      <c r="U1752" s="6"/>
      <c r="V1752" s="5"/>
      <c r="W1752" s="5"/>
      <c r="X1752" s="6"/>
      <c r="Y1752" s="6"/>
      <c r="Z1752" s="6"/>
      <c r="AA1752" s="1"/>
      <c r="AB1752" s="1"/>
      <c r="AC1752" s="1"/>
      <c r="AD1752" s="2"/>
      <c r="AE1752" s="2"/>
      <c r="AF1752" s="1"/>
    </row>
    <row r="1753">
      <c r="A1753" s="5"/>
      <c r="B1753" s="3"/>
      <c r="C1753" s="1"/>
      <c r="D1753" s="24"/>
      <c r="E1753" s="2"/>
      <c r="F1753" s="5"/>
      <c r="G1753" s="3"/>
      <c r="H1753" s="1"/>
      <c r="I1753" s="3"/>
      <c r="J1753" s="1"/>
      <c r="K1753" s="5"/>
      <c r="L1753" s="5"/>
      <c r="M1753" s="1"/>
      <c r="N1753" s="1"/>
      <c r="O1753" s="2"/>
      <c r="P1753" s="1"/>
      <c r="Q1753" s="1"/>
      <c r="R1753" s="2"/>
      <c r="S1753" s="1"/>
      <c r="T1753" s="1"/>
      <c r="U1753" s="6"/>
      <c r="V1753" s="5"/>
      <c r="W1753" s="5"/>
      <c r="X1753" s="6"/>
      <c r="Y1753" s="6"/>
      <c r="Z1753" s="6"/>
      <c r="AA1753" s="1"/>
      <c r="AB1753" s="1"/>
      <c r="AC1753" s="1"/>
      <c r="AD1753" s="2"/>
      <c r="AE1753" s="2"/>
      <c r="AF1753" s="1"/>
    </row>
    <row r="1754">
      <c r="A1754" s="5"/>
      <c r="B1754" s="3"/>
      <c r="C1754" s="2"/>
      <c r="D1754" s="24"/>
      <c r="E1754" s="2"/>
      <c r="F1754" s="5"/>
      <c r="G1754" s="3"/>
      <c r="H1754" s="1"/>
      <c r="I1754" s="3"/>
      <c r="J1754" s="1"/>
      <c r="K1754" s="5"/>
      <c r="L1754" s="5"/>
      <c r="M1754" s="1"/>
      <c r="N1754" s="1"/>
      <c r="O1754" s="2"/>
      <c r="P1754" s="1"/>
      <c r="Q1754" s="1"/>
      <c r="R1754" s="2"/>
      <c r="S1754" s="1"/>
      <c r="T1754" s="1"/>
      <c r="U1754" s="6"/>
      <c r="V1754" s="5"/>
      <c r="W1754" s="5"/>
      <c r="X1754" s="6"/>
      <c r="Y1754" s="6"/>
      <c r="Z1754" s="5"/>
      <c r="AA1754" s="1"/>
      <c r="AB1754" s="1"/>
      <c r="AC1754" s="1"/>
      <c r="AD1754" s="2"/>
      <c r="AE1754" s="2"/>
      <c r="AF1754" s="1"/>
    </row>
    <row r="1755">
      <c r="A1755" s="5"/>
      <c r="B1755" s="3"/>
      <c r="C1755" s="1"/>
      <c r="D1755" s="24"/>
      <c r="E1755" s="2"/>
      <c r="F1755" s="5"/>
      <c r="G1755" s="3"/>
      <c r="H1755" s="1"/>
      <c r="I1755" s="3"/>
      <c r="J1755" s="1"/>
      <c r="K1755" s="5"/>
      <c r="L1755" s="5"/>
      <c r="M1755" s="1"/>
      <c r="N1755" s="1"/>
      <c r="O1755" s="2"/>
      <c r="P1755" s="1"/>
      <c r="Q1755" s="1"/>
      <c r="R1755" s="2"/>
      <c r="S1755" s="1"/>
      <c r="T1755" s="1"/>
      <c r="U1755" s="6"/>
      <c r="V1755" s="5"/>
      <c r="W1755" s="5"/>
      <c r="X1755" s="6"/>
      <c r="Y1755" s="6"/>
      <c r="Z1755" s="5"/>
      <c r="AA1755" s="1"/>
      <c r="AB1755" s="1"/>
      <c r="AC1755" s="1"/>
      <c r="AD1755" s="2"/>
      <c r="AE1755" s="2"/>
      <c r="AF1755" s="1"/>
    </row>
    <row r="1756">
      <c r="A1756" s="5"/>
      <c r="B1756" s="3"/>
      <c r="C1756" s="2"/>
      <c r="D1756" s="24"/>
      <c r="E1756" s="2"/>
      <c r="F1756" s="5"/>
      <c r="G1756" s="3"/>
      <c r="H1756" s="1"/>
      <c r="I1756" s="3"/>
      <c r="J1756" s="1"/>
      <c r="K1756" s="5"/>
      <c r="L1756" s="5"/>
      <c r="M1756" s="1"/>
      <c r="N1756" s="1"/>
      <c r="O1756" s="2"/>
      <c r="P1756" s="1"/>
      <c r="Q1756" s="1"/>
      <c r="R1756" s="2"/>
      <c r="S1756" s="1"/>
      <c r="T1756" s="1"/>
      <c r="U1756" s="6"/>
      <c r="V1756" s="5"/>
      <c r="W1756" s="5"/>
      <c r="X1756" s="6"/>
      <c r="Y1756" s="6"/>
      <c r="Z1756" s="6"/>
      <c r="AA1756" s="1"/>
      <c r="AB1756" s="1"/>
      <c r="AC1756" s="1"/>
      <c r="AD1756" s="2"/>
      <c r="AE1756" s="2"/>
      <c r="AF1756" s="1"/>
    </row>
    <row r="1757">
      <c r="A1757" s="5"/>
      <c r="B1757" s="3"/>
      <c r="C1757" s="2"/>
      <c r="D1757" s="24"/>
      <c r="E1757" s="2"/>
      <c r="F1757" s="5"/>
      <c r="G1757" s="3"/>
      <c r="H1757" s="1"/>
      <c r="I1757" s="3"/>
      <c r="J1757" s="1"/>
      <c r="K1757" s="5"/>
      <c r="L1757" s="5"/>
      <c r="M1757" s="1"/>
      <c r="N1757" s="1"/>
      <c r="O1757" s="2"/>
      <c r="P1757" s="1"/>
      <c r="Q1757" s="1"/>
      <c r="R1757" s="2"/>
      <c r="S1757" s="1"/>
      <c r="T1757" s="1"/>
      <c r="U1757" s="6"/>
      <c r="V1757" s="5"/>
      <c r="W1757" s="5"/>
      <c r="X1757" s="6"/>
      <c r="Y1757" s="6"/>
      <c r="Z1757" s="6"/>
      <c r="AA1757" s="1"/>
      <c r="AB1757" s="1"/>
      <c r="AC1757" s="1"/>
      <c r="AD1757" s="2"/>
      <c r="AE1757" s="1"/>
      <c r="AF1757" s="1"/>
    </row>
    <row r="1758">
      <c r="A1758" s="5"/>
      <c r="B1758" s="3"/>
      <c r="C1758" s="1"/>
      <c r="D1758" s="24"/>
      <c r="E1758" s="2"/>
      <c r="F1758" s="5"/>
      <c r="G1758" s="3"/>
      <c r="H1758" s="1"/>
      <c r="I1758" s="3"/>
      <c r="J1758" s="1"/>
      <c r="K1758" s="5"/>
      <c r="L1758" s="5"/>
      <c r="M1758" s="1"/>
      <c r="N1758" s="1"/>
      <c r="O1758" s="2"/>
      <c r="P1758" s="1"/>
      <c r="Q1758" s="1"/>
      <c r="R1758" s="2"/>
      <c r="S1758" s="1"/>
      <c r="T1758" s="1"/>
      <c r="U1758" s="6"/>
      <c r="V1758" s="5"/>
      <c r="W1758" s="5"/>
      <c r="X1758" s="6"/>
      <c r="Y1758" s="6"/>
      <c r="Z1758" s="6"/>
      <c r="AA1758" s="1"/>
      <c r="AB1758" s="1"/>
      <c r="AC1758" s="1"/>
      <c r="AD1758" s="2"/>
      <c r="AE1758" s="2"/>
      <c r="AF1758" s="1"/>
    </row>
    <row r="1759">
      <c r="A1759" s="5"/>
      <c r="B1759" s="3"/>
      <c r="C1759" s="2"/>
      <c r="D1759" s="24"/>
      <c r="E1759" s="2"/>
      <c r="F1759" s="5"/>
      <c r="G1759" s="3"/>
      <c r="H1759" s="1"/>
      <c r="I1759" s="3"/>
      <c r="J1759" s="1"/>
      <c r="K1759" s="5"/>
      <c r="L1759" s="5"/>
      <c r="M1759" s="1"/>
      <c r="N1759" s="1"/>
      <c r="O1759" s="2"/>
      <c r="P1759" s="1"/>
      <c r="Q1759" s="1"/>
      <c r="R1759" s="2"/>
      <c r="S1759" s="1"/>
      <c r="T1759" s="1"/>
      <c r="U1759" s="6"/>
      <c r="V1759" s="5"/>
      <c r="W1759" s="5"/>
      <c r="X1759" s="6"/>
      <c r="Y1759" s="6"/>
      <c r="Z1759" s="6"/>
      <c r="AA1759" s="1"/>
      <c r="AB1759" s="1"/>
      <c r="AC1759" s="1"/>
      <c r="AD1759" s="2"/>
      <c r="AE1759" s="1"/>
      <c r="AF1759" s="1"/>
    </row>
    <row r="1760">
      <c r="A1760" s="5"/>
      <c r="B1760" s="3"/>
      <c r="C1760" s="1"/>
      <c r="D1760" s="24"/>
      <c r="E1760" s="2"/>
      <c r="F1760" s="5"/>
      <c r="G1760" s="3"/>
      <c r="H1760" s="1"/>
      <c r="I1760" s="3"/>
      <c r="J1760" s="1"/>
      <c r="K1760" s="5"/>
      <c r="L1760" s="5"/>
      <c r="M1760" s="1"/>
      <c r="N1760" s="1"/>
      <c r="O1760" s="2"/>
      <c r="P1760" s="1"/>
      <c r="Q1760" s="1"/>
      <c r="R1760" s="2"/>
      <c r="S1760" s="1"/>
      <c r="T1760" s="1"/>
      <c r="U1760" s="6"/>
      <c r="V1760" s="5"/>
      <c r="W1760" s="5"/>
      <c r="X1760" s="6"/>
      <c r="Y1760" s="6"/>
      <c r="Z1760" s="6"/>
      <c r="AA1760" s="1"/>
      <c r="AB1760" s="1"/>
      <c r="AC1760" s="1"/>
      <c r="AD1760" s="2"/>
      <c r="AE1760" s="2"/>
      <c r="AF1760" s="1"/>
    </row>
    <row r="1761">
      <c r="A1761" s="5"/>
      <c r="B1761" s="3"/>
      <c r="C1761" s="2"/>
      <c r="D1761" s="24"/>
      <c r="E1761" s="2"/>
      <c r="F1761" s="5"/>
      <c r="G1761" s="3"/>
      <c r="H1761" s="1"/>
      <c r="I1761" s="3"/>
      <c r="J1761" s="1"/>
      <c r="K1761" s="5"/>
      <c r="L1761" s="5"/>
      <c r="M1761" s="1"/>
      <c r="N1761" s="1"/>
      <c r="O1761" s="2"/>
      <c r="P1761" s="1"/>
      <c r="Q1761" s="1"/>
      <c r="R1761" s="2"/>
      <c r="S1761" s="1"/>
      <c r="T1761" s="1"/>
      <c r="U1761" s="6"/>
      <c r="V1761" s="5"/>
      <c r="W1761" s="5"/>
      <c r="X1761" s="6"/>
      <c r="Y1761" s="6"/>
      <c r="Z1761" s="6"/>
      <c r="AA1761" s="1"/>
      <c r="AB1761" s="1"/>
      <c r="AC1761" s="1"/>
      <c r="AD1761" s="2"/>
      <c r="AE1761" s="2"/>
      <c r="AF1761" s="1"/>
    </row>
    <row r="1762">
      <c r="A1762" s="5"/>
      <c r="B1762" s="3"/>
      <c r="C1762" s="2"/>
      <c r="D1762" s="24"/>
      <c r="E1762" s="2"/>
      <c r="F1762" s="5"/>
      <c r="G1762" s="3"/>
      <c r="H1762" s="1"/>
      <c r="I1762" s="3"/>
      <c r="J1762" s="1"/>
      <c r="K1762" s="5"/>
      <c r="L1762" s="5"/>
      <c r="M1762" s="1"/>
      <c r="N1762" s="1"/>
      <c r="O1762" s="2"/>
      <c r="P1762" s="1"/>
      <c r="Q1762" s="1"/>
      <c r="R1762" s="2"/>
      <c r="S1762" s="1"/>
      <c r="T1762" s="1"/>
      <c r="U1762" s="6"/>
      <c r="V1762" s="5"/>
      <c r="W1762" s="5"/>
      <c r="X1762" s="6"/>
      <c r="Y1762" s="6"/>
      <c r="Z1762" s="6"/>
      <c r="AA1762" s="1"/>
      <c r="AB1762" s="1"/>
      <c r="AC1762" s="1"/>
      <c r="AD1762" s="2"/>
      <c r="AE1762" s="2"/>
      <c r="AF1762" s="1"/>
    </row>
    <row r="1763">
      <c r="A1763" s="5"/>
      <c r="B1763" s="3"/>
      <c r="C1763" s="1"/>
      <c r="D1763" s="24"/>
      <c r="E1763" s="2"/>
      <c r="F1763" s="5"/>
      <c r="G1763" s="3"/>
      <c r="H1763" s="1"/>
      <c r="I1763" s="3"/>
      <c r="J1763" s="1"/>
      <c r="K1763" s="5"/>
      <c r="L1763" s="5"/>
      <c r="M1763" s="1"/>
      <c r="N1763" s="1"/>
      <c r="O1763" s="2"/>
      <c r="P1763" s="1"/>
      <c r="Q1763" s="1"/>
      <c r="R1763" s="2"/>
      <c r="S1763" s="1"/>
      <c r="T1763" s="1"/>
      <c r="U1763" s="6"/>
      <c r="V1763" s="5"/>
      <c r="W1763" s="5"/>
      <c r="X1763" s="6"/>
      <c r="Y1763" s="6"/>
      <c r="Z1763" s="6"/>
      <c r="AA1763" s="1"/>
      <c r="AB1763" s="1"/>
      <c r="AC1763" s="1"/>
      <c r="AD1763" s="2"/>
      <c r="AE1763" s="2"/>
      <c r="AF1763" s="1"/>
    </row>
    <row r="1764">
      <c r="A1764" s="5"/>
      <c r="B1764" s="3"/>
      <c r="C1764" s="1"/>
      <c r="D1764" s="24"/>
      <c r="E1764" s="2"/>
      <c r="F1764" s="5"/>
      <c r="G1764" s="3"/>
      <c r="H1764" s="1"/>
      <c r="I1764" s="3"/>
      <c r="J1764" s="1"/>
      <c r="K1764" s="5"/>
      <c r="L1764" s="5"/>
      <c r="M1764" s="1"/>
      <c r="N1764" s="1"/>
      <c r="O1764" s="2"/>
      <c r="P1764" s="1"/>
      <c r="Q1764" s="1"/>
      <c r="R1764" s="2"/>
      <c r="S1764" s="1"/>
      <c r="T1764" s="1"/>
      <c r="U1764" s="6"/>
      <c r="V1764" s="5"/>
      <c r="W1764" s="5"/>
      <c r="X1764" s="6"/>
      <c r="Y1764" s="6"/>
      <c r="Z1764" s="6"/>
      <c r="AA1764" s="1"/>
      <c r="AB1764" s="1"/>
      <c r="AC1764" s="1"/>
      <c r="AD1764" s="2"/>
      <c r="AE1764" s="2"/>
      <c r="AF1764" s="1"/>
    </row>
    <row r="1765">
      <c r="A1765" s="5"/>
      <c r="B1765" s="3"/>
      <c r="C1765" s="2"/>
      <c r="D1765" s="24"/>
      <c r="E1765" s="2"/>
      <c r="F1765" s="5"/>
      <c r="G1765" s="3"/>
      <c r="H1765" s="1"/>
      <c r="I1765" s="3"/>
      <c r="J1765" s="1"/>
      <c r="K1765" s="5"/>
      <c r="L1765" s="5"/>
      <c r="M1765" s="1"/>
      <c r="N1765" s="1"/>
      <c r="O1765" s="2"/>
      <c r="P1765" s="1"/>
      <c r="Q1765" s="1"/>
      <c r="R1765" s="2"/>
      <c r="S1765" s="1"/>
      <c r="T1765" s="1"/>
      <c r="U1765" s="6"/>
      <c r="V1765" s="5"/>
      <c r="W1765" s="5"/>
      <c r="X1765" s="6"/>
      <c r="Y1765" s="6"/>
      <c r="Z1765" s="6"/>
      <c r="AA1765" s="1"/>
      <c r="AB1765" s="1"/>
      <c r="AC1765" s="1"/>
      <c r="AD1765" s="2"/>
      <c r="AE1765" s="2"/>
      <c r="AF1765" s="1"/>
    </row>
    <row r="1766">
      <c r="A1766" s="5"/>
      <c r="B1766" s="3"/>
      <c r="C1766" s="2"/>
      <c r="D1766" s="24"/>
      <c r="E1766" s="2"/>
      <c r="F1766" s="5"/>
      <c r="G1766" s="3"/>
      <c r="H1766" s="1"/>
      <c r="I1766" s="3"/>
      <c r="J1766" s="1"/>
      <c r="K1766" s="5"/>
      <c r="L1766" s="5"/>
      <c r="M1766" s="1"/>
      <c r="N1766" s="1"/>
      <c r="O1766" s="2"/>
      <c r="P1766" s="1"/>
      <c r="Q1766" s="1"/>
      <c r="R1766" s="2"/>
      <c r="S1766" s="1"/>
      <c r="T1766" s="1"/>
      <c r="U1766" s="6"/>
      <c r="V1766" s="5"/>
      <c r="W1766" s="5"/>
      <c r="X1766" s="6"/>
      <c r="Y1766" s="6"/>
      <c r="Z1766" s="6"/>
      <c r="AA1766" s="1"/>
      <c r="AB1766" s="1"/>
      <c r="AC1766" s="1"/>
      <c r="AD1766" s="2"/>
      <c r="AE1766" s="2"/>
      <c r="AF1766" s="1"/>
    </row>
    <row r="1767">
      <c r="A1767" s="5"/>
      <c r="B1767" s="3"/>
      <c r="C1767" s="2"/>
      <c r="D1767" s="24"/>
      <c r="E1767" s="2"/>
      <c r="F1767" s="5"/>
      <c r="G1767" s="3"/>
      <c r="H1767" s="1"/>
      <c r="I1767" s="3"/>
      <c r="J1767" s="1"/>
      <c r="K1767" s="5"/>
      <c r="L1767" s="5"/>
      <c r="M1767" s="1"/>
      <c r="N1767" s="1"/>
      <c r="O1767" s="2"/>
      <c r="P1767" s="1"/>
      <c r="Q1767" s="1"/>
      <c r="R1767" s="2"/>
      <c r="S1767" s="1"/>
      <c r="T1767" s="1"/>
      <c r="U1767" s="6"/>
      <c r="V1767" s="5"/>
      <c r="W1767" s="5"/>
      <c r="X1767" s="6"/>
      <c r="Y1767" s="6"/>
      <c r="Z1767" s="6"/>
      <c r="AA1767" s="1"/>
      <c r="AB1767" s="1"/>
      <c r="AC1767" s="1"/>
      <c r="AD1767" s="2"/>
      <c r="AE1767" s="2"/>
      <c r="AF1767" s="1"/>
    </row>
    <row r="1768">
      <c r="A1768" s="5"/>
      <c r="B1768" s="3"/>
      <c r="C1768" s="2"/>
      <c r="D1768" s="24"/>
      <c r="E1768" s="2"/>
      <c r="F1768" s="5"/>
      <c r="G1768" s="3"/>
      <c r="H1768" s="1"/>
      <c r="I1768" s="3"/>
      <c r="J1768" s="1"/>
      <c r="K1768" s="5"/>
      <c r="L1768" s="5"/>
      <c r="M1768" s="1"/>
      <c r="N1768" s="1"/>
      <c r="O1768" s="2"/>
      <c r="P1768" s="1"/>
      <c r="Q1768" s="1"/>
      <c r="R1768" s="2"/>
      <c r="S1768" s="1"/>
      <c r="T1768" s="1"/>
      <c r="U1768" s="6"/>
      <c r="V1768" s="5"/>
      <c r="W1768" s="5"/>
      <c r="X1768" s="6"/>
      <c r="Y1768" s="6"/>
      <c r="Z1768" s="6"/>
      <c r="AA1768" s="1"/>
      <c r="AB1768" s="1"/>
      <c r="AC1768" s="1"/>
      <c r="AD1768" s="2"/>
      <c r="AE1768" s="2"/>
      <c r="AF1768" s="1"/>
    </row>
    <row r="1769">
      <c r="A1769" s="5"/>
      <c r="B1769" s="3"/>
      <c r="C1769" s="1"/>
      <c r="D1769" s="24"/>
      <c r="E1769" s="2"/>
      <c r="F1769" s="5"/>
      <c r="G1769" s="3"/>
      <c r="H1769" s="1"/>
      <c r="I1769" s="3"/>
      <c r="J1769" s="1"/>
      <c r="K1769" s="5"/>
      <c r="L1769" s="5"/>
      <c r="M1769" s="1"/>
      <c r="N1769" s="1"/>
      <c r="O1769" s="2"/>
      <c r="P1769" s="1"/>
      <c r="Q1769" s="1"/>
      <c r="R1769" s="2"/>
      <c r="S1769" s="1"/>
      <c r="T1769" s="1"/>
      <c r="U1769" s="6"/>
      <c r="V1769" s="5"/>
      <c r="W1769" s="5"/>
      <c r="X1769" s="6"/>
      <c r="Y1769" s="6"/>
      <c r="Z1769" s="5"/>
      <c r="AA1769" s="1"/>
      <c r="AB1769" s="1"/>
      <c r="AC1769" s="1"/>
      <c r="AD1769" s="2"/>
      <c r="AE1769" s="2"/>
      <c r="AF1769" s="1"/>
    </row>
    <row r="1770">
      <c r="A1770" s="5"/>
      <c r="B1770" s="3"/>
      <c r="C1770" s="2"/>
      <c r="D1770" s="24"/>
      <c r="E1770" s="2"/>
      <c r="F1770" s="5"/>
      <c r="G1770" s="3"/>
      <c r="H1770" s="1"/>
      <c r="I1770" s="3"/>
      <c r="J1770" s="1"/>
      <c r="K1770" s="5"/>
      <c r="L1770" s="5"/>
      <c r="M1770" s="1"/>
      <c r="N1770" s="1"/>
      <c r="O1770" s="2"/>
      <c r="P1770" s="1"/>
      <c r="Q1770" s="1"/>
      <c r="R1770" s="2"/>
      <c r="S1770" s="1"/>
      <c r="T1770" s="1"/>
      <c r="U1770" s="6"/>
      <c r="V1770" s="5"/>
      <c r="W1770" s="5"/>
      <c r="X1770" s="6"/>
      <c r="Y1770" s="6"/>
      <c r="Z1770" s="6"/>
      <c r="AA1770" s="1"/>
      <c r="AB1770" s="1"/>
      <c r="AC1770" s="1"/>
      <c r="AD1770" s="2"/>
      <c r="AE1770" s="2"/>
      <c r="AF1770" s="1"/>
    </row>
    <row r="1771">
      <c r="A1771" s="5"/>
      <c r="B1771" s="3"/>
      <c r="C1771" s="1"/>
      <c r="D1771" s="24"/>
      <c r="E1771" s="2"/>
      <c r="F1771" s="5"/>
      <c r="G1771" s="3"/>
      <c r="H1771" s="1"/>
      <c r="I1771" s="3"/>
      <c r="J1771" s="1"/>
      <c r="K1771" s="5"/>
      <c r="L1771" s="5"/>
      <c r="M1771" s="1"/>
      <c r="N1771" s="1"/>
      <c r="O1771" s="2"/>
      <c r="P1771" s="1"/>
      <c r="Q1771" s="1"/>
      <c r="R1771" s="2"/>
      <c r="S1771" s="1"/>
      <c r="T1771" s="1"/>
      <c r="U1771" s="6"/>
      <c r="V1771" s="5"/>
      <c r="W1771" s="5"/>
      <c r="X1771" s="6"/>
      <c r="Y1771" s="6"/>
      <c r="Z1771" s="6"/>
      <c r="AA1771" s="1"/>
      <c r="AB1771" s="1"/>
      <c r="AC1771" s="1"/>
      <c r="AD1771" s="2"/>
      <c r="AE1771" s="1"/>
      <c r="AF1771" s="1"/>
    </row>
    <row r="1772">
      <c r="A1772" s="5"/>
      <c r="B1772" s="3"/>
      <c r="C1772" s="2"/>
      <c r="D1772" s="24"/>
      <c r="E1772" s="2"/>
      <c r="F1772" s="5"/>
      <c r="G1772" s="3"/>
      <c r="H1772" s="1"/>
      <c r="I1772" s="3"/>
      <c r="J1772" s="1"/>
      <c r="K1772" s="5"/>
      <c r="L1772" s="5"/>
      <c r="M1772" s="1"/>
      <c r="N1772" s="1"/>
      <c r="O1772" s="2"/>
      <c r="P1772" s="1"/>
      <c r="Q1772" s="1"/>
      <c r="R1772" s="2"/>
      <c r="S1772" s="1"/>
      <c r="T1772" s="1"/>
      <c r="U1772" s="6"/>
      <c r="V1772" s="5"/>
      <c r="W1772" s="5"/>
      <c r="X1772" s="6"/>
      <c r="Y1772" s="6"/>
      <c r="Z1772" s="6"/>
      <c r="AA1772" s="1"/>
      <c r="AB1772" s="1"/>
      <c r="AC1772" s="1"/>
      <c r="AD1772" s="2"/>
      <c r="AE1772" s="2"/>
      <c r="AF1772" s="1"/>
    </row>
    <row r="1773">
      <c r="A1773" s="5"/>
      <c r="B1773" s="3"/>
      <c r="C1773" s="2"/>
      <c r="D1773" s="24"/>
      <c r="E1773" s="2"/>
      <c r="F1773" s="5"/>
      <c r="G1773" s="3"/>
      <c r="H1773" s="1"/>
      <c r="I1773" s="3"/>
      <c r="J1773" s="1"/>
      <c r="K1773" s="5"/>
      <c r="L1773" s="5"/>
      <c r="M1773" s="1"/>
      <c r="N1773" s="1"/>
      <c r="O1773" s="2"/>
      <c r="P1773" s="1"/>
      <c r="Q1773" s="1"/>
      <c r="R1773" s="2"/>
      <c r="S1773" s="1"/>
      <c r="T1773" s="1"/>
      <c r="U1773" s="6"/>
      <c r="V1773" s="5"/>
      <c r="W1773" s="5"/>
      <c r="X1773" s="6"/>
      <c r="Y1773" s="6"/>
      <c r="Z1773" s="6"/>
      <c r="AA1773" s="1"/>
      <c r="AB1773" s="1"/>
      <c r="AC1773" s="1"/>
      <c r="AD1773" s="2"/>
      <c r="AE1773" s="2"/>
      <c r="AF1773" s="1"/>
    </row>
    <row r="1774">
      <c r="A1774" s="5"/>
      <c r="B1774" s="3"/>
      <c r="C1774" s="2"/>
      <c r="D1774" s="24"/>
      <c r="E1774" s="2"/>
      <c r="F1774" s="5"/>
      <c r="G1774" s="3"/>
      <c r="H1774" s="1"/>
      <c r="I1774" s="3"/>
      <c r="J1774" s="1"/>
      <c r="K1774" s="5"/>
      <c r="L1774" s="5"/>
      <c r="M1774" s="1"/>
      <c r="N1774" s="1"/>
      <c r="O1774" s="2"/>
      <c r="P1774" s="1"/>
      <c r="Q1774" s="1"/>
      <c r="R1774" s="2"/>
      <c r="S1774" s="1"/>
      <c r="T1774" s="1"/>
      <c r="U1774" s="6"/>
      <c r="V1774" s="5"/>
      <c r="W1774" s="5"/>
      <c r="X1774" s="6"/>
      <c r="Y1774" s="6"/>
      <c r="Z1774" s="5"/>
      <c r="AA1774" s="1"/>
      <c r="AB1774" s="1"/>
      <c r="AC1774" s="1"/>
      <c r="AD1774" s="2"/>
      <c r="AE1774" s="2"/>
      <c r="AF1774" s="1"/>
    </row>
    <row r="1775">
      <c r="A1775" s="5"/>
      <c r="B1775" s="3"/>
      <c r="C1775" s="2"/>
      <c r="D1775" s="24"/>
      <c r="E1775" s="2"/>
      <c r="F1775" s="5"/>
      <c r="G1775" s="3"/>
      <c r="H1775" s="1"/>
      <c r="I1775" s="3"/>
      <c r="J1775" s="1"/>
      <c r="K1775" s="5"/>
      <c r="L1775" s="5"/>
      <c r="M1775" s="1"/>
      <c r="N1775" s="1"/>
      <c r="O1775" s="2"/>
      <c r="P1775" s="1"/>
      <c r="Q1775" s="1"/>
      <c r="R1775" s="2"/>
      <c r="S1775" s="1"/>
      <c r="T1775" s="1"/>
      <c r="U1775" s="6"/>
      <c r="V1775" s="5"/>
      <c r="W1775" s="5"/>
      <c r="X1775" s="6"/>
      <c r="Y1775" s="6"/>
      <c r="Z1775" s="6"/>
      <c r="AA1775" s="1"/>
      <c r="AB1775" s="1"/>
      <c r="AC1775" s="1"/>
      <c r="AD1775" s="2"/>
      <c r="AE1775" s="1"/>
      <c r="AF1775" s="1"/>
    </row>
    <row r="1776">
      <c r="A1776" s="5"/>
      <c r="B1776" s="3"/>
      <c r="C1776" s="2"/>
      <c r="D1776" s="24"/>
      <c r="E1776" s="2"/>
      <c r="F1776" s="5"/>
      <c r="G1776" s="3"/>
      <c r="H1776" s="1"/>
      <c r="I1776" s="3"/>
      <c r="J1776" s="1"/>
      <c r="K1776" s="5"/>
      <c r="L1776" s="5"/>
      <c r="M1776" s="1"/>
      <c r="N1776" s="1"/>
      <c r="O1776" s="2"/>
      <c r="P1776" s="1"/>
      <c r="Q1776" s="1"/>
      <c r="R1776" s="2"/>
      <c r="S1776" s="1"/>
      <c r="T1776" s="1"/>
      <c r="U1776" s="6"/>
      <c r="V1776" s="5"/>
      <c r="W1776" s="5"/>
      <c r="X1776" s="6"/>
      <c r="Y1776" s="6"/>
      <c r="Z1776" s="6"/>
      <c r="AA1776" s="1"/>
      <c r="AB1776" s="1"/>
      <c r="AC1776" s="1"/>
      <c r="AD1776" s="2"/>
      <c r="AE1776" s="2"/>
      <c r="AF1776" s="1"/>
    </row>
    <row r="1777">
      <c r="A1777" s="5"/>
      <c r="B1777" s="3"/>
      <c r="C1777" s="1"/>
      <c r="D1777" s="24"/>
      <c r="E1777" s="2"/>
      <c r="F1777" s="5"/>
      <c r="G1777" s="3"/>
      <c r="H1777" s="1"/>
      <c r="I1777" s="3"/>
      <c r="J1777" s="1"/>
      <c r="K1777" s="5"/>
      <c r="L1777" s="5"/>
      <c r="M1777" s="1"/>
      <c r="N1777" s="1"/>
      <c r="O1777" s="2"/>
      <c r="P1777" s="1"/>
      <c r="Q1777" s="1"/>
      <c r="R1777" s="2"/>
      <c r="S1777" s="1"/>
      <c r="T1777" s="1"/>
      <c r="U1777" s="6"/>
      <c r="V1777" s="5"/>
      <c r="W1777" s="5"/>
      <c r="X1777" s="6"/>
      <c r="Y1777" s="6"/>
      <c r="Z1777" s="6"/>
      <c r="AA1777" s="1"/>
      <c r="AB1777" s="1"/>
      <c r="AC1777" s="1"/>
      <c r="AD1777" s="2"/>
      <c r="AE1777" s="2"/>
      <c r="AF1777" s="1"/>
    </row>
    <row r="1778">
      <c r="A1778" s="5"/>
      <c r="B1778" s="3"/>
      <c r="C1778" s="2"/>
      <c r="D1778" s="24"/>
      <c r="E1778" s="1"/>
      <c r="F1778" s="11"/>
      <c r="G1778" s="25"/>
      <c r="H1778" s="2"/>
      <c r="I1778" s="25"/>
      <c r="J1778" s="1"/>
      <c r="K1778" s="5"/>
      <c r="L1778" s="5"/>
      <c r="M1778" s="1"/>
      <c r="N1778" s="1"/>
      <c r="O1778" s="2"/>
      <c r="P1778" s="1"/>
      <c r="Q1778" s="1"/>
      <c r="R1778" s="2"/>
      <c r="S1778" s="1"/>
      <c r="T1778" s="1"/>
      <c r="U1778" s="6"/>
      <c r="V1778" s="5"/>
      <c r="W1778" s="5"/>
      <c r="X1778" s="6"/>
      <c r="Y1778" s="6"/>
      <c r="Z1778" s="6"/>
      <c r="AA1778" s="1"/>
      <c r="AB1778" s="1"/>
      <c r="AC1778" s="1"/>
      <c r="AD1778" s="2"/>
      <c r="AE1778" s="2"/>
      <c r="AF1778" s="1"/>
    </row>
    <row r="1779">
      <c r="A1779" s="5"/>
      <c r="B1779" s="3"/>
      <c r="C1779" s="2"/>
      <c r="D1779" s="24"/>
      <c r="E1779" s="2"/>
      <c r="F1779" s="5"/>
      <c r="G1779" s="3"/>
      <c r="H1779" s="1"/>
      <c r="I1779" s="3"/>
      <c r="J1779" s="1"/>
      <c r="K1779" s="5"/>
      <c r="L1779" s="5"/>
      <c r="M1779" s="1"/>
      <c r="N1779" s="1"/>
      <c r="O1779" s="2"/>
      <c r="P1779" s="1"/>
      <c r="Q1779" s="1"/>
      <c r="R1779" s="2"/>
      <c r="S1779" s="1"/>
      <c r="T1779" s="1"/>
      <c r="U1779" s="6"/>
      <c r="V1779" s="5"/>
      <c r="W1779" s="5"/>
      <c r="X1779" s="6"/>
      <c r="Y1779" s="6"/>
      <c r="Z1779" s="6"/>
      <c r="AA1779" s="1"/>
      <c r="AB1779" s="1"/>
      <c r="AC1779" s="1"/>
      <c r="AD1779" s="2"/>
      <c r="AE1779" s="2"/>
      <c r="AF1779" s="1"/>
    </row>
    <row r="1780">
      <c r="A1780" s="5"/>
      <c r="B1780" s="3"/>
      <c r="C1780" s="2"/>
      <c r="D1780" s="24"/>
      <c r="E1780" s="2"/>
      <c r="F1780" s="5"/>
      <c r="G1780" s="3"/>
      <c r="H1780" s="1"/>
      <c r="I1780" s="3"/>
      <c r="J1780" s="1"/>
      <c r="K1780" s="5"/>
      <c r="L1780" s="5"/>
      <c r="M1780" s="1"/>
      <c r="N1780" s="1"/>
      <c r="O1780" s="2"/>
      <c r="P1780" s="1"/>
      <c r="Q1780" s="1"/>
      <c r="R1780" s="2"/>
      <c r="S1780" s="1"/>
      <c r="T1780" s="1"/>
      <c r="U1780" s="6"/>
      <c r="V1780" s="5"/>
      <c r="W1780" s="5"/>
      <c r="X1780" s="6"/>
      <c r="Y1780" s="6"/>
      <c r="Z1780" s="6"/>
      <c r="AA1780" s="1"/>
      <c r="AB1780" s="1"/>
      <c r="AC1780" s="1"/>
      <c r="AD1780" s="2"/>
      <c r="AE1780" s="2"/>
      <c r="AF1780" s="1"/>
    </row>
    <row r="1781">
      <c r="A1781" s="5"/>
      <c r="B1781" s="3"/>
      <c r="C1781" s="2"/>
      <c r="D1781" s="24"/>
      <c r="E1781" s="2"/>
      <c r="F1781" s="5"/>
      <c r="G1781" s="3"/>
      <c r="H1781" s="1"/>
      <c r="I1781" s="3"/>
      <c r="J1781" s="1"/>
      <c r="K1781" s="5"/>
      <c r="L1781" s="5"/>
      <c r="M1781" s="1"/>
      <c r="N1781" s="1"/>
      <c r="O1781" s="2"/>
      <c r="P1781" s="1"/>
      <c r="Q1781" s="1"/>
      <c r="R1781" s="2"/>
      <c r="S1781" s="1"/>
      <c r="T1781" s="1"/>
      <c r="U1781" s="6"/>
      <c r="V1781" s="5"/>
      <c r="W1781" s="5"/>
      <c r="X1781" s="6"/>
      <c r="Y1781" s="6"/>
      <c r="Z1781" s="6"/>
      <c r="AA1781" s="1"/>
      <c r="AB1781" s="1"/>
      <c r="AC1781" s="1"/>
      <c r="AD1781" s="2"/>
      <c r="AE1781" s="2"/>
      <c r="AF1781" s="1"/>
    </row>
    <row r="1782">
      <c r="A1782" s="5"/>
      <c r="B1782" s="3"/>
      <c r="C1782" s="2"/>
      <c r="D1782" s="24"/>
      <c r="E1782" s="11"/>
      <c r="F1782" s="1"/>
      <c r="G1782" s="18"/>
      <c r="H1782" s="1"/>
      <c r="I1782" s="18"/>
      <c r="J1782" s="1"/>
      <c r="K1782" s="5"/>
      <c r="L1782" s="5"/>
      <c r="M1782" s="1"/>
      <c r="N1782" s="1"/>
      <c r="O1782" s="2"/>
      <c r="P1782" s="1"/>
      <c r="Q1782" s="1"/>
      <c r="R1782" s="2"/>
      <c r="S1782" s="1"/>
      <c r="T1782" s="1"/>
      <c r="U1782" s="6"/>
      <c r="V1782" s="5"/>
      <c r="W1782" s="5"/>
      <c r="X1782" s="6"/>
      <c r="Y1782" s="6"/>
      <c r="Z1782" s="6"/>
      <c r="AA1782" s="1"/>
      <c r="AB1782" s="1"/>
      <c r="AC1782" s="1"/>
      <c r="AD1782" s="2"/>
      <c r="AE1782" s="2"/>
      <c r="AF1782" s="1"/>
    </row>
    <row r="1783">
      <c r="A1783" s="5"/>
      <c r="B1783" s="3"/>
      <c r="C1783" s="2"/>
      <c r="D1783" s="24"/>
      <c r="E1783" s="2"/>
      <c r="F1783" s="5"/>
      <c r="G1783" s="3"/>
      <c r="H1783" s="1"/>
      <c r="I1783" s="3"/>
      <c r="J1783" s="1"/>
      <c r="K1783" s="5"/>
      <c r="L1783" s="5"/>
      <c r="M1783" s="1"/>
      <c r="N1783" s="1"/>
      <c r="O1783" s="2"/>
      <c r="P1783" s="1"/>
      <c r="Q1783" s="1"/>
      <c r="R1783" s="2"/>
      <c r="S1783" s="1"/>
      <c r="T1783" s="1"/>
      <c r="U1783" s="6"/>
      <c r="V1783" s="5"/>
      <c r="W1783" s="5"/>
      <c r="X1783" s="6"/>
      <c r="Y1783" s="6"/>
      <c r="Z1783" s="6"/>
      <c r="AA1783" s="1"/>
      <c r="AB1783" s="1"/>
      <c r="AC1783" s="1"/>
      <c r="AD1783" s="2"/>
      <c r="AE1783" s="2"/>
      <c r="AF1783" s="1"/>
    </row>
    <row r="1784">
      <c r="A1784" s="5"/>
      <c r="B1784" s="3"/>
      <c r="C1784" s="2"/>
      <c r="D1784" s="24"/>
      <c r="E1784" s="2"/>
      <c r="F1784" s="5"/>
      <c r="G1784" s="3"/>
      <c r="H1784" s="1"/>
      <c r="I1784" s="3"/>
      <c r="J1784" s="1"/>
      <c r="K1784" s="5"/>
      <c r="L1784" s="5"/>
      <c r="M1784" s="1"/>
      <c r="N1784" s="1"/>
      <c r="O1784" s="2"/>
      <c r="P1784" s="1"/>
      <c r="Q1784" s="1"/>
      <c r="R1784" s="2"/>
      <c r="S1784" s="1"/>
      <c r="T1784" s="1"/>
      <c r="U1784" s="6"/>
      <c r="V1784" s="5"/>
      <c r="W1784" s="5"/>
      <c r="X1784" s="6"/>
      <c r="Y1784" s="6"/>
      <c r="Z1784" s="6"/>
      <c r="AA1784" s="1"/>
      <c r="AB1784" s="1"/>
      <c r="AC1784" s="1"/>
      <c r="AD1784" s="2"/>
      <c r="AE1784" s="2"/>
      <c r="AF1784" s="1"/>
    </row>
    <row r="1785">
      <c r="A1785" s="5"/>
      <c r="B1785" s="3"/>
      <c r="C1785" s="2"/>
      <c r="D1785" s="24"/>
      <c r="E1785" s="1"/>
      <c r="F1785" s="11"/>
      <c r="G1785" s="25"/>
      <c r="H1785" s="2"/>
      <c r="I1785" s="25"/>
      <c r="J1785" s="1"/>
      <c r="K1785" s="5"/>
      <c r="L1785" s="5"/>
      <c r="M1785" s="1"/>
      <c r="N1785" s="1"/>
      <c r="O1785" s="2"/>
      <c r="P1785" s="1"/>
      <c r="Q1785" s="1"/>
      <c r="R1785" s="2"/>
      <c r="S1785" s="1"/>
      <c r="T1785" s="1"/>
      <c r="U1785" s="6"/>
      <c r="V1785" s="5"/>
      <c r="W1785" s="5"/>
      <c r="X1785" s="6"/>
      <c r="Y1785" s="6"/>
      <c r="Z1785" s="6"/>
      <c r="AA1785" s="1"/>
      <c r="AB1785" s="1"/>
      <c r="AC1785" s="1"/>
      <c r="AD1785" s="2"/>
      <c r="AE1785" s="2"/>
      <c r="AF1785" s="1"/>
    </row>
    <row r="1786">
      <c r="A1786" s="5"/>
      <c r="B1786" s="3"/>
      <c r="C1786" s="1"/>
      <c r="D1786" s="24"/>
      <c r="E1786" s="2"/>
      <c r="F1786" s="5"/>
      <c r="G1786" s="3"/>
      <c r="H1786" s="1"/>
      <c r="I1786" s="3"/>
      <c r="J1786" s="1"/>
      <c r="K1786" s="5"/>
      <c r="L1786" s="5"/>
      <c r="M1786" s="1"/>
      <c r="N1786" s="1"/>
      <c r="O1786" s="2"/>
      <c r="P1786" s="1"/>
      <c r="Q1786" s="1"/>
      <c r="R1786" s="2"/>
      <c r="S1786" s="1"/>
      <c r="T1786" s="1"/>
      <c r="U1786" s="6"/>
      <c r="V1786" s="5"/>
      <c r="W1786" s="5"/>
      <c r="X1786" s="6"/>
      <c r="Y1786" s="6"/>
      <c r="Z1786" s="6"/>
      <c r="AA1786" s="1"/>
      <c r="AB1786" s="1"/>
      <c r="AC1786" s="1"/>
      <c r="AD1786" s="2"/>
      <c r="AE1786" s="2"/>
      <c r="AF1786" s="1"/>
    </row>
    <row r="1787">
      <c r="A1787" s="5"/>
      <c r="B1787" s="3"/>
      <c r="C1787" s="1"/>
      <c r="D1787" s="24"/>
      <c r="E1787" s="11"/>
      <c r="F1787" s="1"/>
      <c r="G1787" s="18"/>
      <c r="H1787" s="1"/>
      <c r="I1787" s="18"/>
      <c r="J1787" s="1"/>
      <c r="K1787" s="5"/>
      <c r="L1787" s="5"/>
      <c r="M1787" s="1"/>
      <c r="N1787" s="1"/>
      <c r="O1787" s="2"/>
      <c r="P1787" s="1"/>
      <c r="Q1787" s="1"/>
      <c r="R1787" s="2"/>
      <c r="S1787" s="1"/>
      <c r="T1787" s="1"/>
      <c r="U1787" s="6"/>
      <c r="V1787" s="5"/>
      <c r="W1787" s="5"/>
      <c r="X1787" s="6"/>
      <c r="Y1787" s="6"/>
      <c r="Z1787" s="6"/>
      <c r="AA1787" s="1"/>
      <c r="AB1787" s="1"/>
      <c r="AC1787" s="1"/>
      <c r="AD1787" s="2"/>
      <c r="AE1787" s="2"/>
      <c r="AF1787" s="1"/>
    </row>
    <row r="1788">
      <c r="A1788" s="5"/>
      <c r="B1788" s="3"/>
      <c r="C1788" s="1"/>
      <c r="D1788" s="24"/>
      <c r="E1788" s="2"/>
      <c r="F1788" s="5"/>
      <c r="G1788" s="3"/>
      <c r="H1788" s="1"/>
      <c r="I1788" s="3"/>
      <c r="J1788" s="1"/>
      <c r="K1788" s="5"/>
      <c r="L1788" s="5"/>
      <c r="M1788" s="1"/>
      <c r="N1788" s="1"/>
      <c r="O1788" s="2"/>
      <c r="P1788" s="1"/>
      <c r="Q1788" s="1"/>
      <c r="R1788" s="2"/>
      <c r="S1788" s="1"/>
      <c r="T1788" s="1"/>
      <c r="U1788" s="6"/>
      <c r="V1788" s="5"/>
      <c r="W1788" s="5"/>
      <c r="X1788" s="6"/>
      <c r="Y1788" s="6"/>
      <c r="Z1788" s="6"/>
      <c r="AA1788" s="1"/>
      <c r="AB1788" s="1"/>
      <c r="AC1788" s="1"/>
      <c r="AD1788" s="2"/>
      <c r="AE1788" s="2"/>
      <c r="AF1788" s="1"/>
    </row>
    <row r="1789">
      <c r="A1789" s="5"/>
      <c r="B1789" s="3"/>
      <c r="C1789" s="1"/>
      <c r="D1789" s="24"/>
      <c r="E1789" s="2"/>
      <c r="F1789" s="5"/>
      <c r="G1789" s="3"/>
      <c r="H1789" s="1"/>
      <c r="I1789" s="3"/>
      <c r="J1789" s="1"/>
      <c r="K1789" s="5"/>
      <c r="L1789" s="5"/>
      <c r="M1789" s="1"/>
      <c r="N1789" s="1"/>
      <c r="O1789" s="2"/>
      <c r="P1789" s="1"/>
      <c r="Q1789" s="1"/>
      <c r="R1789" s="2"/>
      <c r="S1789" s="1"/>
      <c r="T1789" s="1"/>
      <c r="U1789" s="5"/>
      <c r="V1789" s="5"/>
      <c r="W1789" s="5"/>
      <c r="X1789" s="5"/>
      <c r="Y1789" s="5"/>
      <c r="Z1789" s="5"/>
      <c r="AA1789" s="1"/>
      <c r="AB1789" s="1"/>
      <c r="AC1789" s="1"/>
      <c r="AD1789" s="2"/>
      <c r="AE1789" s="2"/>
      <c r="AF1789" s="1"/>
    </row>
    <row r="1790">
      <c r="A1790" s="5"/>
      <c r="B1790" s="3"/>
      <c r="C1790" s="2"/>
      <c r="D1790" s="24"/>
      <c r="E1790" s="2"/>
      <c r="F1790" s="5"/>
      <c r="G1790" s="3"/>
      <c r="H1790" s="1"/>
      <c r="I1790" s="3"/>
      <c r="J1790" s="1"/>
      <c r="K1790" s="5"/>
      <c r="L1790" s="5"/>
      <c r="M1790" s="1"/>
      <c r="N1790" s="1"/>
      <c r="O1790" s="2"/>
      <c r="P1790" s="1"/>
      <c r="Q1790" s="1"/>
      <c r="R1790" s="2"/>
      <c r="S1790" s="1"/>
      <c r="T1790" s="1"/>
      <c r="U1790" s="6"/>
      <c r="V1790" s="5"/>
      <c r="W1790" s="5"/>
      <c r="X1790" s="6"/>
      <c r="Y1790" s="6"/>
      <c r="Z1790" s="5"/>
      <c r="AA1790" s="1"/>
      <c r="AB1790" s="1"/>
      <c r="AC1790" s="1"/>
      <c r="AD1790" s="2"/>
      <c r="AE1790" s="2"/>
      <c r="AF1790" s="1"/>
    </row>
    <row r="1791">
      <c r="A1791" s="5"/>
      <c r="B1791" s="3"/>
      <c r="C1791" s="1"/>
      <c r="D1791" s="24"/>
      <c r="E1791" s="2"/>
      <c r="F1791" s="5"/>
      <c r="G1791" s="3"/>
      <c r="H1791" s="1"/>
      <c r="I1791" s="3"/>
      <c r="J1791" s="1"/>
      <c r="K1791" s="5"/>
      <c r="L1791" s="5"/>
      <c r="M1791" s="1"/>
      <c r="N1791" s="1"/>
      <c r="O1791" s="2"/>
      <c r="P1791" s="1"/>
      <c r="Q1791" s="1"/>
      <c r="R1791" s="2"/>
      <c r="S1791" s="1"/>
      <c r="T1791" s="1"/>
      <c r="U1791" s="6"/>
      <c r="V1791" s="5"/>
      <c r="W1791" s="5"/>
      <c r="X1791" s="6"/>
      <c r="Y1791" s="6"/>
      <c r="Z1791" s="6"/>
      <c r="AA1791" s="1"/>
      <c r="AB1791" s="1"/>
      <c r="AC1791" s="1"/>
      <c r="AD1791" s="2"/>
      <c r="AE1791" s="2"/>
      <c r="AF1791" s="1"/>
    </row>
    <row r="1792">
      <c r="A1792" s="5"/>
      <c r="B1792" s="3"/>
      <c r="C1792" s="1"/>
      <c r="D1792" s="24"/>
      <c r="E1792" s="2"/>
      <c r="F1792" s="5"/>
      <c r="G1792" s="3"/>
      <c r="H1792" s="1"/>
      <c r="I1792" s="3"/>
      <c r="J1792" s="1"/>
      <c r="K1792" s="5"/>
      <c r="L1792" s="5"/>
      <c r="M1792" s="1"/>
      <c r="N1792" s="1"/>
      <c r="O1792" s="2"/>
      <c r="P1792" s="1"/>
      <c r="Q1792" s="1"/>
      <c r="R1792" s="2"/>
      <c r="S1792" s="1"/>
      <c r="T1792" s="1"/>
      <c r="U1792" s="5"/>
      <c r="V1792" s="5"/>
      <c r="W1792" s="5"/>
      <c r="X1792" s="5"/>
      <c r="Y1792" s="5"/>
      <c r="Z1792" s="6"/>
      <c r="AA1792" s="1"/>
      <c r="AB1792" s="1"/>
      <c r="AC1792" s="1"/>
      <c r="AD1792" s="2"/>
      <c r="AE1792" s="2"/>
      <c r="AF1792" s="1"/>
    </row>
    <row r="1793">
      <c r="A1793" s="5"/>
      <c r="B1793" s="3"/>
      <c r="C1793" s="2"/>
      <c r="D1793" s="24"/>
      <c r="E1793" s="2"/>
      <c r="F1793" s="5"/>
      <c r="G1793" s="3"/>
      <c r="H1793" s="1"/>
      <c r="I1793" s="3"/>
      <c r="J1793" s="1"/>
      <c r="K1793" s="5"/>
      <c r="L1793" s="5"/>
      <c r="M1793" s="1"/>
      <c r="N1793" s="1"/>
      <c r="O1793" s="2"/>
      <c r="P1793" s="1"/>
      <c r="Q1793" s="1"/>
      <c r="R1793" s="2"/>
      <c r="S1793" s="1"/>
      <c r="T1793" s="1"/>
      <c r="U1793" s="6"/>
      <c r="V1793" s="5"/>
      <c r="W1793" s="5"/>
      <c r="X1793" s="6"/>
      <c r="Y1793" s="6"/>
      <c r="Z1793" s="6"/>
      <c r="AA1793" s="1"/>
      <c r="AB1793" s="1"/>
      <c r="AC1793" s="1"/>
      <c r="AD1793" s="2"/>
      <c r="AE1793" s="1"/>
      <c r="AF1793" s="1"/>
    </row>
    <row r="1794">
      <c r="A1794" s="5"/>
      <c r="B1794" s="3"/>
      <c r="C1794" s="2"/>
      <c r="D1794" s="24"/>
      <c r="E1794" s="2"/>
      <c r="F1794" s="5"/>
      <c r="G1794" s="3"/>
      <c r="H1794" s="1"/>
      <c r="I1794" s="3"/>
      <c r="J1794" s="1"/>
      <c r="K1794" s="5"/>
      <c r="L1794" s="5"/>
      <c r="M1794" s="1"/>
      <c r="N1794" s="1"/>
      <c r="O1794" s="2"/>
      <c r="P1794" s="1"/>
      <c r="Q1794" s="1"/>
      <c r="R1794" s="2"/>
      <c r="S1794" s="1"/>
      <c r="T1794" s="1"/>
      <c r="U1794" s="6"/>
      <c r="V1794" s="5"/>
      <c r="W1794" s="5"/>
      <c r="X1794" s="6"/>
      <c r="Y1794" s="6"/>
      <c r="Z1794" s="5"/>
      <c r="AA1794" s="1"/>
      <c r="AB1794" s="1"/>
      <c r="AC1794" s="1"/>
      <c r="AD1794" s="2"/>
      <c r="AE1794" s="2"/>
      <c r="AF1794" s="1"/>
    </row>
    <row r="1795">
      <c r="A1795" s="5"/>
      <c r="B1795" s="3"/>
      <c r="C1795" s="2"/>
      <c r="D1795" s="24"/>
      <c r="E1795" s="2"/>
      <c r="F1795" s="5"/>
      <c r="G1795" s="3"/>
      <c r="H1795" s="1"/>
      <c r="I1795" s="3"/>
      <c r="J1795" s="1"/>
      <c r="K1795" s="5"/>
      <c r="L1795" s="5"/>
      <c r="M1795" s="1"/>
      <c r="N1795" s="1"/>
      <c r="O1795" s="2"/>
      <c r="P1795" s="1"/>
      <c r="Q1795" s="1"/>
      <c r="R1795" s="2"/>
      <c r="S1795" s="1"/>
      <c r="T1795" s="1"/>
      <c r="U1795" s="6"/>
      <c r="V1795" s="5"/>
      <c r="W1795" s="5"/>
      <c r="X1795" s="6"/>
      <c r="Y1795" s="6"/>
      <c r="Z1795" s="5"/>
      <c r="AA1795" s="1"/>
      <c r="AB1795" s="1"/>
      <c r="AC1795" s="1"/>
      <c r="AD1795" s="2"/>
      <c r="AE1795" s="2"/>
      <c r="AF1795" s="1"/>
    </row>
    <row r="1796">
      <c r="A1796" s="5"/>
      <c r="B1796" s="3"/>
      <c r="C1796" s="1"/>
      <c r="D1796" s="24"/>
      <c r="E1796" s="2"/>
      <c r="F1796" s="5"/>
      <c r="G1796" s="3"/>
      <c r="H1796" s="1"/>
      <c r="I1796" s="3"/>
      <c r="J1796" s="1"/>
      <c r="K1796" s="5"/>
      <c r="L1796" s="5"/>
      <c r="M1796" s="1"/>
      <c r="N1796" s="1"/>
      <c r="O1796" s="2"/>
      <c r="P1796" s="1"/>
      <c r="Q1796" s="1"/>
      <c r="R1796" s="2"/>
      <c r="S1796" s="1"/>
      <c r="T1796" s="1"/>
      <c r="U1796" s="6"/>
      <c r="V1796" s="5"/>
      <c r="W1796" s="5"/>
      <c r="X1796" s="6"/>
      <c r="Y1796" s="6"/>
      <c r="Z1796" s="6"/>
      <c r="AA1796" s="1"/>
      <c r="AB1796" s="1"/>
      <c r="AC1796" s="1"/>
      <c r="AD1796" s="2"/>
      <c r="AE1796" s="2"/>
      <c r="AF1796" s="1"/>
    </row>
    <row r="1797">
      <c r="A1797" s="5"/>
      <c r="B1797" s="3"/>
      <c r="C1797" s="2"/>
      <c r="D1797" s="24"/>
      <c r="E1797" s="2"/>
      <c r="F1797" s="5"/>
      <c r="G1797" s="3"/>
      <c r="H1797" s="1"/>
      <c r="I1797" s="3"/>
      <c r="J1797" s="1"/>
      <c r="K1797" s="5"/>
      <c r="L1797" s="5"/>
      <c r="M1797" s="1"/>
      <c r="N1797" s="1"/>
      <c r="O1797" s="2"/>
      <c r="P1797" s="1"/>
      <c r="Q1797" s="1"/>
      <c r="R1797" s="2"/>
      <c r="S1797" s="1"/>
      <c r="T1797" s="1"/>
      <c r="U1797" s="6"/>
      <c r="V1797" s="5"/>
      <c r="W1797" s="5"/>
      <c r="X1797" s="6"/>
      <c r="Y1797" s="6"/>
      <c r="Z1797" s="6"/>
      <c r="AA1797" s="1"/>
      <c r="AB1797" s="1"/>
      <c r="AC1797" s="1"/>
      <c r="AD1797" s="2"/>
      <c r="AE1797" s="2"/>
      <c r="AF1797" s="1"/>
    </row>
    <row r="1798">
      <c r="A1798" s="5"/>
      <c r="B1798" s="3"/>
      <c r="C1798" s="2"/>
      <c r="D1798" s="24"/>
      <c r="E1798" s="2"/>
      <c r="F1798" s="5"/>
      <c r="G1798" s="3"/>
      <c r="H1798" s="1"/>
      <c r="I1798" s="3"/>
      <c r="J1798" s="1"/>
      <c r="K1798" s="5"/>
      <c r="L1798" s="5"/>
      <c r="M1798" s="1"/>
      <c r="N1798" s="1"/>
      <c r="O1798" s="2"/>
      <c r="P1798" s="1"/>
      <c r="Q1798" s="1"/>
      <c r="R1798" s="2"/>
      <c r="S1798" s="1"/>
      <c r="T1798" s="1"/>
      <c r="U1798" s="6"/>
      <c r="V1798" s="5"/>
      <c r="W1798" s="5"/>
      <c r="X1798" s="6"/>
      <c r="Y1798" s="6"/>
      <c r="Z1798" s="6"/>
      <c r="AA1798" s="1"/>
      <c r="AB1798" s="1"/>
      <c r="AC1798" s="1"/>
      <c r="AD1798" s="2"/>
      <c r="AE1798" s="2"/>
      <c r="AF1798" s="1"/>
    </row>
    <row r="1799">
      <c r="A1799" s="5"/>
      <c r="B1799" s="3"/>
      <c r="C1799" s="1"/>
      <c r="D1799" s="24"/>
      <c r="E1799" s="2"/>
      <c r="F1799" s="5"/>
      <c r="G1799" s="3"/>
      <c r="H1799" s="1"/>
      <c r="I1799" s="3"/>
      <c r="J1799" s="1"/>
      <c r="K1799" s="5"/>
      <c r="L1799" s="5"/>
      <c r="M1799" s="1"/>
      <c r="N1799" s="1"/>
      <c r="O1799" s="2"/>
      <c r="P1799" s="1"/>
      <c r="Q1799" s="1"/>
      <c r="R1799" s="2"/>
      <c r="S1799" s="1"/>
      <c r="T1799" s="1"/>
      <c r="U1799" s="5"/>
      <c r="V1799" s="5"/>
      <c r="W1799" s="5"/>
      <c r="X1799" s="6"/>
      <c r="Y1799" s="6"/>
      <c r="Z1799" s="5"/>
      <c r="AA1799" s="1"/>
      <c r="AB1799" s="1"/>
      <c r="AC1799" s="1"/>
      <c r="AD1799" s="2"/>
      <c r="AE1799" s="2"/>
      <c r="AF1799" s="1"/>
    </row>
    <row r="1800">
      <c r="A1800" s="5"/>
      <c r="B1800" s="3"/>
      <c r="C1800" s="1"/>
      <c r="D1800" s="24"/>
      <c r="E1800" s="2"/>
      <c r="F1800" s="5"/>
      <c r="G1800" s="3"/>
      <c r="H1800" s="1"/>
      <c r="I1800" s="3"/>
      <c r="J1800" s="1"/>
      <c r="K1800" s="5"/>
      <c r="L1800" s="5"/>
      <c r="M1800" s="1"/>
      <c r="N1800" s="1"/>
      <c r="O1800" s="2"/>
      <c r="P1800" s="1"/>
      <c r="Q1800" s="1"/>
      <c r="R1800" s="2"/>
      <c r="S1800" s="1"/>
      <c r="T1800" s="1"/>
      <c r="U1800" s="6"/>
      <c r="V1800" s="5"/>
      <c r="W1800" s="5"/>
      <c r="X1800" s="6"/>
      <c r="Y1800" s="6"/>
      <c r="Z1800" s="6"/>
      <c r="AA1800" s="1"/>
      <c r="AB1800" s="1"/>
      <c r="AC1800" s="1"/>
      <c r="AD1800" s="2"/>
      <c r="AE1800" s="2"/>
      <c r="AF1800" s="1"/>
    </row>
    <row r="1801">
      <c r="A1801" s="5"/>
      <c r="B1801" s="3"/>
      <c r="C1801" s="2"/>
      <c r="D1801" s="24"/>
      <c r="E1801" s="1"/>
      <c r="F1801" s="11"/>
      <c r="G1801" s="25"/>
      <c r="H1801" s="2"/>
      <c r="I1801" s="25"/>
      <c r="J1801" s="1"/>
      <c r="K1801" s="5"/>
      <c r="L1801" s="5"/>
      <c r="M1801" s="1"/>
      <c r="N1801" s="1"/>
      <c r="O1801" s="2"/>
      <c r="P1801" s="1"/>
      <c r="Q1801" s="1"/>
      <c r="R1801" s="2"/>
      <c r="S1801" s="1"/>
      <c r="T1801" s="1"/>
      <c r="U1801" s="6"/>
      <c r="V1801" s="5"/>
      <c r="W1801" s="5"/>
      <c r="X1801" s="6"/>
      <c r="Y1801" s="6"/>
      <c r="Z1801" s="6"/>
      <c r="AA1801" s="1"/>
      <c r="AB1801" s="1"/>
      <c r="AC1801" s="1"/>
      <c r="AD1801" s="2"/>
      <c r="AE1801" s="2"/>
      <c r="AF1801" s="1"/>
    </row>
    <row r="1802">
      <c r="A1802" s="5"/>
      <c r="B1802" s="3"/>
      <c r="C1802" s="2"/>
      <c r="D1802" s="24"/>
      <c r="E1802" s="2"/>
      <c r="F1802" s="1"/>
      <c r="G1802" s="18"/>
      <c r="H1802" s="1"/>
      <c r="I1802" s="18"/>
      <c r="J1802" s="1"/>
      <c r="K1802" s="5"/>
      <c r="L1802" s="5"/>
      <c r="M1802" s="1"/>
      <c r="N1802" s="1"/>
      <c r="O1802" s="2"/>
      <c r="P1802" s="1"/>
      <c r="Q1802" s="1"/>
      <c r="R1802" s="2"/>
      <c r="S1802" s="1"/>
      <c r="T1802" s="1"/>
      <c r="U1802" s="6"/>
      <c r="V1802" s="5"/>
      <c r="W1802" s="5"/>
      <c r="X1802" s="6"/>
      <c r="Y1802" s="6"/>
      <c r="Z1802" s="6"/>
      <c r="AA1802" s="1"/>
      <c r="AB1802" s="1"/>
      <c r="AC1802" s="1"/>
      <c r="AD1802" s="2"/>
      <c r="AE1802" s="2"/>
      <c r="AF1802" s="1"/>
    </row>
    <row r="1803">
      <c r="A1803" s="5"/>
      <c r="B1803" s="3"/>
      <c r="C1803" s="2"/>
      <c r="D1803" s="24"/>
      <c r="E1803" s="2"/>
      <c r="F1803" s="5"/>
      <c r="G1803" s="3"/>
      <c r="H1803" s="1"/>
      <c r="I1803" s="3"/>
      <c r="J1803" s="1"/>
      <c r="K1803" s="5"/>
      <c r="L1803" s="5"/>
      <c r="M1803" s="1"/>
      <c r="N1803" s="1"/>
      <c r="O1803" s="2"/>
      <c r="P1803" s="1"/>
      <c r="Q1803" s="1"/>
      <c r="R1803" s="2"/>
      <c r="S1803" s="1"/>
      <c r="T1803" s="1"/>
      <c r="U1803" s="6"/>
      <c r="V1803" s="5"/>
      <c r="W1803" s="5"/>
      <c r="X1803" s="6"/>
      <c r="Y1803" s="6"/>
      <c r="Z1803" s="6"/>
      <c r="AA1803" s="1"/>
      <c r="AB1803" s="1"/>
      <c r="AC1803" s="1"/>
      <c r="AD1803" s="2"/>
      <c r="AE1803" s="2"/>
      <c r="AF1803" s="1"/>
    </row>
    <row r="1804">
      <c r="A1804" s="5"/>
      <c r="B1804" s="3"/>
      <c r="C1804" s="2"/>
      <c r="D1804" s="24"/>
      <c r="E1804" s="2"/>
      <c r="F1804" s="5"/>
      <c r="G1804" s="3"/>
      <c r="H1804" s="1"/>
      <c r="I1804" s="3"/>
      <c r="J1804" s="1"/>
      <c r="K1804" s="5"/>
      <c r="L1804" s="5"/>
      <c r="M1804" s="1"/>
      <c r="N1804" s="1"/>
      <c r="O1804" s="2"/>
      <c r="P1804" s="1"/>
      <c r="Q1804" s="1"/>
      <c r="R1804" s="2"/>
      <c r="S1804" s="1"/>
      <c r="T1804" s="1"/>
      <c r="U1804" s="6"/>
      <c r="V1804" s="5"/>
      <c r="W1804" s="5"/>
      <c r="X1804" s="6"/>
      <c r="Y1804" s="6"/>
      <c r="Z1804" s="6"/>
      <c r="AA1804" s="1"/>
      <c r="AB1804" s="1"/>
      <c r="AC1804" s="1"/>
      <c r="AD1804" s="2"/>
      <c r="AE1804" s="2"/>
      <c r="AF1804" s="1"/>
    </row>
    <row r="1805">
      <c r="A1805" s="5"/>
      <c r="B1805" s="3"/>
      <c r="C1805" s="2"/>
      <c r="D1805" s="24"/>
      <c r="E1805" s="2"/>
      <c r="F1805" s="5"/>
      <c r="G1805" s="3"/>
      <c r="H1805" s="1"/>
      <c r="I1805" s="3"/>
      <c r="J1805" s="1"/>
      <c r="K1805" s="5"/>
      <c r="L1805" s="5"/>
      <c r="M1805" s="1"/>
      <c r="N1805" s="1"/>
      <c r="O1805" s="2"/>
      <c r="P1805" s="1"/>
      <c r="Q1805" s="1"/>
      <c r="R1805" s="2"/>
      <c r="S1805" s="1"/>
      <c r="T1805" s="1"/>
      <c r="U1805" s="6"/>
      <c r="V1805" s="5"/>
      <c r="W1805" s="5"/>
      <c r="X1805" s="6"/>
      <c r="Y1805" s="6"/>
      <c r="Z1805" s="6"/>
      <c r="AA1805" s="1"/>
      <c r="AB1805" s="1"/>
      <c r="AC1805" s="1"/>
      <c r="AD1805" s="2"/>
      <c r="AE1805" s="2"/>
      <c r="AF1805" s="1"/>
    </row>
    <row r="1806">
      <c r="A1806" s="5"/>
      <c r="B1806" s="3"/>
      <c r="C1806" s="2"/>
      <c r="D1806" s="24"/>
      <c r="E1806" s="2"/>
      <c r="F1806" s="5"/>
      <c r="G1806" s="3"/>
      <c r="H1806" s="1"/>
      <c r="I1806" s="3"/>
      <c r="J1806" s="1"/>
      <c r="K1806" s="5"/>
      <c r="L1806" s="5"/>
      <c r="M1806" s="1"/>
      <c r="N1806" s="1"/>
      <c r="O1806" s="2"/>
      <c r="P1806" s="1"/>
      <c r="Q1806" s="1"/>
      <c r="R1806" s="2"/>
      <c r="S1806" s="1"/>
      <c r="T1806" s="1"/>
      <c r="U1806" s="5"/>
      <c r="V1806" s="5"/>
      <c r="W1806" s="5"/>
      <c r="X1806" s="6"/>
      <c r="Y1806" s="6"/>
      <c r="Z1806" s="6"/>
      <c r="AA1806" s="1"/>
      <c r="AB1806" s="1"/>
      <c r="AC1806" s="1"/>
      <c r="AD1806" s="2"/>
      <c r="AE1806" s="2"/>
      <c r="AF1806" s="1"/>
    </row>
    <row r="1807">
      <c r="A1807" s="5"/>
      <c r="B1807" s="3"/>
      <c r="C1807" s="2"/>
      <c r="D1807" s="24"/>
      <c r="E1807" s="2"/>
      <c r="F1807" s="5"/>
      <c r="G1807" s="3"/>
      <c r="H1807" s="1"/>
      <c r="I1807" s="3"/>
      <c r="J1807" s="1"/>
      <c r="K1807" s="5"/>
      <c r="L1807" s="5"/>
      <c r="M1807" s="1"/>
      <c r="N1807" s="1"/>
      <c r="O1807" s="2"/>
      <c r="P1807" s="1"/>
      <c r="Q1807" s="1"/>
      <c r="R1807" s="2"/>
      <c r="S1807" s="1"/>
      <c r="T1807" s="1"/>
      <c r="U1807" s="6"/>
      <c r="V1807" s="5"/>
      <c r="W1807" s="5"/>
      <c r="X1807" s="6"/>
      <c r="Y1807" s="6"/>
      <c r="Z1807" s="5"/>
      <c r="AA1807" s="1"/>
      <c r="AB1807" s="1"/>
      <c r="AC1807" s="1"/>
      <c r="AD1807" s="2"/>
      <c r="AE1807" s="2"/>
      <c r="AF1807" s="1"/>
    </row>
    <row r="1808">
      <c r="A1808" s="5"/>
      <c r="B1808" s="3"/>
      <c r="C1808" s="2"/>
      <c r="D1808" s="24"/>
      <c r="E1808" s="2"/>
      <c r="F1808" s="5"/>
      <c r="G1808" s="3"/>
      <c r="H1808" s="1"/>
      <c r="I1808" s="3"/>
      <c r="J1808" s="1"/>
      <c r="K1808" s="5"/>
      <c r="L1808" s="5"/>
      <c r="M1808" s="1"/>
      <c r="N1808" s="1"/>
      <c r="O1808" s="2"/>
      <c r="P1808" s="1"/>
      <c r="Q1808" s="1"/>
      <c r="R1808" s="2"/>
      <c r="S1808" s="1"/>
      <c r="T1808" s="1"/>
      <c r="U1808" s="6"/>
      <c r="V1808" s="5"/>
      <c r="W1808" s="5"/>
      <c r="X1808" s="6"/>
      <c r="Y1808" s="6"/>
      <c r="Z1808" s="5"/>
      <c r="AA1808" s="1"/>
      <c r="AB1808" s="1"/>
      <c r="AC1808" s="1"/>
      <c r="AD1808" s="2"/>
      <c r="AE1808" s="2"/>
      <c r="AF1808" s="1"/>
    </row>
    <row r="1809">
      <c r="A1809" s="5"/>
      <c r="B1809" s="3"/>
      <c r="C1809" s="2"/>
      <c r="D1809" s="24"/>
      <c r="E1809" s="5"/>
      <c r="F1809" s="2"/>
      <c r="G1809" s="26"/>
      <c r="H1809" s="2"/>
      <c r="I1809" s="26"/>
      <c r="J1809" s="1"/>
      <c r="K1809" s="5"/>
      <c r="L1809" s="5"/>
      <c r="M1809" s="1"/>
      <c r="N1809" s="1"/>
      <c r="O1809" s="2"/>
      <c r="P1809" s="1"/>
      <c r="Q1809" s="1"/>
      <c r="R1809" s="2"/>
      <c r="S1809" s="1"/>
      <c r="T1809" s="1"/>
      <c r="U1809" s="6"/>
      <c r="V1809" s="5"/>
      <c r="W1809" s="5"/>
      <c r="X1809" s="6"/>
      <c r="Y1809" s="6"/>
      <c r="Z1809" s="6"/>
      <c r="AA1809" s="1"/>
      <c r="AB1809" s="1"/>
      <c r="AC1809" s="1"/>
      <c r="AD1809" s="2"/>
      <c r="AE1809" s="2"/>
      <c r="AF1809" s="1"/>
    </row>
    <row r="1810">
      <c r="A1810" s="5"/>
      <c r="B1810" s="3"/>
      <c r="C1810" s="1"/>
      <c r="D1810" s="24"/>
      <c r="E1810" s="2"/>
      <c r="F1810" s="5"/>
      <c r="G1810" s="3"/>
      <c r="H1810" s="1"/>
      <c r="I1810" s="3"/>
      <c r="J1810" s="1"/>
      <c r="K1810" s="5"/>
      <c r="L1810" s="5"/>
      <c r="M1810" s="1"/>
      <c r="N1810" s="1"/>
      <c r="O1810" s="2"/>
      <c r="P1810" s="1"/>
      <c r="Q1810" s="1"/>
      <c r="R1810" s="2"/>
      <c r="S1810" s="1"/>
      <c r="T1810" s="1"/>
      <c r="U1810" s="6"/>
      <c r="V1810" s="5"/>
      <c r="W1810" s="5"/>
      <c r="X1810" s="6"/>
      <c r="Y1810" s="6"/>
      <c r="Z1810" s="6"/>
      <c r="AA1810" s="1"/>
      <c r="AB1810" s="1"/>
      <c r="AC1810" s="1"/>
      <c r="AD1810" s="2"/>
      <c r="AE1810" s="2"/>
      <c r="AF1810" s="1"/>
    </row>
    <row r="1811">
      <c r="A1811" s="5"/>
      <c r="B1811" s="3"/>
      <c r="C1811" s="1"/>
      <c r="D1811" s="24"/>
      <c r="E1811" s="2"/>
      <c r="F1811" s="5"/>
      <c r="G1811" s="3"/>
      <c r="H1811" s="1"/>
      <c r="I1811" s="3"/>
      <c r="J1811" s="1"/>
      <c r="K1811" s="5"/>
      <c r="L1811" s="5"/>
      <c r="M1811" s="1"/>
      <c r="N1811" s="1"/>
      <c r="O1811" s="2"/>
      <c r="P1811" s="1"/>
      <c r="Q1811" s="1"/>
      <c r="R1811" s="2"/>
      <c r="S1811" s="1"/>
      <c r="T1811" s="1"/>
      <c r="U1811" s="6"/>
      <c r="V1811" s="5"/>
      <c r="W1811" s="5"/>
      <c r="X1811" s="6"/>
      <c r="Y1811" s="6"/>
      <c r="Z1811" s="6"/>
      <c r="AA1811" s="1"/>
      <c r="AB1811" s="1"/>
      <c r="AC1811" s="1"/>
      <c r="AD1811" s="2"/>
      <c r="AE1811" s="2"/>
      <c r="AF1811" s="1"/>
    </row>
    <row r="1812">
      <c r="A1812" s="5"/>
      <c r="B1812" s="3"/>
      <c r="C1812" s="1"/>
      <c r="D1812" s="24"/>
      <c r="E1812" s="2"/>
      <c r="F1812" s="5"/>
      <c r="G1812" s="3"/>
      <c r="H1812" s="1"/>
      <c r="I1812" s="3"/>
      <c r="J1812" s="1"/>
      <c r="K1812" s="5"/>
      <c r="L1812" s="5"/>
      <c r="M1812" s="1"/>
      <c r="N1812" s="1"/>
      <c r="O1812" s="2"/>
      <c r="P1812" s="1"/>
      <c r="Q1812" s="1"/>
      <c r="R1812" s="2"/>
      <c r="S1812" s="1"/>
      <c r="T1812" s="1"/>
      <c r="U1812" s="6"/>
      <c r="V1812" s="5"/>
      <c r="W1812" s="5"/>
      <c r="X1812" s="6"/>
      <c r="Y1812" s="6"/>
      <c r="Z1812" s="5"/>
      <c r="AA1812" s="1"/>
      <c r="AB1812" s="1"/>
      <c r="AC1812" s="1"/>
      <c r="AD1812" s="2"/>
      <c r="AE1812" s="2"/>
      <c r="AF1812" s="1"/>
    </row>
    <row r="1813">
      <c r="A1813" s="5"/>
      <c r="B1813" s="3"/>
      <c r="C1813" s="1"/>
      <c r="D1813" s="24"/>
      <c r="E1813" s="2"/>
      <c r="F1813" s="5"/>
      <c r="G1813" s="3"/>
      <c r="H1813" s="1"/>
      <c r="I1813" s="3"/>
      <c r="J1813" s="1"/>
      <c r="K1813" s="5"/>
      <c r="L1813" s="5"/>
      <c r="M1813" s="1"/>
      <c r="N1813" s="1"/>
      <c r="O1813" s="2"/>
      <c r="P1813" s="1"/>
      <c r="Q1813" s="1"/>
      <c r="R1813" s="2"/>
      <c r="S1813" s="1"/>
      <c r="T1813" s="1"/>
      <c r="U1813" s="6"/>
      <c r="V1813" s="5"/>
      <c r="W1813" s="5"/>
      <c r="X1813" s="6"/>
      <c r="Y1813" s="6"/>
      <c r="Z1813" s="6"/>
      <c r="AA1813" s="1"/>
      <c r="AB1813" s="1"/>
      <c r="AC1813" s="1"/>
      <c r="AD1813" s="2"/>
      <c r="AE1813" s="2"/>
      <c r="AF1813" s="1"/>
    </row>
    <row r="1814">
      <c r="A1814" s="5"/>
      <c r="B1814" s="3"/>
      <c r="C1814" s="1"/>
      <c r="D1814" s="24"/>
      <c r="E1814" s="2"/>
      <c r="F1814" s="5"/>
      <c r="G1814" s="3"/>
      <c r="H1814" s="1"/>
      <c r="I1814" s="3"/>
      <c r="J1814" s="1"/>
      <c r="K1814" s="5"/>
      <c r="L1814" s="5"/>
      <c r="M1814" s="1"/>
      <c r="N1814" s="1"/>
      <c r="O1814" s="2"/>
      <c r="P1814" s="1"/>
      <c r="Q1814" s="1"/>
      <c r="R1814" s="2"/>
      <c r="S1814" s="1"/>
      <c r="T1814" s="1"/>
      <c r="U1814" s="6"/>
      <c r="V1814" s="5"/>
      <c r="W1814" s="5"/>
      <c r="X1814" s="6"/>
      <c r="Y1814" s="6"/>
      <c r="Z1814" s="5"/>
      <c r="AA1814" s="1"/>
      <c r="AB1814" s="1"/>
      <c r="AC1814" s="1"/>
      <c r="AD1814" s="2"/>
      <c r="AE1814" s="2"/>
      <c r="AF1814" s="1"/>
    </row>
    <row r="1815">
      <c r="A1815" s="5"/>
      <c r="B1815" s="3"/>
      <c r="C1815" s="1"/>
      <c r="D1815" s="24"/>
      <c r="E1815" s="2"/>
      <c r="F1815" s="5"/>
      <c r="G1815" s="3"/>
      <c r="H1815" s="1"/>
      <c r="I1815" s="3"/>
      <c r="J1815" s="1"/>
      <c r="K1815" s="5"/>
      <c r="L1815" s="5"/>
      <c r="M1815" s="1"/>
      <c r="N1815" s="1"/>
      <c r="O1815" s="2"/>
      <c r="P1815" s="1"/>
      <c r="Q1815" s="1"/>
      <c r="R1815" s="2"/>
      <c r="S1815" s="1"/>
      <c r="T1815" s="1"/>
      <c r="U1815" s="6"/>
      <c r="V1815" s="5"/>
      <c r="W1815" s="5"/>
      <c r="X1815" s="6"/>
      <c r="Y1815" s="6"/>
      <c r="Z1815" s="6"/>
      <c r="AA1815" s="1"/>
      <c r="AB1815" s="1"/>
      <c r="AC1815" s="1"/>
      <c r="AD1815" s="2"/>
      <c r="AE1815" s="2"/>
      <c r="AF1815" s="1"/>
    </row>
    <row r="1816">
      <c r="A1816" s="5"/>
      <c r="B1816" s="3"/>
      <c r="C1816" s="2"/>
      <c r="D1816" s="24"/>
      <c r="E1816" s="11"/>
      <c r="F1816" s="1"/>
      <c r="G1816" s="18"/>
      <c r="H1816" s="1"/>
      <c r="I1816" s="18"/>
      <c r="J1816" s="1"/>
      <c r="K1816" s="5"/>
      <c r="L1816" s="5"/>
      <c r="M1816" s="1"/>
      <c r="N1816" s="1"/>
      <c r="O1816" s="2"/>
      <c r="P1816" s="1"/>
      <c r="Q1816" s="1"/>
      <c r="R1816" s="2"/>
      <c r="S1816" s="1"/>
      <c r="T1816" s="1"/>
      <c r="U1816" s="6"/>
      <c r="V1816" s="5"/>
      <c r="W1816" s="5"/>
      <c r="X1816" s="6"/>
      <c r="Y1816" s="6"/>
      <c r="Z1816" s="6"/>
      <c r="AA1816" s="1"/>
      <c r="AB1816" s="1"/>
      <c r="AC1816" s="1"/>
      <c r="AD1816" s="2"/>
      <c r="AE1816" s="2"/>
      <c r="AF1816" s="1"/>
    </row>
    <row r="1817">
      <c r="A1817" s="5"/>
      <c r="B1817" s="3"/>
      <c r="C1817" s="1"/>
      <c r="D1817" s="24"/>
      <c r="E1817" s="2"/>
      <c r="F1817" s="5"/>
      <c r="G1817" s="3"/>
      <c r="H1817" s="1"/>
      <c r="I1817" s="3"/>
      <c r="J1817" s="1"/>
      <c r="K1817" s="5"/>
      <c r="L1817" s="5"/>
      <c r="M1817" s="1"/>
      <c r="N1817" s="1"/>
      <c r="O1817" s="2"/>
      <c r="P1817" s="1"/>
      <c r="Q1817" s="1"/>
      <c r="R1817" s="2"/>
      <c r="S1817" s="1"/>
      <c r="T1817" s="1"/>
      <c r="U1817" s="6"/>
      <c r="V1817" s="5"/>
      <c r="W1817" s="5"/>
      <c r="X1817" s="6"/>
      <c r="Y1817" s="6"/>
      <c r="Z1817" s="6"/>
      <c r="AA1817" s="1"/>
      <c r="AB1817" s="1"/>
      <c r="AC1817" s="1"/>
      <c r="AD1817" s="2"/>
      <c r="AE1817" s="2"/>
      <c r="AF1817" s="1"/>
    </row>
    <row r="1818">
      <c r="A1818" s="5"/>
      <c r="B1818" s="3"/>
      <c r="C1818" s="2"/>
      <c r="D1818" s="24"/>
      <c r="E1818" s="2"/>
      <c r="F1818" s="5"/>
      <c r="G1818" s="3"/>
      <c r="H1818" s="1"/>
      <c r="I1818" s="3"/>
      <c r="J1818" s="1"/>
      <c r="K1818" s="5"/>
      <c r="L1818" s="5"/>
      <c r="M1818" s="1"/>
      <c r="N1818" s="1"/>
      <c r="O1818" s="2"/>
      <c r="P1818" s="1"/>
      <c r="Q1818" s="1"/>
      <c r="R1818" s="2"/>
      <c r="S1818" s="1"/>
      <c r="T1818" s="1"/>
      <c r="U1818" s="6"/>
      <c r="V1818" s="5"/>
      <c r="W1818" s="5"/>
      <c r="X1818" s="6"/>
      <c r="Y1818" s="6"/>
      <c r="Z1818" s="6"/>
      <c r="AA1818" s="1"/>
      <c r="AB1818" s="1"/>
      <c r="AC1818" s="1"/>
      <c r="AD1818" s="2"/>
      <c r="AE1818" s="2"/>
      <c r="AF1818" s="1"/>
    </row>
    <row r="1819">
      <c r="A1819" s="5"/>
      <c r="B1819" s="3"/>
      <c r="C1819" s="2"/>
      <c r="D1819" s="24"/>
      <c r="E1819" s="2"/>
      <c r="F1819" s="5"/>
      <c r="G1819" s="3"/>
      <c r="H1819" s="1"/>
      <c r="I1819" s="3"/>
      <c r="J1819" s="1"/>
      <c r="K1819" s="5"/>
      <c r="L1819" s="5"/>
      <c r="M1819" s="1"/>
      <c r="N1819" s="1"/>
      <c r="O1819" s="2"/>
      <c r="P1819" s="1"/>
      <c r="Q1819" s="1"/>
      <c r="R1819" s="2"/>
      <c r="S1819" s="1"/>
      <c r="T1819" s="1"/>
      <c r="U1819" s="6"/>
      <c r="V1819" s="5"/>
      <c r="W1819" s="5"/>
      <c r="X1819" s="6"/>
      <c r="Y1819" s="6"/>
      <c r="Z1819" s="6"/>
      <c r="AA1819" s="1"/>
      <c r="AB1819" s="1"/>
      <c r="AC1819" s="1"/>
      <c r="AD1819" s="2"/>
      <c r="AE1819" s="2"/>
      <c r="AF1819" s="1"/>
    </row>
    <row r="1820">
      <c r="A1820" s="5"/>
      <c r="B1820" s="3"/>
      <c r="C1820" s="2"/>
      <c r="D1820" s="24"/>
      <c r="E1820" s="2"/>
      <c r="F1820" s="5"/>
      <c r="G1820" s="3"/>
      <c r="H1820" s="1"/>
      <c r="I1820" s="3"/>
      <c r="J1820" s="1"/>
      <c r="K1820" s="5"/>
      <c r="L1820" s="5"/>
      <c r="M1820" s="1"/>
      <c r="N1820" s="1"/>
      <c r="O1820" s="2"/>
      <c r="P1820" s="1"/>
      <c r="Q1820" s="1"/>
      <c r="R1820" s="2"/>
      <c r="S1820" s="1"/>
      <c r="T1820" s="1"/>
      <c r="U1820" s="6"/>
      <c r="V1820" s="5"/>
      <c r="W1820" s="5"/>
      <c r="X1820" s="6"/>
      <c r="Y1820" s="6"/>
      <c r="Z1820" s="6"/>
      <c r="AA1820" s="1"/>
      <c r="AB1820" s="1"/>
      <c r="AC1820" s="1"/>
      <c r="AD1820" s="2"/>
      <c r="AE1820" s="2"/>
      <c r="AF1820" s="1"/>
    </row>
    <row r="1821">
      <c r="A1821" s="5"/>
      <c r="B1821" s="3"/>
      <c r="C1821" s="2"/>
      <c r="D1821" s="24"/>
      <c r="E1821" s="2"/>
      <c r="F1821" s="5"/>
      <c r="G1821" s="3"/>
      <c r="H1821" s="1"/>
      <c r="I1821" s="3"/>
      <c r="J1821" s="1"/>
      <c r="K1821" s="5"/>
      <c r="L1821" s="5"/>
      <c r="M1821" s="1"/>
      <c r="N1821" s="1"/>
      <c r="O1821" s="2"/>
      <c r="P1821" s="1"/>
      <c r="Q1821" s="1"/>
      <c r="R1821" s="2"/>
      <c r="S1821" s="1"/>
      <c r="T1821" s="1"/>
      <c r="U1821" s="6"/>
      <c r="V1821" s="5"/>
      <c r="W1821" s="5"/>
      <c r="X1821" s="6"/>
      <c r="Y1821" s="6"/>
      <c r="Z1821" s="6"/>
      <c r="AA1821" s="1"/>
      <c r="AB1821" s="1"/>
      <c r="AC1821" s="1"/>
      <c r="AD1821" s="2"/>
      <c r="AE1821" s="2"/>
      <c r="AF1821" s="1"/>
    </row>
    <row r="1822">
      <c r="A1822" s="5"/>
      <c r="B1822" s="3"/>
      <c r="C1822" s="1"/>
      <c r="D1822" s="24"/>
      <c r="E1822" s="2"/>
      <c r="F1822" s="5"/>
      <c r="G1822" s="3"/>
      <c r="H1822" s="1"/>
      <c r="I1822" s="3"/>
      <c r="J1822" s="1"/>
      <c r="K1822" s="5"/>
      <c r="L1822" s="5"/>
      <c r="M1822" s="1"/>
      <c r="N1822" s="1"/>
      <c r="O1822" s="2"/>
      <c r="P1822" s="1"/>
      <c r="Q1822" s="1"/>
      <c r="R1822" s="2"/>
      <c r="S1822" s="1"/>
      <c r="T1822" s="1"/>
      <c r="U1822" s="6"/>
      <c r="V1822" s="5"/>
      <c r="W1822" s="5"/>
      <c r="X1822" s="6"/>
      <c r="Y1822" s="6"/>
      <c r="Z1822" s="5"/>
      <c r="AA1822" s="1"/>
      <c r="AB1822" s="1"/>
      <c r="AC1822" s="1"/>
      <c r="AD1822" s="2"/>
      <c r="AE1822" s="2"/>
      <c r="AF1822" s="1"/>
    </row>
    <row r="1823">
      <c r="A1823" s="5"/>
      <c r="B1823" s="3"/>
      <c r="C1823" s="2"/>
      <c r="D1823" s="24"/>
      <c r="E1823" s="2"/>
      <c r="F1823" s="5"/>
      <c r="G1823" s="3"/>
      <c r="H1823" s="1"/>
      <c r="I1823" s="3"/>
      <c r="J1823" s="1"/>
      <c r="K1823" s="5"/>
      <c r="L1823" s="5"/>
      <c r="M1823" s="1"/>
      <c r="N1823" s="1"/>
      <c r="O1823" s="2"/>
      <c r="P1823" s="1"/>
      <c r="Q1823" s="1"/>
      <c r="R1823" s="2"/>
      <c r="S1823" s="1"/>
      <c r="T1823" s="1"/>
      <c r="U1823" s="6"/>
      <c r="V1823" s="5"/>
      <c r="W1823" s="5"/>
      <c r="X1823" s="6"/>
      <c r="Y1823" s="6"/>
      <c r="Z1823" s="6"/>
      <c r="AA1823" s="1"/>
      <c r="AB1823" s="1"/>
      <c r="AC1823" s="1"/>
      <c r="AD1823" s="2"/>
      <c r="AE1823" s="2"/>
      <c r="AF1823" s="1"/>
    </row>
    <row r="1824">
      <c r="A1824" s="5"/>
      <c r="B1824" s="3"/>
      <c r="C1824" s="1"/>
      <c r="D1824" s="24"/>
      <c r="E1824" s="2"/>
      <c r="F1824" s="5"/>
      <c r="G1824" s="3"/>
      <c r="H1824" s="1"/>
      <c r="I1824" s="3"/>
      <c r="J1824" s="1"/>
      <c r="K1824" s="5"/>
      <c r="L1824" s="5"/>
      <c r="M1824" s="1"/>
      <c r="N1824" s="1"/>
      <c r="O1824" s="2"/>
      <c r="P1824" s="1"/>
      <c r="Q1824" s="1"/>
      <c r="R1824" s="2"/>
      <c r="S1824" s="1"/>
      <c r="T1824" s="1"/>
      <c r="U1824" s="6"/>
      <c r="V1824" s="5"/>
      <c r="W1824" s="5"/>
      <c r="X1824" s="6"/>
      <c r="Y1824" s="6"/>
      <c r="Z1824" s="6"/>
      <c r="AA1824" s="1"/>
      <c r="AB1824" s="1"/>
      <c r="AC1824" s="1"/>
      <c r="AD1824" s="2"/>
      <c r="AE1824" s="2"/>
      <c r="AF1824" s="1"/>
    </row>
    <row r="1825">
      <c r="A1825" s="5"/>
      <c r="B1825" s="3"/>
      <c r="C1825" s="2"/>
      <c r="D1825" s="24"/>
      <c r="E1825" s="2"/>
      <c r="F1825" s="5"/>
      <c r="G1825" s="3"/>
      <c r="H1825" s="1"/>
      <c r="I1825" s="3"/>
      <c r="J1825" s="1"/>
      <c r="K1825" s="5"/>
      <c r="L1825" s="5"/>
      <c r="M1825" s="1"/>
      <c r="N1825" s="1"/>
      <c r="O1825" s="2"/>
      <c r="P1825" s="1"/>
      <c r="Q1825" s="1"/>
      <c r="R1825" s="2"/>
      <c r="S1825" s="1"/>
      <c r="T1825" s="1"/>
      <c r="U1825" s="6"/>
      <c r="V1825" s="5"/>
      <c r="W1825" s="5"/>
      <c r="X1825" s="6"/>
      <c r="Y1825" s="6"/>
      <c r="Z1825" s="5"/>
      <c r="AA1825" s="1"/>
      <c r="AB1825" s="1"/>
      <c r="AC1825" s="1"/>
      <c r="AD1825" s="2"/>
      <c r="AE1825" s="2"/>
      <c r="AF1825" s="1"/>
    </row>
    <row r="1826">
      <c r="A1826" s="5"/>
      <c r="B1826" s="3"/>
      <c r="C1826" s="2"/>
      <c r="D1826" s="24"/>
      <c r="E1826" s="2"/>
      <c r="F1826" s="5"/>
      <c r="G1826" s="3"/>
      <c r="H1826" s="1"/>
      <c r="I1826" s="3"/>
      <c r="J1826" s="1"/>
      <c r="K1826" s="5"/>
      <c r="L1826" s="5"/>
      <c r="M1826" s="1"/>
      <c r="N1826" s="1"/>
      <c r="O1826" s="2"/>
      <c r="P1826" s="1"/>
      <c r="Q1826" s="1"/>
      <c r="R1826" s="2"/>
      <c r="S1826" s="1"/>
      <c r="T1826" s="1"/>
      <c r="U1826" s="5"/>
      <c r="V1826" s="5"/>
      <c r="W1826" s="5"/>
      <c r="X1826" s="6"/>
      <c r="Y1826" s="6"/>
      <c r="Z1826" s="6"/>
      <c r="AA1826" s="1"/>
      <c r="AB1826" s="1"/>
      <c r="AC1826" s="1"/>
      <c r="AD1826" s="2"/>
      <c r="AE1826" s="2"/>
      <c r="AF1826" s="1"/>
    </row>
    <row r="1827">
      <c r="A1827" s="5"/>
      <c r="B1827" s="3"/>
      <c r="C1827" s="1"/>
      <c r="D1827" s="24"/>
      <c r="E1827" s="2"/>
      <c r="F1827" s="5"/>
      <c r="G1827" s="3"/>
      <c r="H1827" s="1"/>
      <c r="I1827" s="3"/>
      <c r="J1827" s="1"/>
      <c r="K1827" s="5"/>
      <c r="L1827" s="5"/>
      <c r="M1827" s="1"/>
      <c r="N1827" s="1"/>
      <c r="O1827" s="2"/>
      <c r="P1827" s="1"/>
      <c r="Q1827" s="1"/>
      <c r="R1827" s="2"/>
      <c r="S1827" s="1"/>
      <c r="T1827" s="1"/>
      <c r="U1827" s="6"/>
      <c r="V1827" s="5"/>
      <c r="W1827" s="5"/>
      <c r="X1827" s="6"/>
      <c r="Y1827" s="6"/>
      <c r="Z1827" s="6"/>
      <c r="AA1827" s="1"/>
      <c r="AB1827" s="1"/>
      <c r="AC1827" s="1"/>
      <c r="AD1827" s="2"/>
      <c r="AE1827" s="2"/>
      <c r="AF1827" s="1"/>
    </row>
    <row r="1828">
      <c r="A1828" s="5"/>
      <c r="B1828" s="3"/>
      <c r="C1828" s="2"/>
      <c r="D1828" s="24"/>
      <c r="E1828" s="2"/>
      <c r="F1828" s="5"/>
      <c r="G1828" s="3"/>
      <c r="H1828" s="1"/>
      <c r="I1828" s="3"/>
      <c r="J1828" s="1"/>
      <c r="K1828" s="5"/>
      <c r="L1828" s="5"/>
      <c r="M1828" s="1"/>
      <c r="N1828" s="1"/>
      <c r="O1828" s="2"/>
      <c r="P1828" s="1"/>
      <c r="Q1828" s="1"/>
      <c r="R1828" s="2"/>
      <c r="S1828" s="1"/>
      <c r="T1828" s="1"/>
      <c r="U1828" s="6"/>
      <c r="V1828" s="5"/>
      <c r="W1828" s="5"/>
      <c r="X1828" s="6"/>
      <c r="Y1828" s="6"/>
      <c r="Z1828" s="6"/>
      <c r="AA1828" s="1"/>
      <c r="AB1828" s="1"/>
      <c r="AC1828" s="1"/>
      <c r="AD1828" s="2"/>
      <c r="AE1828" s="2"/>
      <c r="AF1828" s="1"/>
    </row>
    <row r="1829">
      <c r="A1829" s="5"/>
      <c r="B1829" s="3"/>
      <c r="C1829" s="2"/>
      <c r="D1829" s="24"/>
      <c r="E1829" s="2"/>
      <c r="F1829" s="5"/>
      <c r="G1829" s="3"/>
      <c r="H1829" s="1"/>
      <c r="I1829" s="3"/>
      <c r="J1829" s="1"/>
      <c r="K1829" s="5"/>
      <c r="L1829" s="5"/>
      <c r="M1829" s="1"/>
      <c r="N1829" s="1"/>
      <c r="O1829" s="2"/>
      <c r="P1829" s="1"/>
      <c r="Q1829" s="1"/>
      <c r="R1829" s="2"/>
      <c r="S1829" s="1"/>
      <c r="T1829" s="1"/>
      <c r="U1829" s="6"/>
      <c r="V1829" s="5"/>
      <c r="W1829" s="5"/>
      <c r="X1829" s="6"/>
      <c r="Y1829" s="6"/>
      <c r="Z1829" s="5"/>
      <c r="AA1829" s="1"/>
      <c r="AB1829" s="1"/>
      <c r="AC1829" s="1"/>
      <c r="AD1829" s="2"/>
      <c r="AE1829" s="2"/>
      <c r="AF1829" s="1"/>
    </row>
    <row r="1830">
      <c r="A1830" s="5"/>
      <c r="B1830" s="3"/>
      <c r="C1830" s="2"/>
      <c r="D1830" s="24"/>
      <c r="E1830" s="2"/>
      <c r="F1830" s="5"/>
      <c r="G1830" s="3"/>
      <c r="H1830" s="1"/>
      <c r="I1830" s="3"/>
      <c r="J1830" s="1"/>
      <c r="K1830" s="5"/>
      <c r="L1830" s="5"/>
      <c r="M1830" s="1"/>
      <c r="N1830" s="1"/>
      <c r="O1830" s="2"/>
      <c r="P1830" s="1"/>
      <c r="Q1830" s="1"/>
      <c r="R1830" s="2"/>
      <c r="S1830" s="1"/>
      <c r="T1830" s="1"/>
      <c r="U1830" s="6"/>
      <c r="V1830" s="5"/>
      <c r="W1830" s="5"/>
      <c r="X1830" s="6"/>
      <c r="Y1830" s="6"/>
      <c r="Z1830" s="6"/>
      <c r="AA1830" s="1"/>
      <c r="AB1830" s="1"/>
      <c r="AC1830" s="1"/>
      <c r="AD1830" s="2"/>
      <c r="AE1830" s="2"/>
      <c r="AF1830" s="1"/>
    </row>
    <row r="1831">
      <c r="A1831" s="5"/>
      <c r="B1831" s="3"/>
      <c r="C1831" s="2"/>
      <c r="D1831" s="24"/>
      <c r="E1831" s="2"/>
      <c r="F1831" s="5"/>
      <c r="G1831" s="3"/>
      <c r="H1831" s="1"/>
      <c r="I1831" s="3"/>
      <c r="J1831" s="1"/>
      <c r="K1831" s="5"/>
      <c r="L1831" s="5"/>
      <c r="M1831" s="1"/>
      <c r="N1831" s="1"/>
      <c r="O1831" s="2"/>
      <c r="P1831" s="1"/>
      <c r="Q1831" s="1"/>
      <c r="R1831" s="2"/>
      <c r="S1831" s="1"/>
      <c r="T1831" s="1"/>
      <c r="U1831" s="6"/>
      <c r="V1831" s="5"/>
      <c r="W1831" s="5"/>
      <c r="X1831" s="6"/>
      <c r="Y1831" s="6"/>
      <c r="Z1831" s="5"/>
      <c r="AA1831" s="1"/>
      <c r="AB1831" s="1"/>
      <c r="AC1831" s="1"/>
      <c r="AD1831" s="2"/>
      <c r="AE1831" s="2"/>
      <c r="AF1831" s="1"/>
    </row>
    <row r="1832">
      <c r="A1832" s="5"/>
      <c r="B1832" s="3"/>
      <c r="C1832" s="2"/>
      <c r="D1832" s="24"/>
      <c r="E1832" s="2"/>
      <c r="F1832" s="5"/>
      <c r="G1832" s="3"/>
      <c r="H1832" s="1"/>
      <c r="I1832" s="3"/>
      <c r="J1832" s="1"/>
      <c r="K1832" s="5"/>
      <c r="L1832" s="5"/>
      <c r="M1832" s="1"/>
      <c r="N1832" s="1"/>
      <c r="O1832" s="2"/>
      <c r="P1832" s="1"/>
      <c r="Q1832" s="1"/>
      <c r="R1832" s="2"/>
      <c r="S1832" s="1"/>
      <c r="T1832" s="1"/>
      <c r="U1832" s="6"/>
      <c r="V1832" s="5"/>
      <c r="W1832" s="5"/>
      <c r="X1832" s="6"/>
      <c r="Y1832" s="6"/>
      <c r="Z1832" s="6"/>
      <c r="AA1832" s="1"/>
      <c r="AB1832" s="1"/>
      <c r="AC1832" s="1"/>
      <c r="AD1832" s="2"/>
      <c r="AE1832" s="2"/>
      <c r="AF1832" s="1"/>
    </row>
    <row r="1833">
      <c r="A1833" s="5"/>
      <c r="B1833" s="3"/>
      <c r="C1833" s="2"/>
      <c r="D1833" s="24"/>
      <c r="E1833" s="2"/>
      <c r="F1833" s="5"/>
      <c r="G1833" s="3"/>
      <c r="H1833" s="1"/>
      <c r="I1833" s="3"/>
      <c r="J1833" s="1"/>
      <c r="K1833" s="5"/>
      <c r="L1833" s="5"/>
      <c r="M1833" s="1"/>
      <c r="N1833" s="1"/>
      <c r="O1833" s="2"/>
      <c r="P1833" s="1"/>
      <c r="Q1833" s="1"/>
      <c r="R1833" s="2"/>
      <c r="S1833" s="1"/>
      <c r="T1833" s="1"/>
      <c r="U1833" s="6"/>
      <c r="V1833" s="5"/>
      <c r="W1833" s="5"/>
      <c r="X1833" s="6"/>
      <c r="Y1833" s="6"/>
      <c r="Z1833" s="5"/>
      <c r="AA1833" s="1"/>
      <c r="AB1833" s="1"/>
      <c r="AC1833" s="1"/>
      <c r="AD1833" s="2"/>
      <c r="AE1833" s="2"/>
      <c r="AF1833" s="1"/>
    </row>
    <row r="1834">
      <c r="A1834" s="5"/>
      <c r="B1834" s="3"/>
      <c r="C1834" s="2"/>
      <c r="D1834" s="24"/>
      <c r="E1834" s="2"/>
      <c r="F1834" s="5"/>
      <c r="G1834" s="3"/>
      <c r="H1834" s="1"/>
      <c r="I1834" s="3"/>
      <c r="J1834" s="1"/>
      <c r="K1834" s="5"/>
      <c r="L1834" s="5"/>
      <c r="M1834" s="1"/>
      <c r="N1834" s="1"/>
      <c r="O1834" s="2"/>
      <c r="P1834" s="1"/>
      <c r="Q1834" s="1"/>
      <c r="R1834" s="2"/>
      <c r="S1834" s="1"/>
      <c r="T1834" s="1"/>
      <c r="U1834" s="6"/>
      <c r="V1834" s="5"/>
      <c r="W1834" s="5"/>
      <c r="X1834" s="6"/>
      <c r="Y1834" s="6"/>
      <c r="Z1834" s="5"/>
      <c r="AA1834" s="1"/>
      <c r="AB1834" s="1"/>
      <c r="AC1834" s="1"/>
      <c r="AD1834" s="2"/>
      <c r="AE1834" s="2"/>
      <c r="AF1834" s="1"/>
    </row>
    <row r="1835">
      <c r="A1835" s="5"/>
      <c r="B1835" s="3"/>
      <c r="C1835" s="2"/>
      <c r="D1835" s="24"/>
      <c r="E1835" s="2"/>
      <c r="F1835" s="5"/>
      <c r="G1835" s="3"/>
      <c r="H1835" s="1"/>
      <c r="I1835" s="3"/>
      <c r="J1835" s="1"/>
      <c r="K1835" s="5"/>
      <c r="L1835" s="5"/>
      <c r="M1835" s="1"/>
      <c r="N1835" s="1"/>
      <c r="O1835" s="2"/>
      <c r="P1835" s="1"/>
      <c r="Q1835" s="1"/>
      <c r="R1835" s="2"/>
      <c r="S1835" s="1"/>
      <c r="T1835" s="1"/>
      <c r="U1835" s="6"/>
      <c r="V1835" s="5"/>
      <c r="W1835" s="5"/>
      <c r="X1835" s="6"/>
      <c r="Y1835" s="6"/>
      <c r="Z1835" s="6"/>
      <c r="AA1835" s="1"/>
      <c r="AB1835" s="1"/>
      <c r="AC1835" s="1"/>
      <c r="AD1835" s="2"/>
      <c r="AE1835" s="1"/>
      <c r="AF1835" s="1"/>
    </row>
    <row r="1836">
      <c r="A1836" s="5"/>
      <c r="B1836" s="3"/>
      <c r="C1836" s="2"/>
      <c r="D1836" s="24"/>
      <c r="E1836" s="2"/>
      <c r="F1836" s="5"/>
      <c r="G1836" s="3"/>
      <c r="H1836" s="1"/>
      <c r="I1836" s="3"/>
      <c r="J1836" s="1"/>
      <c r="K1836" s="5"/>
      <c r="L1836" s="5"/>
      <c r="M1836" s="1"/>
      <c r="N1836" s="1"/>
      <c r="O1836" s="2"/>
      <c r="P1836" s="1"/>
      <c r="Q1836" s="1"/>
      <c r="R1836" s="2"/>
      <c r="S1836" s="1"/>
      <c r="T1836" s="1"/>
      <c r="U1836" s="5"/>
      <c r="V1836" s="5"/>
      <c r="W1836" s="5"/>
      <c r="X1836" s="6"/>
      <c r="Y1836" s="6"/>
      <c r="Z1836" s="6"/>
      <c r="AA1836" s="1"/>
      <c r="AB1836" s="1"/>
      <c r="AC1836" s="1"/>
      <c r="AD1836" s="2"/>
      <c r="AE1836" s="2"/>
      <c r="AF1836" s="1"/>
    </row>
    <row r="1837">
      <c r="A1837" s="5"/>
      <c r="B1837" s="3"/>
      <c r="C1837" s="2"/>
      <c r="D1837" s="24"/>
      <c r="E1837" s="2"/>
      <c r="F1837" s="5"/>
      <c r="G1837" s="3"/>
      <c r="H1837" s="1"/>
      <c r="I1837" s="3"/>
      <c r="J1837" s="1"/>
      <c r="K1837" s="5"/>
      <c r="L1837" s="5"/>
      <c r="M1837" s="1"/>
      <c r="N1837" s="1"/>
      <c r="O1837" s="2"/>
      <c r="P1837" s="1"/>
      <c r="Q1837" s="1"/>
      <c r="R1837" s="2"/>
      <c r="S1837" s="1"/>
      <c r="T1837" s="1"/>
      <c r="U1837" s="6"/>
      <c r="V1837" s="5"/>
      <c r="W1837" s="5"/>
      <c r="X1837" s="6"/>
      <c r="Y1837" s="6"/>
      <c r="Z1837" s="6"/>
      <c r="AA1837" s="1"/>
      <c r="AB1837" s="1"/>
      <c r="AC1837" s="1"/>
      <c r="AD1837" s="2"/>
      <c r="AE1837" s="2"/>
      <c r="AF1837" s="1"/>
    </row>
    <row r="1838">
      <c r="A1838" s="5"/>
      <c r="B1838" s="3"/>
      <c r="C1838" s="2"/>
      <c r="D1838" s="24"/>
      <c r="E1838" s="2"/>
      <c r="F1838" s="5"/>
      <c r="G1838" s="3"/>
      <c r="H1838" s="1"/>
      <c r="I1838" s="3"/>
      <c r="J1838" s="1"/>
      <c r="K1838" s="5"/>
      <c r="L1838" s="5"/>
      <c r="M1838" s="1"/>
      <c r="N1838" s="1"/>
      <c r="O1838" s="2"/>
      <c r="P1838" s="1"/>
      <c r="Q1838" s="1"/>
      <c r="R1838" s="2"/>
      <c r="S1838" s="1"/>
      <c r="T1838" s="1"/>
      <c r="U1838" s="6"/>
      <c r="V1838" s="5"/>
      <c r="W1838" s="5"/>
      <c r="X1838" s="6"/>
      <c r="Y1838" s="6"/>
      <c r="Z1838" s="6"/>
      <c r="AA1838" s="1"/>
      <c r="AB1838" s="1"/>
      <c r="AC1838" s="1"/>
      <c r="AD1838" s="2"/>
      <c r="AE1838" s="2"/>
      <c r="AF1838" s="1"/>
    </row>
    <row r="1839">
      <c r="A1839" s="5"/>
      <c r="B1839" s="3"/>
      <c r="C1839" s="2"/>
      <c r="D1839" s="24"/>
      <c r="E1839" s="2"/>
      <c r="F1839" s="5"/>
      <c r="G1839" s="3"/>
      <c r="H1839" s="1"/>
      <c r="I1839" s="3"/>
      <c r="J1839" s="1"/>
      <c r="K1839" s="5"/>
      <c r="L1839" s="5"/>
      <c r="M1839" s="1"/>
      <c r="N1839" s="1"/>
      <c r="O1839" s="2"/>
      <c r="P1839" s="1"/>
      <c r="Q1839" s="1"/>
      <c r="R1839" s="2"/>
      <c r="S1839" s="1"/>
      <c r="T1839" s="1"/>
      <c r="U1839" s="6"/>
      <c r="V1839" s="5"/>
      <c r="W1839" s="5"/>
      <c r="X1839" s="6"/>
      <c r="Y1839" s="6"/>
      <c r="Z1839" s="6"/>
      <c r="AA1839" s="2"/>
      <c r="AB1839" s="1"/>
      <c r="AC1839" s="1"/>
      <c r="AD1839" s="2"/>
      <c r="AE1839" s="2"/>
      <c r="AF1839" s="1"/>
    </row>
    <row r="1840">
      <c r="A1840" s="5"/>
      <c r="B1840" s="3"/>
      <c r="C1840" s="1"/>
      <c r="D1840" s="24"/>
      <c r="E1840" s="2"/>
      <c r="F1840" s="5"/>
      <c r="G1840" s="3"/>
      <c r="H1840" s="1"/>
      <c r="I1840" s="3"/>
      <c r="J1840" s="1"/>
      <c r="K1840" s="5"/>
      <c r="L1840" s="5"/>
      <c r="M1840" s="1"/>
      <c r="N1840" s="1"/>
      <c r="O1840" s="2"/>
      <c r="P1840" s="1"/>
      <c r="Q1840" s="1"/>
      <c r="R1840" s="2"/>
      <c r="S1840" s="1"/>
      <c r="T1840" s="1"/>
      <c r="U1840" s="6"/>
      <c r="V1840" s="5"/>
      <c r="W1840" s="5"/>
      <c r="X1840" s="6"/>
      <c r="Y1840" s="6"/>
      <c r="Z1840" s="6"/>
      <c r="AA1840" s="1"/>
      <c r="AB1840" s="1"/>
      <c r="AC1840" s="1"/>
      <c r="AD1840" s="2"/>
      <c r="AE1840" s="2"/>
      <c r="AF1840" s="1"/>
    </row>
    <row r="1841">
      <c r="A1841" s="5"/>
      <c r="B1841" s="3"/>
      <c r="C1841" s="1"/>
      <c r="D1841" s="24"/>
      <c r="E1841" s="2"/>
      <c r="F1841" s="5"/>
      <c r="G1841" s="3"/>
      <c r="H1841" s="1"/>
      <c r="I1841" s="3"/>
      <c r="J1841" s="1"/>
      <c r="K1841" s="5"/>
      <c r="L1841" s="5"/>
      <c r="M1841" s="1"/>
      <c r="N1841" s="1"/>
      <c r="O1841" s="2"/>
      <c r="P1841" s="1"/>
      <c r="Q1841" s="1"/>
      <c r="R1841" s="2"/>
      <c r="S1841" s="1"/>
      <c r="T1841" s="1"/>
      <c r="U1841" s="6"/>
      <c r="V1841" s="5"/>
      <c r="W1841" s="5"/>
      <c r="X1841" s="6"/>
      <c r="Y1841" s="6"/>
      <c r="Z1841" s="6"/>
      <c r="AA1841" s="1"/>
      <c r="AB1841" s="1"/>
      <c r="AC1841" s="1"/>
      <c r="AD1841" s="2"/>
      <c r="AE1841" s="2"/>
      <c r="AF1841" s="1"/>
    </row>
    <row r="1842">
      <c r="A1842" s="5"/>
      <c r="B1842" s="3"/>
      <c r="C1842" s="2"/>
      <c r="D1842" s="24"/>
      <c r="E1842" s="2"/>
      <c r="F1842" s="5"/>
      <c r="G1842" s="3"/>
      <c r="H1842" s="1"/>
      <c r="I1842" s="3"/>
      <c r="J1842" s="1"/>
      <c r="K1842" s="5"/>
      <c r="L1842" s="5"/>
      <c r="M1842" s="1"/>
      <c r="N1842" s="1"/>
      <c r="O1842" s="2"/>
      <c r="P1842" s="1"/>
      <c r="Q1842" s="1"/>
      <c r="R1842" s="2"/>
      <c r="S1842" s="1"/>
      <c r="T1842" s="1"/>
      <c r="U1842" s="6"/>
      <c r="V1842" s="5"/>
      <c r="W1842" s="5"/>
      <c r="X1842" s="6"/>
      <c r="Y1842" s="6"/>
      <c r="Z1842" s="6"/>
      <c r="AA1842" s="1"/>
      <c r="AB1842" s="1"/>
      <c r="AC1842" s="1"/>
      <c r="AD1842" s="2"/>
      <c r="AE1842" s="2"/>
      <c r="AF1842" s="1"/>
    </row>
    <row r="1843">
      <c r="A1843" s="5"/>
      <c r="B1843" s="3"/>
      <c r="C1843" s="2"/>
      <c r="D1843" s="24"/>
      <c r="E1843" s="2"/>
      <c r="F1843" s="5"/>
      <c r="G1843" s="3"/>
      <c r="H1843" s="1"/>
      <c r="I1843" s="3"/>
      <c r="J1843" s="1"/>
      <c r="K1843" s="5"/>
      <c r="L1843" s="5"/>
      <c r="M1843" s="1"/>
      <c r="N1843" s="1"/>
      <c r="O1843" s="2"/>
      <c r="P1843" s="1"/>
      <c r="Q1843" s="1"/>
      <c r="R1843" s="2"/>
      <c r="S1843" s="1"/>
      <c r="T1843" s="1"/>
      <c r="U1843" s="6"/>
      <c r="V1843" s="5"/>
      <c r="W1843" s="5"/>
      <c r="X1843" s="6"/>
      <c r="Y1843" s="6"/>
      <c r="Z1843" s="6"/>
      <c r="AA1843" s="1"/>
      <c r="AB1843" s="1"/>
      <c r="AC1843" s="1"/>
      <c r="AD1843" s="2"/>
      <c r="AE1843" s="2"/>
      <c r="AF1843" s="1"/>
    </row>
    <row r="1844">
      <c r="A1844" s="5"/>
      <c r="B1844" s="3"/>
      <c r="C1844" s="2"/>
      <c r="D1844" s="24"/>
      <c r="E1844" s="2"/>
      <c r="F1844" s="5"/>
      <c r="G1844" s="3"/>
      <c r="H1844" s="1"/>
      <c r="I1844" s="3"/>
      <c r="J1844" s="1"/>
      <c r="K1844" s="5"/>
      <c r="L1844" s="5"/>
      <c r="M1844" s="1"/>
      <c r="N1844" s="1"/>
      <c r="O1844" s="2"/>
      <c r="P1844" s="1"/>
      <c r="Q1844" s="1"/>
      <c r="R1844" s="2"/>
      <c r="S1844" s="1"/>
      <c r="T1844" s="1"/>
      <c r="U1844" s="6"/>
      <c r="V1844" s="5"/>
      <c r="W1844" s="5"/>
      <c r="X1844" s="6"/>
      <c r="Y1844" s="6"/>
      <c r="Z1844" s="6"/>
      <c r="AA1844" s="1"/>
      <c r="AB1844" s="1"/>
      <c r="AC1844" s="1"/>
      <c r="AD1844" s="2"/>
      <c r="AE1844" s="2"/>
      <c r="AF1844" s="1"/>
    </row>
    <row r="1845">
      <c r="A1845" s="5"/>
      <c r="B1845" s="3"/>
      <c r="C1845" s="1"/>
      <c r="D1845" s="24"/>
      <c r="E1845" s="2"/>
      <c r="F1845" s="5"/>
      <c r="G1845" s="3"/>
      <c r="H1845" s="1"/>
      <c r="I1845" s="3"/>
      <c r="J1845" s="1"/>
      <c r="K1845" s="5"/>
      <c r="L1845" s="5"/>
      <c r="M1845" s="1"/>
      <c r="N1845" s="1"/>
      <c r="O1845" s="2"/>
      <c r="P1845" s="1"/>
      <c r="Q1845" s="1"/>
      <c r="R1845" s="2"/>
      <c r="S1845" s="1"/>
      <c r="T1845" s="1"/>
      <c r="U1845" s="6"/>
      <c r="V1845" s="5"/>
      <c r="W1845" s="5"/>
      <c r="X1845" s="6"/>
      <c r="Y1845" s="6"/>
      <c r="Z1845" s="6"/>
      <c r="AA1845" s="1"/>
      <c r="AB1845" s="1"/>
      <c r="AC1845" s="1"/>
      <c r="AD1845" s="2"/>
      <c r="AE1845" s="2"/>
      <c r="AF1845" s="1"/>
    </row>
    <row r="1846">
      <c r="A1846" s="5"/>
      <c r="B1846" s="3"/>
      <c r="C1846" s="1"/>
      <c r="D1846" s="24"/>
      <c r="E1846" s="2"/>
      <c r="F1846" s="5"/>
      <c r="G1846" s="3"/>
      <c r="H1846" s="1"/>
      <c r="I1846" s="3"/>
      <c r="J1846" s="1"/>
      <c r="K1846" s="5"/>
      <c r="L1846" s="5"/>
      <c r="M1846" s="1"/>
      <c r="N1846" s="1"/>
      <c r="O1846" s="2"/>
      <c r="P1846" s="1"/>
      <c r="Q1846" s="1"/>
      <c r="R1846" s="2"/>
      <c r="S1846" s="1"/>
      <c r="T1846" s="1"/>
      <c r="U1846" s="6"/>
      <c r="V1846" s="5"/>
      <c r="W1846" s="5"/>
      <c r="X1846" s="6"/>
      <c r="Y1846" s="6"/>
      <c r="Z1846" s="6"/>
      <c r="AA1846" s="1"/>
      <c r="AB1846" s="1"/>
      <c r="AC1846" s="1"/>
      <c r="AD1846" s="2"/>
      <c r="AE1846" s="2"/>
      <c r="AF1846" s="1"/>
    </row>
    <row r="1847">
      <c r="A1847" s="5"/>
      <c r="B1847" s="3"/>
      <c r="C1847" s="2"/>
      <c r="D1847" s="24"/>
      <c r="E1847" s="2"/>
      <c r="F1847" s="5"/>
      <c r="G1847" s="3"/>
      <c r="H1847" s="1"/>
      <c r="I1847" s="3"/>
      <c r="J1847" s="1"/>
      <c r="K1847" s="5"/>
      <c r="L1847" s="5"/>
      <c r="M1847" s="1"/>
      <c r="N1847" s="1"/>
      <c r="O1847" s="2"/>
      <c r="P1847" s="1"/>
      <c r="Q1847" s="1"/>
      <c r="R1847" s="2"/>
      <c r="S1847" s="1"/>
      <c r="T1847" s="1"/>
      <c r="U1847" s="6"/>
      <c r="V1847" s="5"/>
      <c r="W1847" s="5"/>
      <c r="X1847" s="6"/>
      <c r="Y1847" s="6"/>
      <c r="Z1847" s="6"/>
      <c r="AA1847" s="1"/>
      <c r="AB1847" s="1"/>
      <c r="AC1847" s="1"/>
      <c r="AD1847" s="1"/>
      <c r="AE1847" s="1"/>
      <c r="AF1847" s="1"/>
    </row>
    <row r="1848">
      <c r="A1848" s="5"/>
      <c r="B1848" s="3"/>
      <c r="C1848" s="1"/>
      <c r="D1848" s="24"/>
      <c r="E1848" s="2"/>
      <c r="F1848" s="5"/>
      <c r="G1848" s="3"/>
      <c r="H1848" s="1"/>
      <c r="I1848" s="3"/>
      <c r="J1848" s="1"/>
      <c r="K1848" s="5"/>
      <c r="L1848" s="5"/>
      <c r="M1848" s="1"/>
      <c r="N1848" s="1"/>
      <c r="O1848" s="2"/>
      <c r="P1848" s="1"/>
      <c r="Q1848" s="1"/>
      <c r="R1848" s="2"/>
      <c r="S1848" s="1"/>
      <c r="T1848" s="1"/>
      <c r="U1848" s="6"/>
      <c r="V1848" s="5"/>
      <c r="W1848" s="5"/>
      <c r="X1848" s="6"/>
      <c r="Y1848" s="6"/>
      <c r="Z1848" s="6"/>
      <c r="AA1848" s="1"/>
      <c r="AB1848" s="1"/>
      <c r="AC1848" s="1"/>
      <c r="AD1848" s="2"/>
      <c r="AE1848" s="2"/>
      <c r="AF1848" s="1"/>
    </row>
    <row r="1849">
      <c r="A1849" s="5"/>
      <c r="B1849" s="3"/>
      <c r="C1849" s="2"/>
      <c r="D1849" s="24"/>
      <c r="E1849" s="2"/>
      <c r="F1849" s="5"/>
      <c r="G1849" s="3"/>
      <c r="H1849" s="1"/>
      <c r="I1849" s="3"/>
      <c r="J1849" s="1"/>
      <c r="K1849" s="5"/>
      <c r="L1849" s="5"/>
      <c r="M1849" s="1"/>
      <c r="N1849" s="1"/>
      <c r="O1849" s="2"/>
      <c r="P1849" s="1"/>
      <c r="Q1849" s="1"/>
      <c r="R1849" s="2"/>
      <c r="S1849" s="1"/>
      <c r="T1849" s="1"/>
      <c r="U1849" s="5"/>
      <c r="V1849" s="5"/>
      <c r="W1849" s="5"/>
      <c r="X1849" s="6"/>
      <c r="Y1849" s="6"/>
      <c r="Z1849" s="5"/>
      <c r="AA1849" s="1"/>
      <c r="AB1849" s="1"/>
      <c r="AC1849" s="1"/>
      <c r="AD1849" s="2"/>
      <c r="AE1849" s="2"/>
      <c r="AF1849" s="1"/>
    </row>
    <row r="1850">
      <c r="A1850" s="5"/>
      <c r="B1850" s="3"/>
      <c r="C1850" s="2"/>
      <c r="D1850" s="24"/>
      <c r="E1850" s="2"/>
      <c r="F1850" s="5"/>
      <c r="G1850" s="3"/>
      <c r="H1850" s="1"/>
      <c r="I1850" s="3"/>
      <c r="J1850" s="1"/>
      <c r="K1850" s="5"/>
      <c r="L1850" s="5"/>
      <c r="M1850" s="1"/>
      <c r="N1850" s="1"/>
      <c r="O1850" s="2"/>
      <c r="P1850" s="1"/>
      <c r="Q1850" s="1"/>
      <c r="R1850" s="2"/>
      <c r="S1850" s="1"/>
      <c r="T1850" s="1"/>
      <c r="U1850" s="6"/>
      <c r="V1850" s="5"/>
      <c r="W1850" s="5"/>
      <c r="X1850" s="6"/>
      <c r="Y1850" s="6"/>
      <c r="Z1850" s="5"/>
      <c r="AA1850" s="1"/>
      <c r="AB1850" s="1"/>
      <c r="AC1850" s="1"/>
      <c r="AD1850" s="2"/>
      <c r="AE1850" s="2"/>
      <c r="AF1850" s="1"/>
    </row>
    <row r="1851">
      <c r="A1851" s="5"/>
      <c r="B1851" s="3"/>
      <c r="C1851" s="1"/>
      <c r="D1851" s="24"/>
      <c r="E1851" s="2"/>
      <c r="F1851" s="5"/>
      <c r="G1851" s="3"/>
      <c r="H1851" s="1"/>
      <c r="I1851" s="3"/>
      <c r="J1851" s="1"/>
      <c r="K1851" s="5"/>
      <c r="L1851" s="5"/>
      <c r="M1851" s="1"/>
      <c r="N1851" s="1"/>
      <c r="O1851" s="2"/>
      <c r="P1851" s="1"/>
      <c r="Q1851" s="1"/>
      <c r="R1851" s="2"/>
      <c r="S1851" s="1"/>
      <c r="T1851" s="1"/>
      <c r="U1851" s="6"/>
      <c r="V1851" s="5"/>
      <c r="W1851" s="5"/>
      <c r="X1851" s="6"/>
      <c r="Y1851" s="6"/>
      <c r="Z1851" s="6"/>
      <c r="AA1851" s="1"/>
      <c r="AB1851" s="1"/>
      <c r="AC1851" s="1"/>
      <c r="AD1851" s="2"/>
      <c r="AE1851" s="2"/>
      <c r="AF1851" s="1"/>
    </row>
    <row r="1852">
      <c r="A1852" s="5"/>
      <c r="B1852" s="3"/>
      <c r="C1852" s="1"/>
      <c r="D1852" s="24"/>
      <c r="E1852" s="2"/>
      <c r="F1852" s="5"/>
      <c r="G1852" s="3"/>
      <c r="H1852" s="1"/>
      <c r="I1852" s="3"/>
      <c r="J1852" s="1"/>
      <c r="K1852" s="5"/>
      <c r="L1852" s="5"/>
      <c r="M1852" s="1"/>
      <c r="N1852" s="1"/>
      <c r="O1852" s="2"/>
      <c r="P1852" s="1"/>
      <c r="Q1852" s="1"/>
      <c r="R1852" s="2"/>
      <c r="S1852" s="1"/>
      <c r="T1852" s="1"/>
      <c r="U1852" s="6"/>
      <c r="V1852" s="5"/>
      <c r="W1852" s="5"/>
      <c r="X1852" s="6"/>
      <c r="Y1852" s="6"/>
      <c r="Z1852" s="6"/>
      <c r="AA1852" s="1"/>
      <c r="AB1852" s="1"/>
      <c r="AC1852" s="1"/>
      <c r="AD1852" s="2"/>
      <c r="AE1852" s="2"/>
      <c r="AF1852" s="1"/>
    </row>
    <row r="1853">
      <c r="A1853" s="5"/>
      <c r="B1853" s="3"/>
      <c r="C1853" s="1"/>
      <c r="D1853" s="24"/>
      <c r="E1853" s="2"/>
      <c r="F1853" s="5"/>
      <c r="G1853" s="3"/>
      <c r="H1853" s="1"/>
      <c r="I1853" s="3"/>
      <c r="J1853" s="1"/>
      <c r="K1853" s="5"/>
      <c r="L1853" s="5"/>
      <c r="M1853" s="1"/>
      <c r="N1853" s="1"/>
      <c r="O1853" s="2"/>
      <c r="P1853" s="1"/>
      <c r="Q1853" s="1"/>
      <c r="R1853" s="2"/>
      <c r="S1853" s="1"/>
      <c r="T1853" s="1"/>
      <c r="U1853" s="6"/>
      <c r="V1853" s="5"/>
      <c r="W1853" s="5"/>
      <c r="X1853" s="6"/>
      <c r="Y1853" s="6"/>
      <c r="Z1853" s="6"/>
      <c r="AA1853" s="1"/>
      <c r="AB1853" s="1"/>
      <c r="AC1853" s="1"/>
      <c r="AD1853" s="2"/>
      <c r="AE1853" s="2"/>
      <c r="AF1853" s="1"/>
    </row>
    <row r="1854">
      <c r="A1854" s="5"/>
      <c r="B1854" s="3"/>
      <c r="C1854" s="2"/>
      <c r="D1854" s="24"/>
      <c r="E1854" s="2"/>
      <c r="F1854" s="5"/>
      <c r="G1854" s="3"/>
      <c r="H1854" s="1"/>
      <c r="I1854" s="3"/>
      <c r="J1854" s="1"/>
      <c r="K1854" s="5"/>
      <c r="L1854" s="5"/>
      <c r="M1854" s="1"/>
      <c r="N1854" s="1"/>
      <c r="O1854" s="2"/>
      <c r="P1854" s="1"/>
      <c r="Q1854" s="1"/>
      <c r="R1854" s="2"/>
      <c r="S1854" s="1"/>
      <c r="T1854" s="1"/>
      <c r="U1854" s="6"/>
      <c r="V1854" s="5"/>
      <c r="W1854" s="5"/>
      <c r="X1854" s="6"/>
      <c r="Y1854" s="6"/>
      <c r="Z1854" s="6"/>
      <c r="AA1854" s="1"/>
      <c r="AB1854" s="1"/>
      <c r="AC1854" s="1"/>
      <c r="AD1854" s="2"/>
      <c r="AE1854" s="2"/>
      <c r="AF1854" s="1"/>
    </row>
    <row r="1855">
      <c r="A1855" s="5"/>
      <c r="B1855" s="3"/>
      <c r="C1855" s="1"/>
      <c r="D1855" s="24"/>
      <c r="E1855" s="2"/>
      <c r="F1855" s="5"/>
      <c r="G1855" s="3"/>
      <c r="H1855" s="1"/>
      <c r="I1855" s="3"/>
      <c r="J1855" s="1"/>
      <c r="K1855" s="5"/>
      <c r="L1855" s="5"/>
      <c r="M1855" s="1"/>
      <c r="N1855" s="1"/>
      <c r="O1855" s="2"/>
      <c r="P1855" s="1"/>
      <c r="Q1855" s="1"/>
      <c r="R1855" s="2"/>
      <c r="S1855" s="1"/>
      <c r="T1855" s="1"/>
      <c r="U1855" s="5"/>
      <c r="V1855" s="5"/>
      <c r="W1855" s="5"/>
      <c r="X1855" s="5"/>
      <c r="Y1855" s="5"/>
      <c r="Z1855" s="6"/>
      <c r="AA1855" s="1"/>
      <c r="AB1855" s="1"/>
      <c r="AC1855" s="1"/>
      <c r="AD1855" s="2"/>
      <c r="AE1855" s="2"/>
      <c r="AF1855" s="1"/>
    </row>
    <row r="1856">
      <c r="A1856" s="5"/>
      <c r="B1856" s="3"/>
      <c r="C1856" s="1"/>
      <c r="D1856" s="24"/>
      <c r="E1856" s="2"/>
      <c r="F1856" s="5"/>
      <c r="G1856" s="3"/>
      <c r="H1856" s="1"/>
      <c r="I1856" s="3"/>
      <c r="J1856" s="1"/>
      <c r="K1856" s="5"/>
      <c r="L1856" s="5"/>
      <c r="M1856" s="1"/>
      <c r="N1856" s="1"/>
      <c r="O1856" s="2"/>
      <c r="P1856" s="1"/>
      <c r="Q1856" s="1"/>
      <c r="R1856" s="2"/>
      <c r="S1856" s="1"/>
      <c r="T1856" s="1"/>
      <c r="U1856" s="6"/>
      <c r="V1856" s="5"/>
      <c r="W1856" s="5"/>
      <c r="X1856" s="6"/>
      <c r="Y1856" s="6"/>
      <c r="Z1856" s="6"/>
      <c r="AA1856" s="1"/>
      <c r="AB1856" s="1"/>
      <c r="AC1856" s="1"/>
      <c r="AD1856" s="2"/>
      <c r="AE1856" s="2"/>
      <c r="AF1856" s="1"/>
    </row>
    <row r="1857">
      <c r="A1857" s="5"/>
      <c r="B1857" s="3"/>
      <c r="C1857" s="1"/>
      <c r="D1857" s="24"/>
      <c r="E1857" s="2"/>
      <c r="F1857" s="5"/>
      <c r="G1857" s="3"/>
      <c r="H1857" s="1"/>
      <c r="I1857" s="3"/>
      <c r="J1857" s="1"/>
      <c r="K1857" s="5"/>
      <c r="L1857" s="5"/>
      <c r="M1857" s="1"/>
      <c r="N1857" s="1"/>
      <c r="O1857" s="2"/>
      <c r="P1857" s="1"/>
      <c r="Q1857" s="1"/>
      <c r="R1857" s="2"/>
      <c r="S1857" s="1"/>
      <c r="T1857" s="1"/>
      <c r="U1857" s="6"/>
      <c r="V1857" s="5"/>
      <c r="W1857" s="5"/>
      <c r="X1857" s="5"/>
      <c r="Y1857" s="5"/>
      <c r="Z1857" s="6"/>
      <c r="AA1857" s="1"/>
      <c r="AB1857" s="1"/>
      <c r="AC1857" s="1"/>
      <c r="AD1857" s="2"/>
      <c r="AE1857" s="2"/>
      <c r="AF1857" s="1"/>
    </row>
    <row r="1858">
      <c r="A1858" s="5"/>
      <c r="B1858" s="3"/>
      <c r="C1858" s="2"/>
      <c r="D1858" s="24"/>
      <c r="E1858" s="2"/>
      <c r="F1858" s="5"/>
      <c r="G1858" s="3"/>
      <c r="H1858" s="1"/>
      <c r="I1858" s="3"/>
      <c r="J1858" s="1"/>
      <c r="K1858" s="5"/>
      <c r="L1858" s="5"/>
      <c r="M1858" s="1"/>
      <c r="N1858" s="1"/>
      <c r="O1858" s="2"/>
      <c r="P1858" s="1"/>
      <c r="Q1858" s="1"/>
      <c r="R1858" s="2"/>
      <c r="S1858" s="1"/>
      <c r="T1858" s="1"/>
      <c r="U1858" s="6"/>
      <c r="V1858" s="5"/>
      <c r="W1858" s="5"/>
      <c r="X1858" s="5"/>
      <c r="Y1858" s="5"/>
      <c r="Z1858" s="5"/>
      <c r="AA1858" s="1"/>
      <c r="AB1858" s="1"/>
      <c r="AC1858" s="1"/>
      <c r="AD1858" s="2"/>
      <c r="AE1858" s="2"/>
      <c r="AF1858" s="1"/>
    </row>
    <row r="1859">
      <c r="A1859" s="5"/>
      <c r="B1859" s="3"/>
      <c r="C1859" s="2"/>
      <c r="D1859" s="24"/>
      <c r="E1859" s="2"/>
      <c r="F1859" s="5"/>
      <c r="G1859" s="3"/>
      <c r="H1859" s="1"/>
      <c r="I1859" s="3"/>
      <c r="J1859" s="1"/>
      <c r="K1859" s="5"/>
      <c r="L1859" s="5"/>
      <c r="M1859" s="1"/>
      <c r="N1859" s="1"/>
      <c r="O1859" s="2"/>
      <c r="P1859" s="1"/>
      <c r="Q1859" s="1"/>
      <c r="R1859" s="2"/>
      <c r="S1859" s="1"/>
      <c r="T1859" s="1"/>
      <c r="U1859" s="6"/>
      <c r="V1859" s="5"/>
      <c r="W1859" s="5"/>
      <c r="X1859" s="6"/>
      <c r="Y1859" s="6"/>
      <c r="Z1859" s="6"/>
      <c r="AA1859" s="1"/>
      <c r="AB1859" s="1"/>
      <c r="AC1859" s="1"/>
      <c r="AD1859" s="2"/>
      <c r="AE1859" s="2"/>
      <c r="AF1859" s="1"/>
    </row>
    <row r="1860">
      <c r="A1860" s="5"/>
      <c r="B1860" s="3"/>
      <c r="C1860" s="2"/>
      <c r="D1860" s="24"/>
      <c r="E1860" s="2"/>
      <c r="F1860" s="5"/>
      <c r="G1860" s="3"/>
      <c r="H1860" s="1"/>
      <c r="I1860" s="3"/>
      <c r="J1860" s="1"/>
      <c r="K1860" s="5"/>
      <c r="L1860" s="5"/>
      <c r="M1860" s="1"/>
      <c r="N1860" s="1"/>
      <c r="O1860" s="2"/>
      <c r="P1860" s="1"/>
      <c r="Q1860" s="1"/>
      <c r="R1860" s="2"/>
      <c r="S1860" s="1"/>
      <c r="T1860" s="1"/>
      <c r="U1860" s="6"/>
      <c r="V1860" s="5"/>
      <c r="W1860" s="5"/>
      <c r="X1860" s="6"/>
      <c r="Y1860" s="6"/>
      <c r="Z1860" s="5"/>
      <c r="AA1860" s="1"/>
      <c r="AB1860" s="1"/>
      <c r="AC1860" s="1"/>
      <c r="AD1860" s="2"/>
      <c r="AE1860" s="2"/>
      <c r="AF1860" s="1"/>
    </row>
    <row r="1861">
      <c r="A1861" s="5"/>
      <c r="B1861" s="3"/>
      <c r="C1861" s="1"/>
      <c r="D1861" s="24"/>
      <c r="E1861" s="2"/>
      <c r="F1861" s="5"/>
      <c r="G1861" s="3"/>
      <c r="H1861" s="1"/>
      <c r="I1861" s="3"/>
      <c r="J1861" s="1"/>
      <c r="K1861" s="5"/>
      <c r="L1861" s="5"/>
      <c r="M1861" s="1"/>
      <c r="N1861" s="1"/>
      <c r="O1861" s="2"/>
      <c r="P1861" s="1"/>
      <c r="Q1861" s="1"/>
      <c r="R1861" s="2"/>
      <c r="S1861" s="1"/>
      <c r="T1861" s="1"/>
      <c r="U1861" s="6"/>
      <c r="V1861" s="5"/>
      <c r="W1861" s="5"/>
      <c r="X1861" s="5"/>
      <c r="Y1861" s="5"/>
      <c r="Z1861" s="6"/>
      <c r="AA1861" s="1"/>
      <c r="AB1861" s="1"/>
      <c r="AC1861" s="1"/>
      <c r="AD1861" s="2"/>
      <c r="AE1861" s="2"/>
      <c r="AF1861" s="1"/>
    </row>
    <row r="1862">
      <c r="A1862" s="5"/>
      <c r="B1862" s="3"/>
      <c r="C1862" s="1"/>
      <c r="D1862" s="24"/>
      <c r="E1862" s="2"/>
      <c r="F1862" s="5"/>
      <c r="G1862" s="3"/>
      <c r="H1862" s="1"/>
      <c r="I1862" s="3"/>
      <c r="J1862" s="1"/>
      <c r="K1862" s="5"/>
      <c r="L1862" s="5"/>
      <c r="M1862" s="1"/>
      <c r="N1862" s="1"/>
      <c r="O1862" s="2"/>
      <c r="P1862" s="1"/>
      <c r="Q1862" s="1"/>
      <c r="R1862" s="2"/>
      <c r="S1862" s="1"/>
      <c r="T1862" s="1"/>
      <c r="U1862" s="6"/>
      <c r="V1862" s="5"/>
      <c r="W1862" s="5"/>
      <c r="X1862" s="6"/>
      <c r="Y1862" s="6"/>
      <c r="Z1862" s="6"/>
      <c r="AA1862" s="1"/>
      <c r="AB1862" s="1"/>
      <c r="AC1862" s="1"/>
      <c r="AD1862" s="2"/>
      <c r="AE1862" s="2"/>
      <c r="AF1862" s="1"/>
    </row>
    <row r="1863">
      <c r="A1863" s="5"/>
      <c r="B1863" s="3"/>
      <c r="C1863" s="2"/>
      <c r="D1863" s="24"/>
      <c r="E1863" s="2"/>
      <c r="F1863" s="5"/>
      <c r="G1863" s="3"/>
      <c r="H1863" s="1"/>
      <c r="I1863" s="3"/>
      <c r="J1863" s="1"/>
      <c r="K1863" s="5"/>
      <c r="L1863" s="5"/>
      <c r="M1863" s="1"/>
      <c r="N1863" s="1"/>
      <c r="O1863" s="2"/>
      <c r="P1863" s="1"/>
      <c r="Q1863" s="1"/>
      <c r="R1863" s="2"/>
      <c r="S1863" s="1"/>
      <c r="T1863" s="1"/>
      <c r="U1863" s="6"/>
      <c r="V1863" s="5"/>
      <c r="W1863" s="5"/>
      <c r="X1863" s="6"/>
      <c r="Y1863" s="6"/>
      <c r="Z1863" s="6"/>
      <c r="AA1863" s="1"/>
      <c r="AB1863" s="1"/>
      <c r="AC1863" s="1"/>
      <c r="AD1863" s="2"/>
      <c r="AE1863" s="2"/>
      <c r="AF1863" s="1"/>
    </row>
    <row r="1864">
      <c r="A1864" s="5"/>
      <c r="B1864" s="3"/>
      <c r="C1864" s="1"/>
      <c r="D1864" s="24"/>
      <c r="E1864" s="2"/>
      <c r="F1864" s="5"/>
      <c r="G1864" s="3"/>
      <c r="H1864" s="1"/>
      <c r="I1864" s="3"/>
      <c r="J1864" s="1"/>
      <c r="K1864" s="5"/>
      <c r="L1864" s="5"/>
      <c r="M1864" s="1"/>
      <c r="N1864" s="1"/>
      <c r="O1864" s="2"/>
      <c r="P1864" s="1"/>
      <c r="Q1864" s="1"/>
      <c r="R1864" s="2"/>
      <c r="S1864" s="1"/>
      <c r="T1864" s="1"/>
      <c r="U1864" s="6"/>
      <c r="V1864" s="5"/>
      <c r="W1864" s="5"/>
      <c r="X1864" s="6"/>
      <c r="Y1864" s="6"/>
      <c r="Z1864" s="6"/>
      <c r="AA1864" s="1"/>
      <c r="AB1864" s="1"/>
      <c r="AC1864" s="1"/>
      <c r="AD1864" s="2"/>
      <c r="AE1864" s="2"/>
      <c r="AF1864" s="1"/>
    </row>
    <row r="1865">
      <c r="A1865" s="5"/>
      <c r="B1865" s="3"/>
      <c r="C1865" s="2"/>
      <c r="D1865" s="24"/>
      <c r="E1865" s="2"/>
      <c r="F1865" s="5"/>
      <c r="G1865" s="3"/>
      <c r="H1865" s="1"/>
      <c r="I1865" s="3"/>
      <c r="J1865" s="1"/>
      <c r="K1865" s="5"/>
      <c r="L1865" s="5"/>
      <c r="M1865" s="1"/>
      <c r="N1865" s="1"/>
      <c r="O1865" s="2"/>
      <c r="P1865" s="1"/>
      <c r="Q1865" s="1"/>
      <c r="R1865" s="2"/>
      <c r="S1865" s="1"/>
      <c r="T1865" s="1"/>
      <c r="U1865" s="6"/>
      <c r="V1865" s="5"/>
      <c r="W1865" s="5"/>
      <c r="X1865" s="6"/>
      <c r="Y1865" s="6"/>
      <c r="Z1865" s="6"/>
      <c r="AA1865" s="1"/>
      <c r="AB1865" s="1"/>
      <c r="AC1865" s="1"/>
      <c r="AD1865" s="2"/>
      <c r="AE1865" s="2"/>
      <c r="AF1865" s="1"/>
    </row>
    <row r="1866">
      <c r="A1866" s="5"/>
      <c r="B1866" s="3"/>
      <c r="C1866" s="1"/>
      <c r="D1866" s="24"/>
      <c r="E1866" s="2"/>
      <c r="F1866" s="5"/>
      <c r="G1866" s="3"/>
      <c r="H1866" s="1"/>
      <c r="I1866" s="3"/>
      <c r="J1866" s="1"/>
      <c r="K1866" s="5"/>
      <c r="L1866" s="5"/>
      <c r="M1866" s="1"/>
      <c r="N1866" s="1"/>
      <c r="O1866" s="2"/>
      <c r="P1866" s="1"/>
      <c r="Q1866" s="1"/>
      <c r="R1866" s="2"/>
      <c r="S1866" s="1"/>
      <c r="T1866" s="1"/>
      <c r="U1866" s="6"/>
      <c r="V1866" s="5"/>
      <c r="W1866" s="5"/>
      <c r="X1866" s="6"/>
      <c r="Y1866" s="6"/>
      <c r="Z1866" s="6"/>
      <c r="AA1866" s="1"/>
      <c r="AB1866" s="1"/>
      <c r="AC1866" s="1"/>
      <c r="AD1866" s="2"/>
      <c r="AE1866" s="2"/>
      <c r="AF1866" s="1"/>
    </row>
    <row r="1867">
      <c r="A1867" s="5"/>
      <c r="B1867" s="3"/>
      <c r="C1867" s="2"/>
      <c r="D1867" s="24"/>
      <c r="E1867" s="2"/>
      <c r="F1867" s="5"/>
      <c r="G1867" s="3"/>
      <c r="H1867" s="1"/>
      <c r="I1867" s="3"/>
      <c r="J1867" s="1"/>
      <c r="K1867" s="5"/>
      <c r="L1867" s="5"/>
      <c r="M1867" s="1"/>
      <c r="N1867" s="1"/>
      <c r="O1867" s="2"/>
      <c r="P1867" s="1"/>
      <c r="Q1867" s="1"/>
      <c r="R1867" s="2"/>
      <c r="S1867" s="1"/>
      <c r="T1867" s="1"/>
      <c r="U1867" s="6"/>
      <c r="V1867" s="5"/>
      <c r="W1867" s="5"/>
      <c r="X1867" s="6"/>
      <c r="Y1867" s="6"/>
      <c r="Z1867" s="6"/>
      <c r="AA1867" s="1"/>
      <c r="AB1867" s="1"/>
      <c r="AC1867" s="1"/>
      <c r="AD1867" s="2"/>
      <c r="AE1867" s="2"/>
      <c r="AF1867" s="1"/>
    </row>
    <row r="1868">
      <c r="A1868" s="5"/>
      <c r="B1868" s="3"/>
      <c r="C1868" s="1"/>
      <c r="D1868" s="24"/>
      <c r="E1868" s="2"/>
      <c r="F1868" s="5"/>
      <c r="G1868" s="3"/>
      <c r="H1868" s="1"/>
      <c r="I1868" s="3"/>
      <c r="J1868" s="1"/>
      <c r="K1868" s="5"/>
      <c r="L1868" s="5"/>
      <c r="M1868" s="1"/>
      <c r="N1868" s="1"/>
      <c r="O1868" s="2"/>
      <c r="P1868" s="1"/>
      <c r="Q1868" s="1"/>
      <c r="R1868" s="2"/>
      <c r="S1868" s="1"/>
      <c r="T1868" s="1"/>
      <c r="U1868" s="6"/>
      <c r="V1868" s="5"/>
      <c r="W1868" s="5"/>
      <c r="X1868" s="6"/>
      <c r="Y1868" s="6"/>
      <c r="Z1868" s="6"/>
      <c r="AA1868" s="1"/>
      <c r="AB1868" s="1"/>
      <c r="AC1868" s="1"/>
      <c r="AD1868" s="2"/>
      <c r="AE1868" s="2"/>
      <c r="AF1868" s="1"/>
    </row>
    <row r="1869">
      <c r="A1869" s="5"/>
      <c r="B1869" s="3"/>
      <c r="C1869" s="2"/>
      <c r="D1869" s="24"/>
      <c r="E1869" s="2"/>
      <c r="F1869" s="5"/>
      <c r="G1869" s="3"/>
      <c r="H1869" s="1"/>
      <c r="I1869" s="3"/>
      <c r="J1869" s="1"/>
      <c r="K1869" s="5"/>
      <c r="L1869" s="5"/>
      <c r="M1869" s="1"/>
      <c r="N1869" s="1"/>
      <c r="O1869" s="2"/>
      <c r="P1869" s="1"/>
      <c r="Q1869" s="1"/>
      <c r="R1869" s="2"/>
      <c r="S1869" s="1"/>
      <c r="T1869" s="1"/>
      <c r="U1869" s="6"/>
      <c r="V1869" s="5"/>
      <c r="W1869" s="5"/>
      <c r="X1869" s="6"/>
      <c r="Y1869" s="6"/>
      <c r="Z1869" s="6"/>
      <c r="AA1869" s="1"/>
      <c r="AB1869" s="1"/>
      <c r="AC1869" s="1"/>
      <c r="AD1869" s="2"/>
      <c r="AE1869" s="2"/>
      <c r="AF1869" s="1"/>
    </row>
    <row r="1870">
      <c r="A1870" s="5"/>
      <c r="B1870" s="3"/>
      <c r="C1870" s="2"/>
      <c r="D1870" s="24"/>
      <c r="E1870" s="1"/>
      <c r="F1870" s="11"/>
      <c r="G1870" s="25"/>
      <c r="H1870" s="2"/>
      <c r="I1870" s="25"/>
      <c r="J1870" s="1"/>
      <c r="K1870" s="5"/>
      <c r="L1870" s="5"/>
      <c r="M1870" s="1"/>
      <c r="N1870" s="1"/>
      <c r="O1870" s="2"/>
      <c r="P1870" s="1"/>
      <c r="Q1870" s="1"/>
      <c r="R1870" s="2"/>
      <c r="S1870" s="1"/>
      <c r="T1870" s="1"/>
      <c r="U1870" s="6"/>
      <c r="V1870" s="5"/>
      <c r="W1870" s="5"/>
      <c r="X1870" s="6"/>
      <c r="Y1870" s="6"/>
      <c r="Z1870" s="6"/>
      <c r="AA1870" s="1"/>
      <c r="AB1870" s="1"/>
      <c r="AC1870" s="1"/>
      <c r="AD1870" s="2"/>
      <c r="AE1870" s="2"/>
      <c r="AF1870" s="1"/>
    </row>
    <row r="1871">
      <c r="A1871" s="5"/>
      <c r="B1871" s="3"/>
      <c r="C1871" s="2"/>
      <c r="D1871" s="24"/>
      <c r="E1871" s="2"/>
      <c r="F1871" s="5"/>
      <c r="G1871" s="3"/>
      <c r="H1871" s="1"/>
      <c r="I1871" s="3"/>
      <c r="J1871" s="1"/>
      <c r="K1871" s="5"/>
      <c r="L1871" s="5"/>
      <c r="M1871" s="1"/>
      <c r="N1871" s="1"/>
      <c r="O1871" s="2"/>
      <c r="P1871" s="1"/>
      <c r="Q1871" s="1"/>
      <c r="R1871" s="2"/>
      <c r="S1871" s="1"/>
      <c r="T1871" s="1"/>
      <c r="U1871" s="6"/>
      <c r="V1871" s="5"/>
      <c r="W1871" s="5"/>
      <c r="X1871" s="6"/>
      <c r="Y1871" s="6"/>
      <c r="Z1871" s="6"/>
      <c r="AA1871" s="1"/>
      <c r="AB1871" s="1"/>
      <c r="AC1871" s="1"/>
      <c r="AD1871" s="2"/>
      <c r="AE1871" s="2"/>
      <c r="AF1871" s="1"/>
    </row>
    <row r="1872">
      <c r="A1872" s="5"/>
      <c r="B1872" s="3"/>
      <c r="C1872" s="2"/>
      <c r="D1872" s="24"/>
      <c r="E1872" s="2"/>
      <c r="F1872" s="5"/>
      <c r="G1872" s="3"/>
      <c r="H1872" s="1"/>
      <c r="I1872" s="3"/>
      <c r="J1872" s="1"/>
      <c r="K1872" s="5"/>
      <c r="L1872" s="5"/>
      <c r="M1872" s="1"/>
      <c r="N1872" s="1"/>
      <c r="O1872" s="2"/>
      <c r="P1872" s="1"/>
      <c r="Q1872" s="1"/>
      <c r="R1872" s="2"/>
      <c r="S1872" s="1"/>
      <c r="T1872" s="1"/>
      <c r="U1872" s="6"/>
      <c r="V1872" s="5"/>
      <c r="W1872" s="5"/>
      <c r="X1872" s="6"/>
      <c r="Y1872" s="6"/>
      <c r="Z1872" s="6"/>
      <c r="AA1872" s="1"/>
      <c r="AB1872" s="1"/>
      <c r="AC1872" s="1"/>
      <c r="AD1872" s="2"/>
      <c r="AE1872" s="2"/>
      <c r="AF1872" s="1"/>
    </row>
    <row r="1873">
      <c r="A1873" s="5"/>
      <c r="B1873" s="3"/>
      <c r="C1873" s="2"/>
      <c r="D1873" s="24"/>
      <c r="E1873" s="2"/>
      <c r="F1873" s="5"/>
      <c r="G1873" s="3"/>
      <c r="H1873" s="1"/>
      <c r="I1873" s="3"/>
      <c r="J1873" s="1"/>
      <c r="K1873" s="5"/>
      <c r="L1873" s="5"/>
      <c r="M1873" s="1"/>
      <c r="N1873" s="1"/>
      <c r="O1873" s="2"/>
      <c r="P1873" s="1"/>
      <c r="Q1873" s="1"/>
      <c r="R1873" s="2"/>
      <c r="S1873" s="1"/>
      <c r="T1873" s="1"/>
      <c r="U1873" s="6"/>
      <c r="V1873" s="5"/>
      <c r="W1873" s="5"/>
      <c r="X1873" s="6"/>
      <c r="Y1873" s="6"/>
      <c r="Z1873" s="6"/>
      <c r="AA1873" s="1"/>
      <c r="AB1873" s="1"/>
      <c r="AC1873" s="1"/>
      <c r="AD1873" s="2"/>
      <c r="AE1873" s="2"/>
      <c r="AF1873" s="1"/>
    </row>
    <row r="1874">
      <c r="A1874" s="5"/>
      <c r="B1874" s="3"/>
      <c r="C1874" s="2"/>
      <c r="D1874" s="24"/>
      <c r="E1874" s="2"/>
      <c r="F1874" s="5"/>
      <c r="G1874" s="3"/>
      <c r="H1874" s="1"/>
      <c r="I1874" s="3"/>
      <c r="J1874" s="1"/>
      <c r="K1874" s="5"/>
      <c r="L1874" s="5"/>
      <c r="M1874" s="1"/>
      <c r="N1874" s="1"/>
      <c r="O1874" s="2"/>
      <c r="P1874" s="1"/>
      <c r="Q1874" s="1"/>
      <c r="R1874" s="2"/>
      <c r="S1874" s="1"/>
      <c r="T1874" s="1"/>
      <c r="U1874" s="6"/>
      <c r="V1874" s="5"/>
      <c r="W1874" s="5"/>
      <c r="X1874" s="6"/>
      <c r="Y1874" s="6"/>
      <c r="Z1874" s="6"/>
      <c r="AA1874" s="1"/>
      <c r="AB1874" s="1"/>
      <c r="AC1874" s="1"/>
      <c r="AD1874" s="2"/>
      <c r="AE1874" s="2"/>
      <c r="AF1874" s="1"/>
    </row>
    <row r="1875">
      <c r="A1875" s="5"/>
      <c r="B1875" s="3"/>
      <c r="C1875" s="2"/>
      <c r="D1875" s="24"/>
      <c r="E1875" s="2"/>
      <c r="F1875" s="5"/>
      <c r="G1875" s="3"/>
      <c r="H1875" s="1"/>
      <c r="I1875" s="3"/>
      <c r="J1875" s="1"/>
      <c r="K1875" s="5"/>
      <c r="L1875" s="5"/>
      <c r="M1875" s="1"/>
      <c r="N1875" s="1"/>
      <c r="O1875" s="2"/>
      <c r="P1875" s="1"/>
      <c r="Q1875" s="1"/>
      <c r="R1875" s="2"/>
      <c r="S1875" s="1"/>
      <c r="T1875" s="1"/>
      <c r="U1875" s="6"/>
      <c r="V1875" s="5"/>
      <c r="W1875" s="5"/>
      <c r="X1875" s="6"/>
      <c r="Y1875" s="6"/>
      <c r="Z1875" s="6"/>
      <c r="AA1875" s="1"/>
      <c r="AB1875" s="1"/>
      <c r="AC1875" s="1"/>
      <c r="AD1875" s="2"/>
      <c r="AE1875" s="2"/>
      <c r="AF1875" s="1"/>
    </row>
    <row r="1876">
      <c r="A1876" s="5"/>
      <c r="B1876" s="3"/>
      <c r="C1876" s="2"/>
      <c r="D1876" s="24"/>
      <c r="E1876" s="2"/>
      <c r="F1876" s="5"/>
      <c r="G1876" s="3"/>
      <c r="H1876" s="1"/>
      <c r="I1876" s="3"/>
      <c r="J1876" s="1"/>
      <c r="K1876" s="5"/>
      <c r="L1876" s="5"/>
      <c r="M1876" s="1"/>
      <c r="N1876" s="1"/>
      <c r="O1876" s="2"/>
      <c r="P1876" s="1"/>
      <c r="Q1876" s="1"/>
      <c r="R1876" s="2"/>
      <c r="S1876" s="1"/>
      <c r="T1876" s="1"/>
      <c r="U1876" s="6"/>
      <c r="V1876" s="5"/>
      <c r="W1876" s="5"/>
      <c r="X1876" s="6"/>
      <c r="Y1876" s="6"/>
      <c r="Z1876" s="6"/>
      <c r="AA1876" s="1"/>
      <c r="AB1876" s="1"/>
      <c r="AC1876" s="1"/>
      <c r="AD1876" s="2"/>
      <c r="AE1876" s="2"/>
      <c r="AF1876" s="1"/>
    </row>
    <row r="1877">
      <c r="A1877" s="5"/>
      <c r="B1877" s="3"/>
      <c r="C1877" s="2"/>
      <c r="D1877" s="24"/>
      <c r="E1877" s="1"/>
      <c r="F1877" s="11"/>
      <c r="G1877" s="25"/>
      <c r="H1877" s="2"/>
      <c r="I1877" s="25"/>
      <c r="J1877" s="1"/>
      <c r="K1877" s="5"/>
      <c r="L1877" s="5"/>
      <c r="M1877" s="1"/>
      <c r="N1877" s="1"/>
      <c r="O1877" s="2"/>
      <c r="P1877" s="1"/>
      <c r="Q1877" s="1"/>
      <c r="R1877" s="2"/>
      <c r="S1877" s="1"/>
      <c r="T1877" s="1"/>
      <c r="U1877" s="6"/>
      <c r="V1877" s="5"/>
      <c r="W1877" s="5"/>
      <c r="X1877" s="6"/>
      <c r="Y1877" s="6"/>
      <c r="Z1877" s="6"/>
      <c r="AA1877" s="1"/>
      <c r="AB1877" s="1"/>
      <c r="AC1877" s="1"/>
      <c r="AD1877" s="2"/>
      <c r="AE1877" s="2"/>
      <c r="AF1877" s="1"/>
    </row>
    <row r="1878">
      <c r="A1878" s="5"/>
      <c r="B1878" s="3"/>
      <c r="C1878" s="2"/>
      <c r="D1878" s="24"/>
      <c r="E1878" s="2"/>
      <c r="F1878" s="5"/>
      <c r="G1878" s="3"/>
      <c r="H1878" s="1"/>
      <c r="I1878" s="3"/>
      <c r="J1878" s="1"/>
      <c r="K1878" s="5"/>
      <c r="L1878" s="5"/>
      <c r="M1878" s="1"/>
      <c r="N1878" s="1"/>
      <c r="O1878" s="2"/>
      <c r="P1878" s="1"/>
      <c r="Q1878" s="1"/>
      <c r="R1878" s="2"/>
      <c r="S1878" s="1"/>
      <c r="T1878" s="1"/>
      <c r="U1878" s="6"/>
      <c r="V1878" s="5"/>
      <c r="W1878" s="5"/>
      <c r="X1878" s="6"/>
      <c r="Y1878" s="6"/>
      <c r="Z1878" s="6"/>
      <c r="AA1878" s="1"/>
      <c r="AB1878" s="1"/>
      <c r="AC1878" s="1"/>
      <c r="AD1878" s="2"/>
      <c r="AE1878" s="2"/>
      <c r="AF1878" s="1"/>
    </row>
    <row r="1879">
      <c r="A1879" s="5"/>
      <c r="B1879" s="3"/>
      <c r="C1879" s="2"/>
      <c r="D1879" s="24"/>
      <c r="E1879" s="2"/>
      <c r="F1879" s="5"/>
      <c r="G1879" s="3"/>
      <c r="H1879" s="1"/>
      <c r="I1879" s="3"/>
      <c r="J1879" s="1"/>
      <c r="K1879" s="5"/>
      <c r="L1879" s="5"/>
      <c r="M1879" s="1"/>
      <c r="N1879" s="1"/>
      <c r="O1879" s="2"/>
      <c r="P1879" s="1"/>
      <c r="Q1879" s="1"/>
      <c r="R1879" s="2"/>
      <c r="S1879" s="1"/>
      <c r="T1879" s="1"/>
      <c r="U1879" s="6"/>
      <c r="V1879" s="5"/>
      <c r="W1879" s="5"/>
      <c r="X1879" s="6"/>
      <c r="Y1879" s="6"/>
      <c r="Z1879" s="6"/>
      <c r="AA1879" s="1"/>
      <c r="AB1879" s="1"/>
      <c r="AC1879" s="1"/>
      <c r="AD1879" s="2"/>
      <c r="AE1879" s="2"/>
      <c r="AF1879" s="1"/>
    </row>
    <row r="1880">
      <c r="A1880" s="5"/>
      <c r="B1880" s="3"/>
      <c r="C1880" s="2"/>
      <c r="D1880" s="24"/>
      <c r="E1880" s="2"/>
      <c r="F1880" s="5"/>
      <c r="G1880" s="3"/>
      <c r="H1880" s="1"/>
      <c r="I1880" s="3"/>
      <c r="J1880" s="1"/>
      <c r="K1880" s="5"/>
      <c r="L1880" s="5"/>
      <c r="M1880" s="1"/>
      <c r="N1880" s="1"/>
      <c r="O1880" s="2"/>
      <c r="P1880" s="1"/>
      <c r="Q1880" s="1"/>
      <c r="R1880" s="2"/>
      <c r="S1880" s="1"/>
      <c r="T1880" s="1"/>
      <c r="U1880" s="6"/>
      <c r="V1880" s="5"/>
      <c r="W1880" s="5"/>
      <c r="X1880" s="6"/>
      <c r="Y1880" s="6"/>
      <c r="Z1880" s="6"/>
      <c r="AA1880" s="1"/>
      <c r="AB1880" s="1"/>
      <c r="AC1880" s="1"/>
      <c r="AD1880" s="2"/>
      <c r="AE1880" s="1"/>
      <c r="AF1880" s="1"/>
    </row>
    <row r="1881">
      <c r="A1881" s="5"/>
      <c r="B1881" s="3"/>
      <c r="C1881" s="2"/>
      <c r="D1881" s="24"/>
      <c r="E1881" s="2"/>
      <c r="F1881" s="5"/>
      <c r="G1881" s="3"/>
      <c r="H1881" s="1"/>
      <c r="I1881" s="3"/>
      <c r="J1881" s="1"/>
      <c r="K1881" s="5"/>
      <c r="L1881" s="5"/>
      <c r="M1881" s="1"/>
      <c r="N1881" s="1"/>
      <c r="O1881" s="2"/>
      <c r="P1881" s="1"/>
      <c r="Q1881" s="1"/>
      <c r="R1881" s="2"/>
      <c r="S1881" s="1"/>
      <c r="T1881" s="1"/>
      <c r="U1881" s="6"/>
      <c r="V1881" s="5"/>
      <c r="W1881" s="5"/>
      <c r="X1881" s="6"/>
      <c r="Y1881" s="6"/>
      <c r="Z1881" s="6"/>
      <c r="AA1881" s="1"/>
      <c r="AB1881" s="1"/>
      <c r="AC1881" s="1"/>
      <c r="AD1881" s="2"/>
      <c r="AE1881" s="2"/>
      <c r="AF1881" s="1"/>
    </row>
    <row r="1882">
      <c r="A1882" s="5"/>
      <c r="B1882" s="3"/>
      <c r="C1882" s="2"/>
      <c r="D1882" s="24"/>
      <c r="E1882" s="2"/>
      <c r="F1882" s="5"/>
      <c r="G1882" s="3"/>
      <c r="H1882" s="1"/>
      <c r="I1882" s="3"/>
      <c r="J1882" s="1"/>
      <c r="K1882" s="5"/>
      <c r="L1882" s="5"/>
      <c r="M1882" s="1"/>
      <c r="N1882" s="1"/>
      <c r="O1882" s="2"/>
      <c r="P1882" s="1"/>
      <c r="Q1882" s="1"/>
      <c r="R1882" s="2"/>
      <c r="S1882" s="1"/>
      <c r="T1882" s="1"/>
      <c r="U1882" s="6"/>
      <c r="V1882" s="5"/>
      <c r="W1882" s="5"/>
      <c r="X1882" s="6"/>
      <c r="Y1882" s="6"/>
      <c r="Z1882" s="6"/>
      <c r="AA1882" s="1"/>
      <c r="AB1882" s="1"/>
      <c r="AC1882" s="1"/>
      <c r="AD1882" s="2"/>
      <c r="AE1882" s="2"/>
      <c r="AF1882" s="1"/>
    </row>
    <row r="1883">
      <c r="A1883" s="5"/>
      <c r="B1883" s="3"/>
      <c r="C1883" s="2"/>
      <c r="D1883" s="24"/>
      <c r="E1883" s="2"/>
      <c r="F1883" s="5"/>
      <c r="G1883" s="3"/>
      <c r="H1883" s="1"/>
      <c r="I1883" s="3"/>
      <c r="J1883" s="1"/>
      <c r="K1883" s="5"/>
      <c r="L1883" s="5"/>
      <c r="M1883" s="1"/>
      <c r="N1883" s="1"/>
      <c r="O1883" s="2"/>
      <c r="P1883" s="1"/>
      <c r="Q1883" s="1"/>
      <c r="R1883" s="2"/>
      <c r="S1883" s="1"/>
      <c r="T1883" s="1"/>
      <c r="U1883" s="6"/>
      <c r="V1883" s="5"/>
      <c r="W1883" s="5"/>
      <c r="X1883" s="6"/>
      <c r="Y1883" s="6"/>
      <c r="Z1883" s="5"/>
      <c r="AA1883" s="1"/>
      <c r="AB1883" s="1"/>
      <c r="AC1883" s="1"/>
      <c r="AD1883" s="2"/>
      <c r="AE1883" s="1"/>
      <c r="AF1883" s="1"/>
    </row>
    <row r="1884">
      <c r="A1884" s="5"/>
      <c r="B1884" s="3"/>
      <c r="C1884" s="2"/>
      <c r="D1884" s="24"/>
      <c r="E1884" s="2"/>
      <c r="F1884" s="5"/>
      <c r="G1884" s="3"/>
      <c r="H1884" s="1"/>
      <c r="I1884" s="3"/>
      <c r="J1884" s="1"/>
      <c r="K1884" s="5"/>
      <c r="L1884" s="5"/>
      <c r="M1884" s="1"/>
      <c r="N1884" s="1"/>
      <c r="O1884" s="2"/>
      <c r="P1884" s="1"/>
      <c r="Q1884" s="1"/>
      <c r="R1884" s="2"/>
      <c r="S1884" s="1"/>
      <c r="T1884" s="1"/>
      <c r="U1884" s="6"/>
      <c r="V1884" s="5"/>
      <c r="W1884" s="5"/>
      <c r="X1884" s="6"/>
      <c r="Y1884" s="6"/>
      <c r="Z1884" s="6"/>
      <c r="AA1884" s="1"/>
      <c r="AB1884" s="1"/>
      <c r="AC1884" s="1"/>
      <c r="AD1884" s="2"/>
      <c r="AE1884" s="2"/>
      <c r="AF1884" s="1"/>
    </row>
    <row r="1885">
      <c r="A1885" s="5"/>
      <c r="B1885" s="3"/>
      <c r="C1885" s="2"/>
      <c r="D1885" s="24"/>
      <c r="E1885" s="1"/>
      <c r="F1885" s="11"/>
      <c r="G1885" s="25"/>
      <c r="H1885" s="2"/>
      <c r="I1885" s="25"/>
      <c r="J1885" s="1"/>
      <c r="K1885" s="5"/>
      <c r="L1885" s="5"/>
      <c r="M1885" s="1"/>
      <c r="N1885" s="1"/>
      <c r="O1885" s="2"/>
      <c r="P1885" s="1"/>
      <c r="Q1885" s="1"/>
      <c r="R1885" s="2"/>
      <c r="S1885" s="1"/>
      <c r="T1885" s="1"/>
      <c r="U1885" s="6"/>
      <c r="V1885" s="5"/>
      <c r="W1885" s="5"/>
      <c r="X1885" s="6"/>
      <c r="Y1885" s="6"/>
      <c r="Z1885" s="6"/>
      <c r="AA1885" s="1"/>
      <c r="AB1885" s="1"/>
      <c r="AC1885" s="1"/>
      <c r="AD1885" s="2"/>
      <c r="AE1885" s="2"/>
      <c r="AF1885" s="1"/>
    </row>
    <row r="1886">
      <c r="A1886" s="5"/>
      <c r="B1886" s="3"/>
      <c r="C1886" s="2"/>
      <c r="D1886" s="24"/>
      <c r="E1886" s="1"/>
      <c r="F1886" s="11"/>
      <c r="G1886" s="25"/>
      <c r="H1886" s="2"/>
      <c r="I1886" s="25"/>
      <c r="J1886" s="1"/>
      <c r="K1886" s="5"/>
      <c r="L1886" s="5"/>
      <c r="M1886" s="1"/>
      <c r="N1886" s="1"/>
      <c r="O1886" s="2"/>
      <c r="P1886" s="1"/>
      <c r="Q1886" s="1"/>
      <c r="R1886" s="2"/>
      <c r="S1886" s="1"/>
      <c r="T1886" s="1"/>
      <c r="U1886" s="6"/>
      <c r="V1886" s="5"/>
      <c r="W1886" s="5"/>
      <c r="X1886" s="6"/>
      <c r="Y1886" s="6"/>
      <c r="Z1886" s="6"/>
      <c r="AA1886" s="1"/>
      <c r="AB1886" s="1"/>
      <c r="AC1886" s="1"/>
      <c r="AD1886" s="2"/>
      <c r="AE1886" s="2"/>
      <c r="AF1886" s="1"/>
    </row>
    <row r="1887">
      <c r="A1887" s="5"/>
      <c r="B1887" s="3"/>
      <c r="C1887" s="2"/>
      <c r="D1887" s="24"/>
      <c r="E1887" s="2"/>
      <c r="F1887" s="5"/>
      <c r="G1887" s="3"/>
      <c r="H1887" s="1"/>
      <c r="I1887" s="3"/>
      <c r="J1887" s="1"/>
      <c r="K1887" s="5"/>
      <c r="L1887" s="5"/>
      <c r="M1887" s="1"/>
      <c r="N1887" s="1"/>
      <c r="O1887" s="2"/>
      <c r="P1887" s="1"/>
      <c r="Q1887" s="1"/>
      <c r="R1887" s="2"/>
      <c r="S1887" s="1"/>
      <c r="T1887" s="1"/>
      <c r="U1887" s="6"/>
      <c r="V1887" s="5"/>
      <c r="W1887" s="5"/>
      <c r="X1887" s="6"/>
      <c r="Y1887" s="6"/>
      <c r="Z1887" s="6"/>
      <c r="AA1887" s="1"/>
      <c r="AB1887" s="1"/>
      <c r="AC1887" s="1"/>
      <c r="AD1887" s="2"/>
      <c r="AE1887" s="2"/>
      <c r="AF1887" s="1"/>
    </row>
    <row r="1888">
      <c r="A1888" s="5"/>
      <c r="B1888" s="3"/>
      <c r="C1888" s="2"/>
      <c r="D1888" s="24"/>
      <c r="E1888" s="2"/>
      <c r="F1888" s="5"/>
      <c r="G1888" s="3"/>
      <c r="H1888" s="1"/>
      <c r="I1888" s="3"/>
      <c r="J1888" s="1"/>
      <c r="K1888" s="5"/>
      <c r="L1888" s="5"/>
      <c r="M1888" s="1"/>
      <c r="N1888" s="1"/>
      <c r="O1888" s="2"/>
      <c r="P1888" s="1"/>
      <c r="Q1888" s="1"/>
      <c r="R1888" s="2"/>
      <c r="S1888" s="1"/>
      <c r="T1888" s="1"/>
      <c r="U1888" s="6"/>
      <c r="V1888" s="5"/>
      <c r="W1888" s="5"/>
      <c r="X1888" s="6"/>
      <c r="Y1888" s="6"/>
      <c r="Z1888" s="6"/>
      <c r="AA1888" s="1"/>
      <c r="AB1888" s="1"/>
      <c r="AC1888" s="1"/>
      <c r="AD1888" s="2"/>
      <c r="AE1888" s="1"/>
      <c r="AF1888" s="1"/>
    </row>
    <row r="1889">
      <c r="A1889" s="5"/>
      <c r="B1889" s="3"/>
      <c r="C1889" s="2"/>
      <c r="D1889" s="24"/>
      <c r="E1889" s="2"/>
      <c r="F1889" s="5"/>
      <c r="G1889" s="3"/>
      <c r="H1889" s="1"/>
      <c r="I1889" s="3"/>
      <c r="J1889" s="1"/>
      <c r="K1889" s="5"/>
      <c r="L1889" s="5"/>
      <c r="M1889" s="1"/>
      <c r="N1889" s="1"/>
      <c r="O1889" s="2"/>
      <c r="P1889" s="1"/>
      <c r="Q1889" s="1"/>
      <c r="R1889" s="2"/>
      <c r="S1889" s="1"/>
      <c r="T1889" s="1"/>
      <c r="U1889" s="6"/>
      <c r="V1889" s="5"/>
      <c r="W1889" s="5"/>
      <c r="X1889" s="6"/>
      <c r="Y1889" s="6"/>
      <c r="Z1889" s="6"/>
      <c r="AA1889" s="1"/>
      <c r="AB1889" s="1"/>
      <c r="AC1889" s="1"/>
      <c r="AD1889" s="2"/>
      <c r="AE1889" s="2"/>
      <c r="AF1889" s="1"/>
    </row>
    <row r="1890">
      <c r="A1890" s="5"/>
      <c r="B1890" s="3"/>
      <c r="C1890" s="2"/>
      <c r="D1890" s="24"/>
      <c r="E1890" s="1"/>
      <c r="F1890" s="11"/>
      <c r="G1890" s="25"/>
      <c r="H1890" s="2"/>
      <c r="I1890" s="25"/>
      <c r="J1890" s="1"/>
      <c r="K1890" s="5"/>
      <c r="L1890" s="5"/>
      <c r="M1890" s="1"/>
      <c r="N1890" s="1"/>
      <c r="O1890" s="2"/>
      <c r="P1890" s="1"/>
      <c r="Q1890" s="1"/>
      <c r="R1890" s="2"/>
      <c r="S1890" s="1"/>
      <c r="T1890" s="1"/>
      <c r="U1890" s="6"/>
      <c r="V1890" s="5"/>
      <c r="W1890" s="5"/>
      <c r="X1890" s="6"/>
      <c r="Y1890" s="6"/>
      <c r="Z1890" s="6"/>
      <c r="AA1890" s="1"/>
      <c r="AB1890" s="1"/>
      <c r="AC1890" s="1"/>
      <c r="AD1890" s="2"/>
      <c r="AE1890" s="2"/>
      <c r="AF1890" s="1"/>
    </row>
    <row r="1891">
      <c r="A1891" s="5"/>
      <c r="B1891" s="3"/>
      <c r="C1891" s="2"/>
      <c r="D1891" s="24"/>
      <c r="E1891" s="2"/>
      <c r="F1891" s="5"/>
      <c r="G1891" s="3"/>
      <c r="H1891" s="1"/>
      <c r="I1891" s="3"/>
      <c r="J1891" s="1"/>
      <c r="K1891" s="5"/>
      <c r="L1891" s="5"/>
      <c r="M1891" s="1"/>
      <c r="N1891" s="1"/>
      <c r="O1891" s="2"/>
      <c r="P1891" s="1"/>
      <c r="Q1891" s="1"/>
      <c r="R1891" s="2"/>
      <c r="S1891" s="1"/>
      <c r="T1891" s="1"/>
      <c r="U1891" s="6"/>
      <c r="V1891" s="5"/>
      <c r="W1891" s="5"/>
      <c r="X1891" s="6"/>
      <c r="Y1891" s="6"/>
      <c r="Z1891" s="6"/>
      <c r="AA1891" s="1"/>
      <c r="AB1891" s="1"/>
      <c r="AC1891" s="1"/>
      <c r="AD1891" s="2"/>
      <c r="AE1891" s="2"/>
      <c r="AF1891" s="1"/>
    </row>
    <row r="1892">
      <c r="A1892" s="5"/>
      <c r="B1892" s="3"/>
      <c r="C1892" s="1"/>
      <c r="D1892" s="24"/>
      <c r="E1892" s="2"/>
      <c r="F1892" s="5"/>
      <c r="G1892" s="3"/>
      <c r="H1892" s="1"/>
      <c r="I1892" s="3"/>
      <c r="J1892" s="1"/>
      <c r="K1892" s="5"/>
      <c r="L1892" s="5"/>
      <c r="M1892" s="1"/>
      <c r="N1892" s="1"/>
      <c r="O1892" s="2"/>
      <c r="P1892" s="1"/>
      <c r="Q1892" s="1"/>
      <c r="R1892" s="2"/>
      <c r="S1892" s="1"/>
      <c r="T1892" s="1"/>
      <c r="U1892" s="6"/>
      <c r="V1892" s="5"/>
      <c r="W1892" s="5"/>
      <c r="X1892" s="6"/>
      <c r="Y1892" s="6"/>
      <c r="Z1892" s="6"/>
      <c r="AA1892" s="1"/>
      <c r="AB1892" s="1"/>
      <c r="AC1892" s="1"/>
      <c r="AD1892" s="2"/>
      <c r="AE1892" s="2"/>
      <c r="AF1892" s="1"/>
    </row>
    <row r="1893">
      <c r="A1893" s="5"/>
      <c r="B1893" s="3"/>
      <c r="C1893" s="2"/>
      <c r="D1893" s="24"/>
      <c r="E1893" s="2"/>
      <c r="F1893" s="5"/>
      <c r="G1893" s="3"/>
      <c r="H1893" s="1"/>
      <c r="I1893" s="3"/>
      <c r="J1893" s="1"/>
      <c r="K1893" s="5"/>
      <c r="L1893" s="5"/>
      <c r="M1893" s="1"/>
      <c r="N1893" s="1"/>
      <c r="O1893" s="2"/>
      <c r="P1893" s="1"/>
      <c r="Q1893" s="1"/>
      <c r="R1893" s="2"/>
      <c r="S1893" s="1"/>
      <c r="T1893" s="1"/>
      <c r="U1893" s="6"/>
      <c r="V1893" s="5"/>
      <c r="W1893" s="5"/>
      <c r="X1893" s="6"/>
      <c r="Y1893" s="6"/>
      <c r="Z1893" s="6"/>
      <c r="AA1893" s="1"/>
      <c r="AB1893" s="1"/>
      <c r="AC1893" s="1"/>
      <c r="AD1893" s="2"/>
      <c r="AE1893" s="2"/>
      <c r="AF1893" s="1"/>
    </row>
    <row r="1894">
      <c r="A1894" s="5"/>
      <c r="B1894" s="3"/>
      <c r="C1894" s="2"/>
      <c r="D1894" s="24"/>
      <c r="E1894" s="2"/>
      <c r="F1894" s="5"/>
      <c r="G1894" s="3"/>
      <c r="H1894" s="1"/>
      <c r="I1894" s="3"/>
      <c r="J1894" s="1"/>
      <c r="K1894" s="5"/>
      <c r="L1894" s="5"/>
      <c r="M1894" s="1"/>
      <c r="N1894" s="1"/>
      <c r="O1894" s="2"/>
      <c r="P1894" s="1"/>
      <c r="Q1894" s="1"/>
      <c r="R1894" s="2"/>
      <c r="S1894" s="1"/>
      <c r="T1894" s="1"/>
      <c r="U1894" s="5"/>
      <c r="V1894" s="5"/>
      <c r="W1894" s="5"/>
      <c r="X1894" s="6"/>
      <c r="Y1894" s="6"/>
      <c r="Z1894" s="6"/>
      <c r="AA1894" s="1"/>
      <c r="AB1894" s="1"/>
      <c r="AC1894" s="1"/>
      <c r="AD1894" s="2"/>
      <c r="AE1894" s="2"/>
      <c r="AF1894" s="1"/>
    </row>
    <row r="1895">
      <c r="A1895" s="5"/>
      <c r="B1895" s="3"/>
      <c r="C1895" s="2"/>
      <c r="D1895" s="24"/>
      <c r="E1895" s="2"/>
      <c r="F1895" s="5"/>
      <c r="G1895" s="3"/>
      <c r="H1895" s="1"/>
      <c r="I1895" s="3"/>
      <c r="J1895" s="1"/>
      <c r="K1895" s="5"/>
      <c r="L1895" s="5"/>
      <c r="M1895" s="1"/>
      <c r="N1895" s="1"/>
      <c r="O1895" s="2"/>
      <c r="P1895" s="1"/>
      <c r="Q1895" s="1"/>
      <c r="R1895" s="2"/>
      <c r="S1895" s="1"/>
      <c r="T1895" s="1"/>
      <c r="U1895" s="6"/>
      <c r="V1895" s="5"/>
      <c r="W1895" s="5"/>
      <c r="X1895" s="6"/>
      <c r="Y1895" s="6"/>
      <c r="Z1895" s="6"/>
      <c r="AA1895" s="1"/>
      <c r="AB1895" s="1"/>
      <c r="AC1895" s="1"/>
      <c r="AD1895" s="2"/>
      <c r="AE1895" s="2"/>
      <c r="AF1895" s="1"/>
    </row>
    <row r="1896">
      <c r="A1896" s="5"/>
      <c r="B1896" s="3"/>
      <c r="C1896" s="1"/>
      <c r="D1896" s="24"/>
      <c r="E1896" s="2"/>
      <c r="F1896" s="5"/>
      <c r="G1896" s="3"/>
      <c r="H1896" s="1"/>
      <c r="I1896" s="3"/>
      <c r="J1896" s="1"/>
      <c r="K1896" s="5"/>
      <c r="L1896" s="5"/>
      <c r="M1896" s="1"/>
      <c r="N1896" s="1"/>
      <c r="O1896" s="2"/>
      <c r="P1896" s="1"/>
      <c r="Q1896" s="1"/>
      <c r="R1896" s="2"/>
      <c r="S1896" s="1"/>
      <c r="T1896" s="1"/>
      <c r="U1896" s="6"/>
      <c r="V1896" s="5"/>
      <c r="W1896" s="5"/>
      <c r="X1896" s="6"/>
      <c r="Y1896" s="6"/>
      <c r="Z1896" s="6"/>
      <c r="AA1896" s="1"/>
      <c r="AB1896" s="1"/>
      <c r="AC1896" s="1"/>
      <c r="AD1896" s="2"/>
      <c r="AE1896" s="2"/>
      <c r="AF1896" s="1"/>
    </row>
    <row r="1897">
      <c r="A1897" s="5"/>
      <c r="B1897" s="3"/>
      <c r="C1897" s="1"/>
      <c r="D1897" s="24"/>
      <c r="E1897" s="2"/>
      <c r="F1897" s="5"/>
      <c r="G1897" s="3"/>
      <c r="H1897" s="1"/>
      <c r="I1897" s="3"/>
      <c r="J1897" s="1"/>
      <c r="K1897" s="5"/>
      <c r="L1897" s="5"/>
      <c r="M1897" s="1"/>
      <c r="N1897" s="1"/>
      <c r="O1897" s="2"/>
      <c r="P1897" s="1"/>
      <c r="Q1897" s="1"/>
      <c r="R1897" s="2"/>
      <c r="S1897" s="1"/>
      <c r="T1897" s="1"/>
      <c r="U1897" s="6"/>
      <c r="V1897" s="5"/>
      <c r="W1897" s="5"/>
      <c r="X1897" s="6"/>
      <c r="Y1897" s="6"/>
      <c r="Z1897" s="6"/>
      <c r="AA1897" s="1"/>
      <c r="AB1897" s="1"/>
      <c r="AC1897" s="1"/>
      <c r="AD1897" s="2"/>
      <c r="AE1897" s="2"/>
      <c r="AF1897" s="1"/>
    </row>
    <row r="1898">
      <c r="A1898" s="5"/>
      <c r="B1898" s="3"/>
      <c r="C1898" s="1"/>
      <c r="D1898" s="24"/>
      <c r="E1898" s="2"/>
      <c r="F1898" s="5"/>
      <c r="G1898" s="3"/>
      <c r="H1898" s="1"/>
      <c r="I1898" s="3"/>
      <c r="J1898" s="1"/>
      <c r="K1898" s="5"/>
      <c r="L1898" s="5"/>
      <c r="M1898" s="1"/>
      <c r="N1898" s="1"/>
      <c r="O1898" s="2"/>
      <c r="P1898" s="1"/>
      <c r="Q1898" s="1"/>
      <c r="R1898" s="2"/>
      <c r="S1898" s="1"/>
      <c r="T1898" s="1"/>
      <c r="U1898" s="6"/>
      <c r="V1898" s="5"/>
      <c r="W1898" s="5"/>
      <c r="X1898" s="6"/>
      <c r="Y1898" s="6"/>
      <c r="Z1898" s="6"/>
      <c r="AA1898" s="1"/>
      <c r="AB1898" s="1"/>
      <c r="AC1898" s="1"/>
      <c r="AD1898" s="2"/>
      <c r="AE1898" s="1"/>
      <c r="AF1898" s="1"/>
    </row>
    <row r="1899">
      <c r="A1899" s="5"/>
      <c r="B1899" s="3"/>
      <c r="C1899" s="1"/>
      <c r="D1899" s="24"/>
      <c r="E1899" s="2"/>
      <c r="F1899" s="5"/>
      <c r="G1899" s="3"/>
      <c r="H1899" s="1"/>
      <c r="I1899" s="3"/>
      <c r="J1899" s="1"/>
      <c r="K1899" s="5"/>
      <c r="L1899" s="5"/>
      <c r="M1899" s="1"/>
      <c r="N1899" s="1"/>
      <c r="O1899" s="2"/>
      <c r="P1899" s="1"/>
      <c r="Q1899" s="1"/>
      <c r="R1899" s="2"/>
      <c r="S1899" s="1"/>
      <c r="T1899" s="1"/>
      <c r="U1899" s="6"/>
      <c r="V1899" s="5"/>
      <c r="W1899" s="5"/>
      <c r="X1899" s="6"/>
      <c r="Y1899" s="6"/>
      <c r="Z1899" s="6"/>
      <c r="AA1899" s="1"/>
      <c r="AB1899" s="1"/>
      <c r="AC1899" s="1"/>
      <c r="AD1899" s="2"/>
      <c r="AE1899" s="2"/>
      <c r="AF1899" s="1"/>
    </row>
    <row r="1900">
      <c r="A1900" s="5"/>
      <c r="B1900" s="3"/>
      <c r="C1900" s="1"/>
      <c r="D1900" s="24"/>
      <c r="E1900" s="2"/>
      <c r="F1900" s="5"/>
      <c r="G1900" s="3"/>
      <c r="H1900" s="1"/>
      <c r="I1900" s="3"/>
      <c r="J1900" s="1"/>
      <c r="K1900" s="5"/>
      <c r="L1900" s="5"/>
      <c r="M1900" s="1"/>
      <c r="N1900" s="1"/>
      <c r="O1900" s="2"/>
      <c r="P1900" s="1"/>
      <c r="Q1900" s="1"/>
      <c r="R1900" s="2"/>
      <c r="S1900" s="1"/>
      <c r="T1900" s="1"/>
      <c r="U1900" s="6"/>
      <c r="V1900" s="5"/>
      <c r="W1900" s="5"/>
      <c r="X1900" s="6"/>
      <c r="Y1900" s="6"/>
      <c r="Z1900" s="6"/>
      <c r="AA1900" s="1"/>
      <c r="AB1900" s="1"/>
      <c r="AC1900" s="1"/>
      <c r="AD1900" s="2"/>
      <c r="AE1900" s="2"/>
      <c r="AF1900" s="1"/>
    </row>
    <row r="1901">
      <c r="A1901" s="5"/>
      <c r="B1901" s="3"/>
      <c r="C1901" s="1"/>
      <c r="D1901" s="24"/>
      <c r="E1901" s="2"/>
      <c r="F1901" s="5"/>
      <c r="G1901" s="3"/>
      <c r="H1901" s="1"/>
      <c r="I1901" s="3"/>
      <c r="J1901" s="1"/>
      <c r="K1901" s="5"/>
      <c r="L1901" s="5"/>
      <c r="M1901" s="1"/>
      <c r="N1901" s="1"/>
      <c r="O1901" s="2"/>
      <c r="P1901" s="1"/>
      <c r="Q1901" s="1"/>
      <c r="R1901" s="2"/>
      <c r="S1901" s="1"/>
      <c r="T1901" s="1"/>
      <c r="U1901" s="6"/>
      <c r="V1901" s="5"/>
      <c r="W1901" s="5"/>
      <c r="X1901" s="6"/>
      <c r="Y1901" s="6"/>
      <c r="Z1901" s="6"/>
      <c r="AA1901" s="1"/>
      <c r="AB1901" s="1"/>
      <c r="AC1901" s="1"/>
      <c r="AD1901" s="2"/>
      <c r="AE1901" s="2"/>
      <c r="AF1901" s="1"/>
    </row>
    <row r="1902">
      <c r="A1902" s="5"/>
      <c r="B1902" s="3"/>
      <c r="C1902" s="1"/>
      <c r="D1902" s="24"/>
      <c r="E1902" s="2"/>
      <c r="F1902" s="5"/>
      <c r="G1902" s="3"/>
      <c r="H1902" s="1"/>
      <c r="I1902" s="3"/>
      <c r="J1902" s="1"/>
      <c r="K1902" s="5"/>
      <c r="L1902" s="5"/>
      <c r="M1902" s="1"/>
      <c r="N1902" s="1"/>
      <c r="O1902" s="2"/>
      <c r="P1902" s="1"/>
      <c r="Q1902" s="1"/>
      <c r="R1902" s="2"/>
      <c r="S1902" s="1"/>
      <c r="T1902" s="1"/>
      <c r="U1902" s="6"/>
      <c r="V1902" s="5"/>
      <c r="W1902" s="5"/>
      <c r="X1902" s="6"/>
      <c r="Y1902" s="6"/>
      <c r="Z1902" s="6"/>
      <c r="AA1902" s="1"/>
      <c r="AB1902" s="1"/>
      <c r="AC1902" s="1"/>
      <c r="AD1902" s="2"/>
      <c r="AE1902" s="2"/>
      <c r="AF1902" s="1"/>
    </row>
    <row r="1903">
      <c r="A1903" s="5"/>
      <c r="B1903" s="3"/>
      <c r="C1903" s="2"/>
      <c r="D1903" s="24"/>
      <c r="E1903" s="2"/>
      <c r="F1903" s="5"/>
      <c r="G1903" s="3"/>
      <c r="H1903" s="1"/>
      <c r="I1903" s="3"/>
      <c r="J1903" s="1"/>
      <c r="K1903" s="5"/>
      <c r="L1903" s="5"/>
      <c r="M1903" s="1"/>
      <c r="N1903" s="1"/>
      <c r="O1903" s="2"/>
      <c r="P1903" s="1"/>
      <c r="Q1903" s="1"/>
      <c r="R1903" s="2"/>
      <c r="S1903" s="1"/>
      <c r="T1903" s="1"/>
      <c r="U1903" s="6"/>
      <c r="V1903" s="5"/>
      <c r="W1903" s="5"/>
      <c r="X1903" s="6"/>
      <c r="Y1903" s="6"/>
      <c r="Z1903" s="6"/>
      <c r="AA1903" s="1"/>
      <c r="AB1903" s="1"/>
      <c r="AC1903" s="1"/>
      <c r="AD1903" s="2"/>
      <c r="AE1903" s="2"/>
      <c r="AF1903" s="1"/>
    </row>
    <row r="1904">
      <c r="A1904" s="5"/>
      <c r="B1904" s="3"/>
      <c r="C1904" s="1"/>
      <c r="D1904" s="24"/>
      <c r="E1904" s="2"/>
      <c r="F1904" s="5"/>
      <c r="G1904" s="3"/>
      <c r="H1904" s="1"/>
      <c r="I1904" s="3"/>
      <c r="J1904" s="1"/>
      <c r="K1904" s="5"/>
      <c r="L1904" s="5"/>
      <c r="M1904" s="1"/>
      <c r="N1904" s="1"/>
      <c r="O1904" s="2"/>
      <c r="P1904" s="1"/>
      <c r="Q1904" s="1"/>
      <c r="R1904" s="2"/>
      <c r="S1904" s="1"/>
      <c r="T1904" s="1"/>
      <c r="U1904" s="6"/>
      <c r="V1904" s="5"/>
      <c r="W1904" s="5"/>
      <c r="X1904" s="6"/>
      <c r="Y1904" s="6"/>
      <c r="Z1904" s="6"/>
      <c r="AA1904" s="1"/>
      <c r="AB1904" s="1"/>
      <c r="AC1904" s="1"/>
      <c r="AD1904" s="2"/>
      <c r="AE1904" s="2"/>
      <c r="AF1904" s="1"/>
    </row>
    <row r="1905">
      <c r="A1905" s="5"/>
      <c r="B1905" s="3"/>
      <c r="C1905" s="1"/>
      <c r="D1905" s="24"/>
      <c r="E1905" s="2"/>
      <c r="F1905" s="5"/>
      <c r="G1905" s="3"/>
      <c r="H1905" s="1"/>
      <c r="I1905" s="3"/>
      <c r="J1905" s="1"/>
      <c r="K1905" s="5"/>
      <c r="L1905" s="5"/>
      <c r="M1905" s="1"/>
      <c r="N1905" s="1"/>
      <c r="O1905" s="2"/>
      <c r="P1905" s="1"/>
      <c r="Q1905" s="1"/>
      <c r="R1905" s="2"/>
      <c r="S1905" s="1"/>
      <c r="T1905" s="1"/>
      <c r="U1905" s="6"/>
      <c r="V1905" s="5"/>
      <c r="W1905" s="5"/>
      <c r="X1905" s="6"/>
      <c r="Y1905" s="6"/>
      <c r="Z1905" s="6"/>
      <c r="AA1905" s="1"/>
      <c r="AB1905" s="1"/>
      <c r="AC1905" s="1"/>
      <c r="AD1905" s="2"/>
      <c r="AE1905" s="2"/>
      <c r="AF1905" s="1"/>
    </row>
    <row r="1906">
      <c r="A1906" s="5"/>
      <c r="B1906" s="3"/>
      <c r="C1906" s="1"/>
      <c r="D1906" s="24"/>
      <c r="E1906" s="2"/>
      <c r="F1906" s="5"/>
      <c r="G1906" s="3"/>
      <c r="H1906" s="1"/>
      <c r="I1906" s="3"/>
      <c r="J1906" s="1"/>
      <c r="K1906" s="5"/>
      <c r="L1906" s="5"/>
      <c r="M1906" s="1"/>
      <c r="N1906" s="1"/>
      <c r="O1906" s="2"/>
      <c r="P1906" s="1"/>
      <c r="Q1906" s="1"/>
      <c r="R1906" s="2"/>
      <c r="S1906" s="1"/>
      <c r="T1906" s="1"/>
      <c r="U1906" s="6"/>
      <c r="V1906" s="5"/>
      <c r="W1906" s="5"/>
      <c r="X1906" s="6"/>
      <c r="Y1906" s="6"/>
      <c r="Z1906" s="6"/>
      <c r="AA1906" s="1"/>
      <c r="AB1906" s="1"/>
      <c r="AC1906" s="1"/>
      <c r="AD1906" s="2"/>
      <c r="AE1906" s="2"/>
      <c r="AF1906" s="1"/>
    </row>
    <row r="1907">
      <c r="A1907" s="5"/>
      <c r="B1907" s="3"/>
      <c r="C1907" s="2"/>
      <c r="D1907" s="24"/>
      <c r="E1907" s="2"/>
      <c r="F1907" s="5"/>
      <c r="G1907" s="3"/>
      <c r="H1907" s="1"/>
      <c r="I1907" s="3"/>
      <c r="J1907" s="1"/>
      <c r="K1907" s="5"/>
      <c r="L1907" s="5"/>
      <c r="M1907" s="1"/>
      <c r="N1907" s="1"/>
      <c r="O1907" s="2"/>
      <c r="P1907" s="1"/>
      <c r="Q1907" s="1"/>
      <c r="R1907" s="2"/>
      <c r="S1907" s="1"/>
      <c r="T1907" s="1"/>
      <c r="U1907" s="6"/>
      <c r="V1907" s="5"/>
      <c r="W1907" s="5"/>
      <c r="X1907" s="6"/>
      <c r="Y1907" s="6"/>
      <c r="Z1907" s="6"/>
      <c r="AA1907" s="1"/>
      <c r="AB1907" s="1"/>
      <c r="AC1907" s="1"/>
      <c r="AD1907" s="2"/>
      <c r="AE1907" s="2"/>
      <c r="AF1907" s="1"/>
    </row>
    <row r="1908">
      <c r="A1908" s="5"/>
      <c r="B1908" s="3"/>
      <c r="C1908" s="1"/>
      <c r="D1908" s="24"/>
      <c r="E1908" s="2"/>
      <c r="F1908" s="5"/>
      <c r="G1908" s="3"/>
      <c r="H1908" s="1"/>
      <c r="I1908" s="3"/>
      <c r="J1908" s="1"/>
      <c r="K1908" s="5"/>
      <c r="L1908" s="5"/>
      <c r="M1908" s="1"/>
      <c r="N1908" s="1"/>
      <c r="O1908" s="2"/>
      <c r="P1908" s="1"/>
      <c r="Q1908" s="1"/>
      <c r="R1908" s="2"/>
      <c r="S1908" s="1"/>
      <c r="T1908" s="1"/>
      <c r="U1908" s="6"/>
      <c r="V1908" s="5"/>
      <c r="W1908" s="5"/>
      <c r="X1908" s="6"/>
      <c r="Y1908" s="6"/>
      <c r="Z1908" s="6"/>
      <c r="AA1908" s="1"/>
      <c r="AB1908" s="1"/>
      <c r="AC1908" s="1"/>
      <c r="AD1908" s="2"/>
      <c r="AE1908" s="2"/>
      <c r="AF1908" s="1"/>
    </row>
    <row r="1909">
      <c r="A1909" s="5"/>
      <c r="B1909" s="3"/>
      <c r="C1909" s="2"/>
      <c r="D1909" s="24"/>
      <c r="E1909" s="2"/>
      <c r="F1909" s="5"/>
      <c r="G1909" s="3"/>
      <c r="H1909" s="1"/>
      <c r="I1909" s="3"/>
      <c r="J1909" s="1"/>
      <c r="K1909" s="5"/>
      <c r="L1909" s="5"/>
      <c r="M1909" s="1"/>
      <c r="N1909" s="1"/>
      <c r="O1909" s="2"/>
      <c r="P1909" s="1"/>
      <c r="Q1909" s="1"/>
      <c r="R1909" s="2"/>
      <c r="S1909" s="1"/>
      <c r="T1909" s="1"/>
      <c r="U1909" s="6"/>
      <c r="V1909" s="5"/>
      <c r="W1909" s="5"/>
      <c r="X1909" s="6"/>
      <c r="Y1909" s="6"/>
      <c r="Z1909" s="6"/>
      <c r="AA1909" s="1"/>
      <c r="AB1909" s="1"/>
      <c r="AC1909" s="1"/>
      <c r="AD1909" s="2"/>
      <c r="AE1909" s="2"/>
      <c r="AF1909" s="1"/>
    </row>
    <row r="1910">
      <c r="A1910" s="5"/>
      <c r="B1910" s="3"/>
      <c r="C1910" s="2"/>
      <c r="D1910" s="24"/>
      <c r="E1910" s="2"/>
      <c r="F1910" s="5"/>
      <c r="G1910" s="3"/>
      <c r="H1910" s="1"/>
      <c r="I1910" s="3"/>
      <c r="J1910" s="1"/>
      <c r="K1910" s="5"/>
      <c r="L1910" s="5"/>
      <c r="M1910" s="1"/>
      <c r="N1910" s="1"/>
      <c r="O1910" s="2"/>
      <c r="P1910" s="1"/>
      <c r="Q1910" s="1"/>
      <c r="R1910" s="2"/>
      <c r="S1910" s="1"/>
      <c r="T1910" s="1"/>
      <c r="U1910" s="6"/>
      <c r="V1910" s="5"/>
      <c r="W1910" s="5"/>
      <c r="X1910" s="6"/>
      <c r="Y1910" s="6"/>
      <c r="Z1910" s="6"/>
      <c r="AA1910" s="1"/>
      <c r="AB1910" s="1"/>
      <c r="AC1910" s="1"/>
      <c r="AD1910" s="2"/>
      <c r="AE1910" s="2"/>
      <c r="AF1910" s="1"/>
    </row>
    <row r="1911">
      <c r="A1911" s="5"/>
      <c r="B1911" s="3"/>
      <c r="C1911" s="2"/>
      <c r="D1911" s="24"/>
      <c r="E1911" s="2"/>
      <c r="F1911" s="5"/>
      <c r="G1911" s="3"/>
      <c r="H1911" s="1"/>
      <c r="I1911" s="3"/>
      <c r="J1911" s="1"/>
      <c r="K1911" s="5"/>
      <c r="L1911" s="5"/>
      <c r="M1911" s="1"/>
      <c r="N1911" s="1"/>
      <c r="O1911" s="2"/>
      <c r="P1911" s="1"/>
      <c r="Q1911" s="1"/>
      <c r="R1911" s="2"/>
      <c r="S1911" s="1"/>
      <c r="T1911" s="1"/>
      <c r="U1911" s="5"/>
      <c r="V1911" s="5"/>
      <c r="W1911" s="5"/>
      <c r="X1911" s="5"/>
      <c r="Y1911" s="6"/>
      <c r="Z1911" s="6"/>
      <c r="AA1911" s="1"/>
      <c r="AB1911" s="1"/>
      <c r="AC1911" s="1"/>
      <c r="AD1911" s="2"/>
      <c r="AE1911" s="1"/>
      <c r="AF1911" s="1"/>
    </row>
    <row r="1912">
      <c r="A1912" s="5"/>
      <c r="B1912" s="3"/>
      <c r="C1912" s="2"/>
      <c r="D1912" s="24"/>
      <c r="E1912" s="2"/>
      <c r="F1912" s="5"/>
      <c r="G1912" s="3"/>
      <c r="H1912" s="1"/>
      <c r="I1912" s="3"/>
      <c r="J1912" s="1"/>
      <c r="K1912" s="5"/>
      <c r="L1912" s="5"/>
      <c r="M1912" s="1"/>
      <c r="N1912" s="1"/>
      <c r="O1912" s="2"/>
      <c r="P1912" s="1"/>
      <c r="Q1912" s="1"/>
      <c r="R1912" s="2"/>
      <c r="S1912" s="1"/>
      <c r="T1912" s="1"/>
      <c r="U1912" s="6"/>
      <c r="V1912" s="5"/>
      <c r="W1912" s="5"/>
      <c r="X1912" s="6"/>
      <c r="Y1912" s="6"/>
      <c r="Z1912" s="6"/>
      <c r="AA1912" s="1"/>
      <c r="AB1912" s="1"/>
      <c r="AC1912" s="1"/>
      <c r="AD1912" s="2"/>
      <c r="AE1912" s="2"/>
      <c r="AF1912" s="1"/>
    </row>
    <row r="1913">
      <c r="A1913" s="5"/>
      <c r="B1913" s="3"/>
      <c r="C1913" s="2"/>
      <c r="D1913" s="24"/>
      <c r="E1913" s="2"/>
      <c r="F1913" s="5"/>
      <c r="G1913" s="3"/>
      <c r="H1913" s="1"/>
      <c r="I1913" s="3"/>
      <c r="J1913" s="1"/>
      <c r="K1913" s="5"/>
      <c r="L1913" s="5"/>
      <c r="M1913" s="1"/>
      <c r="N1913" s="1"/>
      <c r="O1913" s="2"/>
      <c r="P1913" s="1"/>
      <c r="Q1913" s="1"/>
      <c r="R1913" s="2"/>
      <c r="S1913" s="1"/>
      <c r="T1913" s="1"/>
      <c r="U1913" s="6"/>
      <c r="V1913" s="5"/>
      <c r="W1913" s="5"/>
      <c r="X1913" s="6"/>
      <c r="Y1913" s="6"/>
      <c r="Z1913" s="6"/>
      <c r="AA1913" s="1"/>
      <c r="AB1913" s="1"/>
      <c r="AC1913" s="1"/>
      <c r="AD1913" s="2"/>
      <c r="AE1913" s="2"/>
      <c r="AF1913" s="1"/>
    </row>
    <row r="1914">
      <c r="A1914" s="5"/>
      <c r="B1914" s="3"/>
      <c r="C1914" s="2"/>
      <c r="D1914" s="24"/>
      <c r="E1914" s="2"/>
      <c r="F1914" s="5"/>
      <c r="G1914" s="3"/>
      <c r="H1914" s="1"/>
      <c r="I1914" s="3"/>
      <c r="J1914" s="1"/>
      <c r="K1914" s="5"/>
      <c r="L1914" s="5"/>
      <c r="M1914" s="1"/>
      <c r="N1914" s="1"/>
      <c r="O1914" s="2"/>
      <c r="P1914" s="1"/>
      <c r="Q1914" s="1"/>
      <c r="R1914" s="2"/>
      <c r="S1914" s="1"/>
      <c r="T1914" s="1"/>
      <c r="U1914" s="6"/>
      <c r="V1914" s="5"/>
      <c r="W1914" s="5"/>
      <c r="X1914" s="6"/>
      <c r="Y1914" s="6"/>
      <c r="Z1914" s="6"/>
      <c r="AA1914" s="1"/>
      <c r="AB1914" s="1"/>
      <c r="AC1914" s="1"/>
      <c r="AD1914" s="2"/>
      <c r="AE1914" s="1"/>
      <c r="AF1914" s="1"/>
    </row>
    <row r="1915">
      <c r="A1915" s="5"/>
      <c r="B1915" s="3"/>
      <c r="C1915" s="1"/>
      <c r="D1915" s="24"/>
      <c r="E1915" s="2"/>
      <c r="F1915" s="5"/>
      <c r="G1915" s="3"/>
      <c r="H1915" s="1"/>
      <c r="I1915" s="3"/>
      <c r="J1915" s="1"/>
      <c r="K1915" s="5"/>
      <c r="L1915" s="5"/>
      <c r="M1915" s="1"/>
      <c r="N1915" s="1"/>
      <c r="O1915" s="2"/>
      <c r="P1915" s="1"/>
      <c r="Q1915" s="1"/>
      <c r="R1915" s="2"/>
      <c r="S1915" s="1"/>
      <c r="T1915" s="1"/>
      <c r="U1915" s="6"/>
      <c r="V1915" s="5"/>
      <c r="W1915" s="5"/>
      <c r="X1915" s="6"/>
      <c r="Y1915" s="6"/>
      <c r="Z1915" s="6"/>
      <c r="AA1915" s="1"/>
      <c r="AB1915" s="1"/>
      <c r="AC1915" s="1"/>
      <c r="AD1915" s="2"/>
      <c r="AE1915" s="2"/>
      <c r="AF1915" s="1"/>
    </row>
    <row r="1916">
      <c r="A1916" s="5"/>
      <c r="B1916" s="3"/>
      <c r="C1916" s="1"/>
      <c r="D1916" s="24"/>
      <c r="E1916" s="2"/>
      <c r="F1916" s="5"/>
      <c r="G1916" s="3"/>
      <c r="H1916" s="1"/>
      <c r="I1916" s="3"/>
      <c r="J1916" s="1"/>
      <c r="K1916" s="5"/>
      <c r="L1916" s="5"/>
      <c r="M1916" s="1"/>
      <c r="N1916" s="1"/>
      <c r="O1916" s="2"/>
      <c r="P1916" s="1"/>
      <c r="Q1916" s="1"/>
      <c r="R1916" s="2"/>
      <c r="S1916" s="1"/>
      <c r="T1916" s="1"/>
      <c r="U1916" s="6"/>
      <c r="V1916" s="5"/>
      <c r="W1916" s="5"/>
      <c r="X1916" s="6"/>
      <c r="Y1916" s="6"/>
      <c r="Z1916" s="6"/>
      <c r="AA1916" s="1"/>
      <c r="AB1916" s="1"/>
      <c r="AC1916" s="1"/>
      <c r="AD1916" s="2"/>
      <c r="AE1916" s="1"/>
      <c r="AF1916" s="1"/>
    </row>
    <row r="1917">
      <c r="A1917" s="5"/>
      <c r="B1917" s="3"/>
      <c r="C1917" s="2"/>
      <c r="D1917" s="24"/>
      <c r="E1917" s="2"/>
      <c r="F1917" s="5"/>
      <c r="G1917" s="3"/>
      <c r="H1917" s="1"/>
      <c r="I1917" s="3"/>
      <c r="J1917" s="1"/>
      <c r="K1917" s="5"/>
      <c r="L1917" s="5"/>
      <c r="M1917" s="1"/>
      <c r="N1917" s="1"/>
      <c r="O1917" s="2"/>
      <c r="P1917" s="1"/>
      <c r="Q1917" s="1"/>
      <c r="R1917" s="2"/>
      <c r="S1917" s="1"/>
      <c r="T1917" s="1"/>
      <c r="U1917" s="6"/>
      <c r="V1917" s="5"/>
      <c r="W1917" s="5"/>
      <c r="X1917" s="6"/>
      <c r="Y1917" s="6"/>
      <c r="Z1917" s="5"/>
      <c r="AA1917" s="1"/>
      <c r="AB1917" s="1"/>
      <c r="AC1917" s="1"/>
      <c r="AD1917" s="2"/>
      <c r="AE1917" s="2"/>
      <c r="AF1917" s="1"/>
    </row>
    <row r="1918">
      <c r="A1918" s="5"/>
      <c r="B1918" s="3"/>
      <c r="C1918" s="2"/>
      <c r="D1918" s="24"/>
      <c r="E1918" s="2"/>
      <c r="F1918" s="5"/>
      <c r="G1918" s="3"/>
      <c r="H1918" s="1"/>
      <c r="I1918" s="3"/>
      <c r="J1918" s="1"/>
      <c r="K1918" s="5"/>
      <c r="L1918" s="5"/>
      <c r="M1918" s="1"/>
      <c r="N1918" s="1"/>
      <c r="O1918" s="2"/>
      <c r="P1918" s="1"/>
      <c r="Q1918" s="1"/>
      <c r="R1918" s="2"/>
      <c r="S1918" s="1"/>
      <c r="T1918" s="1"/>
      <c r="U1918" s="6"/>
      <c r="V1918" s="5"/>
      <c r="W1918" s="5"/>
      <c r="X1918" s="6"/>
      <c r="Y1918" s="6"/>
      <c r="Z1918" s="6"/>
      <c r="AA1918" s="1"/>
      <c r="AB1918" s="1"/>
      <c r="AC1918" s="1"/>
      <c r="AD1918" s="2"/>
      <c r="AE1918" s="2"/>
      <c r="AF1918" s="1"/>
    </row>
    <row r="1919">
      <c r="A1919" s="5"/>
      <c r="B1919" s="3"/>
      <c r="C1919" s="2"/>
      <c r="D1919" s="24"/>
      <c r="E1919" s="2"/>
      <c r="F1919" s="5"/>
      <c r="G1919" s="3"/>
      <c r="H1919" s="1"/>
      <c r="I1919" s="3"/>
      <c r="J1919" s="1"/>
      <c r="K1919" s="5"/>
      <c r="L1919" s="5"/>
      <c r="M1919" s="1"/>
      <c r="N1919" s="1"/>
      <c r="O1919" s="2"/>
      <c r="P1919" s="1"/>
      <c r="Q1919" s="1"/>
      <c r="R1919" s="2"/>
      <c r="S1919" s="1"/>
      <c r="T1919" s="1"/>
      <c r="U1919" s="6"/>
      <c r="V1919" s="5"/>
      <c r="W1919" s="5"/>
      <c r="X1919" s="6"/>
      <c r="Y1919" s="6"/>
      <c r="Z1919" s="5"/>
      <c r="AA1919" s="1"/>
      <c r="AB1919" s="1"/>
      <c r="AC1919" s="1"/>
      <c r="AD1919" s="2"/>
      <c r="AE1919" s="2"/>
      <c r="AF1919" s="1"/>
    </row>
    <row r="1920">
      <c r="A1920" s="5"/>
      <c r="B1920" s="3"/>
      <c r="C1920" s="2"/>
      <c r="D1920" s="24"/>
      <c r="E1920" s="2"/>
      <c r="F1920" s="5"/>
      <c r="G1920" s="3"/>
      <c r="H1920" s="1"/>
      <c r="I1920" s="3"/>
      <c r="J1920" s="1"/>
      <c r="K1920" s="5"/>
      <c r="L1920" s="5"/>
      <c r="M1920" s="1"/>
      <c r="N1920" s="1"/>
      <c r="O1920" s="2"/>
      <c r="P1920" s="1"/>
      <c r="Q1920" s="1"/>
      <c r="R1920" s="2"/>
      <c r="S1920" s="1"/>
      <c r="T1920" s="1"/>
      <c r="U1920" s="6"/>
      <c r="V1920" s="5"/>
      <c r="W1920" s="5"/>
      <c r="X1920" s="6"/>
      <c r="Y1920" s="6"/>
      <c r="Z1920" s="5"/>
      <c r="AA1920" s="1"/>
      <c r="AB1920" s="1"/>
      <c r="AC1920" s="1"/>
      <c r="AD1920" s="2"/>
      <c r="AE1920" s="2"/>
      <c r="AF1920" s="1"/>
    </row>
    <row r="1921">
      <c r="A1921" s="5"/>
      <c r="B1921" s="3"/>
      <c r="C1921" s="1"/>
      <c r="D1921" s="24"/>
      <c r="E1921" s="2"/>
      <c r="F1921" s="5"/>
      <c r="G1921" s="3"/>
      <c r="H1921" s="1"/>
      <c r="I1921" s="3"/>
      <c r="J1921" s="1"/>
      <c r="K1921" s="5"/>
      <c r="L1921" s="5"/>
      <c r="M1921" s="1"/>
      <c r="N1921" s="1"/>
      <c r="O1921" s="2"/>
      <c r="P1921" s="1"/>
      <c r="Q1921" s="1"/>
      <c r="R1921" s="2"/>
      <c r="S1921" s="1"/>
      <c r="T1921" s="1"/>
      <c r="U1921" s="6"/>
      <c r="V1921" s="5"/>
      <c r="W1921" s="5"/>
      <c r="X1921" s="6"/>
      <c r="Y1921" s="6"/>
      <c r="Z1921" s="6"/>
      <c r="AA1921" s="1"/>
      <c r="AB1921" s="1"/>
      <c r="AC1921" s="1"/>
      <c r="AD1921" s="2"/>
      <c r="AE1921" s="2"/>
      <c r="AF1921" s="1"/>
    </row>
    <row r="1922">
      <c r="A1922" s="5"/>
      <c r="B1922" s="3"/>
      <c r="C1922" s="1"/>
      <c r="D1922" s="24"/>
      <c r="E1922" s="2"/>
      <c r="F1922" s="5"/>
      <c r="G1922" s="3"/>
      <c r="H1922" s="1"/>
      <c r="I1922" s="3"/>
      <c r="J1922" s="1"/>
      <c r="K1922" s="5"/>
      <c r="L1922" s="5"/>
      <c r="M1922" s="1"/>
      <c r="N1922" s="1"/>
      <c r="O1922" s="2"/>
      <c r="P1922" s="1"/>
      <c r="Q1922" s="1"/>
      <c r="R1922" s="2"/>
      <c r="S1922" s="1"/>
      <c r="T1922" s="1"/>
      <c r="U1922" s="5"/>
      <c r="V1922" s="5"/>
      <c r="W1922" s="5"/>
      <c r="X1922" s="6"/>
      <c r="Y1922" s="6"/>
      <c r="Z1922" s="6"/>
      <c r="AA1922" s="1"/>
      <c r="AB1922" s="1"/>
      <c r="AC1922" s="1"/>
      <c r="AD1922" s="2"/>
      <c r="AE1922" s="1"/>
      <c r="AF1922" s="1"/>
    </row>
    <row r="1923">
      <c r="A1923" s="5"/>
      <c r="B1923" s="3"/>
      <c r="C1923" s="1"/>
      <c r="D1923" s="24"/>
      <c r="E1923" s="2"/>
      <c r="F1923" s="5"/>
      <c r="G1923" s="3"/>
      <c r="H1923" s="1"/>
      <c r="I1923" s="3"/>
      <c r="J1923" s="1"/>
      <c r="K1923" s="5"/>
      <c r="L1923" s="5"/>
      <c r="M1923" s="1"/>
      <c r="N1923" s="1"/>
      <c r="O1923" s="2"/>
      <c r="P1923" s="1"/>
      <c r="Q1923" s="1"/>
      <c r="R1923" s="2"/>
      <c r="S1923" s="1"/>
      <c r="T1923" s="1"/>
      <c r="U1923" s="5"/>
      <c r="V1923" s="5"/>
      <c r="W1923" s="5"/>
      <c r="X1923" s="5"/>
      <c r="Y1923" s="5"/>
      <c r="Z1923" s="5"/>
      <c r="AA1923" s="1"/>
      <c r="AB1923" s="1"/>
      <c r="AC1923" s="1"/>
      <c r="AD1923" s="2"/>
      <c r="AE1923" s="2"/>
      <c r="AF1923" s="1"/>
    </row>
    <row r="1924">
      <c r="A1924" s="5"/>
      <c r="B1924" s="3"/>
      <c r="C1924" s="1"/>
      <c r="D1924" s="24"/>
      <c r="E1924" s="2"/>
      <c r="F1924" s="5"/>
      <c r="G1924" s="3"/>
      <c r="H1924" s="1"/>
      <c r="I1924" s="3"/>
      <c r="J1924" s="1"/>
      <c r="K1924" s="5"/>
      <c r="L1924" s="5"/>
      <c r="M1924" s="1"/>
      <c r="N1924" s="1"/>
      <c r="O1924" s="2"/>
      <c r="P1924" s="1"/>
      <c r="Q1924" s="1"/>
      <c r="R1924" s="2"/>
      <c r="S1924" s="1"/>
      <c r="T1924" s="1"/>
      <c r="U1924" s="6"/>
      <c r="V1924" s="5"/>
      <c r="W1924" s="5"/>
      <c r="X1924" s="6"/>
      <c r="Y1924" s="6"/>
      <c r="Z1924" s="6"/>
      <c r="AA1924" s="1"/>
      <c r="AB1924" s="1"/>
      <c r="AC1924" s="1"/>
      <c r="AD1924" s="2"/>
      <c r="AE1924" s="1"/>
      <c r="AF1924" s="1"/>
    </row>
    <row r="1925">
      <c r="A1925" s="5"/>
      <c r="B1925" s="3"/>
      <c r="C1925" s="2"/>
      <c r="D1925" s="24"/>
      <c r="E1925" s="2"/>
      <c r="F1925" s="5"/>
      <c r="G1925" s="3"/>
      <c r="H1925" s="1"/>
      <c r="I1925" s="3"/>
      <c r="J1925" s="1"/>
      <c r="K1925" s="5"/>
      <c r="L1925" s="5"/>
      <c r="M1925" s="1"/>
      <c r="N1925" s="1"/>
      <c r="O1925" s="2"/>
      <c r="P1925" s="1"/>
      <c r="Q1925" s="1"/>
      <c r="R1925" s="2"/>
      <c r="S1925" s="1"/>
      <c r="T1925" s="1"/>
      <c r="U1925" s="6"/>
      <c r="V1925" s="5"/>
      <c r="W1925" s="5"/>
      <c r="X1925" s="6"/>
      <c r="Y1925" s="6"/>
      <c r="Z1925" s="6"/>
      <c r="AA1925" s="1"/>
      <c r="AB1925" s="1"/>
      <c r="AC1925" s="1"/>
      <c r="AD1925" s="2"/>
      <c r="AE1925" s="2"/>
      <c r="AF1925" s="1"/>
    </row>
    <row r="1926">
      <c r="A1926" s="5"/>
      <c r="B1926" s="3"/>
      <c r="C1926" s="2"/>
      <c r="D1926" s="24"/>
      <c r="E1926" s="2"/>
      <c r="F1926" s="5"/>
      <c r="G1926" s="3"/>
      <c r="H1926" s="1"/>
      <c r="I1926" s="3"/>
      <c r="J1926" s="1"/>
      <c r="K1926" s="5"/>
      <c r="L1926" s="5"/>
      <c r="M1926" s="1"/>
      <c r="N1926" s="1"/>
      <c r="O1926" s="2"/>
      <c r="P1926" s="1"/>
      <c r="Q1926" s="1"/>
      <c r="R1926" s="2"/>
      <c r="S1926" s="1"/>
      <c r="T1926" s="1"/>
      <c r="U1926" s="6"/>
      <c r="V1926" s="5"/>
      <c r="W1926" s="5"/>
      <c r="X1926" s="6"/>
      <c r="Y1926" s="6"/>
      <c r="Z1926" s="6"/>
      <c r="AA1926" s="1"/>
      <c r="AB1926" s="1"/>
      <c r="AC1926" s="1"/>
      <c r="AD1926" s="2"/>
      <c r="AE1926" s="2"/>
      <c r="AF1926" s="1"/>
    </row>
    <row r="1927">
      <c r="A1927" s="5"/>
      <c r="B1927" s="3"/>
      <c r="C1927" s="1"/>
      <c r="D1927" s="24"/>
      <c r="E1927" s="2"/>
      <c r="F1927" s="5"/>
      <c r="G1927" s="3"/>
      <c r="H1927" s="1"/>
      <c r="I1927" s="3"/>
      <c r="J1927" s="1"/>
      <c r="K1927" s="5"/>
      <c r="L1927" s="5"/>
      <c r="M1927" s="1"/>
      <c r="N1927" s="1"/>
      <c r="O1927" s="2"/>
      <c r="P1927" s="1"/>
      <c r="Q1927" s="1"/>
      <c r="R1927" s="2"/>
      <c r="S1927" s="1"/>
      <c r="T1927" s="1"/>
      <c r="U1927" s="6"/>
      <c r="V1927" s="5"/>
      <c r="W1927" s="5"/>
      <c r="X1927" s="6"/>
      <c r="Y1927" s="6"/>
      <c r="Z1927" s="5"/>
      <c r="AA1927" s="1"/>
      <c r="AB1927" s="1"/>
      <c r="AC1927" s="1"/>
      <c r="AD1927" s="2"/>
      <c r="AE1927" s="2"/>
      <c r="AF1927" s="1"/>
    </row>
    <row r="1928">
      <c r="A1928" s="5"/>
      <c r="B1928" s="3"/>
      <c r="C1928" s="2"/>
      <c r="D1928" s="24"/>
      <c r="E1928" s="2"/>
      <c r="F1928" s="5"/>
      <c r="G1928" s="3"/>
      <c r="H1928" s="1"/>
      <c r="I1928" s="3"/>
      <c r="J1928" s="1"/>
      <c r="K1928" s="5"/>
      <c r="L1928" s="5"/>
      <c r="M1928" s="1"/>
      <c r="N1928" s="1"/>
      <c r="O1928" s="2"/>
      <c r="P1928" s="1"/>
      <c r="Q1928" s="1"/>
      <c r="R1928" s="2"/>
      <c r="S1928" s="1"/>
      <c r="T1928" s="1"/>
      <c r="U1928" s="5"/>
      <c r="V1928" s="5"/>
      <c r="W1928" s="5"/>
      <c r="X1928" s="6"/>
      <c r="Y1928" s="6"/>
      <c r="Z1928" s="6"/>
      <c r="AA1928" s="1"/>
      <c r="AB1928" s="1"/>
      <c r="AC1928" s="1"/>
      <c r="AD1928" s="2"/>
      <c r="AE1928" s="2"/>
      <c r="AF1928" s="1"/>
    </row>
    <row r="1929">
      <c r="A1929" s="5"/>
      <c r="B1929" s="3"/>
      <c r="C1929" s="2"/>
      <c r="D1929" s="24"/>
      <c r="E1929" s="2"/>
      <c r="F1929" s="5"/>
      <c r="G1929" s="3"/>
      <c r="H1929" s="1"/>
      <c r="I1929" s="3"/>
      <c r="J1929" s="1"/>
      <c r="K1929" s="5"/>
      <c r="L1929" s="5"/>
      <c r="M1929" s="1"/>
      <c r="N1929" s="1"/>
      <c r="O1929" s="2"/>
      <c r="P1929" s="1"/>
      <c r="Q1929" s="1"/>
      <c r="R1929" s="2"/>
      <c r="S1929" s="1"/>
      <c r="T1929" s="1"/>
      <c r="U1929" s="6"/>
      <c r="V1929" s="5"/>
      <c r="W1929" s="5"/>
      <c r="X1929" s="6"/>
      <c r="Y1929" s="6"/>
      <c r="Z1929" s="5"/>
      <c r="AA1929" s="1"/>
      <c r="AB1929" s="1"/>
      <c r="AC1929" s="1"/>
      <c r="AD1929" s="2"/>
      <c r="AE1929" s="2"/>
      <c r="AF1929" s="1"/>
    </row>
    <row r="1930">
      <c r="A1930" s="5"/>
      <c r="B1930" s="3"/>
      <c r="C1930" s="2"/>
      <c r="D1930" s="24"/>
      <c r="E1930" s="2"/>
      <c r="F1930" s="5"/>
      <c r="G1930" s="3"/>
      <c r="H1930" s="1"/>
      <c r="I1930" s="3"/>
      <c r="J1930" s="1"/>
      <c r="K1930" s="5"/>
      <c r="L1930" s="5"/>
      <c r="M1930" s="1"/>
      <c r="N1930" s="1"/>
      <c r="O1930" s="2"/>
      <c r="P1930" s="1"/>
      <c r="Q1930" s="1"/>
      <c r="R1930" s="2"/>
      <c r="S1930" s="1"/>
      <c r="T1930" s="1"/>
      <c r="U1930" s="6"/>
      <c r="V1930" s="5"/>
      <c r="W1930" s="5"/>
      <c r="X1930" s="6"/>
      <c r="Y1930" s="6"/>
      <c r="Z1930" s="6"/>
      <c r="AA1930" s="1"/>
      <c r="AB1930" s="1"/>
      <c r="AC1930" s="1"/>
      <c r="AD1930" s="2"/>
      <c r="AE1930" s="2"/>
      <c r="AF1930" s="1"/>
    </row>
    <row r="1931">
      <c r="A1931" s="5"/>
      <c r="B1931" s="3"/>
      <c r="C1931" s="1"/>
      <c r="D1931" s="24"/>
      <c r="E1931" s="2"/>
      <c r="F1931" s="5"/>
      <c r="G1931" s="3"/>
      <c r="H1931" s="1"/>
      <c r="I1931" s="3"/>
      <c r="J1931" s="1"/>
      <c r="K1931" s="5"/>
      <c r="L1931" s="5"/>
      <c r="M1931" s="1"/>
      <c r="N1931" s="1"/>
      <c r="O1931" s="2"/>
      <c r="P1931" s="1"/>
      <c r="Q1931" s="1"/>
      <c r="R1931" s="2"/>
      <c r="S1931" s="1"/>
      <c r="T1931" s="1"/>
      <c r="U1931" s="5"/>
      <c r="V1931" s="5"/>
      <c r="W1931" s="5"/>
      <c r="X1931" s="6"/>
      <c r="Y1931" s="6"/>
      <c r="Z1931" s="5"/>
      <c r="AA1931" s="1"/>
      <c r="AB1931" s="1"/>
      <c r="AC1931" s="1"/>
      <c r="AD1931" s="2"/>
      <c r="AE1931" s="2"/>
      <c r="AF1931" s="1"/>
    </row>
    <row r="1932">
      <c r="A1932" s="5"/>
      <c r="B1932" s="3"/>
      <c r="C1932" s="2"/>
      <c r="D1932" s="24"/>
      <c r="E1932" s="2"/>
      <c r="F1932" s="5"/>
      <c r="G1932" s="3"/>
      <c r="H1932" s="1"/>
      <c r="I1932" s="3"/>
      <c r="J1932" s="1"/>
      <c r="K1932" s="5"/>
      <c r="L1932" s="5"/>
      <c r="M1932" s="1"/>
      <c r="N1932" s="1"/>
      <c r="O1932" s="2"/>
      <c r="P1932" s="1"/>
      <c r="Q1932" s="1"/>
      <c r="R1932" s="2"/>
      <c r="S1932" s="1"/>
      <c r="T1932" s="1"/>
      <c r="U1932" s="6"/>
      <c r="V1932" s="5"/>
      <c r="W1932" s="5"/>
      <c r="X1932" s="6"/>
      <c r="Y1932" s="6"/>
      <c r="Z1932" s="5"/>
      <c r="AA1932" s="1"/>
      <c r="AB1932" s="1"/>
      <c r="AC1932" s="1"/>
      <c r="AD1932" s="2"/>
      <c r="AE1932" s="1"/>
      <c r="AF1932" s="1"/>
    </row>
    <row r="1933">
      <c r="A1933" s="5"/>
      <c r="B1933" s="3"/>
      <c r="C1933" s="2"/>
      <c r="D1933" s="24"/>
      <c r="E1933" s="2"/>
      <c r="F1933" s="5"/>
      <c r="G1933" s="3"/>
      <c r="H1933" s="1"/>
      <c r="I1933" s="3"/>
      <c r="J1933" s="1"/>
      <c r="K1933" s="5"/>
      <c r="L1933" s="5"/>
      <c r="M1933" s="1"/>
      <c r="N1933" s="1"/>
      <c r="O1933" s="2"/>
      <c r="P1933" s="1"/>
      <c r="Q1933" s="1"/>
      <c r="R1933" s="2"/>
      <c r="S1933" s="1"/>
      <c r="T1933" s="1"/>
      <c r="U1933" s="6"/>
      <c r="V1933" s="5"/>
      <c r="W1933" s="5"/>
      <c r="X1933" s="6"/>
      <c r="Y1933" s="6"/>
      <c r="Z1933" s="6"/>
      <c r="AA1933" s="1"/>
      <c r="AB1933" s="1"/>
      <c r="AC1933" s="1"/>
      <c r="AD1933" s="2"/>
      <c r="AE1933" s="2"/>
      <c r="AF1933" s="1"/>
    </row>
    <row r="1934">
      <c r="A1934" s="5"/>
      <c r="B1934" s="3"/>
      <c r="C1934" s="1"/>
      <c r="D1934" s="24"/>
      <c r="E1934" s="2"/>
      <c r="F1934" s="5"/>
      <c r="G1934" s="3"/>
      <c r="H1934" s="1"/>
      <c r="I1934" s="3"/>
      <c r="J1934" s="1"/>
      <c r="K1934" s="5"/>
      <c r="L1934" s="5"/>
      <c r="M1934" s="1"/>
      <c r="N1934" s="1"/>
      <c r="O1934" s="2"/>
      <c r="P1934" s="1"/>
      <c r="Q1934" s="1"/>
      <c r="R1934" s="2"/>
      <c r="S1934" s="1"/>
      <c r="T1934" s="1"/>
      <c r="U1934" s="6"/>
      <c r="V1934" s="5"/>
      <c r="W1934" s="5"/>
      <c r="X1934" s="6"/>
      <c r="Y1934" s="6"/>
      <c r="Z1934" s="5"/>
      <c r="AA1934" s="1"/>
      <c r="AB1934" s="1"/>
      <c r="AC1934" s="1"/>
      <c r="AD1934" s="2"/>
      <c r="AE1934" s="2"/>
      <c r="AF1934" s="1"/>
    </row>
    <row r="1935">
      <c r="A1935" s="5"/>
      <c r="B1935" s="3"/>
      <c r="C1935" s="1"/>
      <c r="D1935" s="24"/>
      <c r="E1935" s="2"/>
      <c r="F1935" s="5"/>
      <c r="G1935" s="3"/>
      <c r="H1935" s="1"/>
      <c r="I1935" s="3"/>
      <c r="J1935" s="1"/>
      <c r="K1935" s="5"/>
      <c r="L1935" s="5"/>
      <c r="M1935" s="1"/>
      <c r="N1935" s="1"/>
      <c r="O1935" s="2"/>
      <c r="P1935" s="1"/>
      <c r="Q1935" s="1"/>
      <c r="R1935" s="2"/>
      <c r="S1935" s="1"/>
      <c r="T1935" s="1"/>
      <c r="U1935" s="6"/>
      <c r="V1935" s="5"/>
      <c r="W1935" s="5"/>
      <c r="X1935" s="6"/>
      <c r="Y1935" s="6"/>
      <c r="Z1935" s="6"/>
      <c r="AA1935" s="1"/>
      <c r="AB1935" s="1"/>
      <c r="AC1935" s="1"/>
      <c r="AD1935" s="2"/>
      <c r="AE1935" s="1"/>
      <c r="AF1935" s="1"/>
    </row>
    <row r="1936">
      <c r="A1936" s="5"/>
      <c r="B1936" s="3"/>
      <c r="C1936" s="1"/>
      <c r="D1936" s="24"/>
      <c r="E1936" s="2"/>
      <c r="F1936" s="5"/>
      <c r="G1936" s="3"/>
      <c r="H1936" s="1"/>
      <c r="I1936" s="3"/>
      <c r="J1936" s="1"/>
      <c r="K1936" s="5"/>
      <c r="L1936" s="5"/>
      <c r="M1936" s="1"/>
      <c r="N1936" s="1"/>
      <c r="O1936" s="2"/>
      <c r="P1936" s="1"/>
      <c r="Q1936" s="1"/>
      <c r="R1936" s="2"/>
      <c r="S1936" s="1"/>
      <c r="T1936" s="1"/>
      <c r="U1936" s="6"/>
      <c r="V1936" s="5"/>
      <c r="W1936" s="5"/>
      <c r="X1936" s="6"/>
      <c r="Y1936" s="6"/>
      <c r="Z1936" s="5"/>
      <c r="AA1936" s="1"/>
      <c r="AB1936" s="1"/>
      <c r="AC1936" s="1"/>
      <c r="AD1936" s="2"/>
      <c r="AE1936" s="2"/>
      <c r="AF1936" s="1"/>
    </row>
    <row r="1937">
      <c r="A1937" s="5"/>
      <c r="B1937" s="3"/>
      <c r="C1937" s="1"/>
      <c r="D1937" s="24"/>
      <c r="E1937" s="2"/>
      <c r="F1937" s="5"/>
      <c r="G1937" s="3"/>
      <c r="H1937" s="1"/>
      <c r="I1937" s="3"/>
      <c r="J1937" s="1"/>
      <c r="K1937" s="5"/>
      <c r="L1937" s="5"/>
      <c r="M1937" s="1"/>
      <c r="N1937" s="1"/>
      <c r="O1937" s="2"/>
      <c r="P1937" s="1"/>
      <c r="Q1937" s="1"/>
      <c r="R1937" s="2"/>
      <c r="S1937" s="1"/>
      <c r="T1937" s="1"/>
      <c r="U1937" s="6"/>
      <c r="V1937" s="5"/>
      <c r="W1937" s="5"/>
      <c r="X1937" s="6"/>
      <c r="Y1937" s="6"/>
      <c r="Z1937" s="5"/>
      <c r="AA1937" s="1"/>
      <c r="AB1937" s="1"/>
      <c r="AC1937" s="1"/>
      <c r="AD1937" s="2"/>
      <c r="AE1937" s="2"/>
      <c r="AF1937" s="1"/>
    </row>
    <row r="1938">
      <c r="A1938" s="5"/>
      <c r="B1938" s="3"/>
      <c r="C1938" s="1"/>
      <c r="D1938" s="24"/>
      <c r="E1938" s="2"/>
      <c r="F1938" s="5"/>
      <c r="G1938" s="3"/>
      <c r="H1938" s="1"/>
      <c r="I1938" s="3"/>
      <c r="J1938" s="1"/>
      <c r="K1938" s="5"/>
      <c r="L1938" s="5"/>
      <c r="M1938" s="1"/>
      <c r="N1938" s="1"/>
      <c r="O1938" s="2"/>
      <c r="P1938" s="1"/>
      <c r="Q1938" s="1"/>
      <c r="R1938" s="2"/>
      <c r="S1938" s="1"/>
      <c r="T1938" s="1"/>
      <c r="U1938" s="6"/>
      <c r="V1938" s="5"/>
      <c r="W1938" s="5"/>
      <c r="X1938" s="6"/>
      <c r="Y1938" s="6"/>
      <c r="Z1938" s="6"/>
      <c r="AA1938" s="1"/>
      <c r="AB1938" s="1"/>
      <c r="AC1938" s="1"/>
      <c r="AD1938" s="2"/>
      <c r="AE1938" s="2"/>
      <c r="AF1938" s="1"/>
    </row>
    <row r="1939">
      <c r="A1939" s="5"/>
      <c r="B1939" s="3"/>
      <c r="C1939" s="1"/>
      <c r="D1939" s="24"/>
      <c r="E1939" s="2"/>
      <c r="F1939" s="5"/>
      <c r="G1939" s="3"/>
      <c r="H1939" s="1"/>
      <c r="I1939" s="3"/>
      <c r="J1939" s="1"/>
      <c r="K1939" s="5"/>
      <c r="L1939" s="5"/>
      <c r="M1939" s="1"/>
      <c r="N1939" s="1"/>
      <c r="O1939" s="2"/>
      <c r="P1939" s="1"/>
      <c r="Q1939" s="1"/>
      <c r="R1939" s="2"/>
      <c r="S1939" s="1"/>
      <c r="T1939" s="1"/>
      <c r="U1939" s="5"/>
      <c r="V1939" s="5"/>
      <c r="W1939" s="5"/>
      <c r="X1939" s="5"/>
      <c r="Y1939" s="5"/>
      <c r="Z1939" s="6"/>
      <c r="AA1939" s="1"/>
      <c r="AB1939" s="1"/>
      <c r="AC1939" s="1"/>
      <c r="AD1939" s="2"/>
      <c r="AE1939" s="2"/>
      <c r="AF1939" s="1"/>
    </row>
    <row r="1940">
      <c r="A1940" s="5"/>
      <c r="B1940" s="3"/>
      <c r="C1940" s="1"/>
      <c r="D1940" s="24"/>
      <c r="E1940" s="2"/>
      <c r="F1940" s="5"/>
      <c r="G1940" s="3"/>
      <c r="H1940" s="1"/>
      <c r="I1940" s="3"/>
      <c r="J1940" s="1"/>
      <c r="K1940" s="5"/>
      <c r="L1940" s="5"/>
      <c r="M1940" s="1"/>
      <c r="N1940" s="1"/>
      <c r="O1940" s="2"/>
      <c r="P1940" s="1"/>
      <c r="Q1940" s="1"/>
      <c r="R1940" s="2"/>
      <c r="S1940" s="1"/>
      <c r="T1940" s="1"/>
      <c r="U1940" s="6"/>
      <c r="V1940" s="5"/>
      <c r="W1940" s="5"/>
      <c r="X1940" s="6"/>
      <c r="Y1940" s="6"/>
      <c r="Z1940" s="6"/>
      <c r="AA1940" s="1"/>
      <c r="AB1940" s="1"/>
      <c r="AC1940" s="1"/>
      <c r="AD1940" s="2"/>
      <c r="AE1940" s="2"/>
      <c r="AF1940" s="1"/>
    </row>
    <row r="1941">
      <c r="A1941" s="5"/>
      <c r="B1941" s="3"/>
      <c r="C1941" s="2"/>
      <c r="D1941" s="24"/>
      <c r="E1941" s="2"/>
      <c r="F1941" s="5"/>
      <c r="G1941" s="3"/>
      <c r="H1941" s="1"/>
      <c r="I1941" s="3"/>
      <c r="J1941" s="1"/>
      <c r="K1941" s="5"/>
      <c r="L1941" s="5"/>
      <c r="M1941" s="1"/>
      <c r="N1941" s="1"/>
      <c r="O1941" s="2"/>
      <c r="P1941" s="1"/>
      <c r="Q1941" s="1"/>
      <c r="R1941" s="2"/>
      <c r="S1941" s="1"/>
      <c r="T1941" s="1"/>
      <c r="U1941" s="6"/>
      <c r="V1941" s="5"/>
      <c r="W1941" s="5"/>
      <c r="X1941" s="6"/>
      <c r="Y1941" s="6"/>
      <c r="Z1941" s="6"/>
      <c r="AA1941" s="1"/>
      <c r="AB1941" s="1"/>
      <c r="AC1941" s="1"/>
      <c r="AD1941" s="2"/>
      <c r="AE1941" s="2"/>
      <c r="AF1941" s="1"/>
    </row>
    <row r="1942">
      <c r="A1942" s="5"/>
      <c r="B1942" s="3"/>
      <c r="C1942" s="2"/>
      <c r="D1942" s="24"/>
      <c r="E1942" s="2"/>
      <c r="F1942" s="5"/>
      <c r="G1942" s="3"/>
      <c r="H1942" s="1"/>
      <c r="I1942" s="3"/>
      <c r="J1942" s="1"/>
      <c r="K1942" s="5"/>
      <c r="L1942" s="5"/>
      <c r="M1942" s="1"/>
      <c r="N1942" s="1"/>
      <c r="O1942" s="2"/>
      <c r="P1942" s="1"/>
      <c r="Q1942" s="1"/>
      <c r="R1942" s="2"/>
      <c r="S1942" s="1"/>
      <c r="T1942" s="1"/>
      <c r="U1942" s="6"/>
      <c r="V1942" s="5"/>
      <c r="W1942" s="5"/>
      <c r="X1942" s="6"/>
      <c r="Y1942" s="6"/>
      <c r="Z1942" s="6"/>
      <c r="AA1942" s="1"/>
      <c r="AB1942" s="1"/>
      <c r="AC1942" s="1"/>
      <c r="AD1942" s="2"/>
      <c r="AE1942" s="2"/>
      <c r="AF1942" s="1"/>
    </row>
    <row r="1943">
      <c r="A1943" s="5"/>
      <c r="B1943" s="3"/>
      <c r="C1943" s="2"/>
      <c r="D1943" s="24"/>
      <c r="E1943" s="2"/>
      <c r="F1943" s="5"/>
      <c r="G1943" s="3"/>
      <c r="H1943" s="1"/>
      <c r="I1943" s="3"/>
      <c r="J1943" s="1"/>
      <c r="K1943" s="5"/>
      <c r="L1943" s="5"/>
      <c r="M1943" s="1"/>
      <c r="N1943" s="1"/>
      <c r="O1943" s="2"/>
      <c r="P1943" s="1"/>
      <c r="Q1943" s="1"/>
      <c r="R1943" s="2"/>
      <c r="S1943" s="1"/>
      <c r="T1943" s="1"/>
      <c r="U1943" s="6"/>
      <c r="V1943" s="5"/>
      <c r="W1943" s="5"/>
      <c r="X1943" s="6"/>
      <c r="Y1943" s="6"/>
      <c r="Z1943" s="6"/>
      <c r="AA1943" s="1"/>
      <c r="AB1943" s="1"/>
      <c r="AC1943" s="1"/>
      <c r="AD1943" s="2"/>
      <c r="AE1943" s="2"/>
      <c r="AF1943" s="1"/>
    </row>
    <row r="1944">
      <c r="A1944" s="5"/>
      <c r="B1944" s="3"/>
      <c r="C1944" s="2"/>
      <c r="D1944" s="24"/>
      <c r="E1944" s="2"/>
      <c r="F1944" s="5"/>
      <c r="G1944" s="3"/>
      <c r="H1944" s="1"/>
      <c r="I1944" s="3"/>
      <c r="J1944" s="1"/>
      <c r="K1944" s="5"/>
      <c r="L1944" s="5"/>
      <c r="M1944" s="1"/>
      <c r="N1944" s="1"/>
      <c r="O1944" s="2"/>
      <c r="P1944" s="1"/>
      <c r="Q1944" s="1"/>
      <c r="R1944" s="2"/>
      <c r="S1944" s="1"/>
      <c r="T1944" s="1"/>
      <c r="U1944" s="6"/>
      <c r="V1944" s="5"/>
      <c r="W1944" s="5"/>
      <c r="X1944" s="6"/>
      <c r="Y1944" s="6"/>
      <c r="Z1944" s="6"/>
      <c r="AA1944" s="1"/>
      <c r="AB1944" s="1"/>
      <c r="AC1944" s="1"/>
      <c r="AD1944" s="2"/>
      <c r="AE1944" s="2"/>
      <c r="AF1944" s="1"/>
    </row>
    <row r="1945">
      <c r="A1945" s="5"/>
      <c r="B1945" s="3"/>
      <c r="C1945" s="2"/>
      <c r="D1945" s="24"/>
      <c r="E1945" s="2"/>
      <c r="F1945" s="5"/>
      <c r="G1945" s="3"/>
      <c r="H1945" s="1"/>
      <c r="I1945" s="3"/>
      <c r="J1945" s="1"/>
      <c r="K1945" s="5"/>
      <c r="L1945" s="5"/>
      <c r="M1945" s="1"/>
      <c r="N1945" s="1"/>
      <c r="O1945" s="2"/>
      <c r="P1945" s="1"/>
      <c r="Q1945" s="1"/>
      <c r="R1945" s="2"/>
      <c r="S1945" s="1"/>
      <c r="T1945" s="1"/>
      <c r="U1945" s="6"/>
      <c r="V1945" s="5"/>
      <c r="W1945" s="5"/>
      <c r="X1945" s="6"/>
      <c r="Y1945" s="6"/>
      <c r="Z1945" s="6"/>
      <c r="AA1945" s="1"/>
      <c r="AB1945" s="1"/>
      <c r="AC1945" s="1"/>
      <c r="AD1945" s="2"/>
      <c r="AE1945" s="2"/>
      <c r="AF1945" s="1"/>
    </row>
    <row r="1946">
      <c r="A1946" s="5"/>
      <c r="B1946" s="3"/>
      <c r="C1946" s="2"/>
      <c r="D1946" s="24"/>
      <c r="E1946" s="2"/>
      <c r="F1946" s="5"/>
      <c r="G1946" s="3"/>
      <c r="H1946" s="1"/>
      <c r="I1946" s="3"/>
      <c r="J1946" s="1"/>
      <c r="K1946" s="5"/>
      <c r="L1946" s="5"/>
      <c r="M1946" s="1"/>
      <c r="N1946" s="1"/>
      <c r="O1946" s="2"/>
      <c r="P1946" s="1"/>
      <c r="Q1946" s="1"/>
      <c r="R1946" s="2"/>
      <c r="S1946" s="1"/>
      <c r="T1946" s="1"/>
      <c r="U1946" s="6"/>
      <c r="V1946" s="5"/>
      <c r="W1946" s="5"/>
      <c r="X1946" s="6"/>
      <c r="Y1946" s="6"/>
      <c r="Z1946" s="6"/>
      <c r="AA1946" s="1"/>
      <c r="AB1946" s="1"/>
      <c r="AC1946" s="1"/>
      <c r="AD1946" s="2"/>
      <c r="AE1946" s="2"/>
      <c r="AF1946" s="1"/>
    </row>
    <row r="1947">
      <c r="A1947" s="5"/>
      <c r="B1947" s="3"/>
      <c r="C1947" s="2"/>
      <c r="D1947" s="24"/>
      <c r="E1947" s="2"/>
      <c r="F1947" s="5"/>
      <c r="G1947" s="3"/>
      <c r="H1947" s="1"/>
      <c r="I1947" s="3"/>
      <c r="J1947" s="1"/>
      <c r="K1947" s="5"/>
      <c r="L1947" s="5"/>
      <c r="M1947" s="1"/>
      <c r="N1947" s="1"/>
      <c r="O1947" s="2"/>
      <c r="P1947" s="1"/>
      <c r="Q1947" s="1"/>
      <c r="R1947" s="2"/>
      <c r="S1947" s="1"/>
      <c r="T1947" s="1"/>
      <c r="U1947" s="6"/>
      <c r="V1947" s="5"/>
      <c r="W1947" s="5"/>
      <c r="X1947" s="6"/>
      <c r="Y1947" s="6"/>
      <c r="Z1947" s="6"/>
      <c r="AA1947" s="1"/>
      <c r="AB1947" s="1"/>
      <c r="AC1947" s="1"/>
      <c r="AD1947" s="2"/>
      <c r="AE1947" s="2"/>
      <c r="AF1947" s="1"/>
    </row>
    <row r="1948">
      <c r="A1948" s="5"/>
      <c r="B1948" s="3"/>
      <c r="C1948" s="1"/>
      <c r="D1948" s="24"/>
      <c r="E1948" s="2"/>
      <c r="F1948" s="5"/>
      <c r="G1948" s="3"/>
      <c r="H1948" s="1"/>
      <c r="I1948" s="3"/>
      <c r="J1948" s="1"/>
      <c r="K1948" s="5"/>
      <c r="L1948" s="5"/>
      <c r="M1948" s="1"/>
      <c r="N1948" s="1"/>
      <c r="O1948" s="2"/>
      <c r="P1948" s="1"/>
      <c r="Q1948" s="1"/>
      <c r="R1948" s="2"/>
      <c r="S1948" s="1"/>
      <c r="T1948" s="1"/>
      <c r="U1948" s="6"/>
      <c r="V1948" s="5"/>
      <c r="W1948" s="5"/>
      <c r="X1948" s="6"/>
      <c r="Y1948" s="6"/>
      <c r="Z1948" s="5"/>
      <c r="AA1948" s="1"/>
      <c r="AB1948" s="1"/>
      <c r="AC1948" s="1"/>
      <c r="AD1948" s="2"/>
      <c r="AE1948" s="2"/>
      <c r="AF1948" s="1"/>
    </row>
    <row r="1949">
      <c r="A1949" s="5"/>
      <c r="B1949" s="3"/>
      <c r="C1949" s="1"/>
      <c r="D1949" s="24"/>
      <c r="E1949" s="2"/>
      <c r="F1949" s="5"/>
      <c r="G1949" s="3"/>
      <c r="H1949" s="1"/>
      <c r="I1949" s="3"/>
      <c r="J1949" s="1"/>
      <c r="K1949" s="5"/>
      <c r="L1949" s="5"/>
      <c r="M1949" s="1"/>
      <c r="N1949" s="1"/>
      <c r="O1949" s="2"/>
      <c r="P1949" s="1"/>
      <c r="Q1949" s="1"/>
      <c r="R1949" s="2"/>
      <c r="S1949" s="1"/>
      <c r="T1949" s="1"/>
      <c r="U1949" s="6"/>
      <c r="V1949" s="5"/>
      <c r="W1949" s="5"/>
      <c r="X1949" s="6"/>
      <c r="Y1949" s="6"/>
      <c r="Z1949" s="6"/>
      <c r="AA1949" s="1"/>
      <c r="AB1949" s="1"/>
      <c r="AC1949" s="1"/>
      <c r="AD1949" s="2"/>
      <c r="AE1949" s="2"/>
      <c r="AF1949" s="1"/>
    </row>
    <row r="1950">
      <c r="A1950" s="5"/>
      <c r="B1950" s="3"/>
      <c r="C1950" s="2"/>
      <c r="D1950" s="24"/>
      <c r="E1950" s="2"/>
      <c r="F1950" s="5"/>
      <c r="G1950" s="3"/>
      <c r="H1950" s="1"/>
      <c r="I1950" s="3"/>
      <c r="J1950" s="1"/>
      <c r="K1950" s="5"/>
      <c r="L1950" s="5"/>
      <c r="M1950" s="1"/>
      <c r="N1950" s="1"/>
      <c r="O1950" s="2"/>
      <c r="P1950" s="1"/>
      <c r="Q1950" s="1"/>
      <c r="R1950" s="2"/>
      <c r="S1950" s="1"/>
      <c r="T1950" s="1"/>
      <c r="U1950" s="6"/>
      <c r="V1950" s="5"/>
      <c r="W1950" s="5"/>
      <c r="X1950" s="6"/>
      <c r="Y1950" s="6"/>
      <c r="Z1950" s="6"/>
      <c r="AA1950" s="1"/>
      <c r="AB1950" s="1"/>
      <c r="AC1950" s="1"/>
      <c r="AD1950" s="2"/>
      <c r="AE1950" s="2"/>
      <c r="AF1950" s="1"/>
    </row>
    <row r="1951">
      <c r="A1951" s="5"/>
      <c r="B1951" s="3"/>
      <c r="C1951" s="2"/>
      <c r="D1951" s="24"/>
      <c r="E1951" s="2"/>
      <c r="F1951" s="5"/>
      <c r="G1951" s="3"/>
      <c r="H1951" s="1"/>
      <c r="I1951" s="3"/>
      <c r="J1951" s="1"/>
      <c r="K1951" s="5"/>
      <c r="L1951" s="5"/>
      <c r="M1951" s="1"/>
      <c r="N1951" s="1"/>
      <c r="O1951" s="2"/>
      <c r="P1951" s="1"/>
      <c r="Q1951" s="1"/>
      <c r="R1951" s="2"/>
      <c r="S1951" s="1"/>
      <c r="T1951" s="1"/>
      <c r="U1951" s="6"/>
      <c r="V1951" s="5"/>
      <c r="W1951" s="5"/>
      <c r="X1951" s="6"/>
      <c r="Y1951" s="6"/>
      <c r="Z1951" s="6"/>
      <c r="AA1951" s="1"/>
      <c r="AB1951" s="1"/>
      <c r="AC1951" s="1"/>
      <c r="AD1951" s="2"/>
      <c r="AE1951" s="2"/>
      <c r="AF1951" s="1"/>
    </row>
    <row r="1952">
      <c r="A1952" s="5"/>
      <c r="B1952" s="3"/>
      <c r="C1952" s="1"/>
      <c r="D1952" s="24"/>
      <c r="E1952" s="2"/>
      <c r="F1952" s="5"/>
      <c r="G1952" s="3"/>
      <c r="H1952" s="1"/>
      <c r="I1952" s="3"/>
      <c r="J1952" s="1"/>
      <c r="K1952" s="5"/>
      <c r="L1952" s="5"/>
      <c r="M1952" s="1"/>
      <c r="N1952" s="1"/>
      <c r="O1952" s="2"/>
      <c r="P1952" s="1"/>
      <c r="Q1952" s="1"/>
      <c r="R1952" s="2"/>
      <c r="S1952" s="1"/>
      <c r="T1952" s="1"/>
      <c r="U1952" s="6"/>
      <c r="V1952" s="5"/>
      <c r="W1952" s="5"/>
      <c r="X1952" s="6"/>
      <c r="Y1952" s="6"/>
      <c r="Z1952" s="6"/>
      <c r="AA1952" s="1"/>
      <c r="AB1952" s="1"/>
      <c r="AC1952" s="1"/>
      <c r="AD1952" s="2"/>
      <c r="AE1952" s="2"/>
      <c r="AF1952" s="1"/>
    </row>
    <row r="1953">
      <c r="A1953" s="5"/>
      <c r="B1953" s="3"/>
      <c r="C1953" s="2"/>
      <c r="D1953" s="24"/>
      <c r="E1953" s="2"/>
      <c r="F1953" s="5"/>
      <c r="G1953" s="3"/>
      <c r="H1953" s="1"/>
      <c r="I1953" s="3"/>
      <c r="J1953" s="1"/>
      <c r="K1953" s="5"/>
      <c r="L1953" s="5"/>
      <c r="M1953" s="1"/>
      <c r="N1953" s="1"/>
      <c r="O1953" s="2"/>
      <c r="P1953" s="1"/>
      <c r="Q1953" s="1"/>
      <c r="R1953" s="2"/>
      <c r="S1953" s="1"/>
      <c r="T1953" s="1"/>
      <c r="U1953" s="6"/>
      <c r="V1953" s="5"/>
      <c r="W1953" s="5"/>
      <c r="X1953" s="6"/>
      <c r="Y1953" s="6"/>
      <c r="Z1953" s="6"/>
      <c r="AA1953" s="1"/>
      <c r="AB1953" s="1"/>
      <c r="AC1953" s="1"/>
      <c r="AD1953" s="2"/>
      <c r="AE1953" s="2"/>
      <c r="AF1953" s="1"/>
    </row>
    <row r="1954">
      <c r="A1954" s="5"/>
      <c r="B1954" s="3"/>
      <c r="C1954" s="2"/>
      <c r="D1954" s="24"/>
      <c r="E1954" s="2"/>
      <c r="F1954" s="5"/>
      <c r="G1954" s="3"/>
      <c r="H1954" s="1"/>
      <c r="I1954" s="3"/>
      <c r="J1954" s="1"/>
      <c r="K1954" s="5"/>
      <c r="L1954" s="5"/>
      <c r="M1954" s="1"/>
      <c r="N1954" s="1"/>
      <c r="O1954" s="2"/>
      <c r="P1954" s="1"/>
      <c r="Q1954" s="1"/>
      <c r="R1954" s="2"/>
      <c r="S1954" s="1"/>
      <c r="T1954" s="1"/>
      <c r="U1954" s="6"/>
      <c r="V1954" s="5"/>
      <c r="W1954" s="5"/>
      <c r="X1954" s="6"/>
      <c r="Y1954" s="6"/>
      <c r="Z1954" s="6"/>
      <c r="AA1954" s="1"/>
      <c r="AB1954" s="1"/>
      <c r="AC1954" s="1"/>
      <c r="AD1954" s="2"/>
      <c r="AE1954" s="2"/>
      <c r="AF1954" s="1"/>
    </row>
    <row r="1955">
      <c r="A1955" s="5"/>
      <c r="B1955" s="3"/>
      <c r="C1955" s="2"/>
      <c r="D1955" s="24"/>
      <c r="E1955" s="2"/>
      <c r="F1955" s="5"/>
      <c r="G1955" s="3"/>
      <c r="H1955" s="1"/>
      <c r="I1955" s="3"/>
      <c r="J1955" s="1"/>
      <c r="K1955" s="5"/>
      <c r="L1955" s="5"/>
      <c r="M1955" s="1"/>
      <c r="N1955" s="1"/>
      <c r="O1955" s="2"/>
      <c r="P1955" s="1"/>
      <c r="Q1955" s="1"/>
      <c r="R1955" s="2"/>
      <c r="S1955" s="1"/>
      <c r="T1955" s="1"/>
      <c r="U1955" s="6"/>
      <c r="V1955" s="5"/>
      <c r="W1955" s="5"/>
      <c r="X1955" s="6"/>
      <c r="Y1955" s="6"/>
      <c r="Z1955" s="6"/>
      <c r="AA1955" s="1"/>
      <c r="AB1955" s="1"/>
      <c r="AC1955" s="1"/>
      <c r="AD1955" s="2"/>
      <c r="AE1955" s="2"/>
      <c r="AF1955" s="1"/>
    </row>
    <row r="1956">
      <c r="A1956" s="5"/>
      <c r="B1956" s="3"/>
      <c r="C1956" s="1"/>
      <c r="D1956" s="24"/>
      <c r="E1956" s="2"/>
      <c r="F1956" s="5"/>
      <c r="G1956" s="3"/>
      <c r="H1956" s="1"/>
      <c r="I1956" s="3"/>
      <c r="J1956" s="1"/>
      <c r="K1956" s="5"/>
      <c r="L1956" s="5"/>
      <c r="M1956" s="1"/>
      <c r="N1956" s="1"/>
      <c r="O1956" s="2"/>
      <c r="P1956" s="1"/>
      <c r="Q1956" s="1"/>
      <c r="R1956" s="2"/>
      <c r="S1956" s="1"/>
      <c r="T1956" s="1"/>
      <c r="U1956" s="6"/>
      <c r="V1956" s="5"/>
      <c r="W1956" s="5"/>
      <c r="X1956" s="6"/>
      <c r="Y1956" s="6"/>
      <c r="Z1956" s="6"/>
      <c r="AA1956" s="1"/>
      <c r="AB1956" s="1"/>
      <c r="AC1956" s="1"/>
      <c r="AD1956" s="2"/>
      <c r="AE1956" s="2"/>
      <c r="AF1956" s="1"/>
    </row>
    <row r="1957">
      <c r="A1957" s="5"/>
      <c r="B1957" s="3"/>
      <c r="C1957" s="2"/>
      <c r="D1957" s="24"/>
      <c r="E1957" s="2"/>
      <c r="F1957" s="5"/>
      <c r="G1957" s="3"/>
      <c r="H1957" s="1"/>
      <c r="I1957" s="3"/>
      <c r="J1957" s="1"/>
      <c r="K1957" s="5"/>
      <c r="L1957" s="5"/>
      <c r="M1957" s="1"/>
      <c r="N1957" s="1"/>
      <c r="O1957" s="2"/>
      <c r="P1957" s="1"/>
      <c r="Q1957" s="1"/>
      <c r="R1957" s="2"/>
      <c r="S1957" s="1"/>
      <c r="T1957" s="1"/>
      <c r="U1957" s="6"/>
      <c r="V1957" s="5"/>
      <c r="W1957" s="5"/>
      <c r="X1957" s="6"/>
      <c r="Y1957" s="6"/>
      <c r="Z1957" s="6"/>
      <c r="AA1957" s="1"/>
      <c r="AB1957" s="1"/>
      <c r="AC1957" s="1"/>
      <c r="AD1957" s="2"/>
      <c r="AE1957" s="2"/>
      <c r="AF1957" s="1"/>
    </row>
    <row r="1958">
      <c r="A1958" s="5"/>
      <c r="B1958" s="3"/>
      <c r="C1958" s="2"/>
      <c r="D1958" s="24"/>
      <c r="E1958" s="2"/>
      <c r="F1958" s="5"/>
      <c r="G1958" s="3"/>
      <c r="H1958" s="1"/>
      <c r="I1958" s="3"/>
      <c r="J1958" s="1"/>
      <c r="K1958" s="5"/>
      <c r="L1958" s="5"/>
      <c r="M1958" s="1"/>
      <c r="N1958" s="1"/>
      <c r="O1958" s="2"/>
      <c r="P1958" s="1"/>
      <c r="Q1958" s="1"/>
      <c r="R1958" s="2"/>
      <c r="S1958" s="1"/>
      <c r="T1958" s="1"/>
      <c r="U1958" s="6"/>
      <c r="V1958" s="5"/>
      <c r="W1958" s="5"/>
      <c r="X1958" s="6"/>
      <c r="Y1958" s="6"/>
      <c r="Z1958" s="5"/>
      <c r="AA1958" s="1"/>
      <c r="AB1958" s="1"/>
      <c r="AC1958" s="1"/>
      <c r="AD1958" s="2"/>
      <c r="AE1958" s="2"/>
      <c r="AF1958" s="1"/>
    </row>
    <row r="1959">
      <c r="A1959" s="5"/>
      <c r="B1959" s="3"/>
      <c r="C1959" s="2"/>
      <c r="D1959" s="24"/>
      <c r="E1959" s="2"/>
      <c r="F1959" s="5"/>
      <c r="G1959" s="3"/>
      <c r="H1959" s="1"/>
      <c r="I1959" s="3"/>
      <c r="J1959" s="1"/>
      <c r="K1959" s="5"/>
      <c r="L1959" s="5"/>
      <c r="M1959" s="1"/>
      <c r="N1959" s="1"/>
      <c r="O1959" s="2"/>
      <c r="P1959" s="1"/>
      <c r="Q1959" s="1"/>
      <c r="R1959" s="2"/>
      <c r="S1959" s="1"/>
      <c r="T1959" s="1"/>
      <c r="U1959" s="6"/>
      <c r="V1959" s="5"/>
      <c r="W1959" s="5"/>
      <c r="X1959" s="6"/>
      <c r="Y1959" s="6"/>
      <c r="Z1959" s="6"/>
      <c r="AA1959" s="1"/>
      <c r="AB1959" s="1"/>
      <c r="AC1959" s="1"/>
      <c r="AD1959" s="2"/>
      <c r="AE1959" s="2"/>
      <c r="AF1959" s="1"/>
    </row>
    <row r="1960">
      <c r="A1960" s="5"/>
      <c r="B1960" s="3"/>
      <c r="C1960" s="2"/>
      <c r="D1960" s="24"/>
      <c r="E1960" s="2"/>
      <c r="F1960" s="5"/>
      <c r="G1960" s="3"/>
      <c r="H1960" s="1"/>
      <c r="I1960" s="3"/>
      <c r="J1960" s="1"/>
      <c r="K1960" s="5"/>
      <c r="L1960" s="5"/>
      <c r="M1960" s="1"/>
      <c r="N1960" s="1"/>
      <c r="O1960" s="2"/>
      <c r="P1960" s="1"/>
      <c r="Q1960" s="1"/>
      <c r="R1960" s="2"/>
      <c r="S1960" s="1"/>
      <c r="T1960" s="1"/>
      <c r="U1960" s="6"/>
      <c r="V1960" s="5"/>
      <c r="W1960" s="5"/>
      <c r="X1960" s="6"/>
      <c r="Y1960" s="6"/>
      <c r="Z1960" s="5"/>
      <c r="AA1960" s="1"/>
      <c r="AB1960" s="1"/>
      <c r="AC1960" s="1"/>
      <c r="AD1960" s="2"/>
      <c r="AE1960" s="2"/>
      <c r="AF1960" s="1"/>
    </row>
    <row r="1961">
      <c r="A1961" s="5"/>
      <c r="B1961" s="3"/>
      <c r="C1961" s="2"/>
      <c r="D1961" s="24"/>
      <c r="E1961" s="2"/>
      <c r="F1961" s="5"/>
      <c r="G1961" s="3"/>
      <c r="H1961" s="1"/>
      <c r="I1961" s="3"/>
      <c r="J1961" s="1"/>
      <c r="K1961" s="5"/>
      <c r="L1961" s="5"/>
      <c r="M1961" s="1"/>
      <c r="N1961" s="1"/>
      <c r="O1961" s="2"/>
      <c r="P1961" s="1"/>
      <c r="Q1961" s="1"/>
      <c r="R1961" s="2"/>
      <c r="S1961" s="1"/>
      <c r="T1961" s="1"/>
      <c r="U1961" s="6"/>
      <c r="V1961" s="5"/>
      <c r="W1961" s="5"/>
      <c r="X1961" s="6"/>
      <c r="Y1961" s="6"/>
      <c r="Z1961" s="6"/>
      <c r="AA1961" s="1"/>
      <c r="AB1961" s="1"/>
      <c r="AC1961" s="1"/>
      <c r="AD1961" s="2"/>
      <c r="AE1961" s="2"/>
      <c r="AF1961" s="1"/>
    </row>
    <row r="1962">
      <c r="A1962" s="5"/>
      <c r="B1962" s="3"/>
      <c r="C1962" s="1"/>
      <c r="D1962" s="24"/>
      <c r="E1962" s="2"/>
      <c r="F1962" s="5"/>
      <c r="G1962" s="3"/>
      <c r="H1962" s="1"/>
      <c r="I1962" s="3"/>
      <c r="J1962" s="1"/>
      <c r="K1962" s="5"/>
      <c r="L1962" s="5"/>
      <c r="M1962" s="1"/>
      <c r="N1962" s="1"/>
      <c r="O1962" s="2"/>
      <c r="P1962" s="1"/>
      <c r="Q1962" s="1"/>
      <c r="R1962" s="2"/>
      <c r="S1962" s="1"/>
      <c r="T1962" s="1"/>
      <c r="U1962" s="6"/>
      <c r="V1962" s="5"/>
      <c r="W1962" s="5"/>
      <c r="X1962" s="6"/>
      <c r="Y1962" s="6"/>
      <c r="Z1962" s="5"/>
      <c r="AA1962" s="1"/>
      <c r="AB1962" s="1"/>
      <c r="AC1962" s="1"/>
      <c r="AD1962" s="2"/>
      <c r="AE1962" s="2"/>
      <c r="AF1962" s="1"/>
    </row>
    <row r="1963">
      <c r="A1963" s="5"/>
      <c r="B1963" s="3"/>
      <c r="C1963" s="2"/>
      <c r="D1963" s="24"/>
      <c r="E1963" s="2"/>
      <c r="F1963" s="5"/>
      <c r="G1963" s="3"/>
      <c r="H1963" s="1"/>
      <c r="I1963" s="3"/>
      <c r="J1963" s="1"/>
      <c r="K1963" s="5"/>
      <c r="L1963" s="5"/>
      <c r="M1963" s="1"/>
      <c r="N1963" s="1"/>
      <c r="O1963" s="2"/>
      <c r="P1963" s="1"/>
      <c r="Q1963" s="1"/>
      <c r="R1963" s="2"/>
      <c r="S1963" s="1"/>
      <c r="T1963" s="1"/>
      <c r="U1963" s="6"/>
      <c r="V1963" s="5"/>
      <c r="W1963" s="5"/>
      <c r="X1963" s="6"/>
      <c r="Y1963" s="6"/>
      <c r="Z1963" s="5"/>
      <c r="AA1963" s="1"/>
      <c r="AB1963" s="1"/>
      <c r="AC1963" s="1"/>
      <c r="AD1963" s="2"/>
      <c r="AE1963" s="2"/>
      <c r="AF1963" s="1"/>
    </row>
    <row r="1964">
      <c r="A1964" s="5"/>
      <c r="B1964" s="3"/>
      <c r="C1964" s="1"/>
      <c r="D1964" s="24"/>
      <c r="E1964" s="2"/>
      <c r="F1964" s="5"/>
      <c r="G1964" s="3"/>
      <c r="H1964" s="1"/>
      <c r="I1964" s="3"/>
      <c r="J1964" s="1"/>
      <c r="K1964" s="5"/>
      <c r="L1964" s="5"/>
      <c r="M1964" s="1"/>
      <c r="N1964" s="1"/>
      <c r="O1964" s="2"/>
      <c r="P1964" s="1"/>
      <c r="Q1964" s="1"/>
      <c r="R1964" s="2"/>
      <c r="S1964" s="1"/>
      <c r="T1964" s="1"/>
      <c r="U1964" s="6"/>
      <c r="V1964" s="5"/>
      <c r="W1964" s="5"/>
      <c r="X1964" s="6"/>
      <c r="Y1964" s="6"/>
      <c r="Z1964" s="6"/>
      <c r="AA1964" s="1"/>
      <c r="AB1964" s="1"/>
      <c r="AC1964" s="1"/>
      <c r="AD1964" s="2"/>
      <c r="AE1964" s="1"/>
      <c r="AF1964" s="1"/>
    </row>
    <row r="1965">
      <c r="A1965" s="5"/>
      <c r="B1965" s="3"/>
      <c r="C1965" s="1"/>
      <c r="D1965" s="24"/>
      <c r="E1965" s="2"/>
      <c r="F1965" s="5"/>
      <c r="G1965" s="3"/>
      <c r="H1965" s="1"/>
      <c r="I1965" s="3"/>
      <c r="J1965" s="1"/>
      <c r="K1965" s="5"/>
      <c r="L1965" s="5"/>
      <c r="M1965" s="1"/>
      <c r="N1965" s="1"/>
      <c r="O1965" s="2"/>
      <c r="P1965" s="1"/>
      <c r="Q1965" s="1"/>
      <c r="R1965" s="2"/>
      <c r="S1965" s="1"/>
      <c r="T1965" s="1"/>
      <c r="U1965" s="6"/>
      <c r="V1965" s="5"/>
      <c r="W1965" s="5"/>
      <c r="X1965" s="6"/>
      <c r="Y1965" s="6"/>
      <c r="Z1965" s="5"/>
      <c r="AA1965" s="1"/>
      <c r="AB1965" s="1"/>
      <c r="AC1965" s="1"/>
      <c r="AD1965" s="2"/>
      <c r="AE1965" s="2"/>
      <c r="AF1965" s="1"/>
    </row>
    <row r="1966">
      <c r="A1966" s="5"/>
      <c r="B1966" s="3"/>
      <c r="C1966" s="1"/>
      <c r="D1966" s="24"/>
      <c r="E1966" s="2"/>
      <c r="F1966" s="5"/>
      <c r="G1966" s="3"/>
      <c r="H1966" s="1"/>
      <c r="I1966" s="3"/>
      <c r="J1966" s="1"/>
      <c r="K1966" s="5"/>
      <c r="L1966" s="5"/>
      <c r="M1966" s="1"/>
      <c r="N1966" s="1"/>
      <c r="O1966" s="2"/>
      <c r="P1966" s="1"/>
      <c r="Q1966" s="1"/>
      <c r="R1966" s="2"/>
      <c r="S1966" s="1"/>
      <c r="T1966" s="1"/>
      <c r="U1966" s="6"/>
      <c r="V1966" s="5"/>
      <c r="W1966" s="5"/>
      <c r="X1966" s="6"/>
      <c r="Y1966" s="6"/>
      <c r="Z1966" s="6"/>
      <c r="AA1966" s="1"/>
      <c r="AB1966" s="1"/>
      <c r="AC1966" s="1"/>
      <c r="AD1966" s="2"/>
      <c r="AE1966" s="2"/>
      <c r="AF1966" s="1"/>
    </row>
    <row r="1967">
      <c r="A1967" s="5"/>
      <c r="B1967" s="3"/>
      <c r="C1967" s="1"/>
      <c r="D1967" s="24"/>
      <c r="E1967" s="2"/>
      <c r="F1967" s="5"/>
      <c r="G1967" s="3"/>
      <c r="H1967" s="1"/>
      <c r="I1967" s="3"/>
      <c r="J1967" s="1"/>
      <c r="K1967" s="5"/>
      <c r="L1967" s="5"/>
      <c r="M1967" s="1"/>
      <c r="N1967" s="1"/>
      <c r="O1967" s="2"/>
      <c r="P1967" s="1"/>
      <c r="Q1967" s="1"/>
      <c r="R1967" s="2"/>
      <c r="S1967" s="1"/>
      <c r="T1967" s="1"/>
      <c r="U1967" s="5"/>
      <c r="V1967" s="5"/>
      <c r="W1967" s="5"/>
      <c r="X1967" s="5"/>
      <c r="Y1967" s="5"/>
      <c r="Z1967" s="5"/>
      <c r="AA1967" s="1"/>
      <c r="AB1967" s="1"/>
      <c r="AC1967" s="1"/>
      <c r="AD1967" s="2"/>
      <c r="AE1967" s="2"/>
      <c r="AF1967" s="1"/>
    </row>
    <row r="1968">
      <c r="A1968" s="5"/>
      <c r="B1968" s="3"/>
      <c r="C1968" s="1"/>
      <c r="D1968" s="24"/>
      <c r="E1968" s="2"/>
      <c r="F1968" s="5"/>
      <c r="G1968" s="3"/>
      <c r="H1968" s="1"/>
      <c r="I1968" s="3"/>
      <c r="J1968" s="1"/>
      <c r="K1968" s="5"/>
      <c r="L1968" s="5"/>
      <c r="M1968" s="1"/>
      <c r="N1968" s="1"/>
      <c r="O1968" s="2"/>
      <c r="P1968" s="1"/>
      <c r="Q1968" s="1"/>
      <c r="R1968" s="2"/>
      <c r="S1968" s="1"/>
      <c r="T1968" s="1"/>
      <c r="U1968" s="6"/>
      <c r="V1968" s="5"/>
      <c r="W1968" s="5"/>
      <c r="X1968" s="5"/>
      <c r="Y1968" s="5"/>
      <c r="Z1968" s="6"/>
      <c r="AA1968" s="1"/>
      <c r="AB1968" s="1"/>
      <c r="AC1968" s="1"/>
      <c r="AD1968" s="2"/>
      <c r="AE1968" s="2"/>
      <c r="AF1968" s="1"/>
    </row>
    <row r="1969">
      <c r="A1969" s="5"/>
      <c r="B1969" s="3"/>
      <c r="C1969" s="2"/>
      <c r="D1969" s="24"/>
      <c r="E1969" s="2"/>
      <c r="F1969" s="5"/>
      <c r="G1969" s="3"/>
      <c r="H1969" s="1"/>
      <c r="I1969" s="3"/>
      <c r="J1969" s="1"/>
      <c r="K1969" s="5"/>
      <c r="L1969" s="5"/>
      <c r="M1969" s="1"/>
      <c r="N1969" s="1"/>
      <c r="O1969" s="2"/>
      <c r="P1969" s="1"/>
      <c r="Q1969" s="1"/>
      <c r="R1969" s="2"/>
      <c r="S1969" s="1"/>
      <c r="T1969" s="1"/>
      <c r="U1969" s="6"/>
      <c r="V1969" s="5"/>
      <c r="W1969" s="5"/>
      <c r="X1969" s="6"/>
      <c r="Y1969" s="6"/>
      <c r="Z1969" s="6"/>
      <c r="AA1969" s="1"/>
      <c r="AB1969" s="1"/>
      <c r="AC1969" s="1"/>
      <c r="AD1969" s="2"/>
      <c r="AE1969" s="2"/>
      <c r="AF1969" s="1"/>
    </row>
    <row r="1970">
      <c r="A1970" s="5"/>
      <c r="B1970" s="3"/>
      <c r="C1970" s="2"/>
      <c r="D1970" s="24"/>
      <c r="E1970" s="2"/>
      <c r="F1970" s="5"/>
      <c r="G1970" s="3"/>
      <c r="H1970" s="1"/>
      <c r="I1970" s="3"/>
      <c r="J1970" s="1"/>
      <c r="K1970" s="5"/>
      <c r="L1970" s="5"/>
      <c r="M1970" s="1"/>
      <c r="N1970" s="1"/>
      <c r="O1970" s="2"/>
      <c r="P1970" s="1"/>
      <c r="Q1970" s="1"/>
      <c r="R1970" s="2"/>
      <c r="S1970" s="1"/>
      <c r="T1970" s="1"/>
      <c r="U1970" s="6"/>
      <c r="V1970" s="5"/>
      <c r="W1970" s="5"/>
      <c r="X1970" s="5"/>
      <c r="Y1970" s="5"/>
      <c r="Z1970" s="6"/>
      <c r="AA1970" s="1"/>
      <c r="AB1970" s="1"/>
      <c r="AC1970" s="1"/>
      <c r="AD1970" s="2"/>
      <c r="AE1970" s="1"/>
      <c r="AF1970" s="1"/>
    </row>
    <row r="1971">
      <c r="A1971" s="5"/>
      <c r="B1971" s="3"/>
      <c r="C1971" s="2"/>
      <c r="D1971" s="24"/>
      <c r="E1971" s="2"/>
      <c r="F1971" s="5"/>
      <c r="G1971" s="3"/>
      <c r="H1971" s="1"/>
      <c r="I1971" s="3"/>
      <c r="J1971" s="1"/>
      <c r="K1971" s="5"/>
      <c r="L1971" s="5"/>
      <c r="M1971" s="1"/>
      <c r="N1971" s="1"/>
      <c r="O1971" s="2"/>
      <c r="P1971" s="1"/>
      <c r="Q1971" s="1"/>
      <c r="R1971" s="2"/>
      <c r="S1971" s="1"/>
      <c r="T1971" s="1"/>
      <c r="U1971" s="6"/>
      <c r="V1971" s="5"/>
      <c r="W1971" s="5"/>
      <c r="X1971" s="6"/>
      <c r="Y1971" s="6"/>
      <c r="Z1971" s="6"/>
      <c r="AA1971" s="1"/>
      <c r="AB1971" s="1"/>
      <c r="AC1971" s="1"/>
      <c r="AD1971" s="2"/>
      <c r="AE1971" s="2"/>
      <c r="AF1971" s="1"/>
    </row>
    <row r="1972">
      <c r="A1972" s="5"/>
      <c r="B1972" s="3"/>
      <c r="C1972" s="2"/>
      <c r="D1972" s="24"/>
      <c r="E1972" s="2"/>
      <c r="F1972" s="5"/>
      <c r="G1972" s="3"/>
      <c r="H1972" s="1"/>
      <c r="I1972" s="3"/>
      <c r="J1972" s="1"/>
      <c r="K1972" s="5"/>
      <c r="L1972" s="5"/>
      <c r="M1972" s="1"/>
      <c r="N1972" s="1"/>
      <c r="O1972" s="2"/>
      <c r="P1972" s="1"/>
      <c r="Q1972" s="1"/>
      <c r="R1972" s="2"/>
      <c r="S1972" s="1"/>
      <c r="T1972" s="1"/>
      <c r="U1972" s="6"/>
      <c r="V1972" s="5"/>
      <c r="W1972" s="5"/>
      <c r="X1972" s="6"/>
      <c r="Y1972" s="6"/>
      <c r="Z1972" s="6"/>
      <c r="AA1972" s="1"/>
      <c r="AB1972" s="1"/>
      <c r="AC1972" s="1"/>
      <c r="AD1972" s="2"/>
      <c r="AE1972" s="2"/>
      <c r="AF1972" s="1"/>
    </row>
    <row r="1973">
      <c r="A1973" s="5"/>
      <c r="B1973" s="3"/>
      <c r="C1973" s="1"/>
      <c r="D1973" s="24"/>
      <c r="E1973" s="2"/>
      <c r="F1973" s="5"/>
      <c r="G1973" s="3"/>
      <c r="H1973" s="1"/>
      <c r="I1973" s="3"/>
      <c r="J1973" s="1"/>
      <c r="K1973" s="5"/>
      <c r="L1973" s="5"/>
      <c r="M1973" s="1"/>
      <c r="N1973" s="1"/>
      <c r="O1973" s="2"/>
      <c r="P1973" s="1"/>
      <c r="Q1973" s="1"/>
      <c r="R1973" s="2"/>
      <c r="S1973" s="1"/>
      <c r="T1973" s="1"/>
      <c r="U1973" s="6"/>
      <c r="V1973" s="5"/>
      <c r="W1973" s="5"/>
      <c r="X1973" s="6"/>
      <c r="Y1973" s="6"/>
      <c r="Z1973" s="5"/>
      <c r="AA1973" s="1"/>
      <c r="AB1973" s="1"/>
      <c r="AC1973" s="1"/>
      <c r="AD1973" s="2"/>
      <c r="AE1973" s="2"/>
      <c r="AF1973" s="1"/>
    </row>
    <row r="1974">
      <c r="A1974" s="5"/>
      <c r="B1974" s="3"/>
      <c r="C1974" s="2"/>
      <c r="D1974" s="24"/>
      <c r="E1974" s="2"/>
      <c r="F1974" s="5"/>
      <c r="G1974" s="3"/>
      <c r="H1974" s="1"/>
      <c r="I1974" s="3"/>
      <c r="J1974" s="1"/>
      <c r="K1974" s="5"/>
      <c r="L1974" s="5"/>
      <c r="M1974" s="1"/>
      <c r="N1974" s="1"/>
      <c r="O1974" s="2"/>
      <c r="P1974" s="1"/>
      <c r="Q1974" s="1"/>
      <c r="R1974" s="2"/>
      <c r="S1974" s="1"/>
      <c r="T1974" s="1"/>
      <c r="U1974" s="6"/>
      <c r="V1974" s="5"/>
      <c r="W1974" s="5"/>
      <c r="X1974" s="6"/>
      <c r="Y1974" s="6"/>
      <c r="Z1974" s="6"/>
      <c r="AA1974" s="1"/>
      <c r="AB1974" s="1"/>
      <c r="AC1974" s="1"/>
      <c r="AD1974" s="2"/>
      <c r="AE1974" s="2"/>
      <c r="AF1974" s="1"/>
    </row>
    <row r="1975">
      <c r="A1975" s="5"/>
      <c r="B1975" s="3"/>
      <c r="C1975" s="1"/>
      <c r="D1975" s="24"/>
      <c r="E1975" s="2"/>
      <c r="F1975" s="5"/>
      <c r="G1975" s="3"/>
      <c r="H1975" s="1"/>
      <c r="I1975" s="3"/>
      <c r="J1975" s="1"/>
      <c r="K1975" s="5"/>
      <c r="L1975" s="5"/>
      <c r="M1975" s="1"/>
      <c r="N1975" s="1"/>
      <c r="O1975" s="2"/>
      <c r="P1975" s="1"/>
      <c r="Q1975" s="1"/>
      <c r="R1975" s="2"/>
      <c r="S1975" s="1"/>
      <c r="T1975" s="1"/>
      <c r="U1975" s="6"/>
      <c r="V1975" s="5"/>
      <c r="W1975" s="5"/>
      <c r="X1975" s="5"/>
      <c r="Y1975" s="5"/>
      <c r="Z1975" s="6"/>
      <c r="AA1975" s="1"/>
      <c r="AB1975" s="1"/>
      <c r="AC1975" s="1"/>
      <c r="AD1975" s="2"/>
      <c r="AE1975" s="2"/>
      <c r="AF1975" s="1"/>
    </row>
    <row r="1976">
      <c r="A1976" s="5"/>
      <c r="B1976" s="3"/>
      <c r="C1976" s="2"/>
      <c r="D1976" s="24"/>
      <c r="E1976" s="2"/>
      <c r="F1976" s="5"/>
      <c r="G1976" s="3"/>
      <c r="H1976" s="1"/>
      <c r="I1976" s="3"/>
      <c r="J1976" s="1"/>
      <c r="K1976" s="5"/>
      <c r="L1976" s="5"/>
      <c r="M1976" s="1"/>
      <c r="N1976" s="1"/>
      <c r="O1976" s="2"/>
      <c r="P1976" s="1"/>
      <c r="Q1976" s="1"/>
      <c r="R1976" s="2"/>
      <c r="S1976" s="1"/>
      <c r="T1976" s="1"/>
      <c r="U1976" s="6"/>
      <c r="V1976" s="5"/>
      <c r="W1976" s="5"/>
      <c r="X1976" s="6"/>
      <c r="Y1976" s="6"/>
      <c r="Z1976" s="6"/>
      <c r="AA1976" s="1"/>
      <c r="AB1976" s="1"/>
      <c r="AC1976" s="1"/>
      <c r="AD1976" s="2"/>
      <c r="AE1976" s="2"/>
      <c r="AF1976" s="1"/>
    </row>
    <row r="1977">
      <c r="A1977" s="5"/>
      <c r="B1977" s="3"/>
      <c r="C1977" s="1"/>
      <c r="D1977" s="24"/>
      <c r="E1977" s="2"/>
      <c r="F1977" s="5"/>
      <c r="G1977" s="3"/>
      <c r="H1977" s="1"/>
      <c r="I1977" s="3"/>
      <c r="J1977" s="1"/>
      <c r="K1977" s="5"/>
      <c r="L1977" s="5"/>
      <c r="M1977" s="1"/>
      <c r="N1977" s="1"/>
      <c r="O1977" s="2"/>
      <c r="P1977" s="1"/>
      <c r="Q1977" s="1"/>
      <c r="R1977" s="2"/>
      <c r="S1977" s="1"/>
      <c r="T1977" s="1"/>
      <c r="U1977" s="6"/>
      <c r="V1977" s="5"/>
      <c r="W1977" s="5"/>
      <c r="X1977" s="6"/>
      <c r="Y1977" s="6"/>
      <c r="Z1977" s="6"/>
      <c r="AA1977" s="1"/>
      <c r="AB1977" s="1"/>
      <c r="AC1977" s="1"/>
      <c r="AD1977" s="2"/>
      <c r="AE1977" s="2"/>
      <c r="AF1977" s="1"/>
    </row>
    <row r="1978">
      <c r="A1978" s="5"/>
      <c r="B1978" s="3"/>
      <c r="C1978" s="1"/>
      <c r="D1978" s="24"/>
      <c r="E1978" s="2"/>
      <c r="F1978" s="5"/>
      <c r="G1978" s="3"/>
      <c r="H1978" s="1"/>
      <c r="I1978" s="3"/>
      <c r="J1978" s="1"/>
      <c r="K1978" s="5"/>
      <c r="L1978" s="5"/>
      <c r="M1978" s="1"/>
      <c r="N1978" s="1"/>
      <c r="O1978" s="2"/>
      <c r="P1978" s="1"/>
      <c r="Q1978" s="1"/>
      <c r="R1978" s="2"/>
      <c r="S1978" s="1"/>
      <c r="T1978" s="1"/>
      <c r="U1978" s="6"/>
      <c r="V1978" s="5"/>
      <c r="W1978" s="5"/>
      <c r="X1978" s="6"/>
      <c r="Y1978" s="6"/>
      <c r="Z1978" s="6"/>
      <c r="AA1978" s="1"/>
      <c r="AB1978" s="1"/>
      <c r="AC1978" s="1"/>
      <c r="AD1978" s="2"/>
      <c r="AE1978" s="2"/>
      <c r="AF1978" s="1"/>
    </row>
    <row r="1979">
      <c r="A1979" s="5"/>
      <c r="B1979" s="3"/>
      <c r="C1979" s="2"/>
      <c r="D1979" s="24"/>
      <c r="E1979" s="2"/>
      <c r="F1979" s="5"/>
      <c r="G1979" s="3"/>
      <c r="H1979" s="1"/>
      <c r="I1979" s="3"/>
      <c r="J1979" s="1"/>
      <c r="K1979" s="5"/>
      <c r="L1979" s="5"/>
      <c r="M1979" s="1"/>
      <c r="N1979" s="1"/>
      <c r="O1979" s="2"/>
      <c r="P1979" s="1"/>
      <c r="Q1979" s="1"/>
      <c r="R1979" s="2"/>
      <c r="S1979" s="1"/>
      <c r="T1979" s="1"/>
      <c r="U1979" s="6"/>
      <c r="V1979" s="5"/>
      <c r="W1979" s="5"/>
      <c r="X1979" s="6"/>
      <c r="Y1979" s="6"/>
      <c r="Z1979" s="6"/>
      <c r="AA1979" s="1"/>
      <c r="AB1979" s="1"/>
      <c r="AC1979" s="1"/>
      <c r="AD1979" s="2"/>
      <c r="AE1979" s="2"/>
      <c r="AF1979" s="1"/>
    </row>
    <row r="1980">
      <c r="A1980" s="5"/>
      <c r="B1980" s="3"/>
      <c r="C1980" s="2"/>
      <c r="D1980" s="24"/>
      <c r="E1980" s="1"/>
      <c r="F1980" s="11"/>
      <c r="G1980" s="25"/>
      <c r="H1980" s="2"/>
      <c r="I1980" s="25"/>
      <c r="J1980" s="1"/>
      <c r="K1980" s="5"/>
      <c r="L1980" s="5"/>
      <c r="M1980" s="1"/>
      <c r="N1980" s="1"/>
      <c r="O1980" s="2"/>
      <c r="P1980" s="1"/>
      <c r="Q1980" s="1"/>
      <c r="R1980" s="2"/>
      <c r="S1980" s="1"/>
      <c r="T1980" s="1"/>
      <c r="U1980" s="6"/>
      <c r="V1980" s="5"/>
      <c r="W1980" s="5"/>
      <c r="X1980" s="6"/>
      <c r="Y1980" s="6"/>
      <c r="Z1980" s="6"/>
      <c r="AA1980" s="1"/>
      <c r="AB1980" s="1"/>
      <c r="AC1980" s="1"/>
      <c r="AD1980" s="2"/>
      <c r="AE1980" s="2"/>
      <c r="AF1980" s="1"/>
    </row>
    <row r="1981">
      <c r="A1981" s="5"/>
      <c r="B1981" s="3"/>
      <c r="C1981" s="2"/>
      <c r="D1981" s="24"/>
      <c r="E1981" s="2"/>
      <c r="F1981" s="5"/>
      <c r="G1981" s="3"/>
      <c r="H1981" s="1"/>
      <c r="I1981" s="3"/>
      <c r="J1981" s="1"/>
      <c r="K1981" s="5"/>
      <c r="L1981" s="5"/>
      <c r="M1981" s="1"/>
      <c r="N1981" s="1"/>
      <c r="O1981" s="2"/>
      <c r="P1981" s="1"/>
      <c r="Q1981" s="1"/>
      <c r="R1981" s="2"/>
      <c r="S1981" s="1"/>
      <c r="T1981" s="1"/>
      <c r="U1981" s="6"/>
      <c r="V1981" s="5"/>
      <c r="W1981" s="5"/>
      <c r="X1981" s="6"/>
      <c r="Y1981" s="6"/>
      <c r="Z1981" s="6"/>
      <c r="AA1981" s="1"/>
      <c r="AB1981" s="1"/>
      <c r="AC1981" s="1"/>
      <c r="AD1981" s="2"/>
      <c r="AE1981" s="2"/>
      <c r="AF1981" s="1"/>
    </row>
    <row r="1982">
      <c r="A1982" s="5"/>
      <c r="B1982" s="3"/>
      <c r="C1982" s="2"/>
      <c r="D1982" s="24"/>
      <c r="E1982" s="2"/>
      <c r="F1982" s="5"/>
      <c r="G1982" s="3"/>
      <c r="H1982" s="1"/>
      <c r="I1982" s="3"/>
      <c r="J1982" s="1"/>
      <c r="K1982" s="5"/>
      <c r="L1982" s="5"/>
      <c r="M1982" s="1"/>
      <c r="N1982" s="1"/>
      <c r="O1982" s="2"/>
      <c r="P1982" s="1"/>
      <c r="Q1982" s="1"/>
      <c r="R1982" s="2"/>
      <c r="S1982" s="1"/>
      <c r="T1982" s="1"/>
      <c r="U1982" s="6"/>
      <c r="V1982" s="5"/>
      <c r="W1982" s="5"/>
      <c r="X1982" s="6"/>
      <c r="Y1982" s="6"/>
      <c r="Z1982" s="6"/>
      <c r="AA1982" s="1"/>
      <c r="AB1982" s="1"/>
      <c r="AC1982" s="1"/>
      <c r="AD1982" s="2"/>
      <c r="AE1982" s="2"/>
      <c r="AF1982" s="1"/>
    </row>
    <row r="1983">
      <c r="A1983" s="5"/>
      <c r="B1983" s="3"/>
      <c r="C1983" s="2"/>
      <c r="D1983" s="24"/>
      <c r="E1983" s="2"/>
      <c r="F1983" s="5"/>
      <c r="G1983" s="3"/>
      <c r="H1983" s="1"/>
      <c r="I1983" s="3"/>
      <c r="J1983" s="1"/>
      <c r="K1983" s="5"/>
      <c r="L1983" s="5"/>
      <c r="M1983" s="1"/>
      <c r="N1983" s="1"/>
      <c r="O1983" s="2"/>
      <c r="P1983" s="1"/>
      <c r="Q1983" s="1"/>
      <c r="R1983" s="2"/>
      <c r="S1983" s="1"/>
      <c r="T1983" s="1"/>
      <c r="U1983" s="6"/>
      <c r="V1983" s="5"/>
      <c r="W1983" s="5"/>
      <c r="X1983" s="6"/>
      <c r="Y1983" s="6"/>
      <c r="Z1983" s="6"/>
      <c r="AA1983" s="1"/>
      <c r="AB1983" s="1"/>
      <c r="AC1983" s="1"/>
      <c r="AD1983" s="2"/>
      <c r="AE1983" s="2"/>
      <c r="AF1983" s="1"/>
    </row>
    <row r="1984">
      <c r="A1984" s="5"/>
      <c r="B1984" s="3"/>
      <c r="C1984" s="1"/>
      <c r="D1984" s="24"/>
      <c r="E1984" s="2"/>
      <c r="F1984" s="5"/>
      <c r="G1984" s="3"/>
      <c r="H1984" s="1"/>
      <c r="I1984" s="3"/>
      <c r="J1984" s="1"/>
      <c r="K1984" s="5"/>
      <c r="L1984" s="5"/>
      <c r="M1984" s="1"/>
      <c r="N1984" s="1"/>
      <c r="O1984" s="2"/>
      <c r="P1984" s="1"/>
      <c r="Q1984" s="1"/>
      <c r="R1984" s="2"/>
      <c r="S1984" s="1"/>
      <c r="T1984" s="1"/>
      <c r="U1984" s="5"/>
      <c r="V1984" s="5"/>
      <c r="W1984" s="5"/>
      <c r="X1984" s="5"/>
      <c r="Y1984" s="5"/>
      <c r="Z1984" s="5"/>
      <c r="AA1984" s="1"/>
      <c r="AB1984" s="1"/>
      <c r="AC1984" s="1"/>
      <c r="AD1984" s="2"/>
      <c r="AE1984" s="2"/>
      <c r="AF1984" s="1"/>
    </row>
    <row r="1985">
      <c r="A1985" s="5"/>
      <c r="B1985" s="3"/>
      <c r="C1985" s="2"/>
      <c r="D1985" s="24"/>
      <c r="E1985" s="1"/>
      <c r="F1985" s="11"/>
      <c r="G1985" s="25"/>
      <c r="H1985" s="2"/>
      <c r="I1985" s="25"/>
      <c r="J1985" s="1"/>
      <c r="K1985" s="5"/>
      <c r="L1985" s="5"/>
      <c r="M1985" s="1"/>
      <c r="N1985" s="1"/>
      <c r="O1985" s="2"/>
      <c r="P1985" s="1"/>
      <c r="Q1985" s="1"/>
      <c r="R1985" s="2"/>
      <c r="S1985" s="1"/>
      <c r="T1985" s="1"/>
      <c r="U1985" s="6"/>
      <c r="V1985" s="5"/>
      <c r="W1985" s="5"/>
      <c r="X1985" s="6"/>
      <c r="Y1985" s="6"/>
      <c r="Z1985" s="6"/>
      <c r="AA1985" s="1"/>
      <c r="AB1985" s="1"/>
      <c r="AC1985" s="1"/>
      <c r="AD1985" s="2"/>
      <c r="AE1985" s="2"/>
      <c r="AF1985" s="1"/>
    </row>
    <row r="1986">
      <c r="A1986" s="5"/>
      <c r="B1986" s="3"/>
      <c r="C1986" s="2"/>
      <c r="D1986" s="24"/>
      <c r="E1986" s="2"/>
      <c r="F1986" s="5"/>
      <c r="G1986" s="3"/>
      <c r="H1986" s="1"/>
      <c r="I1986" s="3"/>
      <c r="J1986" s="1"/>
      <c r="K1986" s="5"/>
      <c r="L1986" s="5"/>
      <c r="M1986" s="1"/>
      <c r="N1986" s="1"/>
      <c r="O1986" s="2"/>
      <c r="P1986" s="1"/>
      <c r="Q1986" s="1"/>
      <c r="R1986" s="2"/>
      <c r="S1986" s="1"/>
      <c r="T1986" s="1"/>
      <c r="U1986" s="6"/>
      <c r="V1986" s="5"/>
      <c r="W1986" s="5"/>
      <c r="X1986" s="6"/>
      <c r="Y1986" s="6"/>
      <c r="Z1986" s="6"/>
      <c r="AA1986" s="1"/>
      <c r="AB1986" s="1"/>
      <c r="AC1986" s="1"/>
      <c r="AD1986" s="2"/>
      <c r="AE1986" s="2"/>
      <c r="AF1986" s="1"/>
    </row>
    <row r="1987">
      <c r="A1987" s="5"/>
      <c r="B1987" s="3"/>
      <c r="C1987" s="1"/>
      <c r="D1987" s="24"/>
      <c r="E1987" s="2"/>
      <c r="F1987" s="5"/>
      <c r="G1987" s="3"/>
      <c r="H1987" s="1"/>
      <c r="I1987" s="3"/>
      <c r="J1987" s="1"/>
      <c r="K1987" s="5"/>
      <c r="L1987" s="5"/>
      <c r="M1987" s="1"/>
      <c r="N1987" s="1"/>
      <c r="O1987" s="2"/>
      <c r="P1987" s="1"/>
      <c r="Q1987" s="1"/>
      <c r="R1987" s="2"/>
      <c r="S1987" s="1"/>
      <c r="T1987" s="1"/>
      <c r="U1987" s="6"/>
      <c r="V1987" s="5"/>
      <c r="W1987" s="5"/>
      <c r="X1987" s="6"/>
      <c r="Y1987" s="6"/>
      <c r="Z1987" s="6"/>
      <c r="AA1987" s="1"/>
      <c r="AB1987" s="1"/>
      <c r="AC1987" s="1"/>
      <c r="AD1987" s="2"/>
      <c r="AE1987" s="2"/>
      <c r="AF1987" s="1"/>
    </row>
    <row r="1988">
      <c r="A1988" s="5"/>
      <c r="B1988" s="3"/>
      <c r="C1988" s="2"/>
      <c r="D1988" s="24"/>
      <c r="E1988" s="2"/>
      <c r="F1988" s="5"/>
      <c r="G1988" s="3"/>
      <c r="H1988" s="1"/>
      <c r="I1988" s="3"/>
      <c r="J1988" s="1"/>
      <c r="K1988" s="5"/>
      <c r="L1988" s="5"/>
      <c r="M1988" s="1"/>
      <c r="N1988" s="1"/>
      <c r="O1988" s="2"/>
      <c r="P1988" s="1"/>
      <c r="Q1988" s="1"/>
      <c r="R1988" s="2"/>
      <c r="S1988" s="1"/>
      <c r="T1988" s="1"/>
      <c r="U1988" s="6"/>
      <c r="V1988" s="5"/>
      <c r="W1988" s="5"/>
      <c r="X1988" s="6"/>
      <c r="Y1988" s="6"/>
      <c r="Z1988" s="6"/>
      <c r="AA1988" s="1"/>
      <c r="AB1988" s="1"/>
      <c r="AC1988" s="1"/>
      <c r="AD1988" s="2"/>
      <c r="AE1988" s="2"/>
      <c r="AF1988" s="1"/>
    </row>
    <row r="1989">
      <c r="A1989" s="5"/>
      <c r="B1989" s="3"/>
      <c r="C1989" s="2"/>
      <c r="D1989" s="24"/>
      <c r="E1989" s="2"/>
      <c r="F1989" s="5"/>
      <c r="G1989" s="3"/>
      <c r="H1989" s="1"/>
      <c r="I1989" s="3"/>
      <c r="J1989" s="1"/>
      <c r="K1989" s="5"/>
      <c r="L1989" s="5"/>
      <c r="M1989" s="1"/>
      <c r="N1989" s="1"/>
      <c r="O1989" s="2"/>
      <c r="P1989" s="1"/>
      <c r="Q1989" s="1"/>
      <c r="R1989" s="2"/>
      <c r="S1989" s="1"/>
      <c r="T1989" s="1"/>
      <c r="U1989" s="5"/>
      <c r="V1989" s="5"/>
      <c r="W1989" s="5"/>
      <c r="X1989" s="6"/>
      <c r="Y1989" s="6"/>
      <c r="Z1989" s="6"/>
      <c r="AA1989" s="1"/>
      <c r="AB1989" s="1"/>
      <c r="AC1989" s="1"/>
      <c r="AD1989" s="2"/>
      <c r="AE1989" s="2"/>
      <c r="AF1989" s="1"/>
    </row>
    <row r="1990">
      <c r="A1990" s="5"/>
      <c r="B1990" s="3"/>
      <c r="C1990" s="2"/>
      <c r="D1990" s="24"/>
      <c r="E1990" s="2"/>
      <c r="F1990" s="5"/>
      <c r="G1990" s="3"/>
      <c r="H1990" s="1"/>
      <c r="I1990" s="3"/>
      <c r="J1990" s="1"/>
      <c r="K1990" s="5"/>
      <c r="L1990" s="5"/>
      <c r="M1990" s="1"/>
      <c r="N1990" s="1"/>
      <c r="O1990" s="2"/>
      <c r="P1990" s="1"/>
      <c r="Q1990" s="1"/>
      <c r="R1990" s="2"/>
      <c r="S1990" s="1"/>
      <c r="T1990" s="1"/>
      <c r="U1990" s="6"/>
      <c r="V1990" s="5"/>
      <c r="W1990" s="5"/>
      <c r="X1990" s="5"/>
      <c r="Y1990" s="5"/>
      <c r="Z1990" s="6"/>
      <c r="AA1990" s="1"/>
      <c r="AB1990" s="1"/>
      <c r="AC1990" s="1"/>
      <c r="AD1990" s="2"/>
      <c r="AE1990" s="2"/>
      <c r="AF1990" s="1"/>
    </row>
    <row r="1991">
      <c r="A1991" s="5"/>
      <c r="B1991" s="3"/>
      <c r="C1991" s="2"/>
      <c r="D1991" s="24"/>
      <c r="E1991" s="2"/>
      <c r="F1991" s="5"/>
      <c r="G1991" s="3"/>
      <c r="H1991" s="1"/>
      <c r="I1991" s="3"/>
      <c r="J1991" s="1"/>
      <c r="K1991" s="5"/>
      <c r="L1991" s="5"/>
      <c r="M1991" s="1"/>
      <c r="N1991" s="1"/>
      <c r="O1991" s="2"/>
      <c r="P1991" s="1"/>
      <c r="Q1991" s="1"/>
      <c r="R1991" s="2"/>
      <c r="S1991" s="1"/>
      <c r="T1991" s="1"/>
      <c r="U1991" s="6"/>
      <c r="V1991" s="5"/>
      <c r="W1991" s="5"/>
      <c r="X1991" s="6"/>
      <c r="Y1991" s="6"/>
      <c r="Z1991" s="6"/>
      <c r="AA1991" s="1"/>
      <c r="AB1991" s="1"/>
      <c r="AC1991" s="1"/>
      <c r="AD1991" s="2"/>
      <c r="AE1991" s="2"/>
      <c r="AF1991" s="1"/>
    </row>
    <row r="1992">
      <c r="A1992" s="5"/>
      <c r="B1992" s="3"/>
      <c r="C1992" s="2"/>
      <c r="D1992" s="24"/>
      <c r="E1992" s="11"/>
      <c r="F1992" s="1"/>
      <c r="G1992" s="18"/>
      <c r="H1992" s="1"/>
      <c r="I1992" s="18"/>
      <c r="J1992" s="1"/>
      <c r="K1992" s="5"/>
      <c r="L1992" s="5"/>
      <c r="M1992" s="1"/>
      <c r="N1992" s="1"/>
      <c r="O1992" s="2"/>
      <c r="P1992" s="1"/>
      <c r="Q1992" s="1"/>
      <c r="R1992" s="2"/>
      <c r="S1992" s="1"/>
      <c r="T1992" s="1"/>
      <c r="U1992" s="6"/>
      <c r="V1992" s="5"/>
      <c r="W1992" s="5"/>
      <c r="X1992" s="6"/>
      <c r="Y1992" s="6"/>
      <c r="Z1992" s="6"/>
      <c r="AA1992" s="1"/>
      <c r="AB1992" s="1"/>
      <c r="AC1992" s="1"/>
      <c r="AD1992" s="2"/>
      <c r="AE1992" s="2"/>
      <c r="AF1992" s="1"/>
    </row>
    <row r="1993">
      <c r="A1993" s="5"/>
      <c r="B1993" s="3"/>
      <c r="C1993" s="2"/>
      <c r="D1993" s="24"/>
      <c r="E1993" s="2"/>
      <c r="F1993" s="5"/>
      <c r="G1993" s="3"/>
      <c r="H1993" s="1"/>
      <c r="I1993" s="3"/>
      <c r="J1993" s="1"/>
      <c r="K1993" s="5"/>
      <c r="L1993" s="5"/>
      <c r="M1993" s="1"/>
      <c r="N1993" s="1"/>
      <c r="O1993" s="2"/>
      <c r="P1993" s="1"/>
      <c r="Q1993" s="1"/>
      <c r="R1993" s="2"/>
      <c r="S1993" s="1"/>
      <c r="T1993" s="1"/>
      <c r="U1993" s="6"/>
      <c r="V1993" s="5"/>
      <c r="W1993" s="5"/>
      <c r="X1993" s="6"/>
      <c r="Y1993" s="6"/>
      <c r="Z1993" s="6"/>
      <c r="AA1993" s="1"/>
      <c r="AB1993" s="1"/>
      <c r="AC1993" s="1"/>
      <c r="AD1993" s="2"/>
      <c r="AE1993" s="2"/>
      <c r="AF1993" s="1"/>
    </row>
    <row r="1994">
      <c r="A1994" s="5"/>
      <c r="B1994" s="3"/>
      <c r="C1994" s="2"/>
      <c r="D1994" s="24"/>
      <c r="E1994" s="2"/>
      <c r="F1994" s="5"/>
      <c r="G1994" s="3"/>
      <c r="H1994" s="1"/>
      <c r="I1994" s="3"/>
      <c r="J1994" s="1"/>
      <c r="K1994" s="5"/>
      <c r="L1994" s="5"/>
      <c r="M1994" s="1"/>
      <c r="N1994" s="1"/>
      <c r="O1994" s="2"/>
      <c r="P1994" s="1"/>
      <c r="Q1994" s="1"/>
      <c r="R1994" s="2"/>
      <c r="S1994" s="1"/>
      <c r="T1994" s="1"/>
      <c r="U1994" s="6"/>
      <c r="V1994" s="5"/>
      <c r="W1994" s="5"/>
      <c r="X1994" s="6"/>
      <c r="Y1994" s="6"/>
      <c r="Z1994" s="6"/>
      <c r="AA1994" s="1"/>
      <c r="AB1994" s="1"/>
      <c r="AC1994" s="1"/>
      <c r="AD1994" s="2"/>
      <c r="AE1994" s="2"/>
      <c r="AF1994" s="1"/>
    </row>
    <row r="1995">
      <c r="A1995" s="5"/>
      <c r="B1995" s="3"/>
      <c r="C1995" s="2"/>
      <c r="D1995" s="24"/>
      <c r="E1995" s="2"/>
      <c r="F1995" s="5"/>
      <c r="G1995" s="3"/>
      <c r="H1995" s="1"/>
      <c r="I1995" s="3"/>
      <c r="J1995" s="1"/>
      <c r="K1995" s="5"/>
      <c r="L1995" s="5"/>
      <c r="M1995" s="1"/>
      <c r="N1995" s="1"/>
      <c r="O1995" s="2"/>
      <c r="P1995" s="1"/>
      <c r="Q1995" s="1"/>
      <c r="R1995" s="2"/>
      <c r="S1995" s="1"/>
      <c r="T1995" s="1"/>
      <c r="U1995" s="6"/>
      <c r="V1995" s="5"/>
      <c r="W1995" s="5"/>
      <c r="X1995" s="6"/>
      <c r="Y1995" s="6"/>
      <c r="Z1995" s="5"/>
      <c r="AA1995" s="1"/>
      <c r="AB1995" s="1"/>
      <c r="AC1995" s="1"/>
      <c r="AD1995" s="2"/>
      <c r="AE1995" s="2"/>
      <c r="AF1995" s="1"/>
    </row>
    <row r="1996">
      <c r="A1996" s="5"/>
      <c r="B1996" s="3"/>
      <c r="C1996" s="2"/>
      <c r="D1996" s="24"/>
      <c r="E1996" s="2"/>
      <c r="F1996" s="5"/>
      <c r="G1996" s="3"/>
      <c r="H1996" s="1"/>
      <c r="I1996" s="3"/>
      <c r="J1996" s="1"/>
      <c r="K1996" s="5"/>
      <c r="L1996" s="5"/>
      <c r="M1996" s="1"/>
      <c r="N1996" s="1"/>
      <c r="O1996" s="2"/>
      <c r="P1996" s="1"/>
      <c r="Q1996" s="1"/>
      <c r="R1996" s="2"/>
      <c r="S1996" s="1"/>
      <c r="T1996" s="1"/>
      <c r="U1996" s="6"/>
      <c r="V1996" s="5"/>
      <c r="W1996" s="5"/>
      <c r="X1996" s="6"/>
      <c r="Y1996" s="6"/>
      <c r="Z1996" s="5"/>
      <c r="AA1996" s="1"/>
      <c r="AB1996" s="1"/>
      <c r="AC1996" s="1"/>
      <c r="AD1996" s="2"/>
      <c r="AE1996" s="2"/>
      <c r="AF1996" s="1"/>
    </row>
    <row r="1997">
      <c r="A1997" s="5"/>
      <c r="B1997" s="3"/>
      <c r="C1997" s="2"/>
      <c r="D1997" s="24"/>
      <c r="E1997" s="2"/>
      <c r="F1997" s="5"/>
      <c r="G1997" s="3"/>
      <c r="H1997" s="1"/>
      <c r="I1997" s="3"/>
      <c r="J1997" s="1"/>
      <c r="K1997" s="5"/>
      <c r="L1997" s="5"/>
      <c r="M1997" s="1"/>
      <c r="N1997" s="1"/>
      <c r="O1997" s="2"/>
      <c r="P1997" s="1"/>
      <c r="Q1997" s="1"/>
      <c r="R1997" s="2"/>
      <c r="S1997" s="1"/>
      <c r="T1997" s="1"/>
      <c r="U1997" s="6"/>
      <c r="V1997" s="5"/>
      <c r="W1997" s="5"/>
      <c r="X1997" s="6"/>
      <c r="Y1997" s="6"/>
      <c r="Z1997" s="6"/>
      <c r="AA1997" s="1"/>
      <c r="AB1997" s="1"/>
      <c r="AC1997" s="1"/>
      <c r="AD1997" s="2"/>
      <c r="AE1997" s="2"/>
      <c r="AF1997" s="1"/>
    </row>
    <row r="1998">
      <c r="A1998" s="5"/>
      <c r="B1998" s="3"/>
      <c r="C1998" s="2"/>
      <c r="D1998" s="24"/>
      <c r="E1998" s="11"/>
      <c r="F1998" s="1"/>
      <c r="G1998" s="18"/>
      <c r="H1998" s="1"/>
      <c r="I1998" s="18"/>
      <c r="J1998" s="1"/>
      <c r="K1998" s="5"/>
      <c r="L1998" s="5"/>
      <c r="M1998" s="1"/>
      <c r="N1998" s="1"/>
      <c r="O1998" s="2"/>
      <c r="P1998" s="1"/>
      <c r="Q1998" s="1"/>
      <c r="R1998" s="2"/>
      <c r="S1998" s="1"/>
      <c r="T1998" s="1"/>
      <c r="U1998" s="6"/>
      <c r="V1998" s="5"/>
      <c r="W1998" s="5"/>
      <c r="X1998" s="6"/>
      <c r="Y1998" s="6"/>
      <c r="Z1998" s="6"/>
      <c r="AA1998" s="1"/>
      <c r="AB1998" s="1"/>
      <c r="AC1998" s="1"/>
      <c r="AD1998" s="2"/>
      <c r="AE1998" s="2"/>
      <c r="AF1998" s="1"/>
    </row>
    <row r="1999">
      <c r="A1999" s="5"/>
      <c r="B1999" s="3"/>
      <c r="C1999" s="2"/>
      <c r="D1999" s="24"/>
      <c r="E1999" s="2"/>
      <c r="F1999" s="5"/>
      <c r="G1999" s="3"/>
      <c r="H1999" s="1"/>
      <c r="I1999" s="3"/>
      <c r="J1999" s="1"/>
      <c r="K1999" s="5"/>
      <c r="L1999" s="5"/>
      <c r="M1999" s="1"/>
      <c r="N1999" s="1"/>
      <c r="O1999" s="2"/>
      <c r="P1999" s="1"/>
      <c r="Q1999" s="1"/>
      <c r="R1999" s="2"/>
      <c r="S1999" s="1"/>
      <c r="T1999" s="1"/>
      <c r="U1999" s="6"/>
      <c r="V1999" s="5"/>
      <c r="W1999" s="5"/>
      <c r="X1999" s="6"/>
      <c r="Y1999" s="6"/>
      <c r="Z1999" s="6"/>
      <c r="AA1999" s="1"/>
      <c r="AB1999" s="1"/>
      <c r="AC1999" s="1"/>
      <c r="AD1999" s="2"/>
      <c r="AE1999" s="2"/>
      <c r="AF1999" s="1"/>
    </row>
    <row r="2000">
      <c r="A2000" s="5"/>
      <c r="B2000" s="3"/>
      <c r="C2000" s="1"/>
      <c r="D2000" s="24"/>
      <c r="E2000" s="2"/>
      <c r="F2000" s="11"/>
      <c r="G2000" s="25"/>
      <c r="H2000" s="2"/>
      <c r="I2000" s="25"/>
      <c r="J2000" s="1"/>
      <c r="K2000" s="5"/>
      <c r="L2000" s="5"/>
      <c r="M2000" s="1"/>
      <c r="N2000" s="1"/>
      <c r="O2000" s="2"/>
      <c r="P2000" s="1"/>
      <c r="Q2000" s="1"/>
      <c r="R2000" s="2"/>
      <c r="S2000" s="1"/>
      <c r="T2000" s="1"/>
      <c r="U2000" s="5"/>
      <c r="V2000" s="5"/>
      <c r="W2000" s="5"/>
      <c r="X2000" s="5"/>
      <c r="Y2000" s="5"/>
      <c r="Z2000" s="5"/>
      <c r="AA2000" s="1"/>
      <c r="AB2000" s="1"/>
      <c r="AC2000" s="1"/>
      <c r="AD2000" s="2"/>
      <c r="AE2000" s="2"/>
      <c r="AF2000" s="1"/>
    </row>
    <row r="2001">
      <c r="A2001" s="5"/>
      <c r="B2001" s="3"/>
      <c r="C2001" s="2"/>
      <c r="D2001" s="24"/>
      <c r="E2001" s="2"/>
      <c r="F2001" s="5"/>
      <c r="G2001" s="3"/>
      <c r="H2001" s="1"/>
      <c r="I2001" s="3"/>
      <c r="J2001" s="1"/>
      <c r="K2001" s="5"/>
      <c r="L2001" s="5"/>
      <c r="M2001" s="1"/>
      <c r="N2001" s="1"/>
      <c r="O2001" s="2"/>
      <c r="P2001" s="1"/>
      <c r="Q2001" s="1"/>
      <c r="R2001" s="2"/>
      <c r="S2001" s="1"/>
      <c r="T2001" s="1"/>
      <c r="U2001" s="6"/>
      <c r="V2001" s="5"/>
      <c r="W2001" s="5"/>
      <c r="X2001" s="6"/>
      <c r="Y2001" s="6"/>
      <c r="Z2001" s="6"/>
      <c r="AA2001" s="1"/>
      <c r="AB2001" s="1"/>
      <c r="AC2001" s="1"/>
      <c r="AD2001" s="2"/>
      <c r="AE2001" s="2"/>
      <c r="AF2001" s="1"/>
    </row>
    <row r="2002">
      <c r="A2002" s="5"/>
      <c r="B2002" s="3"/>
      <c r="C2002" s="1"/>
      <c r="D2002" s="24"/>
      <c r="E2002" s="2"/>
      <c r="F2002" s="5"/>
      <c r="G2002" s="3"/>
      <c r="H2002" s="1"/>
      <c r="I2002" s="3"/>
      <c r="J2002" s="1"/>
      <c r="K2002" s="5"/>
      <c r="L2002" s="5"/>
      <c r="M2002" s="1"/>
      <c r="N2002" s="1"/>
      <c r="O2002" s="2"/>
      <c r="P2002" s="1"/>
      <c r="Q2002" s="1"/>
      <c r="R2002" s="2"/>
      <c r="S2002" s="1"/>
      <c r="T2002" s="1"/>
      <c r="U2002" s="6"/>
      <c r="V2002" s="5"/>
      <c r="W2002" s="5"/>
      <c r="X2002" s="6"/>
      <c r="Y2002" s="6"/>
      <c r="Z2002" s="6"/>
      <c r="AA2002" s="1"/>
      <c r="AB2002" s="1"/>
      <c r="AC2002" s="1"/>
      <c r="AD2002" s="2"/>
      <c r="AE2002" s="2"/>
      <c r="AF2002" s="1"/>
    </row>
    <row r="2003">
      <c r="A2003" s="5"/>
      <c r="B2003" s="3"/>
      <c r="C2003" s="2"/>
      <c r="D2003" s="24"/>
      <c r="E2003" s="2"/>
      <c r="F2003" s="5"/>
      <c r="G2003" s="3"/>
      <c r="H2003" s="1"/>
      <c r="I2003" s="3"/>
      <c r="J2003" s="1"/>
      <c r="K2003" s="5"/>
      <c r="L2003" s="5"/>
      <c r="M2003" s="1"/>
      <c r="N2003" s="1"/>
      <c r="O2003" s="2"/>
      <c r="P2003" s="1"/>
      <c r="Q2003" s="1"/>
      <c r="R2003" s="2"/>
      <c r="S2003" s="1"/>
      <c r="T2003" s="1"/>
      <c r="U2003" s="6"/>
      <c r="V2003" s="5"/>
      <c r="W2003" s="5"/>
      <c r="X2003" s="6"/>
      <c r="Y2003" s="6"/>
      <c r="Z2003" s="5"/>
      <c r="AA2003" s="1"/>
      <c r="AB2003" s="1"/>
      <c r="AC2003" s="1"/>
      <c r="AD2003" s="2"/>
      <c r="AE2003" s="2"/>
      <c r="AF2003" s="1"/>
    </row>
    <row r="2004">
      <c r="A2004" s="5"/>
      <c r="B2004" s="3"/>
      <c r="C2004" s="2"/>
      <c r="D2004" s="24"/>
      <c r="E2004" s="11"/>
      <c r="F2004" s="1"/>
      <c r="G2004" s="18"/>
      <c r="H2004" s="1"/>
      <c r="I2004" s="18"/>
      <c r="J2004" s="1"/>
      <c r="K2004" s="5"/>
      <c r="L2004" s="5"/>
      <c r="M2004" s="1"/>
      <c r="N2004" s="1"/>
      <c r="O2004" s="2"/>
      <c r="P2004" s="1"/>
      <c r="Q2004" s="1"/>
      <c r="R2004" s="2"/>
      <c r="S2004" s="1"/>
      <c r="T2004" s="1"/>
      <c r="U2004" s="6"/>
      <c r="V2004" s="5"/>
      <c r="W2004" s="5"/>
      <c r="X2004" s="6"/>
      <c r="Y2004" s="6"/>
      <c r="Z2004" s="6"/>
      <c r="AA2004" s="1"/>
      <c r="AB2004" s="1"/>
      <c r="AC2004" s="1"/>
      <c r="AD2004" s="2"/>
      <c r="AE2004" s="2"/>
      <c r="AF2004" s="1"/>
    </row>
    <row r="2005">
      <c r="A2005" s="5"/>
      <c r="B2005" s="3"/>
      <c r="C2005" s="2"/>
      <c r="D2005" s="24"/>
      <c r="E2005" s="2"/>
      <c r="F2005" s="5"/>
      <c r="G2005" s="3"/>
      <c r="H2005" s="1"/>
      <c r="I2005" s="3"/>
      <c r="J2005" s="1"/>
      <c r="K2005" s="5"/>
      <c r="L2005" s="5"/>
      <c r="M2005" s="1"/>
      <c r="N2005" s="1"/>
      <c r="O2005" s="2"/>
      <c r="P2005" s="1"/>
      <c r="Q2005" s="1"/>
      <c r="R2005" s="2"/>
      <c r="S2005" s="1"/>
      <c r="T2005" s="1"/>
      <c r="U2005" s="6"/>
      <c r="V2005" s="5"/>
      <c r="W2005" s="5"/>
      <c r="X2005" s="5"/>
      <c r="Y2005" s="5"/>
      <c r="Z2005" s="5"/>
      <c r="AA2005" s="1"/>
      <c r="AB2005" s="1"/>
      <c r="AC2005" s="1"/>
      <c r="AD2005" s="2"/>
      <c r="AE2005" s="2"/>
      <c r="AF2005" s="1"/>
    </row>
    <row r="2006">
      <c r="A2006" s="5"/>
      <c r="B2006" s="3"/>
      <c r="C2006" s="2"/>
      <c r="D2006" s="24"/>
      <c r="E2006" s="2"/>
      <c r="F2006" s="5"/>
      <c r="G2006" s="3"/>
      <c r="H2006" s="1"/>
      <c r="I2006" s="3"/>
      <c r="J2006" s="1"/>
      <c r="K2006" s="5"/>
      <c r="L2006" s="5"/>
      <c r="M2006" s="1"/>
      <c r="N2006" s="1"/>
      <c r="O2006" s="2"/>
      <c r="P2006" s="1"/>
      <c r="Q2006" s="1"/>
      <c r="R2006" s="2"/>
      <c r="S2006" s="1"/>
      <c r="T2006" s="1"/>
      <c r="U2006" s="5"/>
      <c r="V2006" s="5"/>
      <c r="W2006" s="5"/>
      <c r="X2006" s="6"/>
      <c r="Y2006" s="6"/>
      <c r="Z2006" s="6"/>
      <c r="AA2006" s="1"/>
      <c r="AB2006" s="1"/>
      <c r="AC2006" s="1"/>
      <c r="AD2006" s="2"/>
      <c r="AE2006" s="2"/>
      <c r="AF2006" s="1"/>
    </row>
    <row r="2007">
      <c r="A2007" s="5"/>
      <c r="B2007" s="3"/>
      <c r="C2007" s="2"/>
      <c r="D2007" s="24"/>
      <c r="E2007" s="1"/>
      <c r="F2007" s="11"/>
      <c r="G2007" s="25"/>
      <c r="H2007" s="2"/>
      <c r="I2007" s="25"/>
      <c r="J2007" s="1"/>
      <c r="K2007" s="5"/>
      <c r="L2007" s="5"/>
      <c r="M2007" s="1"/>
      <c r="N2007" s="1"/>
      <c r="O2007" s="2"/>
      <c r="P2007" s="1"/>
      <c r="Q2007" s="1"/>
      <c r="R2007" s="2"/>
      <c r="S2007" s="1"/>
      <c r="T2007" s="1"/>
      <c r="U2007" s="6"/>
      <c r="V2007" s="5"/>
      <c r="W2007" s="5"/>
      <c r="X2007" s="6"/>
      <c r="Y2007" s="6"/>
      <c r="Z2007" s="6"/>
      <c r="AA2007" s="1"/>
      <c r="AB2007" s="1"/>
      <c r="AC2007" s="1"/>
      <c r="AD2007" s="2"/>
      <c r="AE2007" s="2"/>
      <c r="AF2007" s="1"/>
    </row>
    <row r="2008">
      <c r="A2008" s="5"/>
      <c r="B2008" s="3"/>
      <c r="C2008" s="2"/>
      <c r="D2008" s="24"/>
      <c r="E2008" s="2"/>
      <c r="F2008" s="5"/>
      <c r="G2008" s="3"/>
      <c r="H2008" s="1"/>
      <c r="I2008" s="3"/>
      <c r="J2008" s="1"/>
      <c r="K2008" s="5"/>
      <c r="L2008" s="5"/>
      <c r="M2008" s="1"/>
      <c r="N2008" s="1"/>
      <c r="O2008" s="2"/>
      <c r="P2008" s="1"/>
      <c r="Q2008" s="1"/>
      <c r="R2008" s="2"/>
      <c r="S2008" s="1"/>
      <c r="T2008" s="1"/>
      <c r="U2008" s="6"/>
      <c r="V2008" s="5"/>
      <c r="W2008" s="5"/>
      <c r="X2008" s="6"/>
      <c r="Y2008" s="6"/>
      <c r="Z2008" s="6"/>
      <c r="AA2008" s="1"/>
      <c r="AB2008" s="1"/>
      <c r="AC2008" s="1"/>
      <c r="AD2008" s="2"/>
      <c r="AE2008" s="2"/>
      <c r="AF2008" s="1"/>
    </row>
    <row r="2009">
      <c r="A2009" s="5"/>
      <c r="B2009" s="3"/>
      <c r="C2009" s="2"/>
      <c r="D2009" s="24"/>
      <c r="E2009" s="2"/>
      <c r="F2009" s="5"/>
      <c r="G2009" s="3"/>
      <c r="H2009" s="1"/>
      <c r="I2009" s="3"/>
      <c r="J2009" s="1"/>
      <c r="K2009" s="5"/>
      <c r="L2009" s="5"/>
      <c r="M2009" s="1"/>
      <c r="N2009" s="1"/>
      <c r="O2009" s="2"/>
      <c r="P2009" s="1"/>
      <c r="Q2009" s="1"/>
      <c r="R2009" s="2"/>
      <c r="S2009" s="1"/>
      <c r="T2009" s="1"/>
      <c r="U2009" s="6"/>
      <c r="V2009" s="5"/>
      <c r="W2009" s="5"/>
      <c r="X2009" s="6"/>
      <c r="Y2009" s="6"/>
      <c r="Z2009" s="6"/>
      <c r="AA2009" s="1"/>
      <c r="AB2009" s="1"/>
      <c r="AC2009" s="1"/>
      <c r="AD2009" s="2"/>
      <c r="AE2009" s="2"/>
      <c r="AF2009" s="1"/>
    </row>
    <row r="2010">
      <c r="A2010" s="5"/>
      <c r="B2010" s="3"/>
      <c r="C2010" s="2"/>
      <c r="D2010" s="24"/>
      <c r="E2010" s="2"/>
      <c r="F2010" s="5"/>
      <c r="G2010" s="3"/>
      <c r="H2010" s="1"/>
      <c r="I2010" s="3"/>
      <c r="J2010" s="1"/>
      <c r="K2010" s="5"/>
      <c r="L2010" s="5"/>
      <c r="M2010" s="1"/>
      <c r="N2010" s="1"/>
      <c r="O2010" s="2"/>
      <c r="P2010" s="1"/>
      <c r="Q2010" s="1"/>
      <c r="R2010" s="2"/>
      <c r="S2010" s="1"/>
      <c r="T2010" s="1"/>
      <c r="U2010" s="6"/>
      <c r="V2010" s="5"/>
      <c r="W2010" s="5"/>
      <c r="X2010" s="6"/>
      <c r="Y2010" s="6"/>
      <c r="Z2010" s="6"/>
      <c r="AA2010" s="1"/>
      <c r="AB2010" s="1"/>
      <c r="AC2010" s="1"/>
      <c r="AD2010" s="2"/>
      <c r="AE2010" s="2"/>
      <c r="AF2010" s="1"/>
    </row>
    <row r="2011">
      <c r="A2011" s="5"/>
      <c r="B2011" s="3"/>
      <c r="C2011" s="2"/>
      <c r="D2011" s="24"/>
      <c r="E2011" s="2"/>
      <c r="F2011" s="5"/>
      <c r="G2011" s="3"/>
      <c r="H2011" s="1"/>
      <c r="I2011" s="3"/>
      <c r="J2011" s="1"/>
      <c r="K2011" s="5"/>
      <c r="L2011" s="5"/>
      <c r="M2011" s="1"/>
      <c r="N2011" s="1"/>
      <c r="O2011" s="2"/>
      <c r="P2011" s="1"/>
      <c r="Q2011" s="1"/>
      <c r="R2011" s="2"/>
      <c r="S2011" s="1"/>
      <c r="T2011" s="1"/>
      <c r="U2011" s="6"/>
      <c r="V2011" s="5"/>
      <c r="W2011" s="5"/>
      <c r="X2011" s="6"/>
      <c r="Y2011" s="6"/>
      <c r="Z2011" s="6"/>
      <c r="AA2011" s="1"/>
      <c r="AB2011" s="1"/>
      <c r="AC2011" s="1"/>
      <c r="AD2011" s="2"/>
      <c r="AE2011" s="2"/>
      <c r="AF2011" s="1"/>
    </row>
    <row r="2012">
      <c r="A2012" s="5"/>
      <c r="B2012" s="3"/>
      <c r="C2012" s="2"/>
      <c r="D2012" s="24"/>
      <c r="E2012" s="2"/>
      <c r="F2012" s="5"/>
      <c r="G2012" s="3"/>
      <c r="H2012" s="1"/>
      <c r="I2012" s="3"/>
      <c r="J2012" s="1"/>
      <c r="K2012" s="5"/>
      <c r="L2012" s="5"/>
      <c r="M2012" s="1"/>
      <c r="N2012" s="1"/>
      <c r="O2012" s="2"/>
      <c r="P2012" s="1"/>
      <c r="Q2012" s="1"/>
      <c r="R2012" s="2"/>
      <c r="S2012" s="1"/>
      <c r="T2012" s="1"/>
      <c r="U2012" s="6"/>
      <c r="V2012" s="5"/>
      <c r="W2012" s="5"/>
      <c r="X2012" s="6"/>
      <c r="Y2012" s="6"/>
      <c r="Z2012" s="5"/>
      <c r="AA2012" s="1"/>
      <c r="AB2012" s="1"/>
      <c r="AC2012" s="1"/>
      <c r="AD2012" s="2"/>
      <c r="AE2012" s="2"/>
      <c r="AF2012" s="1"/>
    </row>
    <row r="2013">
      <c r="A2013" s="5"/>
      <c r="B2013" s="3"/>
      <c r="C2013" s="2"/>
      <c r="D2013" s="24"/>
      <c r="E2013" s="2"/>
      <c r="F2013" s="5"/>
      <c r="G2013" s="3"/>
      <c r="H2013" s="1"/>
      <c r="I2013" s="3"/>
      <c r="J2013" s="1"/>
      <c r="K2013" s="5"/>
      <c r="L2013" s="5"/>
      <c r="M2013" s="1"/>
      <c r="N2013" s="1"/>
      <c r="O2013" s="2"/>
      <c r="P2013" s="1"/>
      <c r="Q2013" s="1"/>
      <c r="R2013" s="2"/>
      <c r="S2013" s="1"/>
      <c r="T2013" s="1"/>
      <c r="U2013" s="6"/>
      <c r="V2013" s="5"/>
      <c r="W2013" s="5"/>
      <c r="X2013" s="6"/>
      <c r="Y2013" s="6"/>
      <c r="Z2013" s="6"/>
      <c r="AA2013" s="1"/>
      <c r="AB2013" s="1"/>
      <c r="AC2013" s="1"/>
      <c r="AD2013" s="2"/>
      <c r="AE2013" s="2"/>
      <c r="AF2013" s="1"/>
    </row>
    <row r="2014">
      <c r="A2014" s="5"/>
      <c r="B2014" s="3"/>
      <c r="C2014" s="2"/>
      <c r="D2014" s="24"/>
      <c r="E2014" s="1"/>
      <c r="F2014" s="11"/>
      <c r="G2014" s="25"/>
      <c r="H2014" s="2"/>
      <c r="I2014" s="25"/>
      <c r="J2014" s="1"/>
      <c r="K2014" s="5"/>
      <c r="L2014" s="5"/>
      <c r="M2014" s="1"/>
      <c r="N2014" s="1"/>
      <c r="O2014" s="2"/>
      <c r="P2014" s="1"/>
      <c r="Q2014" s="1"/>
      <c r="R2014" s="2"/>
      <c r="S2014" s="1"/>
      <c r="T2014" s="1"/>
      <c r="U2014" s="6"/>
      <c r="V2014" s="5"/>
      <c r="W2014" s="5"/>
      <c r="X2014" s="6"/>
      <c r="Y2014" s="6"/>
      <c r="Z2014" s="6"/>
      <c r="AA2014" s="1"/>
      <c r="AB2014" s="1"/>
      <c r="AC2014" s="1"/>
      <c r="AD2014" s="2"/>
      <c r="AE2014" s="2"/>
      <c r="AF2014" s="1"/>
    </row>
    <row r="2015">
      <c r="A2015" s="5"/>
      <c r="B2015" s="3"/>
      <c r="C2015" s="2"/>
      <c r="D2015" s="24"/>
      <c r="E2015" s="2"/>
      <c r="F2015" s="5"/>
      <c r="G2015" s="3"/>
      <c r="H2015" s="1"/>
      <c r="I2015" s="3"/>
      <c r="J2015" s="1"/>
      <c r="K2015" s="5"/>
      <c r="L2015" s="5"/>
      <c r="M2015" s="1"/>
      <c r="N2015" s="1"/>
      <c r="O2015" s="2"/>
      <c r="P2015" s="1"/>
      <c r="Q2015" s="1"/>
      <c r="R2015" s="2"/>
      <c r="S2015" s="1"/>
      <c r="T2015" s="1"/>
      <c r="U2015" s="6"/>
      <c r="V2015" s="5"/>
      <c r="W2015" s="5"/>
      <c r="X2015" s="6"/>
      <c r="Y2015" s="6"/>
      <c r="Z2015" s="6"/>
      <c r="AA2015" s="1"/>
      <c r="AB2015" s="1"/>
      <c r="AC2015" s="1"/>
      <c r="AD2015" s="2"/>
      <c r="AE2015" s="2"/>
      <c r="AF2015" s="1"/>
    </row>
    <row r="2016">
      <c r="A2016" s="5"/>
      <c r="B2016" s="3"/>
      <c r="C2016" s="2"/>
      <c r="D2016" s="24"/>
      <c r="E2016" s="2"/>
      <c r="F2016" s="5"/>
      <c r="G2016" s="3"/>
      <c r="H2016" s="1"/>
      <c r="I2016" s="3"/>
      <c r="J2016" s="1"/>
      <c r="K2016" s="5"/>
      <c r="L2016" s="5"/>
      <c r="M2016" s="1"/>
      <c r="N2016" s="1"/>
      <c r="O2016" s="2"/>
      <c r="P2016" s="1"/>
      <c r="Q2016" s="1"/>
      <c r="R2016" s="2"/>
      <c r="S2016" s="1"/>
      <c r="T2016" s="1"/>
      <c r="U2016" s="6"/>
      <c r="V2016" s="5"/>
      <c r="W2016" s="5"/>
      <c r="X2016" s="6"/>
      <c r="Y2016" s="6"/>
      <c r="Z2016" s="6"/>
      <c r="AA2016" s="1"/>
      <c r="AB2016" s="1"/>
      <c r="AC2016" s="1"/>
      <c r="AD2016" s="2"/>
      <c r="AE2016" s="2"/>
      <c r="AF2016" s="1"/>
    </row>
    <row r="2017">
      <c r="A2017" s="5"/>
      <c r="B2017" s="3"/>
      <c r="C2017" s="2"/>
      <c r="D2017" s="24"/>
      <c r="E2017" s="2"/>
      <c r="F2017" s="5"/>
      <c r="G2017" s="3"/>
      <c r="H2017" s="1"/>
      <c r="I2017" s="3"/>
      <c r="J2017" s="1"/>
      <c r="K2017" s="5"/>
      <c r="L2017" s="5"/>
      <c r="M2017" s="1"/>
      <c r="N2017" s="1"/>
      <c r="O2017" s="2"/>
      <c r="P2017" s="1"/>
      <c r="Q2017" s="1"/>
      <c r="R2017" s="2"/>
      <c r="S2017" s="1"/>
      <c r="T2017" s="1"/>
      <c r="U2017" s="6"/>
      <c r="V2017" s="5"/>
      <c r="W2017" s="5"/>
      <c r="X2017" s="6"/>
      <c r="Y2017" s="6"/>
      <c r="Z2017" s="6"/>
      <c r="AA2017" s="1"/>
      <c r="AB2017" s="1"/>
      <c r="AC2017" s="1"/>
      <c r="AD2017" s="2"/>
      <c r="AE2017" s="2"/>
      <c r="AF2017" s="1"/>
    </row>
    <row r="2018">
      <c r="A2018" s="5"/>
      <c r="B2018" s="3"/>
      <c r="C2018" s="2"/>
      <c r="D2018" s="24"/>
      <c r="E2018" s="2"/>
      <c r="F2018" s="5"/>
      <c r="G2018" s="3"/>
      <c r="H2018" s="1"/>
      <c r="I2018" s="3"/>
      <c r="J2018" s="1"/>
      <c r="K2018" s="5"/>
      <c r="L2018" s="5"/>
      <c r="M2018" s="1"/>
      <c r="N2018" s="1"/>
      <c r="O2018" s="2"/>
      <c r="P2018" s="1"/>
      <c r="Q2018" s="1"/>
      <c r="R2018" s="2"/>
      <c r="S2018" s="1"/>
      <c r="T2018" s="1"/>
      <c r="U2018" s="6"/>
      <c r="V2018" s="5"/>
      <c r="W2018" s="5"/>
      <c r="X2018" s="6"/>
      <c r="Y2018" s="6"/>
      <c r="Z2018" s="6"/>
      <c r="AA2018" s="1"/>
      <c r="AB2018" s="1"/>
      <c r="AC2018" s="1"/>
      <c r="AD2018" s="2"/>
      <c r="AE2018" s="2"/>
      <c r="AF2018" s="1"/>
    </row>
    <row r="2019">
      <c r="A2019" s="5"/>
      <c r="B2019" s="3"/>
      <c r="C2019" s="2"/>
      <c r="D2019" s="24"/>
      <c r="E2019" s="2"/>
      <c r="F2019" s="5"/>
      <c r="G2019" s="3"/>
      <c r="H2019" s="1"/>
      <c r="I2019" s="3"/>
      <c r="J2019" s="1"/>
      <c r="K2019" s="5"/>
      <c r="L2019" s="5"/>
      <c r="M2019" s="1"/>
      <c r="N2019" s="1"/>
      <c r="O2019" s="2"/>
      <c r="P2019" s="1"/>
      <c r="Q2019" s="1"/>
      <c r="R2019" s="2"/>
      <c r="S2019" s="1"/>
      <c r="T2019" s="1"/>
      <c r="U2019" s="6"/>
      <c r="V2019" s="5"/>
      <c r="W2019" s="5"/>
      <c r="X2019" s="6"/>
      <c r="Y2019" s="6"/>
      <c r="Z2019" s="6"/>
      <c r="AA2019" s="1"/>
      <c r="AB2019" s="1"/>
      <c r="AC2019" s="1"/>
      <c r="AD2019" s="2"/>
      <c r="AE2019" s="2"/>
      <c r="AF2019" s="1"/>
    </row>
    <row r="2020">
      <c r="A2020" s="5"/>
      <c r="B2020" s="3"/>
      <c r="C2020" s="2"/>
      <c r="D2020" s="24"/>
      <c r="E2020" s="2"/>
      <c r="F2020" s="5"/>
      <c r="G2020" s="3"/>
      <c r="H2020" s="1"/>
      <c r="I2020" s="3"/>
      <c r="J2020" s="1"/>
      <c r="K2020" s="5"/>
      <c r="L2020" s="5"/>
      <c r="M2020" s="1"/>
      <c r="N2020" s="1"/>
      <c r="O2020" s="2"/>
      <c r="P2020" s="1"/>
      <c r="Q2020" s="1"/>
      <c r="R2020" s="2"/>
      <c r="S2020" s="1"/>
      <c r="T2020" s="1"/>
      <c r="U2020" s="6"/>
      <c r="V2020" s="5"/>
      <c r="W2020" s="5"/>
      <c r="X2020" s="6"/>
      <c r="Y2020" s="6"/>
      <c r="Z2020" s="5"/>
      <c r="AA2020" s="1"/>
      <c r="AB2020" s="1"/>
      <c r="AC2020" s="1"/>
      <c r="AD2020" s="2"/>
      <c r="AE2020" s="2"/>
      <c r="AF2020" s="1"/>
    </row>
    <row r="2021">
      <c r="A2021" s="5"/>
      <c r="B2021" s="3"/>
      <c r="C2021" s="2"/>
      <c r="D2021" s="24"/>
      <c r="E2021" s="2"/>
      <c r="F2021" s="5"/>
      <c r="G2021" s="3"/>
      <c r="H2021" s="1"/>
      <c r="I2021" s="3"/>
      <c r="J2021" s="1"/>
      <c r="K2021" s="5"/>
      <c r="L2021" s="5"/>
      <c r="M2021" s="1"/>
      <c r="N2021" s="1"/>
      <c r="O2021" s="2"/>
      <c r="P2021" s="1"/>
      <c r="Q2021" s="1"/>
      <c r="R2021" s="2"/>
      <c r="S2021" s="1"/>
      <c r="T2021" s="1"/>
      <c r="U2021" s="6"/>
      <c r="V2021" s="5"/>
      <c r="W2021" s="5"/>
      <c r="X2021" s="6"/>
      <c r="Y2021" s="6"/>
      <c r="Z2021" s="6"/>
      <c r="AA2021" s="1"/>
      <c r="AB2021" s="1"/>
      <c r="AC2021" s="1"/>
      <c r="AD2021" s="2"/>
      <c r="AE2021" s="2"/>
      <c r="AF2021" s="1"/>
    </row>
    <row r="2022">
      <c r="A2022" s="5"/>
      <c r="B2022" s="3"/>
      <c r="C2022" s="2"/>
      <c r="D2022" s="24"/>
      <c r="E2022" s="2"/>
      <c r="F2022" s="5"/>
      <c r="G2022" s="3"/>
      <c r="H2022" s="1"/>
      <c r="I2022" s="3"/>
      <c r="J2022" s="1"/>
      <c r="K2022" s="5"/>
      <c r="L2022" s="5"/>
      <c r="M2022" s="1"/>
      <c r="N2022" s="1"/>
      <c r="O2022" s="2"/>
      <c r="P2022" s="1"/>
      <c r="Q2022" s="1"/>
      <c r="R2022" s="2"/>
      <c r="S2022" s="1"/>
      <c r="T2022" s="1"/>
      <c r="U2022" s="6"/>
      <c r="V2022" s="5"/>
      <c r="W2022" s="5"/>
      <c r="X2022" s="6"/>
      <c r="Y2022" s="6"/>
      <c r="Z2022" s="6"/>
      <c r="AA2022" s="1"/>
      <c r="AB2022" s="1"/>
      <c r="AC2022" s="1"/>
      <c r="AD2022" s="2"/>
      <c r="AE2022" s="1"/>
      <c r="AF2022" s="1"/>
    </row>
    <row r="2023">
      <c r="A2023" s="5"/>
      <c r="B2023" s="3"/>
      <c r="C2023" s="2"/>
      <c r="D2023" s="24"/>
      <c r="E2023" s="2"/>
      <c r="F2023" s="5"/>
      <c r="G2023" s="3"/>
      <c r="H2023" s="1"/>
      <c r="I2023" s="3"/>
      <c r="J2023" s="1"/>
      <c r="K2023" s="5"/>
      <c r="L2023" s="5"/>
      <c r="M2023" s="1"/>
      <c r="N2023" s="1"/>
      <c r="O2023" s="2"/>
      <c r="P2023" s="1"/>
      <c r="Q2023" s="1"/>
      <c r="R2023" s="2"/>
      <c r="S2023" s="1"/>
      <c r="T2023" s="1"/>
      <c r="U2023" s="6"/>
      <c r="V2023" s="5"/>
      <c r="W2023" s="5"/>
      <c r="X2023" s="6"/>
      <c r="Y2023" s="6"/>
      <c r="Z2023" s="6"/>
      <c r="AA2023" s="1"/>
      <c r="AB2023" s="1"/>
      <c r="AC2023" s="1"/>
      <c r="AD2023" s="2"/>
      <c r="AE2023" s="2"/>
      <c r="AF2023" s="1"/>
    </row>
    <row r="2024">
      <c r="A2024" s="5"/>
      <c r="B2024" s="3"/>
      <c r="C2024" s="2"/>
      <c r="D2024" s="24"/>
      <c r="E2024" s="2"/>
      <c r="F2024" s="5"/>
      <c r="G2024" s="3"/>
      <c r="H2024" s="1"/>
      <c r="I2024" s="3"/>
      <c r="J2024" s="1"/>
      <c r="K2024" s="5"/>
      <c r="L2024" s="5"/>
      <c r="M2024" s="1"/>
      <c r="N2024" s="1"/>
      <c r="O2024" s="2"/>
      <c r="P2024" s="1"/>
      <c r="Q2024" s="1"/>
      <c r="R2024" s="2"/>
      <c r="S2024" s="1"/>
      <c r="T2024" s="1"/>
      <c r="U2024" s="5"/>
      <c r="V2024" s="5"/>
      <c r="W2024" s="5"/>
      <c r="X2024" s="5"/>
      <c r="Y2024" s="5"/>
      <c r="Z2024" s="5"/>
      <c r="AA2024" s="1"/>
      <c r="AB2024" s="1"/>
      <c r="AC2024" s="1"/>
      <c r="AD2024" s="2"/>
      <c r="AE2024" s="2"/>
      <c r="AF2024" s="1"/>
    </row>
    <row r="2025">
      <c r="A2025" s="5"/>
      <c r="B2025" s="3"/>
      <c r="C2025" s="2"/>
      <c r="D2025" s="24"/>
      <c r="E2025" s="2"/>
      <c r="F2025" s="5"/>
      <c r="G2025" s="3"/>
      <c r="H2025" s="1"/>
      <c r="I2025" s="3"/>
      <c r="J2025" s="1"/>
      <c r="K2025" s="5"/>
      <c r="L2025" s="5"/>
      <c r="M2025" s="1"/>
      <c r="N2025" s="1"/>
      <c r="O2025" s="2"/>
      <c r="P2025" s="1"/>
      <c r="Q2025" s="1"/>
      <c r="R2025" s="2"/>
      <c r="S2025" s="1"/>
      <c r="T2025" s="1"/>
      <c r="U2025" s="6"/>
      <c r="V2025" s="5"/>
      <c r="W2025" s="5"/>
      <c r="X2025" s="6"/>
      <c r="Y2025" s="6"/>
      <c r="Z2025" s="6"/>
      <c r="AA2025" s="1"/>
      <c r="AB2025" s="1"/>
      <c r="AC2025" s="1"/>
      <c r="AD2025" s="2"/>
      <c r="AE2025" s="2"/>
      <c r="AF2025" s="1"/>
    </row>
    <row r="2026">
      <c r="A2026" s="5"/>
      <c r="B2026" s="3"/>
      <c r="C2026" s="2"/>
      <c r="D2026" s="24"/>
      <c r="E2026" s="2"/>
      <c r="F2026" s="5"/>
      <c r="G2026" s="3"/>
      <c r="H2026" s="1"/>
      <c r="I2026" s="3"/>
      <c r="J2026" s="1"/>
      <c r="K2026" s="5"/>
      <c r="L2026" s="5"/>
      <c r="M2026" s="1"/>
      <c r="N2026" s="1"/>
      <c r="O2026" s="2"/>
      <c r="P2026" s="1"/>
      <c r="Q2026" s="1"/>
      <c r="R2026" s="2"/>
      <c r="S2026" s="1"/>
      <c r="T2026" s="1"/>
      <c r="U2026" s="6"/>
      <c r="V2026" s="5"/>
      <c r="W2026" s="5"/>
      <c r="X2026" s="6"/>
      <c r="Y2026" s="6"/>
      <c r="Z2026" s="6"/>
      <c r="AA2026" s="1"/>
      <c r="AB2026" s="1"/>
      <c r="AC2026" s="1"/>
      <c r="AD2026" s="2"/>
      <c r="AE2026" s="2"/>
      <c r="AF2026" s="1"/>
    </row>
    <row r="2027">
      <c r="A2027" s="5"/>
      <c r="B2027" s="3"/>
      <c r="C2027" s="2"/>
      <c r="D2027" s="24"/>
      <c r="E2027" s="2"/>
      <c r="F2027" s="5"/>
      <c r="G2027" s="3"/>
      <c r="H2027" s="1"/>
      <c r="I2027" s="3"/>
      <c r="J2027" s="1"/>
      <c r="K2027" s="5"/>
      <c r="L2027" s="5"/>
      <c r="M2027" s="1"/>
      <c r="N2027" s="1"/>
      <c r="O2027" s="2"/>
      <c r="P2027" s="1"/>
      <c r="Q2027" s="1"/>
      <c r="R2027" s="2"/>
      <c r="S2027" s="1"/>
      <c r="T2027" s="1"/>
      <c r="U2027" s="6"/>
      <c r="V2027" s="5"/>
      <c r="W2027" s="5"/>
      <c r="X2027" s="6"/>
      <c r="Y2027" s="6"/>
      <c r="Z2027" s="6"/>
      <c r="AA2027" s="1"/>
      <c r="AB2027" s="1"/>
      <c r="AC2027" s="1"/>
      <c r="AD2027" s="2"/>
      <c r="AE2027" s="2"/>
      <c r="AF2027" s="1"/>
    </row>
    <row r="2028">
      <c r="A2028" s="5"/>
      <c r="B2028" s="3"/>
      <c r="C2028" s="1"/>
      <c r="D2028" s="24"/>
      <c r="E2028" s="2"/>
      <c r="F2028" s="5"/>
      <c r="G2028" s="3"/>
      <c r="H2028" s="1"/>
      <c r="I2028" s="3"/>
      <c r="J2028" s="1"/>
      <c r="K2028" s="5"/>
      <c r="L2028" s="5"/>
      <c r="M2028" s="1"/>
      <c r="N2028" s="1"/>
      <c r="O2028" s="2"/>
      <c r="P2028" s="1"/>
      <c r="Q2028" s="1"/>
      <c r="R2028" s="2"/>
      <c r="S2028" s="1"/>
      <c r="T2028" s="1"/>
      <c r="U2028" s="6"/>
      <c r="V2028" s="5"/>
      <c r="W2028" s="5"/>
      <c r="X2028" s="6"/>
      <c r="Y2028" s="6"/>
      <c r="Z2028" s="6"/>
      <c r="AA2028" s="1"/>
      <c r="AB2028" s="1"/>
      <c r="AC2028" s="1"/>
      <c r="AD2028" s="2"/>
      <c r="AE2028" s="2"/>
      <c r="AF2028" s="1"/>
    </row>
    <row r="2029">
      <c r="A2029" s="5"/>
      <c r="B2029" s="3"/>
      <c r="C2029" s="1"/>
      <c r="D2029" s="24"/>
      <c r="E2029" s="2"/>
      <c r="F2029" s="5"/>
      <c r="G2029" s="3"/>
      <c r="H2029" s="1"/>
      <c r="I2029" s="3"/>
      <c r="J2029" s="1"/>
      <c r="K2029" s="5"/>
      <c r="L2029" s="5"/>
      <c r="M2029" s="1"/>
      <c r="N2029" s="1"/>
      <c r="O2029" s="2"/>
      <c r="P2029" s="1"/>
      <c r="Q2029" s="1"/>
      <c r="R2029" s="2"/>
      <c r="S2029" s="1"/>
      <c r="T2029" s="1"/>
      <c r="U2029" s="5"/>
      <c r="V2029" s="5"/>
      <c r="W2029" s="5"/>
      <c r="X2029" s="5"/>
      <c r="Y2029" s="5"/>
      <c r="Z2029" s="5"/>
      <c r="AA2029" s="1"/>
      <c r="AB2029" s="1"/>
      <c r="AC2029" s="1"/>
      <c r="AD2029" s="2"/>
      <c r="AE2029" s="2"/>
      <c r="AF2029" s="1"/>
    </row>
    <row r="2030">
      <c r="A2030" s="5"/>
      <c r="B2030" s="3"/>
      <c r="C2030" s="1"/>
      <c r="D2030" s="24"/>
      <c r="E2030" s="2"/>
      <c r="F2030" s="5"/>
      <c r="G2030" s="3"/>
      <c r="H2030" s="1"/>
      <c r="I2030" s="3"/>
      <c r="J2030" s="1"/>
      <c r="K2030" s="5"/>
      <c r="L2030" s="5"/>
      <c r="M2030" s="1"/>
      <c r="N2030" s="1"/>
      <c r="O2030" s="2"/>
      <c r="P2030" s="1"/>
      <c r="Q2030" s="1"/>
      <c r="R2030" s="2"/>
      <c r="S2030" s="1"/>
      <c r="T2030" s="1"/>
      <c r="U2030" s="6"/>
      <c r="V2030" s="5"/>
      <c r="W2030" s="5"/>
      <c r="X2030" s="6"/>
      <c r="Y2030" s="6"/>
      <c r="Z2030" s="6"/>
      <c r="AA2030" s="1"/>
      <c r="AB2030" s="1"/>
      <c r="AC2030" s="1"/>
      <c r="AD2030" s="2"/>
      <c r="AE2030" s="2"/>
      <c r="AF2030" s="1"/>
    </row>
    <row r="2031">
      <c r="A2031" s="5"/>
      <c r="B2031" s="3"/>
      <c r="C2031" s="1"/>
      <c r="D2031" s="24"/>
      <c r="E2031" s="2"/>
      <c r="F2031" s="5"/>
      <c r="G2031" s="3"/>
      <c r="H2031" s="1"/>
      <c r="I2031" s="3"/>
      <c r="J2031" s="1"/>
      <c r="K2031" s="5"/>
      <c r="L2031" s="5"/>
      <c r="M2031" s="1"/>
      <c r="N2031" s="1"/>
      <c r="O2031" s="2"/>
      <c r="P2031" s="1"/>
      <c r="Q2031" s="1"/>
      <c r="R2031" s="2"/>
      <c r="S2031" s="1"/>
      <c r="T2031" s="1"/>
      <c r="U2031" s="5"/>
      <c r="V2031" s="5"/>
      <c r="W2031" s="5"/>
      <c r="X2031" s="6"/>
      <c r="Y2031" s="6"/>
      <c r="Z2031" s="6"/>
      <c r="AA2031" s="1"/>
      <c r="AB2031" s="1"/>
      <c r="AC2031" s="1"/>
      <c r="AD2031" s="2"/>
      <c r="AE2031" s="2"/>
      <c r="AF2031" s="1"/>
    </row>
    <row r="2032">
      <c r="A2032" s="5"/>
      <c r="B2032" s="3"/>
      <c r="C2032" s="1"/>
      <c r="D2032" s="24"/>
      <c r="E2032" s="2"/>
      <c r="F2032" s="5"/>
      <c r="G2032" s="3"/>
      <c r="H2032" s="1"/>
      <c r="I2032" s="3"/>
      <c r="J2032" s="1"/>
      <c r="K2032" s="5"/>
      <c r="L2032" s="5"/>
      <c r="M2032" s="1"/>
      <c r="N2032" s="1"/>
      <c r="O2032" s="2"/>
      <c r="P2032" s="1"/>
      <c r="Q2032" s="1"/>
      <c r="R2032" s="2"/>
      <c r="S2032" s="1"/>
      <c r="T2032" s="1"/>
      <c r="U2032" s="6"/>
      <c r="V2032" s="5"/>
      <c r="W2032" s="5"/>
      <c r="X2032" s="6"/>
      <c r="Y2032" s="6"/>
      <c r="Z2032" s="6"/>
      <c r="AA2032" s="1"/>
      <c r="AB2032" s="1"/>
      <c r="AC2032" s="1"/>
      <c r="AD2032" s="2"/>
      <c r="AE2032" s="2"/>
      <c r="AF2032" s="1"/>
    </row>
    <row r="2033">
      <c r="A2033" s="5"/>
      <c r="B2033" s="3"/>
      <c r="C2033" s="2"/>
      <c r="D2033" s="24"/>
      <c r="E2033" s="2"/>
      <c r="F2033" s="5"/>
      <c r="G2033" s="3"/>
      <c r="H2033" s="1"/>
      <c r="I2033" s="3"/>
      <c r="J2033" s="1"/>
      <c r="K2033" s="5"/>
      <c r="L2033" s="5"/>
      <c r="M2033" s="1"/>
      <c r="N2033" s="1"/>
      <c r="O2033" s="2"/>
      <c r="P2033" s="1"/>
      <c r="Q2033" s="1"/>
      <c r="R2033" s="2"/>
      <c r="S2033" s="1"/>
      <c r="T2033" s="1"/>
      <c r="U2033" s="6"/>
      <c r="V2033" s="5"/>
      <c r="W2033" s="5"/>
      <c r="X2033" s="6"/>
      <c r="Y2033" s="6"/>
      <c r="Z2033" s="6"/>
      <c r="AA2033" s="1"/>
      <c r="AB2033" s="1"/>
      <c r="AC2033" s="1"/>
      <c r="AD2033" s="2"/>
      <c r="AE2033" s="2"/>
      <c r="AF2033" s="1"/>
    </row>
    <row r="2034">
      <c r="A2034" s="5"/>
      <c r="B2034" s="3"/>
      <c r="C2034" s="1"/>
      <c r="D2034" s="24"/>
      <c r="E2034" s="2"/>
      <c r="F2034" s="5"/>
      <c r="G2034" s="3"/>
      <c r="H2034" s="1"/>
      <c r="I2034" s="3"/>
      <c r="J2034" s="1"/>
      <c r="K2034" s="5"/>
      <c r="L2034" s="5"/>
      <c r="M2034" s="1"/>
      <c r="N2034" s="1"/>
      <c r="O2034" s="2"/>
      <c r="P2034" s="1"/>
      <c r="Q2034" s="1"/>
      <c r="R2034" s="2"/>
      <c r="S2034" s="1"/>
      <c r="T2034" s="1"/>
      <c r="U2034" s="6"/>
      <c r="V2034" s="5"/>
      <c r="W2034" s="5"/>
      <c r="X2034" s="6"/>
      <c r="Y2034" s="6"/>
      <c r="Z2034" s="5"/>
      <c r="AA2034" s="1"/>
      <c r="AB2034" s="1"/>
      <c r="AC2034" s="1"/>
      <c r="AD2034" s="2"/>
      <c r="AE2034" s="2"/>
      <c r="AF2034" s="1"/>
    </row>
    <row r="2035">
      <c r="A2035" s="5"/>
      <c r="B2035" s="3"/>
      <c r="C2035" s="1"/>
      <c r="D2035" s="24"/>
      <c r="E2035" s="2"/>
      <c r="F2035" s="5"/>
      <c r="G2035" s="3"/>
      <c r="H2035" s="1"/>
      <c r="I2035" s="3"/>
      <c r="J2035" s="1"/>
      <c r="K2035" s="5"/>
      <c r="L2035" s="5"/>
      <c r="M2035" s="1"/>
      <c r="N2035" s="1"/>
      <c r="O2035" s="2"/>
      <c r="P2035" s="1"/>
      <c r="Q2035" s="1"/>
      <c r="R2035" s="2"/>
      <c r="S2035" s="1"/>
      <c r="T2035" s="1"/>
      <c r="U2035" s="6"/>
      <c r="V2035" s="5"/>
      <c r="W2035" s="5"/>
      <c r="X2035" s="6"/>
      <c r="Y2035" s="6"/>
      <c r="Z2035" s="5"/>
      <c r="AA2035" s="1"/>
      <c r="AB2035" s="1"/>
      <c r="AC2035" s="1"/>
      <c r="AD2035" s="2"/>
      <c r="AE2035" s="2"/>
      <c r="AF2035" s="1"/>
    </row>
    <row r="2036">
      <c r="A2036" s="5"/>
      <c r="B2036" s="3"/>
      <c r="C2036" s="1"/>
      <c r="D2036" s="24"/>
      <c r="E2036" s="2"/>
      <c r="F2036" s="5"/>
      <c r="G2036" s="3"/>
      <c r="H2036" s="1"/>
      <c r="I2036" s="3"/>
      <c r="J2036" s="1"/>
      <c r="K2036" s="5"/>
      <c r="L2036" s="5"/>
      <c r="M2036" s="1"/>
      <c r="N2036" s="1"/>
      <c r="O2036" s="2"/>
      <c r="P2036" s="1"/>
      <c r="Q2036" s="1"/>
      <c r="R2036" s="2"/>
      <c r="S2036" s="1"/>
      <c r="T2036" s="1"/>
      <c r="U2036" s="6"/>
      <c r="V2036" s="5"/>
      <c r="W2036" s="5"/>
      <c r="X2036" s="6"/>
      <c r="Y2036" s="6"/>
      <c r="Z2036" s="6"/>
      <c r="AA2036" s="1"/>
      <c r="AB2036" s="1"/>
      <c r="AC2036" s="1"/>
      <c r="AD2036" s="2"/>
      <c r="AE2036" s="2"/>
      <c r="AF2036" s="1"/>
    </row>
    <row r="2037">
      <c r="A2037" s="5"/>
      <c r="B2037" s="3"/>
      <c r="C2037" s="1"/>
      <c r="D2037" s="24"/>
      <c r="E2037" s="2"/>
      <c r="F2037" s="5"/>
      <c r="G2037" s="3"/>
      <c r="H2037" s="1"/>
      <c r="I2037" s="3"/>
      <c r="J2037" s="1"/>
      <c r="K2037" s="5"/>
      <c r="L2037" s="5"/>
      <c r="M2037" s="1"/>
      <c r="N2037" s="1"/>
      <c r="O2037" s="2"/>
      <c r="P2037" s="1"/>
      <c r="Q2037" s="1"/>
      <c r="R2037" s="2"/>
      <c r="S2037" s="1"/>
      <c r="T2037" s="1"/>
      <c r="U2037" s="6"/>
      <c r="V2037" s="5"/>
      <c r="W2037" s="5"/>
      <c r="X2037" s="6"/>
      <c r="Y2037" s="6"/>
      <c r="Z2037" s="6"/>
      <c r="AA2037" s="1"/>
      <c r="AB2037" s="1"/>
      <c r="AC2037" s="1"/>
      <c r="AD2037" s="2"/>
      <c r="AE2037" s="2"/>
      <c r="AF2037" s="1"/>
    </row>
    <row r="2038">
      <c r="A2038" s="5"/>
      <c r="B2038" s="3"/>
      <c r="C2038" s="1"/>
      <c r="D2038" s="24"/>
      <c r="E2038" s="2"/>
      <c r="F2038" s="5"/>
      <c r="G2038" s="3"/>
      <c r="H2038" s="1"/>
      <c r="I2038" s="3"/>
      <c r="J2038" s="1"/>
      <c r="K2038" s="5"/>
      <c r="L2038" s="5"/>
      <c r="M2038" s="1"/>
      <c r="N2038" s="1"/>
      <c r="O2038" s="2"/>
      <c r="P2038" s="1"/>
      <c r="Q2038" s="1"/>
      <c r="R2038" s="2"/>
      <c r="S2038" s="1"/>
      <c r="T2038" s="1"/>
      <c r="U2038" s="6"/>
      <c r="V2038" s="5"/>
      <c r="W2038" s="5"/>
      <c r="X2038" s="6"/>
      <c r="Y2038" s="6"/>
      <c r="Z2038" s="6"/>
      <c r="AA2038" s="1"/>
      <c r="AB2038" s="1"/>
      <c r="AC2038" s="1"/>
      <c r="AD2038" s="2"/>
      <c r="AE2038" s="2"/>
      <c r="AF2038" s="1"/>
    </row>
    <row r="2039">
      <c r="A2039" s="5"/>
      <c r="B2039" s="3"/>
      <c r="C2039" s="1"/>
      <c r="D2039" s="24"/>
      <c r="E2039" s="2"/>
      <c r="F2039" s="5"/>
      <c r="G2039" s="3"/>
      <c r="H2039" s="1"/>
      <c r="I2039" s="3"/>
      <c r="J2039" s="1"/>
      <c r="K2039" s="5"/>
      <c r="L2039" s="5"/>
      <c r="M2039" s="1"/>
      <c r="N2039" s="1"/>
      <c r="O2039" s="2"/>
      <c r="P2039" s="1"/>
      <c r="Q2039" s="1"/>
      <c r="R2039" s="2"/>
      <c r="S2039" s="1"/>
      <c r="T2039" s="1"/>
      <c r="U2039" s="6"/>
      <c r="V2039" s="5"/>
      <c r="W2039" s="5"/>
      <c r="X2039" s="6"/>
      <c r="Y2039" s="6"/>
      <c r="Z2039" s="5"/>
      <c r="AA2039" s="1"/>
      <c r="AB2039" s="1"/>
      <c r="AC2039" s="1"/>
      <c r="AD2039" s="2"/>
      <c r="AE2039" s="2"/>
      <c r="AF2039" s="1"/>
    </row>
    <row r="2040">
      <c r="A2040" s="5"/>
      <c r="B2040" s="3"/>
      <c r="C2040" s="1"/>
      <c r="D2040" s="24"/>
      <c r="E2040" s="2"/>
      <c r="F2040" s="5"/>
      <c r="G2040" s="3"/>
      <c r="H2040" s="1"/>
      <c r="I2040" s="3"/>
      <c r="J2040" s="1"/>
      <c r="K2040" s="5"/>
      <c r="L2040" s="5"/>
      <c r="M2040" s="1"/>
      <c r="N2040" s="1"/>
      <c r="O2040" s="2"/>
      <c r="P2040" s="1"/>
      <c r="Q2040" s="1"/>
      <c r="R2040" s="2"/>
      <c r="S2040" s="1"/>
      <c r="T2040" s="1"/>
      <c r="U2040" s="6"/>
      <c r="V2040" s="5"/>
      <c r="W2040" s="5"/>
      <c r="X2040" s="5"/>
      <c r="Y2040" s="5"/>
      <c r="Z2040" s="6"/>
      <c r="AA2040" s="1"/>
      <c r="AB2040" s="1"/>
      <c r="AC2040" s="1"/>
      <c r="AD2040" s="2"/>
      <c r="AE2040" s="2"/>
      <c r="AF2040" s="1"/>
    </row>
    <row r="2041">
      <c r="A2041" s="5"/>
      <c r="B2041" s="3"/>
      <c r="C2041" s="2"/>
      <c r="D2041" s="24"/>
      <c r="E2041" s="2"/>
      <c r="F2041" s="5"/>
      <c r="G2041" s="3"/>
      <c r="H2041" s="1"/>
      <c r="I2041" s="3"/>
      <c r="J2041" s="1"/>
      <c r="K2041" s="5"/>
      <c r="L2041" s="5"/>
      <c r="M2041" s="1"/>
      <c r="N2041" s="1"/>
      <c r="O2041" s="2"/>
      <c r="P2041" s="1"/>
      <c r="Q2041" s="1"/>
      <c r="R2041" s="2"/>
      <c r="S2041" s="1"/>
      <c r="T2041" s="1"/>
      <c r="U2041" s="6"/>
      <c r="V2041" s="5"/>
      <c r="W2041" s="5"/>
      <c r="X2041" s="6"/>
      <c r="Y2041" s="6"/>
      <c r="Z2041" s="6"/>
      <c r="AA2041" s="1"/>
      <c r="AB2041" s="1"/>
      <c r="AC2041" s="1"/>
      <c r="AD2041" s="2"/>
      <c r="AE2041" s="2"/>
      <c r="AF2041" s="1"/>
    </row>
    <row r="2042">
      <c r="A2042" s="5"/>
      <c r="B2042" s="3"/>
      <c r="C2042" s="2"/>
      <c r="D2042" s="24"/>
      <c r="E2042" s="2"/>
      <c r="F2042" s="5"/>
      <c r="G2042" s="3"/>
      <c r="H2042" s="1"/>
      <c r="I2042" s="3"/>
      <c r="J2042" s="1"/>
      <c r="K2042" s="5"/>
      <c r="L2042" s="5"/>
      <c r="M2042" s="1"/>
      <c r="N2042" s="1"/>
      <c r="O2042" s="2"/>
      <c r="P2042" s="1"/>
      <c r="Q2042" s="1"/>
      <c r="R2042" s="2"/>
      <c r="S2042" s="1"/>
      <c r="T2042" s="1"/>
      <c r="U2042" s="6"/>
      <c r="V2042" s="5"/>
      <c r="W2042" s="5"/>
      <c r="X2042" s="6"/>
      <c r="Y2042" s="6"/>
      <c r="Z2042" s="6"/>
      <c r="AA2042" s="1"/>
      <c r="AB2042" s="1"/>
      <c r="AC2042" s="1"/>
      <c r="AD2042" s="2"/>
      <c r="AE2042" s="2"/>
      <c r="AF2042" s="1"/>
    </row>
    <row r="2043">
      <c r="A2043" s="5"/>
      <c r="B2043" s="3"/>
      <c r="C2043" s="2"/>
      <c r="D2043" s="24"/>
      <c r="E2043" s="2"/>
      <c r="F2043" s="5"/>
      <c r="G2043" s="3"/>
      <c r="H2043" s="1"/>
      <c r="I2043" s="3"/>
      <c r="J2043" s="1"/>
      <c r="K2043" s="5"/>
      <c r="L2043" s="5"/>
      <c r="M2043" s="1"/>
      <c r="N2043" s="1"/>
      <c r="O2043" s="2"/>
      <c r="P2043" s="1"/>
      <c r="Q2043" s="1"/>
      <c r="R2043" s="2"/>
      <c r="S2043" s="1"/>
      <c r="T2043" s="1"/>
      <c r="U2043" s="6"/>
      <c r="V2043" s="5"/>
      <c r="W2043" s="5"/>
      <c r="X2043" s="6"/>
      <c r="Y2043" s="6"/>
      <c r="Z2043" s="5"/>
      <c r="AA2043" s="1"/>
      <c r="AB2043" s="1"/>
      <c r="AC2043" s="1"/>
      <c r="AD2043" s="2"/>
      <c r="AE2043" s="2"/>
      <c r="AF2043" s="1"/>
    </row>
    <row r="2044">
      <c r="A2044" s="5"/>
      <c r="B2044" s="3"/>
      <c r="C2044" s="2"/>
      <c r="D2044" s="24"/>
      <c r="E2044" s="2"/>
      <c r="F2044" s="5"/>
      <c r="G2044" s="3"/>
      <c r="H2044" s="1"/>
      <c r="I2044" s="3"/>
      <c r="J2044" s="1"/>
      <c r="K2044" s="5"/>
      <c r="L2044" s="5"/>
      <c r="M2044" s="1"/>
      <c r="N2044" s="1"/>
      <c r="O2044" s="2"/>
      <c r="P2044" s="1"/>
      <c r="Q2044" s="1"/>
      <c r="R2044" s="2"/>
      <c r="S2044" s="1"/>
      <c r="T2044" s="1"/>
      <c r="U2044" s="6"/>
      <c r="V2044" s="5"/>
      <c r="W2044" s="5"/>
      <c r="X2044" s="6"/>
      <c r="Y2044" s="6"/>
      <c r="Z2044" s="5"/>
      <c r="AA2044" s="1"/>
      <c r="AB2044" s="1"/>
      <c r="AC2044" s="1"/>
      <c r="AD2044" s="2"/>
      <c r="AE2044" s="2"/>
      <c r="AF2044" s="1"/>
    </row>
    <row r="2045">
      <c r="A2045" s="5"/>
      <c r="B2045" s="3"/>
      <c r="C2045" s="2"/>
      <c r="D2045" s="24"/>
      <c r="E2045" s="2"/>
      <c r="F2045" s="5"/>
      <c r="G2045" s="3"/>
      <c r="H2045" s="1"/>
      <c r="I2045" s="3"/>
      <c r="J2045" s="1"/>
      <c r="K2045" s="5"/>
      <c r="L2045" s="5"/>
      <c r="M2045" s="1"/>
      <c r="N2045" s="1"/>
      <c r="O2045" s="2"/>
      <c r="P2045" s="1"/>
      <c r="Q2045" s="1"/>
      <c r="R2045" s="2"/>
      <c r="S2045" s="1"/>
      <c r="T2045" s="1"/>
      <c r="U2045" s="6"/>
      <c r="V2045" s="5"/>
      <c r="W2045" s="5"/>
      <c r="X2045" s="6"/>
      <c r="Y2045" s="6"/>
      <c r="Z2045" s="5"/>
      <c r="AA2045" s="1"/>
      <c r="AB2045" s="1"/>
      <c r="AC2045" s="1"/>
      <c r="AD2045" s="2"/>
      <c r="AE2045" s="2"/>
      <c r="AF2045" s="1"/>
    </row>
    <row r="2046">
      <c r="A2046" s="5"/>
      <c r="B2046" s="3"/>
      <c r="C2046" s="1"/>
      <c r="D2046" s="24"/>
      <c r="E2046" s="2"/>
      <c r="F2046" s="5"/>
      <c r="G2046" s="3"/>
      <c r="H2046" s="1"/>
      <c r="I2046" s="3"/>
      <c r="J2046" s="1"/>
      <c r="K2046" s="5"/>
      <c r="L2046" s="5"/>
      <c r="M2046" s="1"/>
      <c r="N2046" s="1"/>
      <c r="O2046" s="2"/>
      <c r="P2046" s="1"/>
      <c r="Q2046" s="1"/>
      <c r="R2046" s="2"/>
      <c r="S2046" s="1"/>
      <c r="T2046" s="1"/>
      <c r="U2046" s="6"/>
      <c r="V2046" s="5"/>
      <c r="W2046" s="5"/>
      <c r="X2046" s="6"/>
      <c r="Y2046" s="6"/>
      <c r="Z2046" s="6"/>
      <c r="AA2046" s="1"/>
      <c r="AB2046" s="1"/>
      <c r="AC2046" s="1"/>
      <c r="AD2046" s="2"/>
      <c r="AE2046" s="2"/>
      <c r="AF2046" s="1"/>
    </row>
    <row r="2047">
      <c r="A2047" s="5"/>
      <c r="B2047" s="3"/>
      <c r="C2047" s="1"/>
      <c r="D2047" s="24"/>
      <c r="E2047" s="2"/>
      <c r="F2047" s="5"/>
      <c r="G2047" s="3"/>
      <c r="H2047" s="1"/>
      <c r="I2047" s="3"/>
      <c r="J2047" s="1"/>
      <c r="K2047" s="5"/>
      <c r="L2047" s="5"/>
      <c r="M2047" s="1"/>
      <c r="N2047" s="1"/>
      <c r="O2047" s="2"/>
      <c r="P2047" s="1"/>
      <c r="Q2047" s="1"/>
      <c r="R2047" s="2"/>
      <c r="S2047" s="1"/>
      <c r="T2047" s="1"/>
      <c r="U2047" s="6"/>
      <c r="V2047" s="5"/>
      <c r="W2047" s="5"/>
      <c r="X2047" s="6"/>
      <c r="Y2047" s="6"/>
      <c r="Z2047" s="5"/>
      <c r="AA2047" s="1"/>
      <c r="AB2047" s="1"/>
      <c r="AC2047" s="1"/>
      <c r="AD2047" s="2"/>
      <c r="AE2047" s="2"/>
      <c r="AF2047" s="1"/>
    </row>
    <row r="2048">
      <c r="A2048" s="5"/>
      <c r="B2048" s="3"/>
      <c r="C2048" s="2"/>
      <c r="D2048" s="24"/>
      <c r="E2048" s="2"/>
      <c r="F2048" s="5"/>
      <c r="G2048" s="3"/>
      <c r="H2048" s="1"/>
      <c r="I2048" s="3"/>
      <c r="J2048" s="1"/>
      <c r="K2048" s="5"/>
      <c r="L2048" s="5"/>
      <c r="M2048" s="1"/>
      <c r="N2048" s="1"/>
      <c r="O2048" s="2"/>
      <c r="P2048" s="1"/>
      <c r="Q2048" s="1"/>
      <c r="R2048" s="2"/>
      <c r="S2048" s="1"/>
      <c r="T2048" s="1"/>
      <c r="U2048" s="6"/>
      <c r="V2048" s="5"/>
      <c r="W2048" s="5"/>
      <c r="X2048" s="6"/>
      <c r="Y2048" s="6"/>
      <c r="Z2048" s="5"/>
      <c r="AA2048" s="1"/>
      <c r="AB2048" s="1"/>
      <c r="AC2048" s="1"/>
      <c r="AD2048" s="2"/>
      <c r="AE2048" s="2"/>
      <c r="AF2048" s="1"/>
    </row>
    <row r="2049">
      <c r="A2049" s="5"/>
      <c r="B2049" s="3"/>
      <c r="C2049" s="2"/>
      <c r="D2049" s="24"/>
      <c r="E2049" s="2"/>
      <c r="F2049" s="5"/>
      <c r="G2049" s="3"/>
      <c r="H2049" s="1"/>
      <c r="I2049" s="3"/>
      <c r="J2049" s="1"/>
      <c r="K2049" s="5"/>
      <c r="L2049" s="5"/>
      <c r="M2049" s="1"/>
      <c r="N2049" s="1"/>
      <c r="O2049" s="2"/>
      <c r="P2049" s="1"/>
      <c r="Q2049" s="1"/>
      <c r="R2049" s="2"/>
      <c r="S2049" s="1"/>
      <c r="T2049" s="1"/>
      <c r="U2049" s="6"/>
      <c r="V2049" s="5"/>
      <c r="W2049" s="5"/>
      <c r="X2049" s="6"/>
      <c r="Y2049" s="6"/>
      <c r="Z2049" s="6"/>
      <c r="AA2049" s="1"/>
      <c r="AB2049" s="1"/>
      <c r="AC2049" s="1"/>
      <c r="AD2049" s="2"/>
      <c r="AE2049" s="2"/>
      <c r="AF2049" s="1"/>
    </row>
    <row r="2050">
      <c r="A2050" s="5"/>
      <c r="B2050" s="3"/>
      <c r="C2050" s="2"/>
      <c r="D2050" s="24"/>
      <c r="E2050" s="2"/>
      <c r="F2050" s="5"/>
      <c r="G2050" s="3"/>
      <c r="H2050" s="1"/>
      <c r="I2050" s="3"/>
      <c r="J2050" s="1"/>
      <c r="K2050" s="5"/>
      <c r="L2050" s="5"/>
      <c r="M2050" s="1"/>
      <c r="N2050" s="1"/>
      <c r="O2050" s="2"/>
      <c r="P2050" s="1"/>
      <c r="Q2050" s="1"/>
      <c r="R2050" s="2"/>
      <c r="S2050" s="1"/>
      <c r="T2050" s="1"/>
      <c r="U2050" s="6"/>
      <c r="V2050" s="5"/>
      <c r="W2050" s="5"/>
      <c r="X2050" s="6"/>
      <c r="Y2050" s="6"/>
      <c r="Z2050" s="6"/>
      <c r="AA2050" s="1"/>
      <c r="AB2050" s="1"/>
      <c r="AC2050" s="1"/>
      <c r="AD2050" s="2"/>
      <c r="AE2050" s="2"/>
      <c r="AF2050" s="1"/>
    </row>
    <row r="2051">
      <c r="A2051" s="5"/>
      <c r="B2051" s="3"/>
      <c r="C2051" s="1"/>
      <c r="D2051" s="24"/>
      <c r="E2051" s="2"/>
      <c r="F2051" s="5"/>
      <c r="G2051" s="3"/>
      <c r="H2051" s="1"/>
      <c r="I2051" s="3"/>
      <c r="J2051" s="1"/>
      <c r="K2051" s="5"/>
      <c r="L2051" s="5"/>
      <c r="M2051" s="1"/>
      <c r="N2051" s="1"/>
      <c r="O2051" s="2"/>
      <c r="P2051" s="1"/>
      <c r="Q2051" s="1"/>
      <c r="R2051" s="2"/>
      <c r="S2051" s="1"/>
      <c r="T2051" s="1"/>
      <c r="U2051" s="6"/>
      <c r="V2051" s="5"/>
      <c r="W2051" s="5"/>
      <c r="X2051" s="6"/>
      <c r="Y2051" s="6"/>
      <c r="Z2051" s="6"/>
      <c r="AA2051" s="1"/>
      <c r="AB2051" s="1"/>
      <c r="AC2051" s="1"/>
      <c r="AD2051" s="2"/>
      <c r="AE2051" s="2"/>
      <c r="AF2051" s="1"/>
    </row>
    <row r="2052">
      <c r="A2052" s="5"/>
      <c r="B2052" s="3"/>
      <c r="C2052" s="2"/>
      <c r="D2052" s="24"/>
      <c r="E2052" s="2"/>
      <c r="F2052" s="5"/>
      <c r="G2052" s="3"/>
      <c r="H2052" s="1"/>
      <c r="I2052" s="3"/>
      <c r="J2052" s="1"/>
      <c r="K2052" s="5"/>
      <c r="L2052" s="5"/>
      <c r="M2052" s="1"/>
      <c r="N2052" s="1"/>
      <c r="O2052" s="2"/>
      <c r="P2052" s="1"/>
      <c r="Q2052" s="1"/>
      <c r="R2052" s="2"/>
      <c r="S2052" s="1"/>
      <c r="T2052" s="1"/>
      <c r="U2052" s="6"/>
      <c r="V2052" s="5"/>
      <c r="W2052" s="5"/>
      <c r="X2052" s="6"/>
      <c r="Y2052" s="6"/>
      <c r="Z2052" s="6"/>
      <c r="AA2052" s="1"/>
      <c r="AB2052" s="1"/>
      <c r="AC2052" s="1"/>
      <c r="AD2052" s="2"/>
      <c r="AE2052" s="2"/>
      <c r="AF2052" s="1"/>
    </row>
    <row r="2053">
      <c r="A2053" s="5"/>
      <c r="B2053" s="3"/>
      <c r="C2053" s="2"/>
      <c r="D2053" s="24"/>
      <c r="E2053" s="2"/>
      <c r="F2053" s="5"/>
      <c r="G2053" s="3"/>
      <c r="H2053" s="1"/>
      <c r="I2053" s="3"/>
      <c r="J2053" s="1"/>
      <c r="K2053" s="5"/>
      <c r="L2053" s="5"/>
      <c r="M2053" s="1"/>
      <c r="N2053" s="1"/>
      <c r="O2053" s="2"/>
      <c r="P2053" s="1"/>
      <c r="Q2053" s="1"/>
      <c r="R2053" s="2"/>
      <c r="S2053" s="1"/>
      <c r="T2053" s="1"/>
      <c r="U2053" s="6"/>
      <c r="V2053" s="5"/>
      <c r="W2053" s="5"/>
      <c r="X2053" s="6"/>
      <c r="Y2053" s="6"/>
      <c r="Z2053" s="6"/>
      <c r="AA2053" s="1"/>
      <c r="AB2053" s="1"/>
      <c r="AC2053" s="1"/>
      <c r="AD2053" s="2"/>
      <c r="AE2053" s="2"/>
      <c r="AF2053" s="1"/>
    </row>
    <row r="2054">
      <c r="A2054" s="5"/>
      <c r="B2054" s="3"/>
      <c r="C2054" s="2"/>
      <c r="D2054" s="24"/>
      <c r="E2054" s="2"/>
      <c r="F2054" s="5"/>
      <c r="G2054" s="3"/>
      <c r="H2054" s="1"/>
      <c r="I2054" s="3"/>
      <c r="J2054" s="1"/>
      <c r="K2054" s="5"/>
      <c r="L2054" s="5"/>
      <c r="M2054" s="1"/>
      <c r="N2054" s="1"/>
      <c r="O2054" s="2"/>
      <c r="P2054" s="1"/>
      <c r="Q2054" s="1"/>
      <c r="R2054" s="2"/>
      <c r="S2054" s="1"/>
      <c r="T2054" s="1"/>
      <c r="U2054" s="6"/>
      <c r="V2054" s="5"/>
      <c r="W2054" s="5"/>
      <c r="X2054" s="6"/>
      <c r="Y2054" s="6"/>
      <c r="Z2054" s="6"/>
      <c r="AA2054" s="1"/>
      <c r="AB2054" s="1"/>
      <c r="AC2054" s="1"/>
      <c r="AD2054" s="2"/>
      <c r="AE2054" s="2"/>
      <c r="AF2054" s="1"/>
    </row>
    <row r="2055">
      <c r="A2055" s="5"/>
      <c r="B2055" s="3"/>
      <c r="C2055" s="1"/>
      <c r="D2055" s="24"/>
      <c r="E2055" s="2"/>
      <c r="F2055" s="5"/>
      <c r="G2055" s="3"/>
      <c r="H2055" s="1"/>
      <c r="I2055" s="3"/>
      <c r="J2055" s="1"/>
      <c r="K2055" s="5"/>
      <c r="L2055" s="5"/>
      <c r="M2055" s="1"/>
      <c r="N2055" s="1"/>
      <c r="O2055" s="2"/>
      <c r="P2055" s="1"/>
      <c r="Q2055" s="1"/>
      <c r="R2055" s="2"/>
      <c r="S2055" s="1"/>
      <c r="T2055" s="1"/>
      <c r="U2055" s="6"/>
      <c r="V2055" s="5"/>
      <c r="W2055" s="5"/>
      <c r="X2055" s="5"/>
      <c r="Y2055" s="5"/>
      <c r="Z2055" s="6"/>
      <c r="AA2055" s="1"/>
      <c r="AB2055" s="1"/>
      <c r="AC2055" s="1"/>
      <c r="AD2055" s="2"/>
      <c r="AE2055" s="2"/>
      <c r="AF2055" s="1"/>
    </row>
    <row r="2056">
      <c r="A2056" s="5"/>
      <c r="B2056" s="3"/>
      <c r="C2056" s="1"/>
      <c r="D2056" s="24"/>
      <c r="E2056" s="2"/>
      <c r="F2056" s="5"/>
      <c r="G2056" s="3"/>
      <c r="H2056" s="1"/>
      <c r="I2056" s="3"/>
      <c r="J2056" s="1"/>
      <c r="K2056" s="5"/>
      <c r="L2056" s="5"/>
      <c r="M2056" s="1"/>
      <c r="N2056" s="1"/>
      <c r="O2056" s="2"/>
      <c r="P2056" s="1"/>
      <c r="Q2056" s="1"/>
      <c r="R2056" s="2"/>
      <c r="S2056" s="1"/>
      <c r="T2056" s="1"/>
      <c r="U2056" s="5"/>
      <c r="V2056" s="5"/>
      <c r="W2056" s="5"/>
      <c r="X2056" s="5"/>
      <c r="Y2056" s="5"/>
      <c r="Z2056" s="5"/>
      <c r="AA2056" s="1"/>
      <c r="AB2056" s="1"/>
      <c r="AC2056" s="1"/>
      <c r="AD2056" s="2"/>
      <c r="AE2056" s="2"/>
      <c r="AF2056" s="1"/>
    </row>
    <row r="2057">
      <c r="A2057" s="5"/>
      <c r="B2057" s="3"/>
      <c r="C2057" s="2"/>
      <c r="D2057" s="24"/>
      <c r="E2057" s="2"/>
      <c r="F2057" s="5"/>
      <c r="G2057" s="3"/>
      <c r="H2057" s="1"/>
      <c r="I2057" s="3"/>
      <c r="J2057" s="1"/>
      <c r="K2057" s="5"/>
      <c r="L2057" s="5"/>
      <c r="M2057" s="1"/>
      <c r="N2057" s="1"/>
      <c r="O2057" s="2"/>
      <c r="P2057" s="1"/>
      <c r="Q2057" s="1"/>
      <c r="R2057" s="2"/>
      <c r="S2057" s="1"/>
      <c r="T2057" s="1"/>
      <c r="U2057" s="6"/>
      <c r="V2057" s="5"/>
      <c r="W2057" s="5"/>
      <c r="X2057" s="6"/>
      <c r="Y2057" s="6"/>
      <c r="Z2057" s="5"/>
      <c r="AA2057" s="1"/>
      <c r="AB2057" s="1"/>
      <c r="AC2057" s="1"/>
      <c r="AD2057" s="2"/>
      <c r="AE2057" s="1"/>
      <c r="AF2057" s="1"/>
    </row>
    <row r="2058">
      <c r="A2058" s="5"/>
      <c r="B2058" s="3"/>
      <c r="C2058" s="2"/>
      <c r="D2058" s="24"/>
      <c r="E2058" s="2"/>
      <c r="F2058" s="5"/>
      <c r="G2058" s="3"/>
      <c r="H2058" s="1"/>
      <c r="I2058" s="3"/>
      <c r="J2058" s="1"/>
      <c r="K2058" s="5"/>
      <c r="L2058" s="5"/>
      <c r="M2058" s="1"/>
      <c r="N2058" s="1"/>
      <c r="O2058" s="2"/>
      <c r="P2058" s="1"/>
      <c r="Q2058" s="1"/>
      <c r="R2058" s="2"/>
      <c r="S2058" s="1"/>
      <c r="T2058" s="1"/>
      <c r="U2058" s="6"/>
      <c r="V2058" s="5"/>
      <c r="W2058" s="5"/>
      <c r="X2058" s="6"/>
      <c r="Y2058" s="6"/>
      <c r="Z2058" s="6"/>
      <c r="AA2058" s="2"/>
      <c r="AB2058" s="2"/>
      <c r="AC2058" s="1"/>
      <c r="AD2058" s="2"/>
      <c r="AE2058" s="2"/>
      <c r="AF2058" s="1"/>
    </row>
    <row r="2059">
      <c r="A2059" s="5"/>
      <c r="B2059" s="3"/>
      <c r="C2059" s="2"/>
      <c r="D2059" s="24"/>
      <c r="E2059" s="2"/>
      <c r="F2059" s="5"/>
      <c r="G2059" s="3"/>
      <c r="H2059" s="1"/>
      <c r="I2059" s="3"/>
      <c r="J2059" s="1"/>
      <c r="K2059" s="5"/>
      <c r="L2059" s="5"/>
      <c r="M2059" s="1"/>
      <c r="N2059" s="1"/>
      <c r="O2059" s="2"/>
      <c r="P2059" s="1"/>
      <c r="Q2059" s="1"/>
      <c r="R2059" s="2"/>
      <c r="S2059" s="1"/>
      <c r="T2059" s="1"/>
      <c r="U2059" s="6"/>
      <c r="V2059" s="5"/>
      <c r="W2059" s="5"/>
      <c r="X2059" s="6"/>
      <c r="Y2059" s="6"/>
      <c r="Z2059" s="6"/>
      <c r="AA2059" s="1"/>
      <c r="AB2059" s="1"/>
      <c r="AC2059" s="1"/>
      <c r="AD2059" s="2"/>
      <c r="AE2059" s="2"/>
      <c r="AF2059" s="1"/>
    </row>
    <row r="2060">
      <c r="A2060" s="5"/>
      <c r="B2060" s="3"/>
      <c r="C2060" s="2"/>
      <c r="D2060" s="24"/>
      <c r="E2060" s="2"/>
      <c r="F2060" s="5"/>
      <c r="G2060" s="3"/>
      <c r="H2060" s="1"/>
      <c r="I2060" s="3"/>
      <c r="J2060" s="1"/>
      <c r="K2060" s="5"/>
      <c r="L2060" s="5"/>
      <c r="M2060" s="1"/>
      <c r="N2060" s="1"/>
      <c r="O2060" s="2"/>
      <c r="P2060" s="1"/>
      <c r="Q2060" s="1"/>
      <c r="R2060" s="2"/>
      <c r="S2060" s="1"/>
      <c r="T2060" s="1"/>
      <c r="U2060" s="6"/>
      <c r="V2060" s="5"/>
      <c r="W2060" s="5"/>
      <c r="X2060" s="6"/>
      <c r="Y2060" s="6"/>
      <c r="Z2060" s="6"/>
      <c r="AA2060" s="1"/>
      <c r="AB2060" s="1"/>
      <c r="AC2060" s="1"/>
      <c r="AD2060" s="2"/>
      <c r="AE2060" s="2"/>
      <c r="AF2060" s="1"/>
    </row>
    <row r="2061">
      <c r="A2061" s="5"/>
      <c r="B2061" s="3"/>
      <c r="C2061" s="1"/>
      <c r="D2061" s="24"/>
      <c r="E2061" s="2"/>
      <c r="F2061" s="5"/>
      <c r="G2061" s="3"/>
      <c r="H2061" s="1"/>
      <c r="I2061" s="3"/>
      <c r="J2061" s="1"/>
      <c r="K2061" s="5"/>
      <c r="L2061" s="5"/>
      <c r="M2061" s="1"/>
      <c r="N2061" s="1"/>
      <c r="O2061" s="2"/>
      <c r="P2061" s="1"/>
      <c r="Q2061" s="1"/>
      <c r="R2061" s="2"/>
      <c r="S2061" s="1"/>
      <c r="T2061" s="1"/>
      <c r="U2061" s="5"/>
      <c r="V2061" s="5"/>
      <c r="W2061" s="5"/>
      <c r="X2061" s="5"/>
      <c r="Y2061" s="5"/>
      <c r="Z2061" s="5"/>
      <c r="AA2061" s="1"/>
      <c r="AB2061" s="1"/>
      <c r="AC2061" s="1"/>
      <c r="AD2061" s="2"/>
      <c r="AE2061" s="2"/>
      <c r="AF2061" s="1"/>
    </row>
    <row r="2062">
      <c r="A2062" s="5"/>
      <c r="B2062" s="3"/>
      <c r="C2062" s="1"/>
      <c r="D2062" s="24"/>
      <c r="E2062" s="2"/>
      <c r="F2062" s="5"/>
      <c r="G2062" s="3"/>
      <c r="H2062" s="1"/>
      <c r="I2062" s="3"/>
      <c r="J2062" s="1"/>
      <c r="K2062" s="5"/>
      <c r="L2062" s="5"/>
      <c r="M2062" s="1"/>
      <c r="N2062" s="1"/>
      <c r="O2062" s="2"/>
      <c r="P2062" s="1"/>
      <c r="Q2062" s="1"/>
      <c r="R2062" s="2"/>
      <c r="S2062" s="1"/>
      <c r="T2062" s="1"/>
      <c r="U2062" s="6"/>
      <c r="V2062" s="5"/>
      <c r="W2062" s="5"/>
      <c r="X2062" s="5"/>
      <c r="Y2062" s="5"/>
      <c r="Z2062" s="6"/>
      <c r="AA2062" s="1"/>
      <c r="AB2062" s="1"/>
      <c r="AC2062" s="1"/>
      <c r="AD2062" s="2"/>
      <c r="AE2062" s="2"/>
      <c r="AF2062" s="1"/>
    </row>
    <row r="2063">
      <c r="A2063" s="5"/>
      <c r="B2063" s="3"/>
      <c r="C2063" s="2"/>
      <c r="D2063" s="24"/>
      <c r="E2063" s="2"/>
      <c r="F2063" s="5"/>
      <c r="G2063" s="3"/>
      <c r="H2063" s="1"/>
      <c r="I2063" s="3"/>
      <c r="J2063" s="1"/>
      <c r="K2063" s="5"/>
      <c r="L2063" s="5"/>
      <c r="M2063" s="1"/>
      <c r="N2063" s="1"/>
      <c r="O2063" s="2"/>
      <c r="P2063" s="1"/>
      <c r="Q2063" s="1"/>
      <c r="R2063" s="2"/>
      <c r="S2063" s="1"/>
      <c r="T2063" s="1"/>
      <c r="U2063" s="6"/>
      <c r="V2063" s="5"/>
      <c r="W2063" s="5"/>
      <c r="X2063" s="6"/>
      <c r="Y2063" s="6"/>
      <c r="Z2063" s="6"/>
      <c r="AA2063" s="1"/>
      <c r="AB2063" s="1"/>
      <c r="AC2063" s="1"/>
      <c r="AD2063" s="2"/>
      <c r="AE2063" s="2"/>
      <c r="AF2063" s="1"/>
    </row>
    <row r="2064">
      <c r="A2064" s="5"/>
      <c r="B2064" s="3"/>
      <c r="C2064" s="2"/>
      <c r="D2064" s="24"/>
      <c r="E2064" s="2"/>
      <c r="F2064" s="5"/>
      <c r="G2064" s="3"/>
      <c r="H2064" s="1"/>
      <c r="I2064" s="3"/>
      <c r="J2064" s="1"/>
      <c r="K2064" s="5"/>
      <c r="L2064" s="5"/>
      <c r="M2064" s="1"/>
      <c r="N2064" s="1"/>
      <c r="O2064" s="2"/>
      <c r="P2064" s="1"/>
      <c r="Q2064" s="1"/>
      <c r="R2064" s="2"/>
      <c r="S2064" s="1"/>
      <c r="T2064" s="1"/>
      <c r="U2064" s="6"/>
      <c r="V2064" s="5"/>
      <c r="W2064" s="5"/>
      <c r="X2064" s="6"/>
      <c r="Y2064" s="6"/>
      <c r="Z2064" s="6"/>
      <c r="AA2064" s="1"/>
      <c r="AB2064" s="1"/>
      <c r="AC2064" s="1"/>
      <c r="AD2064" s="2"/>
      <c r="AE2064" s="2"/>
      <c r="AF2064" s="1"/>
    </row>
    <row r="2065">
      <c r="A2065" s="5"/>
      <c r="B2065" s="3"/>
      <c r="C2065" s="2"/>
      <c r="D2065" s="24"/>
      <c r="E2065" s="2"/>
      <c r="F2065" s="5"/>
      <c r="G2065" s="3"/>
      <c r="H2065" s="1"/>
      <c r="I2065" s="3"/>
      <c r="J2065" s="1"/>
      <c r="K2065" s="5"/>
      <c r="L2065" s="5"/>
      <c r="M2065" s="1"/>
      <c r="N2065" s="1"/>
      <c r="O2065" s="2"/>
      <c r="P2065" s="1"/>
      <c r="Q2065" s="1"/>
      <c r="R2065" s="2"/>
      <c r="S2065" s="1"/>
      <c r="T2065" s="1"/>
      <c r="U2065" s="6"/>
      <c r="V2065" s="5"/>
      <c r="W2065" s="5"/>
      <c r="X2065" s="6"/>
      <c r="Y2065" s="6"/>
      <c r="Z2065" s="6"/>
      <c r="AA2065" s="1"/>
      <c r="AB2065" s="1"/>
      <c r="AC2065" s="1"/>
      <c r="AD2065" s="2"/>
      <c r="AE2065" s="2"/>
      <c r="AF2065" s="1"/>
    </row>
    <row r="2066">
      <c r="A2066" s="5"/>
      <c r="B2066" s="3"/>
      <c r="C2066" s="2"/>
      <c r="D2066" s="24"/>
      <c r="E2066" s="2"/>
      <c r="F2066" s="5"/>
      <c r="G2066" s="3"/>
      <c r="H2066" s="1"/>
      <c r="I2066" s="3"/>
      <c r="J2066" s="1"/>
      <c r="K2066" s="5"/>
      <c r="L2066" s="5"/>
      <c r="M2066" s="1"/>
      <c r="N2066" s="1"/>
      <c r="O2066" s="2"/>
      <c r="P2066" s="1"/>
      <c r="Q2066" s="1"/>
      <c r="R2066" s="2"/>
      <c r="S2066" s="1"/>
      <c r="T2066" s="1"/>
      <c r="U2066" s="6"/>
      <c r="V2066" s="5"/>
      <c r="W2066" s="5"/>
      <c r="X2066" s="6"/>
      <c r="Y2066" s="6"/>
      <c r="Z2066" s="6"/>
      <c r="AA2066" s="1"/>
      <c r="AB2066" s="1"/>
      <c r="AC2066" s="1"/>
      <c r="AD2066" s="2"/>
      <c r="AE2066" s="2"/>
      <c r="AF2066" s="1"/>
    </row>
    <row r="2067">
      <c r="A2067" s="5"/>
      <c r="B2067" s="3"/>
      <c r="C2067" s="1"/>
      <c r="D2067" s="24"/>
      <c r="E2067" s="2"/>
      <c r="F2067" s="5"/>
      <c r="G2067" s="3"/>
      <c r="H2067" s="1"/>
      <c r="I2067" s="3"/>
      <c r="J2067" s="1"/>
      <c r="K2067" s="5"/>
      <c r="L2067" s="5"/>
      <c r="M2067" s="1"/>
      <c r="N2067" s="1"/>
      <c r="O2067" s="2"/>
      <c r="P2067" s="1"/>
      <c r="Q2067" s="1"/>
      <c r="R2067" s="2"/>
      <c r="S2067" s="1"/>
      <c r="T2067" s="1"/>
      <c r="U2067" s="6"/>
      <c r="V2067" s="5"/>
      <c r="W2067" s="5"/>
      <c r="X2067" s="6"/>
      <c r="Y2067" s="6"/>
      <c r="Z2067" s="6"/>
      <c r="AA2067" s="1"/>
      <c r="AB2067" s="1"/>
      <c r="AC2067" s="1"/>
      <c r="AD2067" s="2"/>
      <c r="AE2067" s="2"/>
      <c r="AF2067" s="1"/>
    </row>
    <row r="2068">
      <c r="A2068" s="5"/>
      <c r="B2068" s="3"/>
      <c r="C2068" s="1"/>
      <c r="D2068" s="24"/>
      <c r="E2068" s="2"/>
      <c r="F2068" s="5"/>
      <c r="G2068" s="3"/>
      <c r="H2068" s="1"/>
      <c r="I2068" s="3"/>
      <c r="J2068" s="1"/>
      <c r="K2068" s="5"/>
      <c r="L2068" s="5"/>
      <c r="M2068" s="1"/>
      <c r="N2068" s="1"/>
      <c r="O2068" s="2"/>
      <c r="P2068" s="1"/>
      <c r="Q2068" s="1"/>
      <c r="R2068" s="2"/>
      <c r="S2068" s="1"/>
      <c r="T2068" s="1"/>
      <c r="U2068" s="6"/>
      <c r="V2068" s="5"/>
      <c r="W2068" s="5"/>
      <c r="X2068" s="6"/>
      <c r="Y2068" s="6"/>
      <c r="Z2068" s="5"/>
      <c r="AA2068" s="1"/>
      <c r="AB2068" s="1"/>
      <c r="AC2068" s="1"/>
      <c r="AD2068" s="2"/>
      <c r="AE2068" s="2"/>
      <c r="AF2068" s="1"/>
    </row>
    <row r="2069">
      <c r="A2069" s="5"/>
      <c r="B2069" s="3"/>
      <c r="C2069" s="1"/>
      <c r="D2069" s="24"/>
      <c r="E2069" s="2"/>
      <c r="F2069" s="5"/>
      <c r="G2069" s="3"/>
      <c r="H2069" s="1"/>
      <c r="I2069" s="3"/>
      <c r="J2069" s="1"/>
      <c r="K2069" s="5"/>
      <c r="L2069" s="5"/>
      <c r="M2069" s="1"/>
      <c r="N2069" s="1"/>
      <c r="O2069" s="2"/>
      <c r="P2069" s="1"/>
      <c r="Q2069" s="1"/>
      <c r="R2069" s="2"/>
      <c r="S2069" s="1"/>
      <c r="T2069" s="1"/>
      <c r="U2069" s="5"/>
      <c r="V2069" s="5"/>
      <c r="W2069" s="5"/>
      <c r="X2069" s="5"/>
      <c r="Y2069" s="5"/>
      <c r="Z2069" s="5"/>
      <c r="AA2069" s="1"/>
      <c r="AB2069" s="1"/>
      <c r="AC2069" s="1"/>
      <c r="AD2069" s="2"/>
      <c r="AE2069" s="2"/>
      <c r="AF2069" s="1"/>
    </row>
    <row r="2070">
      <c r="A2070" s="5"/>
      <c r="B2070" s="3"/>
      <c r="C2070" s="1"/>
      <c r="D2070" s="24"/>
      <c r="E2070" s="2"/>
      <c r="F2070" s="5"/>
      <c r="G2070" s="3"/>
      <c r="H2070" s="1"/>
      <c r="I2070" s="3"/>
      <c r="J2070" s="1"/>
      <c r="K2070" s="5"/>
      <c r="L2070" s="5"/>
      <c r="M2070" s="1"/>
      <c r="N2070" s="1"/>
      <c r="O2070" s="2"/>
      <c r="P2070" s="1"/>
      <c r="Q2070" s="1"/>
      <c r="R2070" s="2"/>
      <c r="S2070" s="1"/>
      <c r="T2070" s="1"/>
      <c r="U2070" s="5"/>
      <c r="V2070" s="5"/>
      <c r="W2070" s="5"/>
      <c r="X2070" s="5"/>
      <c r="Y2070" s="5"/>
      <c r="Z2070" s="5"/>
      <c r="AA2070" s="1"/>
      <c r="AB2070" s="1"/>
      <c r="AC2070" s="1"/>
      <c r="AD2070" s="2"/>
      <c r="AE2070" s="2"/>
      <c r="AF2070" s="1"/>
    </row>
    <row r="2071">
      <c r="A2071" s="5"/>
      <c r="B2071" s="3"/>
      <c r="C2071" s="2"/>
      <c r="D2071" s="24"/>
      <c r="E2071" s="2"/>
      <c r="F2071" s="5"/>
      <c r="G2071" s="3"/>
      <c r="H2071" s="1"/>
      <c r="I2071" s="3"/>
      <c r="J2071" s="1"/>
      <c r="K2071" s="5"/>
      <c r="L2071" s="5"/>
      <c r="M2071" s="1"/>
      <c r="N2071" s="1"/>
      <c r="O2071" s="2"/>
      <c r="P2071" s="1"/>
      <c r="Q2071" s="1"/>
      <c r="R2071" s="2"/>
      <c r="S2071" s="1"/>
      <c r="T2071" s="1"/>
      <c r="U2071" s="6"/>
      <c r="V2071" s="5"/>
      <c r="W2071" s="5"/>
      <c r="X2071" s="6"/>
      <c r="Y2071" s="6"/>
      <c r="Z2071" s="6"/>
      <c r="AA2071" s="1"/>
      <c r="AB2071" s="1"/>
      <c r="AC2071" s="1"/>
      <c r="AD2071" s="2"/>
      <c r="AE2071" s="2"/>
      <c r="AF2071" s="1"/>
    </row>
    <row r="2072">
      <c r="A2072" s="5"/>
      <c r="B2072" s="3"/>
      <c r="C2072" s="2"/>
      <c r="D2072" s="24"/>
      <c r="E2072" s="2"/>
      <c r="F2072" s="5"/>
      <c r="G2072" s="3"/>
      <c r="H2072" s="1"/>
      <c r="I2072" s="3"/>
      <c r="J2072" s="1"/>
      <c r="K2072" s="5"/>
      <c r="L2072" s="5"/>
      <c r="M2072" s="1"/>
      <c r="N2072" s="1"/>
      <c r="O2072" s="2"/>
      <c r="P2072" s="1"/>
      <c r="Q2072" s="1"/>
      <c r="R2072" s="2"/>
      <c r="S2072" s="1"/>
      <c r="T2072" s="1"/>
      <c r="U2072" s="6"/>
      <c r="V2072" s="5"/>
      <c r="W2072" s="5"/>
      <c r="X2072" s="6"/>
      <c r="Y2072" s="6"/>
      <c r="Z2072" s="6"/>
      <c r="AA2072" s="1"/>
      <c r="AB2072" s="1"/>
      <c r="AC2072" s="1"/>
      <c r="AD2072" s="2"/>
      <c r="AE2072" s="2"/>
      <c r="AF2072" s="1"/>
    </row>
    <row r="2073">
      <c r="A2073" s="5"/>
      <c r="B2073" s="3"/>
      <c r="C2073" s="2"/>
      <c r="D2073" s="24"/>
      <c r="E2073" s="2"/>
      <c r="F2073" s="5"/>
      <c r="G2073" s="3"/>
      <c r="H2073" s="1"/>
      <c r="I2073" s="3"/>
      <c r="J2073" s="1"/>
      <c r="K2073" s="5"/>
      <c r="L2073" s="5"/>
      <c r="M2073" s="1"/>
      <c r="N2073" s="1"/>
      <c r="O2073" s="2"/>
      <c r="P2073" s="1"/>
      <c r="Q2073" s="1"/>
      <c r="R2073" s="2"/>
      <c r="S2073" s="1"/>
      <c r="T2073" s="1"/>
      <c r="U2073" s="6"/>
      <c r="V2073" s="5"/>
      <c r="W2073" s="5"/>
      <c r="X2073" s="6"/>
      <c r="Y2073" s="6"/>
      <c r="Z2073" s="6"/>
      <c r="AA2073" s="1"/>
      <c r="AB2073" s="1"/>
      <c r="AC2073" s="1"/>
      <c r="AD2073" s="2"/>
      <c r="AE2073" s="2"/>
      <c r="AF2073" s="1"/>
    </row>
    <row r="2074">
      <c r="A2074" s="5"/>
      <c r="B2074" s="3"/>
      <c r="C2074" s="1"/>
      <c r="D2074" s="24"/>
      <c r="E2074" s="2"/>
      <c r="F2074" s="5"/>
      <c r="G2074" s="3"/>
      <c r="H2074" s="1"/>
      <c r="I2074" s="3"/>
      <c r="J2074" s="1"/>
      <c r="K2074" s="5"/>
      <c r="L2074" s="5"/>
      <c r="M2074" s="1"/>
      <c r="N2074" s="1"/>
      <c r="O2074" s="2"/>
      <c r="P2074" s="1"/>
      <c r="Q2074" s="1"/>
      <c r="R2074" s="2"/>
      <c r="S2074" s="1"/>
      <c r="T2074" s="1"/>
      <c r="U2074" s="6"/>
      <c r="V2074" s="5"/>
      <c r="W2074" s="5"/>
      <c r="X2074" s="6"/>
      <c r="Y2074" s="6"/>
      <c r="Z2074" s="6"/>
      <c r="AA2074" s="1"/>
      <c r="AB2074" s="1"/>
      <c r="AC2074" s="1"/>
      <c r="AD2074" s="2"/>
      <c r="AE2074" s="2"/>
      <c r="AF2074" s="1"/>
    </row>
    <row r="2075">
      <c r="A2075" s="5"/>
      <c r="B2075" s="3"/>
      <c r="C2075" s="2"/>
      <c r="D2075" s="24"/>
      <c r="E2075" s="2"/>
      <c r="F2075" s="5"/>
      <c r="G2075" s="3"/>
      <c r="H2075" s="1"/>
      <c r="I2075" s="3"/>
      <c r="J2075" s="1"/>
      <c r="K2075" s="5"/>
      <c r="L2075" s="5"/>
      <c r="M2075" s="1"/>
      <c r="N2075" s="1"/>
      <c r="O2075" s="2"/>
      <c r="P2075" s="1"/>
      <c r="Q2075" s="1"/>
      <c r="R2075" s="2"/>
      <c r="S2075" s="1"/>
      <c r="T2075" s="1"/>
      <c r="U2075" s="6"/>
      <c r="V2075" s="5"/>
      <c r="W2075" s="5"/>
      <c r="X2075" s="5"/>
      <c r="Y2075" s="5"/>
      <c r="Z2075" s="6"/>
      <c r="AA2075" s="1"/>
      <c r="AB2075" s="1"/>
      <c r="AC2075" s="1"/>
      <c r="AD2075" s="2"/>
      <c r="AE2075" s="2"/>
      <c r="AF2075" s="1"/>
    </row>
    <row r="2076">
      <c r="A2076" s="5"/>
      <c r="B2076" s="3"/>
      <c r="C2076" s="1"/>
      <c r="D2076" s="24"/>
      <c r="E2076" s="2"/>
      <c r="F2076" s="5"/>
      <c r="G2076" s="3"/>
      <c r="H2076" s="1"/>
      <c r="I2076" s="3"/>
      <c r="J2076" s="1"/>
      <c r="K2076" s="5"/>
      <c r="L2076" s="5"/>
      <c r="M2076" s="1"/>
      <c r="N2076" s="1"/>
      <c r="O2076" s="2"/>
      <c r="P2076" s="1"/>
      <c r="Q2076" s="1"/>
      <c r="R2076" s="2"/>
      <c r="S2076" s="1"/>
      <c r="T2076" s="1"/>
      <c r="U2076" s="6"/>
      <c r="V2076" s="5"/>
      <c r="W2076" s="5"/>
      <c r="X2076" s="5"/>
      <c r="Y2076" s="5"/>
      <c r="Z2076" s="6"/>
      <c r="AA2076" s="1"/>
      <c r="AB2076" s="1"/>
      <c r="AC2076" s="1"/>
      <c r="AD2076" s="2"/>
      <c r="AE2076" s="2"/>
      <c r="AF2076" s="1"/>
    </row>
    <row r="2077">
      <c r="A2077" s="5"/>
      <c r="B2077" s="3"/>
      <c r="C2077" s="2"/>
      <c r="D2077" s="24"/>
      <c r="E2077" s="2"/>
      <c r="F2077" s="5"/>
      <c r="G2077" s="3"/>
      <c r="H2077" s="1"/>
      <c r="I2077" s="3"/>
      <c r="J2077" s="1"/>
      <c r="K2077" s="5"/>
      <c r="L2077" s="5"/>
      <c r="M2077" s="1"/>
      <c r="N2077" s="1"/>
      <c r="O2077" s="2"/>
      <c r="P2077" s="1"/>
      <c r="Q2077" s="1"/>
      <c r="R2077" s="2"/>
      <c r="S2077" s="1"/>
      <c r="T2077" s="1"/>
      <c r="U2077" s="6"/>
      <c r="V2077" s="5"/>
      <c r="W2077" s="5"/>
      <c r="X2077" s="6"/>
      <c r="Y2077" s="6"/>
      <c r="Z2077" s="6"/>
      <c r="AA2077" s="1"/>
      <c r="AB2077" s="1"/>
      <c r="AC2077" s="1"/>
      <c r="AD2077" s="2"/>
      <c r="AE2077" s="2"/>
      <c r="AF2077" s="1"/>
    </row>
    <row r="2078">
      <c r="A2078" s="5"/>
      <c r="B2078" s="3"/>
      <c r="C2078" s="1"/>
      <c r="D2078" s="24"/>
      <c r="E2078" s="2"/>
      <c r="F2078" s="5"/>
      <c r="G2078" s="3"/>
      <c r="H2078" s="1"/>
      <c r="I2078" s="3"/>
      <c r="J2078" s="1"/>
      <c r="K2078" s="5"/>
      <c r="L2078" s="5"/>
      <c r="M2078" s="1"/>
      <c r="N2078" s="1"/>
      <c r="O2078" s="2"/>
      <c r="P2078" s="1"/>
      <c r="Q2078" s="1"/>
      <c r="R2078" s="2"/>
      <c r="S2078" s="1"/>
      <c r="T2078" s="1"/>
      <c r="U2078" s="6"/>
      <c r="V2078" s="5"/>
      <c r="W2078" s="5"/>
      <c r="X2078" s="6"/>
      <c r="Y2078" s="6"/>
      <c r="Z2078" s="6"/>
      <c r="AA2078" s="1"/>
      <c r="AB2078" s="1"/>
      <c r="AC2078" s="1"/>
      <c r="AD2078" s="2"/>
      <c r="AE2078" s="2"/>
      <c r="AF2078" s="1"/>
    </row>
    <row r="2079">
      <c r="A2079" s="5"/>
      <c r="B2079" s="3"/>
      <c r="C2079" s="1"/>
      <c r="D2079" s="24"/>
      <c r="E2079" s="2"/>
      <c r="F2079" s="5"/>
      <c r="G2079" s="3"/>
      <c r="H2079" s="1"/>
      <c r="I2079" s="3"/>
      <c r="J2079" s="1"/>
      <c r="K2079" s="5"/>
      <c r="L2079" s="5"/>
      <c r="M2079" s="1"/>
      <c r="N2079" s="1"/>
      <c r="O2079" s="2"/>
      <c r="P2079" s="1"/>
      <c r="Q2079" s="1"/>
      <c r="R2079" s="2"/>
      <c r="S2079" s="1"/>
      <c r="T2079" s="1"/>
      <c r="U2079" s="5"/>
      <c r="V2079" s="5"/>
      <c r="W2079" s="5"/>
      <c r="X2079" s="6"/>
      <c r="Y2079" s="6"/>
      <c r="Z2079" s="5"/>
      <c r="AA2079" s="1"/>
      <c r="AB2079" s="1"/>
      <c r="AC2079" s="1"/>
      <c r="AD2079" s="2"/>
      <c r="AE2079" s="2"/>
      <c r="AF2079" s="1"/>
    </row>
    <row r="2080">
      <c r="A2080" s="5"/>
      <c r="B2080" s="3"/>
      <c r="C2080" s="1"/>
      <c r="D2080" s="24"/>
      <c r="E2080" s="2"/>
      <c r="F2080" s="5"/>
      <c r="G2080" s="3"/>
      <c r="H2080" s="1"/>
      <c r="I2080" s="3"/>
      <c r="J2080" s="1"/>
      <c r="K2080" s="5"/>
      <c r="L2080" s="5"/>
      <c r="M2080" s="1"/>
      <c r="N2080" s="1"/>
      <c r="O2080" s="2"/>
      <c r="P2080" s="1"/>
      <c r="Q2080" s="1"/>
      <c r="R2080" s="2"/>
      <c r="S2080" s="1"/>
      <c r="T2080" s="1"/>
      <c r="U2080" s="5"/>
      <c r="V2080" s="5"/>
      <c r="W2080" s="5"/>
      <c r="X2080" s="5"/>
      <c r="Y2080" s="5"/>
      <c r="Z2080" s="5"/>
      <c r="AA2080" s="1"/>
      <c r="AB2080" s="1"/>
      <c r="AC2080" s="1"/>
      <c r="AD2080" s="2"/>
      <c r="AE2080" s="2"/>
      <c r="AF2080" s="1"/>
    </row>
    <row r="2081">
      <c r="A2081" s="5"/>
      <c r="B2081" s="3"/>
      <c r="C2081" s="1"/>
      <c r="D2081" s="24"/>
      <c r="E2081" s="2"/>
      <c r="F2081" s="5"/>
      <c r="G2081" s="3"/>
      <c r="H2081" s="1"/>
      <c r="I2081" s="3"/>
      <c r="J2081" s="1"/>
      <c r="K2081" s="5"/>
      <c r="L2081" s="5"/>
      <c r="M2081" s="1"/>
      <c r="N2081" s="1"/>
      <c r="O2081" s="2"/>
      <c r="P2081" s="1"/>
      <c r="Q2081" s="1"/>
      <c r="R2081" s="2"/>
      <c r="S2081" s="1"/>
      <c r="T2081" s="1"/>
      <c r="U2081" s="6"/>
      <c r="V2081" s="5"/>
      <c r="W2081" s="5"/>
      <c r="X2081" s="6"/>
      <c r="Y2081" s="6"/>
      <c r="Z2081" s="6"/>
      <c r="AA2081" s="1"/>
      <c r="AB2081" s="1"/>
      <c r="AC2081" s="1"/>
      <c r="AD2081" s="2"/>
      <c r="AE2081" s="2"/>
      <c r="AF2081" s="1"/>
    </row>
    <row r="2082">
      <c r="A2082" s="5"/>
      <c r="B2082" s="3"/>
      <c r="C2082" s="2"/>
      <c r="D2082" s="24"/>
      <c r="E2082" s="2"/>
      <c r="F2082" s="5"/>
      <c r="G2082" s="3"/>
      <c r="H2082" s="1"/>
      <c r="I2082" s="3"/>
      <c r="J2082" s="1"/>
      <c r="K2082" s="5"/>
      <c r="L2082" s="5"/>
      <c r="M2082" s="1"/>
      <c r="N2082" s="1"/>
      <c r="O2082" s="2"/>
      <c r="P2082" s="1"/>
      <c r="Q2082" s="1"/>
      <c r="R2082" s="2"/>
      <c r="S2082" s="1"/>
      <c r="T2082" s="1"/>
      <c r="U2082" s="6"/>
      <c r="V2082" s="5"/>
      <c r="W2082" s="5"/>
      <c r="X2082" s="6"/>
      <c r="Y2082" s="6"/>
      <c r="Z2082" s="6"/>
      <c r="AA2082" s="1"/>
      <c r="AB2082" s="1"/>
      <c r="AC2082" s="1"/>
      <c r="AD2082" s="2"/>
      <c r="AE2082" s="2"/>
      <c r="AF2082" s="1"/>
    </row>
    <row r="2083">
      <c r="A2083" s="5"/>
      <c r="B2083" s="3"/>
      <c r="C2083" s="2"/>
      <c r="D2083" s="24"/>
      <c r="E2083" s="2"/>
      <c r="F2083" s="5"/>
      <c r="G2083" s="3"/>
      <c r="H2083" s="1"/>
      <c r="I2083" s="3"/>
      <c r="J2083" s="1"/>
      <c r="K2083" s="5"/>
      <c r="L2083" s="5"/>
      <c r="M2083" s="1"/>
      <c r="N2083" s="1"/>
      <c r="O2083" s="2"/>
      <c r="P2083" s="1"/>
      <c r="Q2083" s="1"/>
      <c r="R2083" s="2"/>
      <c r="S2083" s="1"/>
      <c r="T2083" s="1"/>
      <c r="U2083" s="6"/>
      <c r="V2083" s="5"/>
      <c r="W2083" s="5"/>
      <c r="X2083" s="6"/>
      <c r="Y2083" s="6"/>
      <c r="Z2083" s="5"/>
      <c r="AA2083" s="1"/>
      <c r="AB2083" s="1"/>
      <c r="AC2083" s="1"/>
      <c r="AD2083" s="2"/>
      <c r="AE2083" s="2"/>
      <c r="AF2083" s="1"/>
    </row>
    <row r="2084">
      <c r="A2084" s="5"/>
      <c r="B2084" s="3"/>
      <c r="C2084" s="2"/>
      <c r="D2084" s="24"/>
      <c r="E2084" s="2"/>
      <c r="F2084" s="5"/>
      <c r="G2084" s="3"/>
      <c r="H2084" s="1"/>
      <c r="I2084" s="3"/>
      <c r="J2084" s="1"/>
      <c r="K2084" s="5"/>
      <c r="L2084" s="5"/>
      <c r="M2084" s="1"/>
      <c r="N2084" s="1"/>
      <c r="O2084" s="2"/>
      <c r="P2084" s="1"/>
      <c r="Q2084" s="1"/>
      <c r="R2084" s="2"/>
      <c r="S2084" s="1"/>
      <c r="T2084" s="1"/>
      <c r="U2084" s="6"/>
      <c r="V2084" s="5"/>
      <c r="W2084" s="5"/>
      <c r="X2084" s="6"/>
      <c r="Y2084" s="6"/>
      <c r="Z2084" s="6"/>
      <c r="AA2084" s="1"/>
      <c r="AB2084" s="1"/>
      <c r="AC2084" s="1"/>
      <c r="AD2084" s="2"/>
      <c r="AE2084" s="2"/>
      <c r="AF2084" s="1"/>
    </row>
    <row r="2085">
      <c r="A2085" s="5"/>
      <c r="B2085" s="3"/>
      <c r="C2085" s="2"/>
      <c r="D2085" s="24"/>
      <c r="E2085" s="2"/>
      <c r="F2085" s="5"/>
      <c r="G2085" s="3"/>
      <c r="H2085" s="1"/>
      <c r="I2085" s="3"/>
      <c r="J2085" s="1"/>
      <c r="K2085" s="5"/>
      <c r="L2085" s="5"/>
      <c r="M2085" s="1"/>
      <c r="N2085" s="1"/>
      <c r="O2085" s="2"/>
      <c r="P2085" s="1"/>
      <c r="Q2085" s="1"/>
      <c r="R2085" s="2"/>
      <c r="S2085" s="1"/>
      <c r="T2085" s="1"/>
      <c r="U2085" s="6"/>
      <c r="V2085" s="5"/>
      <c r="W2085" s="5"/>
      <c r="X2085" s="6"/>
      <c r="Y2085" s="6"/>
      <c r="Z2085" s="5"/>
      <c r="AA2085" s="1"/>
      <c r="AB2085" s="1"/>
      <c r="AC2085" s="1"/>
      <c r="AD2085" s="2"/>
      <c r="AE2085" s="2"/>
      <c r="AF2085" s="1"/>
    </row>
    <row r="2086">
      <c r="A2086" s="5"/>
      <c r="B2086" s="3"/>
      <c r="C2086" s="2"/>
      <c r="D2086" s="24"/>
      <c r="E2086" s="2"/>
      <c r="F2086" s="5"/>
      <c r="G2086" s="3"/>
      <c r="H2086" s="1"/>
      <c r="I2086" s="3"/>
      <c r="J2086" s="1"/>
      <c r="K2086" s="5"/>
      <c r="L2086" s="5"/>
      <c r="M2086" s="1"/>
      <c r="N2086" s="1"/>
      <c r="O2086" s="2"/>
      <c r="P2086" s="1"/>
      <c r="Q2086" s="1"/>
      <c r="R2086" s="2"/>
      <c r="S2086" s="1"/>
      <c r="T2086" s="1"/>
      <c r="U2086" s="6"/>
      <c r="V2086" s="5"/>
      <c r="W2086" s="5"/>
      <c r="X2086" s="6"/>
      <c r="Y2086" s="6"/>
      <c r="Z2086" s="5"/>
      <c r="AA2086" s="1"/>
      <c r="AB2086" s="1"/>
      <c r="AC2086" s="1"/>
      <c r="AD2086" s="2"/>
      <c r="AE2086" s="2"/>
      <c r="AF2086" s="1"/>
    </row>
    <row r="2087">
      <c r="A2087" s="5"/>
      <c r="B2087" s="3"/>
      <c r="C2087" s="2"/>
      <c r="D2087" s="24"/>
      <c r="E2087" s="2"/>
      <c r="F2087" s="5"/>
      <c r="G2087" s="3"/>
      <c r="H2087" s="1"/>
      <c r="I2087" s="3"/>
      <c r="J2087" s="1"/>
      <c r="K2087" s="5"/>
      <c r="L2087" s="5"/>
      <c r="M2087" s="1"/>
      <c r="N2087" s="1"/>
      <c r="O2087" s="2"/>
      <c r="P2087" s="1"/>
      <c r="Q2087" s="1"/>
      <c r="R2087" s="2"/>
      <c r="S2087" s="1"/>
      <c r="T2087" s="1"/>
      <c r="U2087" s="6"/>
      <c r="V2087" s="5"/>
      <c r="W2087" s="5"/>
      <c r="X2087" s="6"/>
      <c r="Y2087" s="6"/>
      <c r="Z2087" s="6"/>
      <c r="AA2087" s="1"/>
      <c r="AB2087" s="1"/>
      <c r="AC2087" s="1"/>
      <c r="AD2087" s="2"/>
      <c r="AE2087" s="2"/>
      <c r="AF2087" s="1"/>
    </row>
    <row r="2088">
      <c r="A2088" s="5"/>
      <c r="B2088" s="3"/>
      <c r="C2088" s="2"/>
      <c r="D2088" s="24"/>
      <c r="E2088" s="2"/>
      <c r="F2088" s="5"/>
      <c r="G2088" s="3"/>
      <c r="H2088" s="1"/>
      <c r="I2088" s="3"/>
      <c r="J2088" s="1"/>
      <c r="K2088" s="5"/>
      <c r="L2088" s="5"/>
      <c r="M2088" s="1"/>
      <c r="N2088" s="1"/>
      <c r="O2088" s="2"/>
      <c r="P2088" s="1"/>
      <c r="Q2088" s="1"/>
      <c r="R2088" s="2"/>
      <c r="S2088" s="1"/>
      <c r="T2088" s="1"/>
      <c r="U2088" s="5"/>
      <c r="V2088" s="5"/>
      <c r="W2088" s="5"/>
      <c r="X2088" s="6"/>
      <c r="Y2088" s="6"/>
      <c r="Z2088" s="5"/>
      <c r="AA2088" s="1"/>
      <c r="AB2088" s="1"/>
      <c r="AC2088" s="1"/>
      <c r="AD2088" s="2"/>
      <c r="AE2088" s="2"/>
      <c r="AF2088" s="1"/>
    </row>
    <row r="2089">
      <c r="A2089" s="5"/>
      <c r="B2089" s="3"/>
      <c r="C2089" s="2"/>
      <c r="D2089" s="24"/>
      <c r="E2089" s="2"/>
      <c r="F2089" s="5"/>
      <c r="G2089" s="3"/>
      <c r="H2089" s="1"/>
      <c r="I2089" s="3"/>
      <c r="J2089" s="1"/>
      <c r="K2089" s="5"/>
      <c r="L2089" s="5"/>
      <c r="M2089" s="1"/>
      <c r="N2089" s="1"/>
      <c r="O2089" s="2"/>
      <c r="P2089" s="1"/>
      <c r="Q2089" s="1"/>
      <c r="R2089" s="2"/>
      <c r="S2089" s="1"/>
      <c r="T2089" s="1"/>
      <c r="U2089" s="6"/>
      <c r="V2089" s="5"/>
      <c r="W2089" s="5"/>
      <c r="X2089" s="6"/>
      <c r="Y2089" s="6"/>
      <c r="Z2089" s="5"/>
      <c r="AA2089" s="1"/>
      <c r="AB2089" s="1"/>
      <c r="AC2089" s="1"/>
      <c r="AD2089" s="2"/>
      <c r="AE2089" s="2"/>
      <c r="AF2089" s="1"/>
    </row>
    <row r="2090">
      <c r="A2090" s="5"/>
      <c r="B2090" s="3"/>
      <c r="C2090" s="2"/>
      <c r="D2090" s="24"/>
      <c r="E2090" s="2"/>
      <c r="F2090" s="5"/>
      <c r="G2090" s="3"/>
      <c r="H2090" s="1"/>
      <c r="I2090" s="3"/>
      <c r="J2090" s="1"/>
      <c r="K2090" s="5"/>
      <c r="L2090" s="5"/>
      <c r="M2090" s="1"/>
      <c r="N2090" s="1"/>
      <c r="O2090" s="2"/>
      <c r="P2090" s="1"/>
      <c r="Q2090" s="1"/>
      <c r="R2090" s="2"/>
      <c r="S2090" s="1"/>
      <c r="T2090" s="1"/>
      <c r="U2090" s="6"/>
      <c r="V2090" s="5"/>
      <c r="W2090" s="5"/>
      <c r="X2090" s="6"/>
      <c r="Y2090" s="6"/>
      <c r="Z2090" s="6"/>
      <c r="AA2090" s="1"/>
      <c r="AB2090" s="1"/>
      <c r="AC2090" s="1"/>
      <c r="AD2090" s="2"/>
      <c r="AE2090" s="2"/>
      <c r="AF2090" s="1"/>
    </row>
    <row r="2091">
      <c r="A2091" s="5"/>
      <c r="B2091" s="3"/>
      <c r="C2091" s="1"/>
      <c r="D2091" s="24"/>
      <c r="E2091" s="2"/>
      <c r="F2091" s="5"/>
      <c r="G2091" s="3"/>
      <c r="H2091" s="1"/>
      <c r="I2091" s="3"/>
      <c r="J2091" s="1"/>
      <c r="K2091" s="5"/>
      <c r="L2091" s="5"/>
      <c r="M2091" s="1"/>
      <c r="N2091" s="1"/>
      <c r="O2091" s="2"/>
      <c r="P2091" s="1"/>
      <c r="Q2091" s="1"/>
      <c r="R2091" s="2"/>
      <c r="S2091" s="1"/>
      <c r="T2091" s="1"/>
      <c r="U2091" s="6"/>
      <c r="V2091" s="5"/>
      <c r="W2091" s="5"/>
      <c r="X2091" s="6"/>
      <c r="Y2091" s="6"/>
      <c r="Z2091" s="6"/>
      <c r="AA2091" s="1"/>
      <c r="AB2091" s="1"/>
      <c r="AC2091" s="1"/>
      <c r="AD2091" s="2"/>
      <c r="AE2091" s="2"/>
      <c r="AF2091" s="1"/>
    </row>
    <row r="2092">
      <c r="A2092" s="5"/>
      <c r="B2092" s="3"/>
      <c r="C2092" s="1"/>
      <c r="D2092" s="24"/>
      <c r="E2092" s="2"/>
      <c r="F2092" s="5"/>
      <c r="G2092" s="3"/>
      <c r="H2092" s="1"/>
      <c r="I2092" s="3"/>
      <c r="J2092" s="1"/>
      <c r="K2092" s="5"/>
      <c r="L2092" s="5"/>
      <c r="M2092" s="1"/>
      <c r="N2092" s="1"/>
      <c r="O2092" s="2"/>
      <c r="P2092" s="1"/>
      <c r="Q2092" s="1"/>
      <c r="R2092" s="2"/>
      <c r="S2092" s="1"/>
      <c r="T2092" s="1"/>
      <c r="U2092" s="6"/>
      <c r="V2092" s="5"/>
      <c r="W2092" s="5"/>
      <c r="X2092" s="6"/>
      <c r="Y2092" s="6"/>
      <c r="Z2092" s="5"/>
      <c r="AA2092" s="1"/>
      <c r="AB2092" s="1"/>
      <c r="AC2092" s="1"/>
      <c r="AD2092" s="2"/>
      <c r="AE2092" s="2"/>
      <c r="AF2092" s="1"/>
    </row>
    <row r="2093">
      <c r="A2093" s="5"/>
      <c r="B2093" s="3"/>
      <c r="C2093" s="2"/>
      <c r="D2093" s="24"/>
      <c r="E2093" s="2"/>
      <c r="F2093" s="5"/>
      <c r="G2093" s="3"/>
      <c r="H2093" s="1"/>
      <c r="I2093" s="3"/>
      <c r="J2093" s="1"/>
      <c r="K2093" s="5"/>
      <c r="L2093" s="5"/>
      <c r="M2093" s="1"/>
      <c r="N2093" s="1"/>
      <c r="O2093" s="2"/>
      <c r="P2093" s="1"/>
      <c r="Q2093" s="1"/>
      <c r="R2093" s="2"/>
      <c r="S2093" s="1"/>
      <c r="T2093" s="1"/>
      <c r="U2093" s="6"/>
      <c r="V2093" s="5"/>
      <c r="W2093" s="5"/>
      <c r="X2093" s="6"/>
      <c r="Y2093" s="6"/>
      <c r="Z2093" s="6"/>
      <c r="AA2093" s="1"/>
      <c r="AB2093" s="1"/>
      <c r="AC2093" s="1"/>
      <c r="AD2093" s="2"/>
      <c r="AE2093" s="2"/>
      <c r="AF2093" s="1"/>
    </row>
    <row r="2094">
      <c r="A2094" s="5"/>
      <c r="B2094" s="3"/>
      <c r="C2094" s="2"/>
      <c r="D2094" s="24"/>
      <c r="E2094" s="2"/>
      <c r="F2094" s="5"/>
      <c r="G2094" s="3"/>
      <c r="H2094" s="1"/>
      <c r="I2094" s="3"/>
      <c r="J2094" s="1"/>
      <c r="K2094" s="5"/>
      <c r="L2094" s="5"/>
      <c r="M2094" s="1"/>
      <c r="N2094" s="1"/>
      <c r="O2094" s="2"/>
      <c r="P2094" s="1"/>
      <c r="Q2094" s="1"/>
      <c r="R2094" s="2"/>
      <c r="S2094" s="1"/>
      <c r="T2094" s="1"/>
      <c r="U2094" s="6"/>
      <c r="V2094" s="5"/>
      <c r="W2094" s="5"/>
      <c r="X2094" s="6"/>
      <c r="Y2094" s="6"/>
      <c r="Z2094" s="6"/>
      <c r="AA2094" s="1"/>
      <c r="AB2094" s="1"/>
      <c r="AC2094" s="1"/>
      <c r="AD2094" s="2"/>
      <c r="AE2094" s="2"/>
      <c r="AF2094" s="1"/>
    </row>
    <row r="2095">
      <c r="A2095" s="5"/>
      <c r="B2095" s="3"/>
      <c r="C2095" s="1"/>
      <c r="D2095" s="24"/>
      <c r="E2095" s="2"/>
      <c r="F2095" s="5"/>
      <c r="G2095" s="3"/>
      <c r="H2095" s="1"/>
      <c r="I2095" s="3"/>
      <c r="J2095" s="1"/>
      <c r="K2095" s="5"/>
      <c r="L2095" s="5"/>
      <c r="M2095" s="1"/>
      <c r="N2095" s="1"/>
      <c r="O2095" s="2"/>
      <c r="P2095" s="1"/>
      <c r="Q2095" s="1"/>
      <c r="R2095" s="2"/>
      <c r="S2095" s="1"/>
      <c r="T2095" s="1"/>
      <c r="U2095" s="6"/>
      <c r="V2095" s="5"/>
      <c r="W2095" s="5"/>
      <c r="X2095" s="6"/>
      <c r="Y2095" s="6"/>
      <c r="Z2095" s="6"/>
      <c r="AA2095" s="1"/>
      <c r="AB2095" s="1"/>
      <c r="AC2095" s="1"/>
      <c r="AD2095" s="2"/>
      <c r="AE2095" s="2"/>
      <c r="AF2095" s="1"/>
    </row>
    <row r="2096">
      <c r="A2096" s="5"/>
      <c r="B2096" s="3"/>
      <c r="C2096" s="2"/>
      <c r="D2096" s="24"/>
      <c r="E2096" s="2"/>
      <c r="F2096" s="5"/>
      <c r="G2096" s="3"/>
      <c r="H2096" s="1"/>
      <c r="I2096" s="3"/>
      <c r="J2096" s="1"/>
      <c r="K2096" s="5"/>
      <c r="L2096" s="5"/>
      <c r="M2096" s="1"/>
      <c r="N2096" s="1"/>
      <c r="O2096" s="2"/>
      <c r="P2096" s="1"/>
      <c r="Q2096" s="1"/>
      <c r="R2096" s="2"/>
      <c r="S2096" s="1"/>
      <c r="T2096" s="1"/>
      <c r="U2096" s="6"/>
      <c r="V2096" s="5"/>
      <c r="W2096" s="5"/>
      <c r="X2096" s="6"/>
      <c r="Y2096" s="6"/>
      <c r="Z2096" s="5"/>
      <c r="AA2096" s="1"/>
      <c r="AB2096" s="1"/>
      <c r="AC2096" s="1"/>
      <c r="AD2096" s="2"/>
      <c r="AE2096" s="2"/>
      <c r="AF2096" s="1"/>
    </row>
    <row r="2097">
      <c r="A2097" s="5"/>
      <c r="B2097" s="3"/>
      <c r="C2097" s="1"/>
      <c r="D2097" s="24"/>
      <c r="E2097" s="2"/>
      <c r="F2097" s="5"/>
      <c r="G2097" s="3"/>
      <c r="H2097" s="1"/>
      <c r="I2097" s="3"/>
      <c r="J2097" s="1"/>
      <c r="K2097" s="5"/>
      <c r="L2097" s="5"/>
      <c r="M2097" s="1"/>
      <c r="N2097" s="1"/>
      <c r="O2097" s="2"/>
      <c r="P2097" s="1"/>
      <c r="Q2097" s="1"/>
      <c r="R2097" s="2"/>
      <c r="S2097" s="1"/>
      <c r="T2097" s="1"/>
      <c r="U2097" s="6"/>
      <c r="V2097" s="5"/>
      <c r="W2097" s="5"/>
      <c r="X2097" s="6"/>
      <c r="Y2097" s="6"/>
      <c r="Z2097" s="6"/>
      <c r="AA2097" s="1"/>
      <c r="AB2097" s="1"/>
      <c r="AC2097" s="1"/>
      <c r="AD2097" s="2"/>
      <c r="AE2097" s="2"/>
      <c r="AF2097" s="1"/>
    </row>
    <row r="2098">
      <c r="A2098" s="5"/>
      <c r="B2098" s="3"/>
      <c r="C2098" s="2"/>
      <c r="D2098" s="24"/>
      <c r="E2098" s="2"/>
      <c r="F2098" s="5"/>
      <c r="G2098" s="3"/>
      <c r="H2098" s="1"/>
      <c r="I2098" s="3"/>
      <c r="J2098" s="1"/>
      <c r="K2098" s="5"/>
      <c r="L2098" s="5"/>
      <c r="M2098" s="1"/>
      <c r="N2098" s="1"/>
      <c r="O2098" s="2"/>
      <c r="P2098" s="1"/>
      <c r="Q2098" s="1"/>
      <c r="R2098" s="2"/>
      <c r="S2098" s="1"/>
      <c r="T2098" s="1"/>
      <c r="U2098" s="6"/>
      <c r="V2098" s="5"/>
      <c r="W2098" s="5"/>
      <c r="X2098" s="6"/>
      <c r="Y2098" s="6"/>
      <c r="Z2098" s="6"/>
      <c r="AA2098" s="1"/>
      <c r="AB2098" s="1"/>
      <c r="AC2098" s="1"/>
      <c r="AD2098" s="2"/>
      <c r="AE2098" s="2"/>
      <c r="AF2098" s="1"/>
    </row>
    <row r="2099">
      <c r="A2099" s="5"/>
      <c r="B2099" s="3"/>
      <c r="C2099" s="2"/>
      <c r="D2099" s="24"/>
      <c r="E2099" s="2"/>
      <c r="F2099" s="5"/>
      <c r="G2099" s="3"/>
      <c r="H2099" s="1"/>
      <c r="I2099" s="3"/>
      <c r="J2099" s="1"/>
      <c r="K2099" s="5"/>
      <c r="L2099" s="5"/>
      <c r="M2099" s="1"/>
      <c r="N2099" s="1"/>
      <c r="O2099" s="2"/>
      <c r="P2099" s="1"/>
      <c r="Q2099" s="1"/>
      <c r="R2099" s="2"/>
      <c r="S2099" s="1"/>
      <c r="T2099" s="1"/>
      <c r="U2099" s="5"/>
      <c r="V2099" s="5"/>
      <c r="W2099" s="5"/>
      <c r="X2099" s="6"/>
      <c r="Y2099" s="6"/>
      <c r="Z2099" s="5"/>
      <c r="AA2099" s="1"/>
      <c r="AB2099" s="1"/>
      <c r="AC2099" s="1"/>
      <c r="AD2099" s="2"/>
      <c r="AE2099" s="2"/>
      <c r="AF2099" s="1"/>
    </row>
    <row r="2100">
      <c r="A2100" s="5"/>
      <c r="B2100" s="3"/>
      <c r="C2100" s="2"/>
      <c r="D2100" s="24"/>
      <c r="E2100" s="2"/>
      <c r="F2100" s="5"/>
      <c r="G2100" s="3"/>
      <c r="H2100" s="1"/>
      <c r="I2100" s="3"/>
      <c r="J2100" s="1"/>
      <c r="K2100" s="5"/>
      <c r="L2100" s="5"/>
      <c r="M2100" s="1"/>
      <c r="N2100" s="1"/>
      <c r="O2100" s="2"/>
      <c r="P2100" s="1"/>
      <c r="Q2100" s="1"/>
      <c r="R2100" s="2"/>
      <c r="S2100" s="1"/>
      <c r="T2100" s="1"/>
      <c r="U2100" s="5"/>
      <c r="V2100" s="5"/>
      <c r="W2100" s="5"/>
      <c r="X2100" s="6"/>
      <c r="Y2100" s="6"/>
      <c r="Z2100" s="5"/>
      <c r="AA2100" s="1"/>
      <c r="AB2100" s="1"/>
      <c r="AC2100" s="1"/>
      <c r="AD2100" s="2"/>
      <c r="AE2100" s="2"/>
      <c r="AF2100" s="1"/>
    </row>
    <row r="2101">
      <c r="A2101" s="5"/>
      <c r="B2101" s="3"/>
      <c r="C2101" s="2"/>
      <c r="D2101" s="24"/>
      <c r="E2101" s="2"/>
      <c r="F2101" s="5"/>
      <c r="G2101" s="3"/>
      <c r="H2101" s="1"/>
      <c r="I2101" s="3"/>
      <c r="J2101" s="1"/>
      <c r="K2101" s="5"/>
      <c r="L2101" s="5"/>
      <c r="M2101" s="1"/>
      <c r="N2101" s="1"/>
      <c r="O2101" s="2"/>
      <c r="P2101" s="1"/>
      <c r="Q2101" s="1"/>
      <c r="R2101" s="2"/>
      <c r="S2101" s="1"/>
      <c r="T2101" s="1"/>
      <c r="U2101" s="6"/>
      <c r="V2101" s="5"/>
      <c r="W2101" s="5"/>
      <c r="X2101" s="6"/>
      <c r="Y2101" s="6"/>
      <c r="Z2101" s="5"/>
      <c r="AA2101" s="1"/>
      <c r="AB2101" s="1"/>
      <c r="AC2101" s="1"/>
      <c r="AD2101" s="2"/>
      <c r="AE2101" s="2"/>
      <c r="AF2101" s="1"/>
    </row>
    <row r="2102">
      <c r="A2102" s="5"/>
      <c r="B2102" s="3"/>
      <c r="C2102" s="2"/>
      <c r="D2102" s="24"/>
      <c r="E2102" s="2"/>
      <c r="F2102" s="5"/>
      <c r="G2102" s="3"/>
      <c r="H2102" s="1"/>
      <c r="I2102" s="3"/>
      <c r="J2102" s="1"/>
      <c r="K2102" s="5"/>
      <c r="L2102" s="5"/>
      <c r="M2102" s="1"/>
      <c r="N2102" s="1"/>
      <c r="O2102" s="2"/>
      <c r="P2102" s="1"/>
      <c r="Q2102" s="1"/>
      <c r="R2102" s="2"/>
      <c r="S2102" s="1"/>
      <c r="T2102" s="1"/>
      <c r="U2102" s="6"/>
      <c r="V2102" s="5"/>
      <c r="W2102" s="5"/>
      <c r="X2102" s="6"/>
      <c r="Y2102" s="6"/>
      <c r="Z2102" s="5"/>
      <c r="AA2102" s="1"/>
      <c r="AB2102" s="1"/>
      <c r="AC2102" s="1"/>
      <c r="AD2102" s="2"/>
      <c r="AE2102" s="2"/>
      <c r="AF2102" s="1"/>
    </row>
    <row r="2103">
      <c r="A2103" s="5"/>
      <c r="B2103" s="3"/>
      <c r="C2103" s="2"/>
      <c r="D2103" s="24"/>
      <c r="E2103" s="2"/>
      <c r="F2103" s="5"/>
      <c r="G2103" s="3"/>
      <c r="H2103" s="1"/>
      <c r="I2103" s="3"/>
      <c r="J2103" s="1"/>
      <c r="K2103" s="5"/>
      <c r="L2103" s="5"/>
      <c r="M2103" s="1"/>
      <c r="N2103" s="1"/>
      <c r="O2103" s="2"/>
      <c r="P2103" s="1"/>
      <c r="Q2103" s="1"/>
      <c r="R2103" s="2"/>
      <c r="S2103" s="1"/>
      <c r="T2103" s="1"/>
      <c r="U2103" s="6"/>
      <c r="V2103" s="5"/>
      <c r="W2103" s="5"/>
      <c r="X2103" s="6"/>
      <c r="Y2103" s="6"/>
      <c r="Z2103" s="6"/>
      <c r="AA2103" s="1"/>
      <c r="AB2103" s="1"/>
      <c r="AC2103" s="1"/>
      <c r="AD2103" s="2"/>
      <c r="AE2103" s="2"/>
      <c r="AF2103" s="1"/>
    </row>
    <row r="2104">
      <c r="A2104" s="5"/>
      <c r="B2104" s="3"/>
      <c r="C2104" s="2"/>
      <c r="D2104" s="24"/>
      <c r="E2104" s="2"/>
      <c r="F2104" s="5"/>
      <c r="G2104" s="3"/>
      <c r="H2104" s="1"/>
      <c r="I2104" s="3"/>
      <c r="J2104" s="1"/>
      <c r="K2104" s="5"/>
      <c r="L2104" s="5"/>
      <c r="M2104" s="1"/>
      <c r="N2104" s="1"/>
      <c r="O2104" s="2"/>
      <c r="P2104" s="1"/>
      <c r="Q2104" s="1"/>
      <c r="R2104" s="2"/>
      <c r="S2104" s="1"/>
      <c r="T2104" s="1"/>
      <c r="U2104" s="5"/>
      <c r="V2104" s="5"/>
      <c r="W2104" s="5"/>
      <c r="X2104" s="6"/>
      <c r="Y2104" s="6"/>
      <c r="Z2104" s="6"/>
      <c r="AA2104" s="1"/>
      <c r="AB2104" s="1"/>
      <c r="AC2104" s="1"/>
      <c r="AD2104" s="2"/>
      <c r="AE2104" s="2"/>
      <c r="AF2104" s="1"/>
    </row>
    <row r="2105">
      <c r="A2105" s="5"/>
      <c r="B2105" s="3"/>
      <c r="C2105" s="2"/>
      <c r="D2105" s="24"/>
      <c r="E2105" s="2"/>
      <c r="F2105" s="5"/>
      <c r="G2105" s="3"/>
      <c r="H2105" s="1"/>
      <c r="I2105" s="3"/>
      <c r="J2105" s="1"/>
      <c r="K2105" s="5"/>
      <c r="L2105" s="5"/>
      <c r="M2105" s="1"/>
      <c r="N2105" s="1"/>
      <c r="O2105" s="2"/>
      <c r="P2105" s="1"/>
      <c r="Q2105" s="1"/>
      <c r="R2105" s="2"/>
      <c r="S2105" s="1"/>
      <c r="T2105" s="1"/>
      <c r="U2105" s="6"/>
      <c r="V2105" s="5"/>
      <c r="W2105" s="5"/>
      <c r="X2105" s="6"/>
      <c r="Y2105" s="6"/>
      <c r="Z2105" s="6"/>
      <c r="AA2105" s="1"/>
      <c r="AB2105" s="1"/>
      <c r="AC2105" s="1"/>
      <c r="AD2105" s="2"/>
      <c r="AE2105" s="1"/>
      <c r="AF2105" s="1"/>
    </row>
    <row r="2106">
      <c r="A2106" s="5"/>
      <c r="B2106" s="3"/>
      <c r="C2106" s="2"/>
      <c r="D2106" s="24"/>
      <c r="E2106" s="2"/>
      <c r="F2106" s="5"/>
      <c r="G2106" s="3"/>
      <c r="H2106" s="1"/>
      <c r="I2106" s="3"/>
      <c r="J2106" s="1"/>
      <c r="K2106" s="5"/>
      <c r="L2106" s="5"/>
      <c r="M2106" s="1"/>
      <c r="N2106" s="1"/>
      <c r="O2106" s="2"/>
      <c r="P2106" s="1"/>
      <c r="Q2106" s="1"/>
      <c r="R2106" s="2"/>
      <c r="S2106" s="1"/>
      <c r="T2106" s="1"/>
      <c r="U2106" s="6"/>
      <c r="V2106" s="5"/>
      <c r="W2106" s="5"/>
      <c r="X2106" s="6"/>
      <c r="Y2106" s="6"/>
      <c r="Z2106" s="6"/>
      <c r="AA2106" s="1"/>
      <c r="AB2106" s="1"/>
      <c r="AC2106" s="1"/>
      <c r="AD2106" s="2"/>
      <c r="AE2106" s="2"/>
      <c r="AF2106" s="1"/>
    </row>
    <row r="2107">
      <c r="A2107" s="5"/>
      <c r="B2107" s="3"/>
      <c r="C2107" s="2"/>
      <c r="D2107" s="24"/>
      <c r="E2107" s="2"/>
      <c r="F2107" s="5"/>
      <c r="G2107" s="3"/>
      <c r="H2107" s="1"/>
      <c r="I2107" s="3"/>
      <c r="J2107" s="1"/>
      <c r="K2107" s="5"/>
      <c r="L2107" s="5"/>
      <c r="M2107" s="1"/>
      <c r="N2107" s="1"/>
      <c r="O2107" s="2"/>
      <c r="P2107" s="1"/>
      <c r="Q2107" s="1"/>
      <c r="R2107" s="2"/>
      <c r="S2107" s="1"/>
      <c r="T2107" s="1"/>
      <c r="U2107" s="5"/>
      <c r="V2107" s="5"/>
      <c r="W2107" s="5"/>
      <c r="X2107" s="6"/>
      <c r="Y2107" s="6"/>
      <c r="Z2107" s="5"/>
      <c r="AA2107" s="1"/>
      <c r="AB2107" s="1"/>
      <c r="AC2107" s="1"/>
      <c r="AD2107" s="2"/>
      <c r="AE2107" s="2"/>
      <c r="AF2107" s="1"/>
    </row>
    <row r="2108">
      <c r="A2108" s="5"/>
      <c r="B2108" s="3"/>
      <c r="C2108" s="2"/>
      <c r="D2108" s="24"/>
      <c r="E2108" s="2"/>
      <c r="F2108" s="5"/>
      <c r="G2108" s="3"/>
      <c r="H2108" s="1"/>
      <c r="I2108" s="3"/>
      <c r="J2108" s="1"/>
      <c r="K2108" s="5"/>
      <c r="L2108" s="5"/>
      <c r="M2108" s="1"/>
      <c r="N2108" s="1"/>
      <c r="O2108" s="2"/>
      <c r="P2108" s="1"/>
      <c r="Q2108" s="1"/>
      <c r="R2108" s="2"/>
      <c r="S2108" s="1"/>
      <c r="T2108" s="1"/>
      <c r="U2108" s="6"/>
      <c r="V2108" s="5"/>
      <c r="W2108" s="5"/>
      <c r="X2108" s="6"/>
      <c r="Y2108" s="6"/>
      <c r="Z2108" s="5"/>
      <c r="AA2108" s="1"/>
      <c r="AB2108" s="1"/>
      <c r="AC2108" s="1"/>
      <c r="AD2108" s="2"/>
      <c r="AE2108" s="2"/>
      <c r="AF2108" s="1"/>
    </row>
    <row r="2109">
      <c r="A2109" s="5"/>
      <c r="B2109" s="3"/>
      <c r="C2109" s="2"/>
      <c r="D2109" s="24"/>
      <c r="E2109" s="2"/>
      <c r="F2109" s="5"/>
      <c r="G2109" s="3"/>
      <c r="H2109" s="1"/>
      <c r="I2109" s="3"/>
      <c r="J2109" s="1"/>
      <c r="K2109" s="5"/>
      <c r="L2109" s="5"/>
      <c r="M2109" s="1"/>
      <c r="N2109" s="1"/>
      <c r="O2109" s="2"/>
      <c r="P2109" s="1"/>
      <c r="Q2109" s="1"/>
      <c r="R2109" s="2"/>
      <c r="S2109" s="1"/>
      <c r="T2109" s="1"/>
      <c r="U2109" s="6"/>
      <c r="V2109" s="5"/>
      <c r="W2109" s="5"/>
      <c r="X2109" s="5"/>
      <c r="Y2109" s="5"/>
      <c r="Z2109" s="5"/>
      <c r="AA2109" s="1"/>
      <c r="AB2109" s="1"/>
      <c r="AC2109" s="1"/>
      <c r="AD2109" s="2"/>
      <c r="AE2109" s="2"/>
      <c r="AF2109" s="1"/>
    </row>
    <row r="2110">
      <c r="A2110" s="5"/>
      <c r="B2110" s="3"/>
      <c r="C2110" s="2"/>
      <c r="D2110" s="24"/>
      <c r="E2110" s="2"/>
      <c r="F2110" s="5"/>
      <c r="G2110" s="3"/>
      <c r="H2110" s="1"/>
      <c r="I2110" s="3"/>
      <c r="J2110" s="1"/>
      <c r="K2110" s="5"/>
      <c r="L2110" s="5"/>
      <c r="M2110" s="1"/>
      <c r="N2110" s="1"/>
      <c r="O2110" s="2"/>
      <c r="P2110" s="1"/>
      <c r="Q2110" s="1"/>
      <c r="R2110" s="2"/>
      <c r="S2110" s="1"/>
      <c r="T2110" s="1"/>
      <c r="U2110" s="6"/>
      <c r="V2110" s="5"/>
      <c r="W2110" s="5"/>
      <c r="X2110" s="6"/>
      <c r="Y2110" s="6"/>
      <c r="Z2110" s="5"/>
      <c r="AA2110" s="1"/>
      <c r="AB2110" s="1"/>
      <c r="AC2110" s="1"/>
      <c r="AD2110" s="2"/>
      <c r="AE2110" s="2"/>
      <c r="AF2110" s="1"/>
    </row>
    <row r="2111">
      <c r="A2111" s="5"/>
      <c r="B2111" s="3"/>
      <c r="C2111" s="2"/>
      <c r="D2111" s="24"/>
      <c r="E2111" s="2"/>
      <c r="F2111" s="5"/>
      <c r="G2111" s="3"/>
      <c r="H2111" s="1"/>
      <c r="I2111" s="3"/>
      <c r="J2111" s="1"/>
      <c r="K2111" s="5"/>
      <c r="L2111" s="5"/>
      <c r="M2111" s="1"/>
      <c r="N2111" s="1"/>
      <c r="O2111" s="2"/>
      <c r="P2111" s="1"/>
      <c r="Q2111" s="1"/>
      <c r="R2111" s="2"/>
      <c r="S2111" s="1"/>
      <c r="T2111" s="1"/>
      <c r="U2111" s="5"/>
      <c r="V2111" s="5"/>
      <c r="W2111" s="5"/>
      <c r="X2111" s="6"/>
      <c r="Y2111" s="6"/>
      <c r="Z2111" s="5"/>
      <c r="AA2111" s="1"/>
      <c r="AB2111" s="1"/>
      <c r="AC2111" s="1"/>
      <c r="AD2111" s="2"/>
      <c r="AE2111" s="2"/>
      <c r="AF2111" s="1"/>
    </row>
    <row r="2112">
      <c r="A2112" s="5"/>
      <c r="B2112" s="3"/>
      <c r="C2112" s="2"/>
      <c r="D2112" s="24"/>
      <c r="E2112" s="2"/>
      <c r="F2112" s="5"/>
      <c r="G2112" s="3"/>
      <c r="H2112" s="1"/>
      <c r="I2112" s="3"/>
      <c r="J2112" s="1"/>
      <c r="K2112" s="5"/>
      <c r="L2112" s="5"/>
      <c r="M2112" s="1"/>
      <c r="N2112" s="1"/>
      <c r="O2112" s="2"/>
      <c r="P2112" s="1"/>
      <c r="Q2112" s="1"/>
      <c r="R2112" s="2"/>
      <c r="S2112" s="1"/>
      <c r="T2112" s="1"/>
      <c r="U2112" s="6"/>
      <c r="V2112" s="5"/>
      <c r="W2112" s="5"/>
      <c r="X2112" s="6"/>
      <c r="Y2112" s="6"/>
      <c r="Z2112" s="5"/>
      <c r="AA2112" s="1"/>
      <c r="AB2112" s="1"/>
      <c r="AC2112" s="1"/>
      <c r="AD2112" s="2"/>
      <c r="AE2112" s="2"/>
      <c r="AF2112" s="1"/>
    </row>
    <row r="2113">
      <c r="A2113" s="5"/>
      <c r="B2113" s="3"/>
      <c r="C2113" s="1"/>
      <c r="D2113" s="24"/>
      <c r="E2113" s="2"/>
      <c r="F2113" s="5"/>
      <c r="G2113" s="3"/>
      <c r="H2113" s="1"/>
      <c r="I2113" s="3"/>
      <c r="J2113" s="1"/>
      <c r="K2113" s="5"/>
      <c r="L2113" s="5"/>
      <c r="M2113" s="1"/>
      <c r="N2113" s="1"/>
      <c r="O2113" s="2"/>
      <c r="P2113" s="1"/>
      <c r="Q2113" s="1"/>
      <c r="R2113" s="2"/>
      <c r="S2113" s="1"/>
      <c r="T2113" s="1"/>
      <c r="U2113" s="6"/>
      <c r="V2113" s="5"/>
      <c r="W2113" s="5"/>
      <c r="X2113" s="5"/>
      <c r="Y2113" s="5"/>
      <c r="Z2113" s="6"/>
      <c r="AA2113" s="1"/>
      <c r="AB2113" s="1"/>
      <c r="AC2113" s="1"/>
      <c r="AD2113" s="2"/>
      <c r="AE2113" s="2"/>
      <c r="AF2113" s="1"/>
    </row>
    <row r="2114">
      <c r="A2114" s="5"/>
      <c r="B2114" s="3"/>
      <c r="C2114" s="1"/>
      <c r="D2114" s="24"/>
      <c r="E2114" s="2"/>
      <c r="F2114" s="5"/>
      <c r="G2114" s="3"/>
      <c r="H2114" s="1"/>
      <c r="I2114" s="3"/>
      <c r="J2114" s="1"/>
      <c r="K2114" s="5"/>
      <c r="L2114" s="5"/>
      <c r="M2114" s="1"/>
      <c r="N2114" s="1"/>
      <c r="O2114" s="2"/>
      <c r="P2114" s="1"/>
      <c r="Q2114" s="1"/>
      <c r="R2114" s="2"/>
      <c r="S2114" s="1"/>
      <c r="T2114" s="1"/>
      <c r="U2114" s="5"/>
      <c r="V2114" s="5"/>
      <c r="W2114" s="5"/>
      <c r="X2114" s="5"/>
      <c r="Y2114" s="5"/>
      <c r="Z2114" s="5"/>
      <c r="AA2114" s="1"/>
      <c r="AB2114" s="1"/>
      <c r="AC2114" s="1"/>
      <c r="AD2114" s="2"/>
      <c r="AE2114" s="2"/>
      <c r="AF2114" s="1"/>
    </row>
    <row r="2115">
      <c r="A2115" s="5"/>
      <c r="B2115" s="3"/>
      <c r="C2115" s="1"/>
      <c r="D2115" s="24"/>
      <c r="E2115" s="2"/>
      <c r="F2115" s="5"/>
      <c r="G2115" s="3"/>
      <c r="H2115" s="1"/>
      <c r="I2115" s="3"/>
      <c r="J2115" s="1"/>
      <c r="K2115" s="5"/>
      <c r="L2115" s="5"/>
      <c r="M2115" s="1"/>
      <c r="N2115" s="1"/>
      <c r="O2115" s="2"/>
      <c r="P2115" s="1"/>
      <c r="Q2115" s="1"/>
      <c r="R2115" s="2"/>
      <c r="S2115" s="1"/>
      <c r="T2115" s="1"/>
      <c r="U2115" s="5"/>
      <c r="V2115" s="5"/>
      <c r="W2115" s="5"/>
      <c r="X2115" s="5"/>
      <c r="Y2115" s="5"/>
      <c r="Z2115" s="5"/>
      <c r="AA2115" s="1"/>
      <c r="AB2115" s="1"/>
      <c r="AC2115" s="1"/>
      <c r="AD2115" s="2"/>
      <c r="AE2115" s="2"/>
      <c r="AF2115" s="1"/>
    </row>
    <row r="2116">
      <c r="A2116" s="5"/>
      <c r="B2116" s="3"/>
      <c r="C2116" s="2"/>
      <c r="D2116" s="24"/>
      <c r="E2116" s="2"/>
      <c r="F2116" s="5"/>
      <c r="G2116" s="3"/>
      <c r="H2116" s="1"/>
      <c r="I2116" s="3"/>
      <c r="J2116" s="1"/>
      <c r="K2116" s="5"/>
      <c r="L2116" s="5"/>
      <c r="M2116" s="1"/>
      <c r="N2116" s="1"/>
      <c r="O2116" s="2"/>
      <c r="P2116" s="1"/>
      <c r="Q2116" s="1"/>
      <c r="R2116" s="2"/>
      <c r="S2116" s="1"/>
      <c r="T2116" s="1"/>
      <c r="U2116" s="5"/>
      <c r="V2116" s="5"/>
      <c r="W2116" s="5"/>
      <c r="X2116" s="5"/>
      <c r="Y2116" s="5"/>
      <c r="Z2116" s="5"/>
      <c r="AA2116" s="1"/>
      <c r="AB2116" s="1"/>
      <c r="AC2116" s="1"/>
      <c r="AD2116" s="2"/>
      <c r="AE2116" s="2"/>
      <c r="AF2116" s="1"/>
    </row>
    <row r="2117">
      <c r="A2117" s="5"/>
      <c r="B2117" s="3"/>
      <c r="C2117" s="1"/>
      <c r="D2117" s="24"/>
      <c r="E2117" s="2"/>
      <c r="F2117" s="5"/>
      <c r="G2117" s="3"/>
      <c r="H2117" s="1"/>
      <c r="I2117" s="3"/>
      <c r="J2117" s="1"/>
      <c r="K2117" s="5"/>
      <c r="L2117" s="5"/>
      <c r="M2117" s="1"/>
      <c r="N2117" s="1"/>
      <c r="O2117" s="2"/>
      <c r="P2117" s="1"/>
      <c r="Q2117" s="1"/>
      <c r="R2117" s="2"/>
      <c r="S2117" s="1"/>
      <c r="T2117" s="1"/>
      <c r="U2117" s="6"/>
      <c r="V2117" s="5"/>
      <c r="W2117" s="5"/>
      <c r="X2117" s="6"/>
      <c r="Y2117" s="6"/>
      <c r="Z2117" s="5"/>
      <c r="AA2117" s="1"/>
      <c r="AB2117" s="1"/>
      <c r="AC2117" s="1"/>
      <c r="AD2117" s="2"/>
      <c r="AE2117" s="2"/>
      <c r="AF2117" s="1"/>
    </row>
    <row r="2118">
      <c r="A2118" s="5"/>
      <c r="B2118" s="3"/>
      <c r="C2118" s="2"/>
      <c r="D2118" s="24"/>
      <c r="E2118" s="2"/>
      <c r="F2118" s="5"/>
      <c r="G2118" s="3"/>
      <c r="H2118" s="1"/>
      <c r="I2118" s="3"/>
      <c r="J2118" s="1"/>
      <c r="K2118" s="5"/>
      <c r="L2118" s="5"/>
      <c r="M2118" s="1"/>
      <c r="N2118" s="1"/>
      <c r="O2118" s="2"/>
      <c r="P2118" s="1"/>
      <c r="Q2118" s="1"/>
      <c r="R2118" s="2"/>
      <c r="S2118" s="1"/>
      <c r="T2118" s="1"/>
      <c r="U2118" s="6"/>
      <c r="V2118" s="5"/>
      <c r="W2118" s="5"/>
      <c r="X2118" s="6"/>
      <c r="Y2118" s="6"/>
      <c r="Z2118" s="5"/>
      <c r="AA2118" s="1"/>
      <c r="AB2118" s="1"/>
      <c r="AC2118" s="1"/>
      <c r="AD2118" s="2"/>
      <c r="AE2118" s="2"/>
      <c r="AF2118" s="1"/>
    </row>
    <row r="2119">
      <c r="A2119" s="5"/>
      <c r="B2119" s="3"/>
      <c r="C2119" s="1"/>
      <c r="D2119" s="24"/>
      <c r="E2119" s="2"/>
      <c r="F2119" s="5"/>
      <c r="G2119" s="3"/>
      <c r="H2119" s="1"/>
      <c r="I2119" s="3"/>
      <c r="J2119" s="1"/>
      <c r="K2119" s="5"/>
      <c r="L2119" s="5"/>
      <c r="M2119" s="1"/>
      <c r="N2119" s="1"/>
      <c r="O2119" s="2"/>
      <c r="P2119" s="1"/>
      <c r="Q2119" s="1"/>
      <c r="R2119" s="2"/>
      <c r="S2119" s="1"/>
      <c r="T2119" s="1"/>
      <c r="U2119" s="6"/>
      <c r="V2119" s="5"/>
      <c r="W2119" s="5"/>
      <c r="X2119" s="5"/>
      <c r="Y2119" s="5"/>
      <c r="Z2119" s="6"/>
      <c r="AA2119" s="1"/>
      <c r="AB2119" s="1"/>
      <c r="AC2119" s="1"/>
      <c r="AD2119" s="2"/>
      <c r="AE2119" s="2"/>
      <c r="AF2119" s="1"/>
    </row>
    <row r="2120">
      <c r="A2120" s="5"/>
      <c r="B2120" s="3"/>
      <c r="C2120" s="2"/>
      <c r="D2120" s="24"/>
      <c r="E2120" s="2"/>
      <c r="F2120" s="5"/>
      <c r="G2120" s="3"/>
      <c r="H2120" s="1"/>
      <c r="I2120" s="3"/>
      <c r="J2120" s="1"/>
      <c r="K2120" s="5"/>
      <c r="L2120" s="5"/>
      <c r="M2120" s="1"/>
      <c r="N2120" s="1"/>
      <c r="O2120" s="2"/>
      <c r="P2120" s="1"/>
      <c r="Q2120" s="1"/>
      <c r="R2120" s="2"/>
      <c r="S2120" s="1"/>
      <c r="T2120" s="1"/>
      <c r="U2120" s="5"/>
      <c r="V2120" s="5"/>
      <c r="W2120" s="5"/>
      <c r="X2120" s="6"/>
      <c r="Y2120" s="6"/>
      <c r="Z2120" s="6"/>
      <c r="AA2120" s="1"/>
      <c r="AB2120" s="1"/>
      <c r="AC2120" s="1"/>
      <c r="AD2120" s="2"/>
      <c r="AE2120" s="2"/>
      <c r="AF2120" s="1"/>
    </row>
    <row r="2121">
      <c r="A2121" s="5"/>
      <c r="B2121" s="3"/>
      <c r="C2121" s="1"/>
      <c r="D2121" s="24"/>
      <c r="E2121" s="2"/>
      <c r="F2121" s="5"/>
      <c r="G2121" s="3"/>
      <c r="H2121" s="1"/>
      <c r="I2121" s="3"/>
      <c r="J2121" s="1"/>
      <c r="K2121" s="5"/>
      <c r="L2121" s="5"/>
      <c r="M2121" s="1"/>
      <c r="N2121" s="1"/>
      <c r="O2121" s="2"/>
      <c r="P2121" s="1"/>
      <c r="Q2121" s="1"/>
      <c r="R2121" s="2"/>
      <c r="S2121" s="1"/>
      <c r="T2121" s="1"/>
      <c r="U2121" s="5"/>
      <c r="V2121" s="5"/>
      <c r="W2121" s="5"/>
      <c r="X2121" s="5"/>
      <c r="Y2121" s="5"/>
      <c r="Z2121" s="5"/>
      <c r="AA2121" s="1"/>
      <c r="AB2121" s="1"/>
      <c r="AC2121" s="1"/>
      <c r="AD2121" s="2"/>
      <c r="AE2121" s="2"/>
      <c r="AF2121" s="1"/>
    </row>
    <row r="2122">
      <c r="A2122" s="5"/>
      <c r="B2122" s="3"/>
      <c r="C2122" s="2"/>
      <c r="D2122" s="24"/>
      <c r="E2122" s="2"/>
      <c r="F2122" s="5"/>
      <c r="G2122" s="3"/>
      <c r="H2122" s="1"/>
      <c r="I2122" s="3"/>
      <c r="J2122" s="1"/>
      <c r="K2122" s="5"/>
      <c r="L2122" s="5"/>
      <c r="M2122" s="1"/>
      <c r="N2122" s="1"/>
      <c r="O2122" s="2"/>
      <c r="P2122" s="1"/>
      <c r="Q2122" s="1"/>
      <c r="R2122" s="2"/>
      <c r="S2122" s="1"/>
      <c r="T2122" s="1"/>
      <c r="U2122" s="6"/>
      <c r="V2122" s="5"/>
      <c r="W2122" s="5"/>
      <c r="X2122" s="6"/>
      <c r="Y2122" s="6"/>
      <c r="Z2122" s="5"/>
      <c r="AA2122" s="1"/>
      <c r="AB2122" s="1"/>
      <c r="AC2122" s="1"/>
      <c r="AD2122" s="2"/>
      <c r="AE2122" s="2"/>
      <c r="AF2122" s="1"/>
    </row>
    <row r="2123">
      <c r="A2123" s="5"/>
      <c r="B2123" s="3"/>
      <c r="C2123" s="2"/>
      <c r="D2123" s="24"/>
      <c r="E2123" s="2"/>
      <c r="F2123" s="5"/>
      <c r="G2123" s="3"/>
      <c r="H2123" s="1"/>
      <c r="I2123" s="3"/>
      <c r="J2123" s="1"/>
      <c r="K2123" s="5"/>
      <c r="L2123" s="5"/>
      <c r="M2123" s="1"/>
      <c r="N2123" s="1"/>
      <c r="O2123" s="2"/>
      <c r="P2123" s="1"/>
      <c r="Q2123" s="1"/>
      <c r="R2123" s="2"/>
      <c r="S2123" s="1"/>
      <c r="T2123" s="1"/>
      <c r="U2123" s="5"/>
      <c r="V2123" s="5"/>
      <c r="W2123" s="5"/>
      <c r="X2123" s="6"/>
      <c r="Y2123" s="6"/>
      <c r="Z2123" s="5"/>
      <c r="AA2123" s="1"/>
      <c r="AB2123" s="1"/>
      <c r="AC2123" s="1"/>
      <c r="AD2123" s="2"/>
      <c r="AE2123" s="2"/>
      <c r="AF2123" s="1"/>
    </row>
    <row r="2124">
      <c r="A2124" s="5"/>
      <c r="B2124" s="3"/>
      <c r="C2124" s="2"/>
      <c r="D2124" s="24"/>
      <c r="E2124" s="2"/>
      <c r="F2124" s="5"/>
      <c r="G2124" s="3"/>
      <c r="H2124" s="1"/>
      <c r="I2124" s="3"/>
      <c r="J2124" s="1"/>
      <c r="K2124" s="5"/>
      <c r="L2124" s="5"/>
      <c r="M2124" s="1"/>
      <c r="N2124" s="1"/>
      <c r="O2124" s="2"/>
      <c r="P2124" s="1"/>
      <c r="Q2124" s="1"/>
      <c r="R2124" s="2"/>
      <c r="S2124" s="1"/>
      <c r="T2124" s="1"/>
      <c r="U2124" s="6"/>
      <c r="V2124" s="5"/>
      <c r="W2124" s="5"/>
      <c r="X2124" s="6"/>
      <c r="Y2124" s="6"/>
      <c r="Z2124" s="5"/>
      <c r="AA2124" s="1"/>
      <c r="AB2124" s="1"/>
      <c r="AC2124" s="1"/>
      <c r="AD2124" s="2"/>
      <c r="AE2124" s="2"/>
      <c r="AF2124" s="1"/>
    </row>
    <row r="2125">
      <c r="A2125" s="5"/>
      <c r="B2125" s="3"/>
      <c r="C2125" s="2"/>
      <c r="D2125" s="24"/>
      <c r="E2125" s="2"/>
      <c r="F2125" s="5"/>
      <c r="G2125" s="3"/>
      <c r="H2125" s="1"/>
      <c r="I2125" s="3"/>
      <c r="J2125" s="1"/>
      <c r="K2125" s="5"/>
      <c r="L2125" s="5"/>
      <c r="M2125" s="1"/>
      <c r="N2125" s="1"/>
      <c r="O2125" s="2"/>
      <c r="P2125" s="1"/>
      <c r="Q2125" s="1"/>
      <c r="R2125" s="2"/>
      <c r="S2125" s="1"/>
      <c r="T2125" s="1"/>
      <c r="U2125" s="5"/>
      <c r="V2125" s="5"/>
      <c r="W2125" s="5"/>
      <c r="X2125" s="5"/>
      <c r="Y2125" s="5"/>
      <c r="Z2125" s="5"/>
      <c r="AA2125" s="1"/>
      <c r="AB2125" s="1"/>
      <c r="AC2125" s="1"/>
      <c r="AD2125" s="2"/>
      <c r="AE2125" s="2"/>
      <c r="AF2125" s="1"/>
    </row>
    <row r="2126">
      <c r="A2126" s="5"/>
      <c r="B2126" s="3"/>
      <c r="C2126" s="1"/>
      <c r="D2126" s="24"/>
      <c r="E2126" s="2"/>
      <c r="F2126" s="5"/>
      <c r="G2126" s="3"/>
      <c r="H2126" s="1"/>
      <c r="I2126" s="3"/>
      <c r="J2126" s="1"/>
      <c r="K2126" s="5"/>
      <c r="L2126" s="5"/>
      <c r="M2126" s="1"/>
      <c r="N2126" s="1"/>
      <c r="O2126" s="2"/>
      <c r="P2126" s="1"/>
      <c r="Q2126" s="1"/>
      <c r="R2126" s="2"/>
      <c r="S2126" s="1"/>
      <c r="T2126" s="1"/>
      <c r="U2126" s="5"/>
      <c r="V2126" s="5"/>
      <c r="W2126" s="5"/>
      <c r="X2126" s="5"/>
      <c r="Y2126" s="5"/>
      <c r="Z2126" s="5"/>
      <c r="AA2126" s="1"/>
      <c r="AB2126" s="1"/>
      <c r="AC2126" s="1"/>
      <c r="AD2126" s="2"/>
      <c r="AE2126" s="2"/>
      <c r="AF2126" s="1"/>
    </row>
    <row r="2127">
      <c r="A2127" s="5"/>
      <c r="B2127" s="3"/>
      <c r="C2127" s="2"/>
      <c r="D2127" s="24"/>
      <c r="E2127" s="2"/>
      <c r="F2127" s="5"/>
      <c r="G2127" s="3"/>
      <c r="H2127" s="1"/>
      <c r="I2127" s="3"/>
      <c r="J2127" s="1"/>
      <c r="K2127" s="5"/>
      <c r="L2127" s="5"/>
      <c r="M2127" s="1"/>
      <c r="N2127" s="1"/>
      <c r="O2127" s="2"/>
      <c r="P2127" s="1"/>
      <c r="Q2127" s="1"/>
      <c r="R2127" s="2"/>
      <c r="S2127" s="1"/>
      <c r="T2127" s="1"/>
      <c r="U2127" s="5"/>
      <c r="V2127" s="5"/>
      <c r="W2127" s="5"/>
      <c r="X2127" s="5"/>
      <c r="Y2127" s="5"/>
      <c r="Z2127" s="5"/>
      <c r="AA2127" s="1"/>
      <c r="AB2127" s="1"/>
      <c r="AC2127" s="1"/>
      <c r="AD2127" s="2"/>
      <c r="AE2127" s="2"/>
      <c r="AF2127" s="1"/>
    </row>
    <row r="2128">
      <c r="A2128" s="5"/>
      <c r="B2128" s="3"/>
      <c r="C2128" s="2"/>
      <c r="D2128" s="24"/>
      <c r="E2128" s="2"/>
      <c r="F2128" s="5"/>
      <c r="G2128" s="3"/>
      <c r="H2128" s="1"/>
      <c r="I2128" s="3"/>
      <c r="J2128" s="1"/>
      <c r="K2128" s="5"/>
      <c r="L2128" s="5"/>
      <c r="M2128" s="1"/>
      <c r="N2128" s="1"/>
      <c r="O2128" s="2"/>
      <c r="P2128" s="1"/>
      <c r="Q2128" s="1"/>
      <c r="R2128" s="2"/>
      <c r="S2128" s="1"/>
      <c r="T2128" s="1"/>
      <c r="U2128" s="5"/>
      <c r="V2128" s="5"/>
      <c r="W2128" s="5"/>
      <c r="X2128" s="5"/>
      <c r="Y2128" s="5"/>
      <c r="Z2128" s="5"/>
      <c r="AA2128" s="1"/>
      <c r="AB2128" s="1"/>
      <c r="AC2128" s="1"/>
      <c r="AD2128" s="2"/>
      <c r="AE2128" s="2"/>
      <c r="AF2128" s="1"/>
    </row>
    <row r="2129">
      <c r="A2129" s="5"/>
      <c r="B2129" s="3"/>
      <c r="C2129" s="1"/>
      <c r="D2129" s="24"/>
      <c r="E2129" s="2"/>
      <c r="F2129" s="5"/>
      <c r="G2129" s="3"/>
      <c r="H2129" s="1"/>
      <c r="I2129" s="3"/>
      <c r="J2129" s="1"/>
      <c r="K2129" s="5"/>
      <c r="L2129" s="5"/>
      <c r="M2129" s="1"/>
      <c r="N2129" s="1"/>
      <c r="O2129" s="2"/>
      <c r="P2129" s="1"/>
      <c r="Q2129" s="1"/>
      <c r="R2129" s="2"/>
      <c r="S2129" s="1"/>
      <c r="T2129" s="1"/>
      <c r="U2129" s="5"/>
      <c r="V2129" s="5"/>
      <c r="W2129" s="5"/>
      <c r="X2129" s="5"/>
      <c r="Y2129" s="5"/>
      <c r="Z2129" s="5"/>
      <c r="AA2129" s="1"/>
      <c r="AB2129" s="1"/>
      <c r="AC2129" s="1"/>
      <c r="AD2129" s="2"/>
      <c r="AE2129" s="2"/>
      <c r="AF2129" s="1"/>
    </row>
    <row r="2130">
      <c r="A2130" s="5"/>
      <c r="B2130" s="3"/>
      <c r="C2130" s="2"/>
      <c r="D2130" s="24"/>
      <c r="E2130" s="2"/>
      <c r="F2130" s="5"/>
      <c r="G2130" s="3"/>
      <c r="H2130" s="1"/>
      <c r="I2130" s="3"/>
      <c r="J2130" s="1"/>
      <c r="K2130" s="5"/>
      <c r="L2130" s="5"/>
      <c r="M2130" s="1"/>
      <c r="N2130" s="1"/>
      <c r="O2130" s="2"/>
      <c r="P2130" s="1"/>
      <c r="Q2130" s="1"/>
      <c r="R2130" s="2"/>
      <c r="S2130" s="1"/>
      <c r="T2130" s="1"/>
      <c r="U2130" s="6"/>
      <c r="V2130" s="5"/>
      <c r="W2130" s="5"/>
      <c r="X2130" s="5"/>
      <c r="Y2130" s="5"/>
      <c r="Z2130" s="5"/>
      <c r="AA2130" s="1"/>
      <c r="AB2130" s="1"/>
      <c r="AC2130" s="1"/>
      <c r="AD2130" s="2"/>
      <c r="AE2130" s="2"/>
      <c r="AF2130" s="1"/>
    </row>
    <row r="2131">
      <c r="A2131" s="5"/>
      <c r="B2131" s="3"/>
      <c r="C2131" s="2"/>
      <c r="D2131" s="24"/>
      <c r="E2131" s="2"/>
      <c r="F2131" s="5"/>
      <c r="G2131" s="3"/>
      <c r="H2131" s="1"/>
      <c r="I2131" s="3"/>
      <c r="J2131" s="1"/>
      <c r="K2131" s="5"/>
      <c r="L2131" s="5"/>
      <c r="M2131" s="1"/>
      <c r="N2131" s="1"/>
      <c r="O2131" s="2"/>
      <c r="P2131" s="1"/>
      <c r="Q2131" s="1"/>
      <c r="R2131" s="2"/>
      <c r="S2131" s="1"/>
      <c r="T2131" s="1"/>
      <c r="U2131" s="6"/>
      <c r="V2131" s="5"/>
      <c r="W2131" s="5"/>
      <c r="X2131" s="6"/>
      <c r="Y2131" s="6"/>
      <c r="Z2131" s="6"/>
      <c r="AA2131" s="1"/>
      <c r="AB2131" s="1"/>
      <c r="AC2131" s="1"/>
      <c r="AD2131" s="2"/>
      <c r="AE2131" s="2"/>
      <c r="AF2131" s="1"/>
    </row>
    <row r="2132">
      <c r="A2132" s="5"/>
      <c r="B2132" s="3"/>
      <c r="C2132" s="2"/>
      <c r="D2132" s="24"/>
      <c r="E2132" s="2"/>
      <c r="F2132" s="5"/>
      <c r="G2132" s="3"/>
      <c r="H2132" s="1"/>
      <c r="I2132" s="3"/>
      <c r="J2132" s="1"/>
      <c r="K2132" s="5"/>
      <c r="L2132" s="5"/>
      <c r="M2132" s="1"/>
      <c r="N2132" s="1"/>
      <c r="O2132" s="2"/>
      <c r="P2132" s="1"/>
      <c r="Q2132" s="1"/>
      <c r="R2132" s="2"/>
      <c r="S2132" s="1"/>
      <c r="T2132" s="1"/>
      <c r="U2132" s="6"/>
      <c r="V2132" s="5"/>
      <c r="W2132" s="5"/>
      <c r="X2132" s="6"/>
      <c r="Y2132" s="6"/>
      <c r="Z2132" s="5"/>
      <c r="AA2132" s="1"/>
      <c r="AB2132" s="1"/>
      <c r="AC2132" s="1"/>
      <c r="AD2132" s="2"/>
      <c r="AE2132" s="2"/>
      <c r="AF2132" s="1"/>
    </row>
    <row r="2133">
      <c r="A2133" s="5"/>
      <c r="B2133" s="3"/>
      <c r="C2133" s="2"/>
      <c r="D2133" s="24"/>
      <c r="E2133" s="2"/>
      <c r="F2133" s="5"/>
      <c r="G2133" s="3"/>
      <c r="H2133" s="1"/>
      <c r="I2133" s="3"/>
      <c r="J2133" s="1"/>
      <c r="K2133" s="5"/>
      <c r="L2133" s="5"/>
      <c r="M2133" s="1"/>
      <c r="N2133" s="1"/>
      <c r="O2133" s="2"/>
      <c r="P2133" s="1"/>
      <c r="Q2133" s="1"/>
      <c r="R2133" s="2"/>
      <c r="S2133" s="1"/>
      <c r="T2133" s="1"/>
      <c r="U2133" s="5"/>
      <c r="V2133" s="5"/>
      <c r="W2133" s="5"/>
      <c r="X2133" s="6"/>
      <c r="Y2133" s="6"/>
      <c r="Z2133" s="5"/>
      <c r="AA2133" s="1"/>
      <c r="AB2133" s="1"/>
      <c r="AC2133" s="1"/>
      <c r="AD2133" s="2"/>
      <c r="AE2133" s="2"/>
      <c r="AF2133" s="1"/>
    </row>
    <row r="2134">
      <c r="A2134" s="5"/>
      <c r="B2134" s="3"/>
      <c r="C2134" s="2"/>
      <c r="D2134" s="24"/>
      <c r="E2134" s="2"/>
      <c r="F2134" s="5"/>
      <c r="G2134" s="3"/>
      <c r="H2134" s="1"/>
      <c r="I2134" s="3"/>
      <c r="J2134" s="1"/>
      <c r="K2134" s="5"/>
      <c r="L2134" s="5"/>
      <c r="M2134" s="1"/>
      <c r="N2134" s="1"/>
      <c r="O2134" s="2"/>
      <c r="P2134" s="1"/>
      <c r="Q2134" s="1"/>
      <c r="R2134" s="2"/>
      <c r="S2134" s="1"/>
      <c r="T2134" s="1"/>
      <c r="U2134" s="6"/>
      <c r="V2134" s="5"/>
      <c r="W2134" s="5"/>
      <c r="X2134" s="6"/>
      <c r="Y2134" s="6"/>
      <c r="Z2134" s="5"/>
      <c r="AA2134" s="1"/>
      <c r="AB2134" s="1"/>
      <c r="AC2134" s="1"/>
      <c r="AD2134" s="2"/>
      <c r="AE2134" s="2"/>
      <c r="AF2134" s="1"/>
    </row>
    <row r="2135">
      <c r="A2135" s="5"/>
      <c r="B2135" s="3"/>
      <c r="C2135" s="2"/>
      <c r="D2135" s="24"/>
      <c r="E2135" s="2"/>
      <c r="F2135" s="5"/>
      <c r="G2135" s="3"/>
      <c r="H2135" s="1"/>
      <c r="I2135" s="3"/>
      <c r="J2135" s="1"/>
      <c r="K2135" s="5"/>
      <c r="L2135" s="5"/>
      <c r="M2135" s="1"/>
      <c r="N2135" s="1"/>
      <c r="O2135" s="2"/>
      <c r="P2135" s="1"/>
      <c r="Q2135" s="1"/>
      <c r="R2135" s="2"/>
      <c r="S2135" s="1"/>
      <c r="T2135" s="1"/>
      <c r="U2135" s="6"/>
      <c r="V2135" s="5"/>
      <c r="W2135" s="5"/>
      <c r="X2135" s="5"/>
      <c r="Y2135" s="5"/>
      <c r="Z2135" s="5"/>
      <c r="AA2135" s="2"/>
      <c r="AB2135" s="2"/>
      <c r="AC2135" s="1"/>
      <c r="AD2135" s="2"/>
      <c r="AE2135" s="2"/>
      <c r="AF2135" s="1"/>
    </row>
    <row r="2136">
      <c r="A2136" s="5"/>
      <c r="B2136" s="3"/>
      <c r="C2136" s="2"/>
      <c r="D2136" s="24"/>
      <c r="E2136" s="2"/>
      <c r="F2136" s="5"/>
      <c r="G2136" s="3"/>
      <c r="H2136" s="1"/>
      <c r="I2136" s="3"/>
      <c r="J2136" s="1"/>
      <c r="K2136" s="5"/>
      <c r="L2136" s="5"/>
      <c r="M2136" s="1"/>
      <c r="N2136" s="1"/>
      <c r="O2136" s="2"/>
      <c r="P2136" s="1"/>
      <c r="Q2136" s="1"/>
      <c r="R2136" s="2"/>
      <c r="S2136" s="1"/>
      <c r="T2136" s="1"/>
      <c r="U2136" s="6"/>
      <c r="V2136" s="5"/>
      <c r="W2136" s="5"/>
      <c r="X2136" s="6"/>
      <c r="Y2136" s="6"/>
      <c r="Z2136" s="6"/>
      <c r="AA2136" s="1"/>
      <c r="AB2136" s="1"/>
      <c r="AC2136" s="1"/>
      <c r="AD2136" s="2"/>
      <c r="AE2136" s="2"/>
      <c r="AF2136" s="1"/>
    </row>
    <row r="2137">
      <c r="A2137" s="5"/>
      <c r="B2137" s="3"/>
      <c r="C2137" s="1"/>
      <c r="D2137" s="24"/>
      <c r="E2137" s="2"/>
      <c r="F2137" s="5"/>
      <c r="G2137" s="3"/>
      <c r="H2137" s="1"/>
      <c r="I2137" s="3"/>
      <c r="J2137" s="1"/>
      <c r="K2137" s="5"/>
      <c r="L2137" s="5"/>
      <c r="M2137" s="1"/>
      <c r="N2137" s="1"/>
      <c r="O2137" s="2"/>
      <c r="P2137" s="1"/>
      <c r="Q2137" s="1"/>
      <c r="R2137" s="2"/>
      <c r="S2137" s="1"/>
      <c r="T2137" s="1"/>
      <c r="U2137" s="5"/>
      <c r="V2137" s="5"/>
      <c r="W2137" s="5"/>
      <c r="X2137" s="5"/>
      <c r="Y2137" s="5"/>
      <c r="Z2137" s="5"/>
      <c r="AA2137" s="1"/>
      <c r="AB2137" s="1"/>
      <c r="AC2137" s="1"/>
      <c r="AD2137" s="2"/>
      <c r="AE2137" s="2"/>
      <c r="AF2137" s="1"/>
    </row>
    <row r="2138">
      <c r="A2138" s="5"/>
      <c r="B2138" s="3"/>
      <c r="C2138" s="1"/>
      <c r="D2138" s="24"/>
      <c r="E2138" s="2"/>
      <c r="F2138" s="5"/>
      <c r="G2138" s="3"/>
      <c r="H2138" s="1"/>
      <c r="I2138" s="3"/>
      <c r="J2138" s="1"/>
      <c r="K2138" s="5"/>
      <c r="L2138" s="5"/>
      <c r="M2138" s="1"/>
      <c r="N2138" s="1"/>
      <c r="O2138" s="2"/>
      <c r="P2138" s="1"/>
      <c r="Q2138" s="1"/>
      <c r="R2138" s="2"/>
      <c r="S2138" s="1"/>
      <c r="T2138" s="1"/>
      <c r="U2138" s="6"/>
      <c r="V2138" s="5"/>
      <c r="W2138" s="5"/>
      <c r="X2138" s="5"/>
      <c r="Y2138" s="5"/>
      <c r="Z2138" s="6"/>
      <c r="AA2138" s="1"/>
      <c r="AB2138" s="1"/>
      <c r="AC2138" s="1"/>
      <c r="AD2138" s="2"/>
      <c r="AE2138" s="2"/>
      <c r="AF2138" s="1"/>
    </row>
    <row r="2139">
      <c r="A2139" s="5"/>
      <c r="B2139" s="3"/>
      <c r="C2139" s="1"/>
      <c r="D2139" s="24"/>
      <c r="E2139" s="2"/>
      <c r="F2139" s="5"/>
      <c r="G2139" s="3"/>
      <c r="H2139" s="1"/>
      <c r="I2139" s="3"/>
      <c r="J2139" s="1"/>
      <c r="K2139" s="5"/>
      <c r="L2139" s="5"/>
      <c r="M2139" s="1"/>
      <c r="N2139" s="1"/>
      <c r="O2139" s="2"/>
      <c r="P2139" s="1"/>
      <c r="Q2139" s="1"/>
      <c r="R2139" s="2"/>
      <c r="S2139" s="1"/>
      <c r="T2139" s="1"/>
      <c r="U2139" s="5"/>
      <c r="V2139" s="5"/>
      <c r="W2139" s="5"/>
      <c r="X2139" s="5"/>
      <c r="Y2139" s="5"/>
      <c r="Z2139" s="5"/>
      <c r="AA2139" s="1"/>
      <c r="AB2139" s="1"/>
      <c r="AC2139" s="1"/>
      <c r="AD2139" s="2"/>
      <c r="AE2139" s="2"/>
      <c r="AF2139" s="1"/>
    </row>
    <row r="2140">
      <c r="A2140" s="5"/>
      <c r="B2140" s="3"/>
      <c r="C2140" s="1"/>
      <c r="D2140" s="24"/>
      <c r="E2140" s="2"/>
      <c r="F2140" s="5"/>
      <c r="G2140" s="3"/>
      <c r="H2140" s="1"/>
      <c r="I2140" s="3"/>
      <c r="J2140" s="1"/>
      <c r="K2140" s="5"/>
      <c r="L2140" s="5"/>
      <c r="M2140" s="1"/>
      <c r="N2140" s="1"/>
      <c r="O2140" s="2"/>
      <c r="P2140" s="1"/>
      <c r="Q2140" s="1"/>
      <c r="R2140" s="2"/>
      <c r="S2140" s="1"/>
      <c r="T2140" s="1"/>
      <c r="U2140" s="5"/>
      <c r="V2140" s="5"/>
      <c r="W2140" s="5"/>
      <c r="X2140" s="5"/>
      <c r="Y2140" s="5"/>
      <c r="Z2140" s="5"/>
      <c r="AA2140" s="1"/>
      <c r="AB2140" s="1"/>
      <c r="AC2140" s="1"/>
      <c r="AD2140" s="2"/>
      <c r="AE2140" s="2"/>
      <c r="AF2140" s="1"/>
    </row>
    <row r="2141">
      <c r="A2141" s="5"/>
      <c r="B2141" s="3"/>
      <c r="C2141" s="1"/>
      <c r="D2141" s="24"/>
      <c r="E2141" s="2"/>
      <c r="F2141" s="5"/>
      <c r="G2141" s="3"/>
      <c r="H2141" s="1"/>
      <c r="I2141" s="3"/>
      <c r="J2141" s="1"/>
      <c r="K2141" s="5"/>
      <c r="L2141" s="5"/>
      <c r="M2141" s="1"/>
      <c r="N2141" s="1"/>
      <c r="O2141" s="2"/>
      <c r="P2141" s="1"/>
      <c r="Q2141" s="1"/>
      <c r="R2141" s="2"/>
      <c r="S2141" s="1"/>
      <c r="T2141" s="1"/>
      <c r="U2141" s="5"/>
      <c r="V2141" s="5"/>
      <c r="W2141" s="5"/>
      <c r="X2141" s="5"/>
      <c r="Y2141" s="5"/>
      <c r="Z2141" s="5"/>
      <c r="AA2141" s="1"/>
      <c r="AB2141" s="1"/>
      <c r="AC2141" s="1"/>
      <c r="AD2141" s="2"/>
      <c r="AE2141" s="2"/>
      <c r="AF2141" s="1"/>
    </row>
    <row r="2142">
      <c r="A2142" s="5"/>
      <c r="B2142" s="3"/>
      <c r="C2142" s="2"/>
      <c r="D2142" s="24"/>
      <c r="E2142" s="2"/>
      <c r="F2142" s="5"/>
      <c r="G2142" s="3"/>
      <c r="H2142" s="1"/>
      <c r="I2142" s="3"/>
      <c r="J2142" s="1"/>
      <c r="K2142" s="5"/>
      <c r="L2142" s="5"/>
      <c r="M2142" s="1"/>
      <c r="N2142" s="1"/>
      <c r="O2142" s="2"/>
      <c r="P2142" s="1"/>
      <c r="Q2142" s="1"/>
      <c r="R2142" s="2"/>
      <c r="S2142" s="1"/>
      <c r="T2142" s="1"/>
      <c r="U2142" s="6"/>
      <c r="V2142" s="5"/>
      <c r="W2142" s="5"/>
      <c r="X2142" s="6"/>
      <c r="Y2142" s="6"/>
      <c r="Z2142" s="5"/>
      <c r="AA2142" s="1"/>
      <c r="AB2142" s="1"/>
      <c r="AC2142" s="1"/>
      <c r="AD2142" s="2"/>
      <c r="AE2142" s="2"/>
      <c r="AF2142" s="1"/>
    </row>
    <row r="2143">
      <c r="A2143" s="5"/>
      <c r="B2143" s="3"/>
      <c r="C2143" s="2"/>
      <c r="D2143" s="24"/>
      <c r="E2143" s="2"/>
      <c r="F2143" s="5"/>
      <c r="G2143" s="3"/>
      <c r="H2143" s="1"/>
      <c r="I2143" s="3"/>
      <c r="J2143" s="1"/>
      <c r="K2143" s="5"/>
      <c r="L2143" s="5"/>
      <c r="M2143" s="1"/>
      <c r="N2143" s="1"/>
      <c r="O2143" s="2"/>
      <c r="P2143" s="1"/>
      <c r="Q2143" s="1"/>
      <c r="R2143" s="2"/>
      <c r="S2143" s="1"/>
      <c r="T2143" s="1"/>
      <c r="U2143" s="5"/>
      <c r="V2143" s="5"/>
      <c r="W2143" s="5"/>
      <c r="X2143" s="6"/>
      <c r="Y2143" s="6"/>
      <c r="Z2143" s="6"/>
      <c r="AA2143" s="1"/>
      <c r="AB2143" s="1"/>
      <c r="AC2143" s="1"/>
      <c r="AD2143" s="2"/>
      <c r="AE2143" s="2"/>
      <c r="AF2143" s="1"/>
    </row>
    <row r="2144">
      <c r="A2144" s="5"/>
      <c r="B2144" s="3"/>
      <c r="C2144" s="1"/>
      <c r="D2144" s="24"/>
      <c r="E2144" s="2"/>
      <c r="F2144" s="5"/>
      <c r="G2144" s="3"/>
      <c r="H2144" s="1"/>
      <c r="I2144" s="3"/>
      <c r="J2144" s="1"/>
      <c r="K2144" s="5"/>
      <c r="L2144" s="5"/>
      <c r="M2144" s="1"/>
      <c r="N2144" s="1"/>
      <c r="O2144" s="2"/>
      <c r="P2144" s="1"/>
      <c r="Q2144" s="1"/>
      <c r="R2144" s="2"/>
      <c r="S2144" s="1"/>
      <c r="T2144" s="1"/>
      <c r="U2144" s="5"/>
      <c r="V2144" s="5"/>
      <c r="W2144" s="5"/>
      <c r="X2144" s="5"/>
      <c r="Y2144" s="5"/>
      <c r="Z2144" s="5"/>
      <c r="AA2144" s="1"/>
      <c r="AB2144" s="1"/>
      <c r="AC2144" s="1"/>
      <c r="AD2144" s="2"/>
      <c r="AE2144" s="2"/>
      <c r="AF2144" s="1"/>
    </row>
    <row r="2145">
      <c r="A2145" s="5"/>
      <c r="B2145" s="3"/>
      <c r="C2145" s="2"/>
      <c r="D2145" s="24"/>
      <c r="E2145" s="2"/>
      <c r="F2145" s="5"/>
      <c r="G2145" s="3"/>
      <c r="H2145" s="1"/>
      <c r="I2145" s="3"/>
      <c r="J2145" s="1"/>
      <c r="K2145" s="5"/>
      <c r="L2145" s="5"/>
      <c r="M2145" s="1"/>
      <c r="N2145" s="1"/>
      <c r="O2145" s="2"/>
      <c r="P2145" s="1"/>
      <c r="Q2145" s="1"/>
      <c r="R2145" s="2"/>
      <c r="S2145" s="1"/>
      <c r="T2145" s="1"/>
      <c r="U2145" s="6"/>
      <c r="V2145" s="5"/>
      <c r="W2145" s="5"/>
      <c r="X2145" s="6"/>
      <c r="Y2145" s="6"/>
      <c r="Z2145" s="5"/>
      <c r="AA2145" s="1"/>
      <c r="AB2145" s="1"/>
      <c r="AC2145" s="1"/>
      <c r="AD2145" s="2"/>
      <c r="AE2145" s="2"/>
      <c r="AF2145" s="1"/>
    </row>
    <row r="2146">
      <c r="A2146" s="5"/>
      <c r="B2146" s="3"/>
      <c r="C2146" s="2"/>
      <c r="D2146" s="24"/>
      <c r="E2146" s="2"/>
      <c r="F2146" s="5"/>
      <c r="G2146" s="3"/>
      <c r="H2146" s="1"/>
      <c r="I2146" s="3"/>
      <c r="J2146" s="1"/>
      <c r="K2146" s="5"/>
      <c r="L2146" s="5"/>
      <c r="M2146" s="1"/>
      <c r="N2146" s="1"/>
      <c r="O2146" s="2"/>
      <c r="P2146" s="1"/>
      <c r="Q2146" s="1"/>
      <c r="R2146" s="2"/>
      <c r="S2146" s="1"/>
      <c r="T2146" s="1"/>
      <c r="U2146" s="6"/>
      <c r="V2146" s="5"/>
      <c r="W2146" s="5"/>
      <c r="X2146" s="6"/>
      <c r="Y2146" s="6"/>
      <c r="Z2146" s="5"/>
      <c r="AA2146" s="1"/>
      <c r="AB2146" s="1"/>
      <c r="AC2146" s="1"/>
      <c r="AD2146" s="2"/>
      <c r="AE2146" s="2"/>
      <c r="AF2146" s="1"/>
    </row>
    <row r="2147">
      <c r="A2147" s="5"/>
      <c r="B2147" s="3"/>
      <c r="C2147" s="2"/>
      <c r="D2147" s="24"/>
      <c r="E2147" s="2"/>
      <c r="F2147" s="5"/>
      <c r="G2147" s="3"/>
      <c r="H2147" s="1"/>
      <c r="I2147" s="3"/>
      <c r="J2147" s="1"/>
      <c r="K2147" s="5"/>
      <c r="L2147" s="5"/>
      <c r="M2147" s="1"/>
      <c r="N2147" s="1"/>
      <c r="O2147" s="2"/>
      <c r="P2147" s="1"/>
      <c r="Q2147" s="1"/>
      <c r="R2147" s="2"/>
      <c r="S2147" s="1"/>
      <c r="T2147" s="1"/>
      <c r="U2147" s="6"/>
      <c r="V2147" s="5"/>
      <c r="W2147" s="5"/>
      <c r="X2147" s="6"/>
      <c r="Y2147" s="6"/>
      <c r="Z2147" s="6"/>
      <c r="AA2147" s="1"/>
      <c r="AB2147" s="1"/>
      <c r="AC2147" s="1"/>
      <c r="AD2147" s="2"/>
      <c r="AE2147" s="2"/>
      <c r="AF2147" s="1"/>
    </row>
    <row r="2148">
      <c r="A2148" s="5"/>
      <c r="B2148" s="3"/>
      <c r="C2148" s="2"/>
      <c r="D2148" s="24"/>
      <c r="E2148" s="2"/>
      <c r="F2148" s="5"/>
      <c r="G2148" s="3"/>
      <c r="H2148" s="1"/>
      <c r="I2148" s="3"/>
      <c r="J2148" s="1"/>
      <c r="K2148" s="5"/>
      <c r="L2148" s="5"/>
      <c r="M2148" s="1"/>
      <c r="N2148" s="1"/>
      <c r="O2148" s="2"/>
      <c r="P2148" s="1"/>
      <c r="Q2148" s="1"/>
      <c r="R2148" s="2"/>
      <c r="S2148" s="1"/>
      <c r="T2148" s="1"/>
      <c r="U2148" s="6"/>
      <c r="V2148" s="5"/>
      <c r="W2148" s="5"/>
      <c r="X2148" s="6"/>
      <c r="Y2148" s="6"/>
      <c r="Z2148" s="6"/>
      <c r="AA2148" s="1"/>
      <c r="AB2148" s="1"/>
      <c r="AC2148" s="1"/>
      <c r="AD2148" s="2"/>
      <c r="AE2148" s="2"/>
      <c r="AF2148" s="1"/>
    </row>
    <row r="2149">
      <c r="A2149" s="5"/>
      <c r="B2149" s="3"/>
      <c r="C2149" s="2"/>
      <c r="D2149" s="24"/>
      <c r="E2149" s="2"/>
      <c r="F2149" s="5"/>
      <c r="G2149" s="3"/>
      <c r="H2149" s="1"/>
      <c r="I2149" s="3"/>
      <c r="J2149" s="1"/>
      <c r="K2149" s="5"/>
      <c r="L2149" s="5"/>
      <c r="M2149" s="1"/>
      <c r="N2149" s="1"/>
      <c r="O2149" s="2"/>
      <c r="P2149" s="1"/>
      <c r="Q2149" s="1"/>
      <c r="R2149" s="2"/>
      <c r="S2149" s="1"/>
      <c r="T2149" s="1"/>
      <c r="U2149" s="6"/>
      <c r="V2149" s="5"/>
      <c r="W2149" s="5"/>
      <c r="X2149" s="6"/>
      <c r="Y2149" s="6"/>
      <c r="Z2149" s="6"/>
      <c r="AA2149" s="1"/>
      <c r="AB2149" s="1"/>
      <c r="AC2149" s="1"/>
      <c r="AD2149" s="2"/>
      <c r="AE2149" s="2"/>
      <c r="AF2149" s="1"/>
    </row>
    <row r="2150">
      <c r="A2150" s="5"/>
      <c r="B2150" s="3"/>
      <c r="C2150" s="2"/>
      <c r="D2150" s="24"/>
      <c r="E2150" s="2"/>
      <c r="F2150" s="5"/>
      <c r="G2150" s="3"/>
      <c r="H2150" s="1"/>
      <c r="I2150" s="3"/>
      <c r="J2150" s="1"/>
      <c r="K2150" s="5"/>
      <c r="L2150" s="5"/>
      <c r="M2150" s="1"/>
      <c r="N2150" s="1"/>
      <c r="O2150" s="2"/>
      <c r="P2150" s="1"/>
      <c r="Q2150" s="1"/>
      <c r="R2150" s="2"/>
      <c r="S2150" s="1"/>
      <c r="T2150" s="1"/>
      <c r="U2150" s="6"/>
      <c r="V2150" s="5"/>
      <c r="W2150" s="5"/>
      <c r="X2150" s="6"/>
      <c r="Y2150" s="6"/>
      <c r="Z2150" s="6"/>
      <c r="AA2150" s="1"/>
      <c r="AB2150" s="1"/>
      <c r="AC2150" s="1"/>
      <c r="AD2150" s="2"/>
      <c r="AE2150" s="2"/>
      <c r="AF2150" s="1"/>
    </row>
    <row r="2151">
      <c r="A2151" s="5"/>
      <c r="B2151" s="3"/>
      <c r="C2151" s="1"/>
      <c r="D2151" s="24"/>
      <c r="E2151" s="2"/>
      <c r="F2151" s="5"/>
      <c r="G2151" s="3"/>
      <c r="H2151" s="1"/>
      <c r="I2151" s="3"/>
      <c r="J2151" s="1"/>
      <c r="K2151" s="5"/>
      <c r="L2151" s="5"/>
      <c r="M2151" s="1"/>
      <c r="N2151" s="1"/>
      <c r="O2151" s="2"/>
      <c r="P2151" s="1"/>
      <c r="Q2151" s="1"/>
      <c r="R2151" s="2"/>
      <c r="S2151" s="1"/>
      <c r="T2151" s="1"/>
      <c r="U2151" s="6"/>
      <c r="V2151" s="5"/>
      <c r="W2151" s="5"/>
      <c r="X2151" s="6"/>
      <c r="Y2151" s="6"/>
      <c r="Z2151" s="6"/>
      <c r="AA2151" s="1"/>
      <c r="AB2151" s="1"/>
      <c r="AC2151" s="1"/>
      <c r="AD2151" s="2"/>
      <c r="AE2151" s="2"/>
      <c r="AF2151" s="1"/>
    </row>
    <row r="2152">
      <c r="A2152" s="5"/>
      <c r="B2152" s="3"/>
      <c r="C2152" s="1"/>
      <c r="D2152" s="24"/>
      <c r="E2152" s="2"/>
      <c r="F2152" s="5"/>
      <c r="G2152" s="3"/>
      <c r="H2152" s="1"/>
      <c r="I2152" s="3"/>
      <c r="J2152" s="1"/>
      <c r="K2152" s="5"/>
      <c r="L2152" s="5"/>
      <c r="M2152" s="1"/>
      <c r="N2152" s="1"/>
      <c r="O2152" s="2"/>
      <c r="P2152" s="1"/>
      <c r="Q2152" s="1"/>
      <c r="R2152" s="2"/>
      <c r="S2152" s="1"/>
      <c r="T2152" s="1"/>
      <c r="U2152" s="5"/>
      <c r="V2152" s="5"/>
      <c r="W2152" s="5"/>
      <c r="X2152" s="5"/>
      <c r="Y2152" s="5"/>
      <c r="Z2152" s="5"/>
      <c r="AA2152" s="1"/>
      <c r="AB2152" s="1"/>
      <c r="AC2152" s="1"/>
      <c r="AD2152" s="2"/>
      <c r="AE2152" s="2"/>
      <c r="AF2152" s="1"/>
    </row>
    <row r="2153">
      <c r="A2153" s="5"/>
      <c r="B2153" s="3"/>
      <c r="C2153" s="1"/>
      <c r="D2153" s="24"/>
      <c r="E2153" s="2"/>
      <c r="F2153" s="5"/>
      <c r="G2153" s="3"/>
      <c r="H2153" s="1"/>
      <c r="I2153" s="3"/>
      <c r="J2153" s="1"/>
      <c r="K2153" s="5"/>
      <c r="L2153" s="5"/>
      <c r="M2153" s="1"/>
      <c r="N2153" s="1"/>
      <c r="O2153" s="2"/>
      <c r="P2153" s="1"/>
      <c r="Q2153" s="1"/>
      <c r="R2153" s="2"/>
      <c r="S2153" s="1"/>
      <c r="T2153" s="1"/>
      <c r="U2153" s="6"/>
      <c r="V2153" s="5"/>
      <c r="W2153" s="5"/>
      <c r="X2153" s="6"/>
      <c r="Y2153" s="6"/>
      <c r="Z2153" s="5"/>
      <c r="AA2153" s="1"/>
      <c r="AB2153" s="1"/>
      <c r="AC2153" s="1"/>
      <c r="AD2153" s="2"/>
      <c r="AE2153" s="2"/>
      <c r="AF2153" s="1"/>
    </row>
    <row r="2154">
      <c r="A2154" s="5"/>
      <c r="B2154" s="3"/>
      <c r="C2154" s="1"/>
      <c r="D2154" s="24"/>
      <c r="E2154" s="2"/>
      <c r="F2154" s="5"/>
      <c r="G2154" s="3"/>
      <c r="H2154" s="1"/>
      <c r="I2154" s="3"/>
      <c r="J2154" s="1"/>
      <c r="K2154" s="5"/>
      <c r="L2154" s="5"/>
      <c r="M2154" s="1"/>
      <c r="N2154" s="1"/>
      <c r="O2154" s="2"/>
      <c r="P2154" s="1"/>
      <c r="Q2154" s="1"/>
      <c r="R2154" s="2"/>
      <c r="S2154" s="1"/>
      <c r="T2154" s="1"/>
      <c r="U2154" s="6"/>
      <c r="V2154" s="5"/>
      <c r="W2154" s="5"/>
      <c r="X2154" s="6"/>
      <c r="Y2154" s="6"/>
      <c r="Z2154" s="6"/>
      <c r="AA2154" s="1"/>
      <c r="AB2154" s="1"/>
      <c r="AC2154" s="1"/>
      <c r="AD2154" s="2"/>
      <c r="AE2154" s="2"/>
      <c r="AF2154" s="1"/>
    </row>
    <row r="2155">
      <c r="A2155" s="5"/>
      <c r="B2155" s="3"/>
      <c r="C2155" s="1"/>
      <c r="D2155" s="24"/>
      <c r="E2155" s="2"/>
      <c r="F2155" s="5"/>
      <c r="G2155" s="3"/>
      <c r="H2155" s="1"/>
      <c r="I2155" s="3"/>
      <c r="J2155" s="1"/>
      <c r="K2155" s="5"/>
      <c r="L2155" s="5"/>
      <c r="M2155" s="1"/>
      <c r="N2155" s="1"/>
      <c r="O2155" s="2"/>
      <c r="P2155" s="1"/>
      <c r="Q2155" s="1"/>
      <c r="R2155" s="2"/>
      <c r="S2155" s="1"/>
      <c r="T2155" s="1"/>
      <c r="U2155" s="6"/>
      <c r="V2155" s="5"/>
      <c r="W2155" s="5"/>
      <c r="X2155" s="6"/>
      <c r="Y2155" s="6"/>
      <c r="Z2155" s="6"/>
      <c r="AA2155" s="1"/>
      <c r="AB2155" s="1"/>
      <c r="AC2155" s="1"/>
      <c r="AD2155" s="2"/>
      <c r="AE2155" s="2"/>
      <c r="AF2155" s="1"/>
    </row>
    <row r="2156">
      <c r="A2156" s="5"/>
      <c r="B2156" s="3"/>
      <c r="C2156" s="1"/>
      <c r="D2156" s="24"/>
      <c r="E2156" s="2"/>
      <c r="F2156" s="5"/>
      <c r="G2156" s="3"/>
      <c r="H2156" s="1"/>
      <c r="I2156" s="3"/>
      <c r="J2156" s="1"/>
      <c r="K2156" s="5"/>
      <c r="L2156" s="5"/>
      <c r="M2156" s="1"/>
      <c r="N2156" s="1"/>
      <c r="O2156" s="2"/>
      <c r="P2156" s="1"/>
      <c r="Q2156" s="1"/>
      <c r="R2156" s="2"/>
      <c r="S2156" s="1"/>
      <c r="T2156" s="1"/>
      <c r="U2156" s="5"/>
      <c r="V2156" s="5"/>
      <c r="W2156" s="5"/>
      <c r="X2156" s="5"/>
      <c r="Y2156" s="5"/>
      <c r="Z2156" s="5"/>
      <c r="AA2156" s="1"/>
      <c r="AB2156" s="1"/>
      <c r="AC2156" s="1"/>
      <c r="AD2156" s="2"/>
      <c r="AE2156" s="2"/>
      <c r="AF2156" s="1"/>
    </row>
    <row r="2157">
      <c r="A2157" s="5"/>
      <c r="B2157" s="3"/>
      <c r="C2157" s="1"/>
      <c r="D2157" s="24"/>
      <c r="E2157" s="2"/>
      <c r="F2157" s="5"/>
      <c r="G2157" s="3"/>
      <c r="H2157" s="1"/>
      <c r="I2157" s="3"/>
      <c r="J2157" s="1"/>
      <c r="K2157" s="5"/>
      <c r="L2157" s="5"/>
      <c r="M2157" s="1"/>
      <c r="N2157" s="1"/>
      <c r="O2157" s="2"/>
      <c r="P2157" s="1"/>
      <c r="Q2157" s="1"/>
      <c r="R2157" s="2"/>
      <c r="S2157" s="1"/>
      <c r="T2157" s="1"/>
      <c r="U2157" s="6"/>
      <c r="V2157" s="5"/>
      <c r="W2157" s="5"/>
      <c r="X2157" s="6"/>
      <c r="Y2157" s="6"/>
      <c r="Z2157" s="6"/>
      <c r="AA2157" s="1"/>
      <c r="AB2157" s="1"/>
      <c r="AC2157" s="1"/>
      <c r="AD2157" s="2"/>
      <c r="AE2157" s="2"/>
      <c r="AF2157" s="1"/>
    </row>
    <row r="2158">
      <c r="A2158" s="5"/>
      <c r="B2158" s="3"/>
      <c r="C2158" s="1"/>
      <c r="D2158" s="24"/>
      <c r="E2158" s="2"/>
      <c r="F2158" s="5"/>
      <c r="G2158" s="3"/>
      <c r="H2158" s="1"/>
      <c r="I2158" s="3"/>
      <c r="J2158" s="1"/>
      <c r="K2158" s="5"/>
      <c r="L2158" s="5"/>
      <c r="M2158" s="1"/>
      <c r="N2158" s="1"/>
      <c r="O2158" s="2"/>
      <c r="P2158" s="1"/>
      <c r="Q2158" s="1"/>
      <c r="R2158" s="2"/>
      <c r="S2158" s="1"/>
      <c r="T2158" s="1"/>
      <c r="U2158" s="5"/>
      <c r="V2158" s="5"/>
      <c r="W2158" s="5"/>
      <c r="X2158" s="5"/>
      <c r="Y2158" s="5"/>
      <c r="Z2158" s="5"/>
      <c r="AA2158" s="1"/>
      <c r="AB2158" s="1"/>
      <c r="AC2158" s="1"/>
      <c r="AD2158" s="2"/>
      <c r="AE2158" s="2"/>
      <c r="AF2158" s="1"/>
    </row>
    <row r="2159">
      <c r="A2159" s="5"/>
      <c r="B2159" s="3"/>
      <c r="C2159" s="1"/>
      <c r="D2159" s="24"/>
      <c r="E2159" s="2"/>
      <c r="F2159" s="5"/>
      <c r="G2159" s="3"/>
      <c r="H2159" s="1"/>
      <c r="I2159" s="3"/>
      <c r="J2159" s="1"/>
      <c r="K2159" s="5"/>
      <c r="L2159" s="5"/>
      <c r="M2159" s="1"/>
      <c r="N2159" s="1"/>
      <c r="O2159" s="2"/>
      <c r="P2159" s="1"/>
      <c r="Q2159" s="1"/>
      <c r="R2159" s="2"/>
      <c r="S2159" s="1"/>
      <c r="T2159" s="1"/>
      <c r="U2159" s="5"/>
      <c r="V2159" s="5"/>
      <c r="W2159" s="5"/>
      <c r="X2159" s="5"/>
      <c r="Y2159" s="5"/>
      <c r="Z2159" s="5"/>
      <c r="AA2159" s="1"/>
      <c r="AB2159" s="1"/>
      <c r="AC2159" s="1"/>
      <c r="AD2159" s="2"/>
      <c r="AE2159" s="2"/>
      <c r="AF2159" s="1"/>
    </row>
    <row r="2160">
      <c r="A2160" s="5"/>
      <c r="B2160" s="3"/>
      <c r="C2160" s="1"/>
      <c r="D2160" s="24"/>
      <c r="E2160" s="2"/>
      <c r="F2160" s="5"/>
      <c r="G2160" s="3"/>
      <c r="H2160" s="1"/>
      <c r="I2160" s="3"/>
      <c r="J2160" s="1"/>
      <c r="K2160" s="5"/>
      <c r="L2160" s="5"/>
      <c r="M2160" s="1"/>
      <c r="N2160" s="1"/>
      <c r="O2160" s="2"/>
      <c r="P2160" s="1"/>
      <c r="Q2160" s="1"/>
      <c r="R2160" s="2"/>
      <c r="S2160" s="1"/>
      <c r="T2160" s="1"/>
      <c r="U2160" s="5"/>
      <c r="V2160" s="5"/>
      <c r="W2160" s="5"/>
      <c r="X2160" s="5"/>
      <c r="Y2160" s="5"/>
      <c r="Z2160" s="5"/>
      <c r="AA2160" s="1"/>
      <c r="AB2160" s="1"/>
      <c r="AC2160" s="1"/>
      <c r="AD2160" s="2"/>
      <c r="AE2160" s="2"/>
      <c r="AF2160" s="1"/>
    </row>
    <row r="2161">
      <c r="A2161" s="5"/>
      <c r="B2161" s="3"/>
      <c r="C2161" s="2"/>
      <c r="D2161" s="24"/>
      <c r="E2161" s="2"/>
      <c r="F2161" s="5"/>
      <c r="G2161" s="3"/>
      <c r="H2161" s="1"/>
      <c r="I2161" s="3"/>
      <c r="J2161" s="1"/>
      <c r="K2161" s="5"/>
      <c r="L2161" s="5"/>
      <c r="M2161" s="1"/>
      <c r="N2161" s="1"/>
      <c r="O2161" s="2"/>
      <c r="P2161" s="1"/>
      <c r="Q2161" s="1"/>
      <c r="R2161" s="2"/>
      <c r="S2161" s="1"/>
      <c r="T2161" s="1"/>
      <c r="U2161" s="6"/>
      <c r="V2161" s="5"/>
      <c r="W2161" s="5"/>
      <c r="X2161" s="6"/>
      <c r="Y2161" s="6"/>
      <c r="Z2161" s="5"/>
      <c r="AA2161" s="1"/>
      <c r="AB2161" s="1"/>
      <c r="AC2161" s="1"/>
      <c r="AD2161" s="2"/>
      <c r="AE2161" s="2"/>
      <c r="AF2161" s="1"/>
    </row>
    <row r="2162">
      <c r="A2162" s="5"/>
      <c r="B2162" s="3"/>
      <c r="C2162" s="1"/>
      <c r="D2162" s="24"/>
      <c r="E2162" s="2"/>
      <c r="F2162" s="5"/>
      <c r="G2162" s="3"/>
      <c r="H2162" s="1"/>
      <c r="I2162" s="3"/>
      <c r="J2162" s="1"/>
      <c r="K2162" s="5"/>
      <c r="L2162" s="5"/>
      <c r="M2162" s="1"/>
      <c r="N2162" s="1"/>
      <c r="O2162" s="2"/>
      <c r="P2162" s="1"/>
      <c r="Q2162" s="1"/>
      <c r="R2162" s="2"/>
      <c r="S2162" s="1"/>
      <c r="T2162" s="1"/>
      <c r="U2162" s="6"/>
      <c r="V2162" s="5"/>
      <c r="W2162" s="5"/>
      <c r="X2162" s="6"/>
      <c r="Y2162" s="6"/>
      <c r="Z2162" s="6"/>
      <c r="AA2162" s="1"/>
      <c r="AB2162" s="1"/>
      <c r="AC2162" s="1"/>
      <c r="AD2162" s="2"/>
      <c r="AE2162" s="2"/>
      <c r="AF2162" s="1"/>
    </row>
    <row r="2163">
      <c r="A2163" s="5"/>
      <c r="B2163" s="3"/>
      <c r="C2163" s="2"/>
      <c r="D2163" s="24"/>
      <c r="E2163" s="2"/>
      <c r="F2163" s="5"/>
      <c r="G2163" s="3"/>
      <c r="H2163" s="1"/>
      <c r="I2163" s="3"/>
      <c r="J2163" s="1"/>
      <c r="K2163" s="5"/>
      <c r="L2163" s="5"/>
      <c r="M2163" s="1"/>
      <c r="N2163" s="1"/>
      <c r="O2163" s="2"/>
      <c r="P2163" s="1"/>
      <c r="Q2163" s="1"/>
      <c r="R2163" s="2"/>
      <c r="S2163" s="1"/>
      <c r="T2163" s="1"/>
      <c r="U2163" s="6"/>
      <c r="V2163" s="5"/>
      <c r="W2163" s="5"/>
      <c r="X2163" s="6"/>
      <c r="Y2163" s="6"/>
      <c r="Z2163" s="5"/>
      <c r="AA2163" s="1"/>
      <c r="AB2163" s="2"/>
      <c r="AC2163" s="1"/>
      <c r="AD2163" s="2"/>
      <c r="AE2163" s="2"/>
      <c r="AF2163" s="1"/>
    </row>
    <row r="2164">
      <c r="A2164" s="5"/>
      <c r="B2164" s="3"/>
      <c r="C2164" s="1"/>
      <c r="D2164" s="24"/>
      <c r="E2164" s="2"/>
      <c r="F2164" s="5"/>
      <c r="G2164" s="3"/>
      <c r="H2164" s="1"/>
      <c r="I2164" s="3"/>
      <c r="J2164" s="1"/>
      <c r="K2164" s="5"/>
      <c r="L2164" s="5"/>
      <c r="M2164" s="1"/>
      <c r="N2164" s="1"/>
      <c r="O2164" s="2"/>
      <c r="P2164" s="1"/>
      <c r="Q2164" s="1"/>
      <c r="R2164" s="2"/>
      <c r="S2164" s="1"/>
      <c r="T2164" s="1"/>
      <c r="U2164" s="6"/>
      <c r="V2164" s="5"/>
      <c r="W2164" s="5"/>
      <c r="X2164" s="6"/>
      <c r="Y2164" s="6"/>
      <c r="Z2164" s="6"/>
      <c r="AA2164" s="1"/>
      <c r="AB2164" s="1"/>
      <c r="AC2164" s="1"/>
      <c r="AD2164" s="2"/>
      <c r="AE2164" s="2"/>
      <c r="AF2164" s="1"/>
    </row>
    <row r="2165">
      <c r="A2165" s="5"/>
      <c r="B2165" s="3"/>
      <c r="C2165" s="1"/>
      <c r="D2165" s="24"/>
      <c r="E2165" s="2"/>
      <c r="F2165" s="5"/>
      <c r="G2165" s="3"/>
      <c r="H2165" s="1"/>
      <c r="I2165" s="3"/>
      <c r="J2165" s="1"/>
      <c r="K2165" s="5"/>
      <c r="L2165" s="5"/>
      <c r="M2165" s="1"/>
      <c r="N2165" s="1"/>
      <c r="O2165" s="2"/>
      <c r="P2165" s="1"/>
      <c r="Q2165" s="1"/>
      <c r="R2165" s="2"/>
      <c r="S2165" s="1"/>
      <c r="T2165" s="1"/>
      <c r="U2165" s="5"/>
      <c r="V2165" s="5"/>
      <c r="W2165" s="5"/>
      <c r="X2165" s="5"/>
      <c r="Y2165" s="5"/>
      <c r="Z2165" s="5"/>
      <c r="AA2165" s="1"/>
      <c r="AB2165" s="1"/>
      <c r="AC2165" s="1"/>
      <c r="AD2165" s="2"/>
      <c r="AE2165" s="2"/>
      <c r="AF2165" s="1"/>
    </row>
    <row r="2166">
      <c r="A2166" s="5"/>
      <c r="B2166" s="3"/>
      <c r="C2166" s="1"/>
      <c r="D2166" s="24"/>
      <c r="E2166" s="2"/>
      <c r="F2166" s="5"/>
      <c r="G2166" s="3"/>
      <c r="H2166" s="1"/>
      <c r="I2166" s="3"/>
      <c r="J2166" s="1"/>
      <c r="K2166" s="5"/>
      <c r="L2166" s="5"/>
      <c r="M2166" s="1"/>
      <c r="N2166" s="1"/>
      <c r="O2166" s="2"/>
      <c r="P2166" s="1"/>
      <c r="Q2166" s="1"/>
      <c r="R2166" s="2"/>
      <c r="S2166" s="1"/>
      <c r="T2166" s="1"/>
      <c r="U2166" s="6"/>
      <c r="V2166" s="5"/>
      <c r="W2166" s="5"/>
      <c r="X2166" s="5"/>
      <c r="Y2166" s="5"/>
      <c r="Z2166" s="6"/>
      <c r="AA2166" s="1"/>
      <c r="AB2166" s="1"/>
      <c r="AC2166" s="1"/>
      <c r="AD2166" s="2"/>
      <c r="AE2166" s="2"/>
      <c r="AF2166" s="1"/>
    </row>
    <row r="2167">
      <c r="A2167" s="5"/>
      <c r="B2167" s="3"/>
      <c r="C2167" s="2"/>
      <c r="D2167" s="24"/>
      <c r="E2167" s="2"/>
      <c r="F2167" s="5"/>
      <c r="G2167" s="3"/>
      <c r="H2167" s="1"/>
      <c r="I2167" s="3"/>
      <c r="J2167" s="1"/>
      <c r="K2167" s="5"/>
      <c r="L2167" s="5"/>
      <c r="M2167" s="1"/>
      <c r="N2167" s="1"/>
      <c r="O2167" s="2"/>
      <c r="P2167" s="1"/>
      <c r="Q2167" s="1"/>
      <c r="R2167" s="2"/>
      <c r="S2167" s="1"/>
      <c r="T2167" s="1"/>
      <c r="U2167" s="6"/>
      <c r="V2167" s="5"/>
      <c r="W2167" s="5"/>
      <c r="X2167" s="5"/>
      <c r="Y2167" s="5"/>
      <c r="Z2167" s="5"/>
      <c r="AA2167" s="1"/>
      <c r="AB2167" s="1"/>
      <c r="AC2167" s="1"/>
      <c r="AD2167" s="2"/>
      <c r="AE2167" s="1"/>
      <c r="AF2167" s="1"/>
    </row>
    <row r="2168">
      <c r="A2168" s="5"/>
      <c r="B2168" s="3"/>
      <c r="C2168" s="2"/>
      <c r="D2168" s="24"/>
      <c r="E2168" s="2"/>
      <c r="F2168" s="5"/>
      <c r="G2168" s="3"/>
      <c r="H2168" s="1"/>
      <c r="I2168" s="3"/>
      <c r="J2168" s="1"/>
      <c r="K2168" s="5"/>
      <c r="L2168" s="5"/>
      <c r="M2168" s="1"/>
      <c r="N2168" s="1"/>
      <c r="O2168" s="2"/>
      <c r="P2168" s="1"/>
      <c r="Q2168" s="1"/>
      <c r="R2168" s="2"/>
      <c r="S2168" s="1"/>
      <c r="T2168" s="1"/>
      <c r="U2168" s="6"/>
      <c r="V2168" s="5"/>
      <c r="W2168" s="5"/>
      <c r="X2168" s="5"/>
      <c r="Y2168" s="5"/>
      <c r="Z2168" s="5"/>
      <c r="AA2168" s="1"/>
      <c r="AB2168" s="1"/>
      <c r="AC2168" s="1"/>
      <c r="AD2168" s="2"/>
      <c r="AE2168" s="2"/>
      <c r="AF2168" s="1"/>
    </row>
    <row r="2169">
      <c r="A2169" s="5"/>
      <c r="B2169" s="3"/>
      <c r="C2169" s="2"/>
      <c r="D2169" s="24"/>
      <c r="E2169" s="2"/>
      <c r="F2169" s="5"/>
      <c r="G2169" s="3"/>
      <c r="H2169" s="1"/>
      <c r="I2169" s="3"/>
      <c r="J2169" s="1"/>
      <c r="K2169" s="5"/>
      <c r="L2169" s="5"/>
      <c r="M2169" s="1"/>
      <c r="N2169" s="1"/>
      <c r="O2169" s="2"/>
      <c r="P2169" s="1"/>
      <c r="Q2169" s="1"/>
      <c r="R2169" s="2"/>
      <c r="S2169" s="1"/>
      <c r="T2169" s="1"/>
      <c r="U2169" s="6"/>
      <c r="V2169" s="5"/>
      <c r="W2169" s="5"/>
      <c r="X2169" s="6"/>
      <c r="Y2169" s="6"/>
      <c r="Z2169" s="6"/>
      <c r="AA2169" s="2"/>
      <c r="AB2169" s="1"/>
      <c r="AC2169" s="1"/>
      <c r="AD2169" s="2"/>
      <c r="AE2169" s="2"/>
      <c r="AF2169" s="1"/>
    </row>
    <row r="2170">
      <c r="A2170" s="5"/>
      <c r="B2170" s="3"/>
      <c r="C2170" s="1"/>
      <c r="D2170" s="24"/>
      <c r="E2170" s="2"/>
      <c r="F2170" s="5"/>
      <c r="G2170" s="3"/>
      <c r="H2170" s="1"/>
      <c r="I2170" s="3"/>
      <c r="J2170" s="1"/>
      <c r="K2170" s="5"/>
      <c r="L2170" s="5"/>
      <c r="M2170" s="1"/>
      <c r="N2170" s="1"/>
      <c r="O2170" s="2"/>
      <c r="P2170" s="1"/>
      <c r="Q2170" s="1"/>
      <c r="R2170" s="2"/>
      <c r="S2170" s="1"/>
      <c r="T2170" s="1"/>
      <c r="U2170" s="6"/>
      <c r="V2170" s="5"/>
      <c r="W2170" s="5"/>
      <c r="X2170" s="5"/>
      <c r="Y2170" s="5"/>
      <c r="Z2170" s="6"/>
      <c r="AA2170" s="1"/>
      <c r="AB2170" s="1"/>
      <c r="AC2170" s="1"/>
      <c r="AD2170" s="2"/>
      <c r="AE2170" s="2"/>
      <c r="AF2170" s="1"/>
    </row>
    <row r="2171">
      <c r="A2171" s="5"/>
      <c r="B2171" s="3"/>
      <c r="C2171" s="2"/>
      <c r="D2171" s="24"/>
      <c r="E2171" s="2"/>
      <c r="F2171" s="5"/>
      <c r="G2171" s="3"/>
      <c r="H2171" s="1"/>
      <c r="I2171" s="3"/>
      <c r="J2171" s="1"/>
      <c r="K2171" s="5"/>
      <c r="L2171" s="5"/>
      <c r="M2171" s="1"/>
      <c r="N2171" s="1"/>
      <c r="O2171" s="2"/>
      <c r="P2171" s="1"/>
      <c r="Q2171" s="1"/>
      <c r="R2171" s="2"/>
      <c r="S2171" s="1"/>
      <c r="T2171" s="1"/>
      <c r="U2171" s="6"/>
      <c r="V2171" s="5"/>
      <c r="W2171" s="5"/>
      <c r="X2171" s="6"/>
      <c r="Y2171" s="6"/>
      <c r="Z2171" s="5"/>
      <c r="AA2171" s="2"/>
      <c r="AB2171" s="2"/>
      <c r="AC2171" s="1"/>
      <c r="AD2171" s="2"/>
      <c r="AE2171" s="2"/>
      <c r="AF2171" s="1"/>
    </row>
    <row r="2172">
      <c r="A2172" s="5"/>
      <c r="B2172" s="3"/>
      <c r="C2172" s="2"/>
      <c r="D2172" s="24"/>
      <c r="E2172" s="2"/>
      <c r="F2172" s="5"/>
      <c r="G2172" s="3"/>
      <c r="H2172" s="1"/>
      <c r="I2172" s="3"/>
      <c r="J2172" s="1"/>
      <c r="K2172" s="5"/>
      <c r="L2172" s="5"/>
      <c r="M2172" s="1"/>
      <c r="N2172" s="1"/>
      <c r="O2172" s="2"/>
      <c r="P2172" s="1"/>
      <c r="Q2172" s="1"/>
      <c r="R2172" s="2"/>
      <c r="S2172" s="1"/>
      <c r="T2172" s="1"/>
      <c r="U2172" s="6"/>
      <c r="V2172" s="5"/>
      <c r="W2172" s="5"/>
      <c r="X2172" s="6"/>
      <c r="Y2172" s="6"/>
      <c r="Z2172" s="6"/>
      <c r="AA2172" s="1"/>
      <c r="AB2172" s="1"/>
      <c r="AC2172" s="1"/>
      <c r="AD2172" s="2"/>
      <c r="AE2172" s="2"/>
      <c r="AF2172" s="1"/>
    </row>
    <row r="2173">
      <c r="A2173" s="5"/>
      <c r="B2173" s="3"/>
      <c r="C2173" s="1"/>
      <c r="D2173" s="24"/>
      <c r="E2173" s="2"/>
      <c r="F2173" s="5"/>
      <c r="G2173" s="3"/>
      <c r="H2173" s="1"/>
      <c r="I2173" s="3"/>
      <c r="J2173" s="1"/>
      <c r="K2173" s="5"/>
      <c r="L2173" s="5"/>
      <c r="M2173" s="1"/>
      <c r="N2173" s="1"/>
      <c r="O2173" s="2"/>
      <c r="P2173" s="1"/>
      <c r="Q2173" s="1"/>
      <c r="R2173" s="2"/>
      <c r="S2173" s="1"/>
      <c r="T2173" s="1"/>
      <c r="U2173" s="6"/>
      <c r="V2173" s="5"/>
      <c r="W2173" s="5"/>
      <c r="X2173" s="5"/>
      <c r="Y2173" s="5"/>
      <c r="Z2173" s="6"/>
      <c r="AA2173" s="1"/>
      <c r="AB2173" s="1"/>
      <c r="AC2173" s="1"/>
      <c r="AD2173" s="2"/>
      <c r="AE2173" s="2"/>
      <c r="AF2173" s="1"/>
    </row>
    <row r="2174">
      <c r="A2174" s="5"/>
      <c r="B2174" s="3"/>
      <c r="C2174" s="2"/>
      <c r="D2174" s="24"/>
      <c r="E2174" s="2"/>
      <c r="F2174" s="5"/>
      <c r="G2174" s="3"/>
      <c r="H2174" s="1"/>
      <c r="I2174" s="3"/>
      <c r="J2174" s="1"/>
      <c r="K2174" s="5"/>
      <c r="L2174" s="5"/>
      <c r="M2174" s="1"/>
      <c r="N2174" s="1"/>
      <c r="O2174" s="2"/>
      <c r="P2174" s="1"/>
      <c r="Q2174" s="1"/>
      <c r="R2174" s="2"/>
      <c r="S2174" s="1"/>
      <c r="T2174" s="1"/>
      <c r="U2174" s="6"/>
      <c r="V2174" s="5"/>
      <c r="W2174" s="5"/>
      <c r="X2174" s="6"/>
      <c r="Y2174" s="6"/>
      <c r="Z2174" s="6"/>
      <c r="AA2174" s="1"/>
      <c r="AB2174" s="1"/>
      <c r="AC2174" s="1"/>
      <c r="AD2174" s="2"/>
      <c r="AE2174" s="2"/>
      <c r="AF2174" s="1"/>
    </row>
    <row r="2175">
      <c r="A2175" s="5"/>
      <c r="B2175" s="3"/>
      <c r="C2175" s="2"/>
      <c r="D2175" s="24"/>
      <c r="E2175" s="2"/>
      <c r="F2175" s="5"/>
      <c r="G2175" s="3"/>
      <c r="H2175" s="1"/>
      <c r="I2175" s="3"/>
      <c r="J2175" s="1"/>
      <c r="K2175" s="5"/>
      <c r="L2175" s="5"/>
      <c r="M2175" s="1"/>
      <c r="N2175" s="1"/>
      <c r="O2175" s="2"/>
      <c r="P2175" s="1"/>
      <c r="Q2175" s="1"/>
      <c r="R2175" s="2"/>
      <c r="S2175" s="1"/>
      <c r="T2175" s="1"/>
      <c r="U2175" s="6"/>
      <c r="V2175" s="5"/>
      <c r="W2175" s="5"/>
      <c r="X2175" s="6"/>
      <c r="Y2175" s="6"/>
      <c r="Z2175" s="6"/>
      <c r="AA2175" s="1"/>
      <c r="AB2175" s="1"/>
      <c r="AC2175" s="1"/>
      <c r="AD2175" s="2"/>
      <c r="AE2175" s="2"/>
      <c r="AF2175" s="1"/>
    </row>
    <row r="2176">
      <c r="A2176" s="5"/>
      <c r="B2176" s="3"/>
      <c r="C2176" s="2"/>
      <c r="D2176" s="24"/>
      <c r="E2176" s="2"/>
      <c r="F2176" s="5"/>
      <c r="G2176" s="3"/>
      <c r="H2176" s="1"/>
      <c r="I2176" s="3"/>
      <c r="J2176" s="1"/>
      <c r="K2176" s="5"/>
      <c r="L2176" s="5"/>
      <c r="M2176" s="1"/>
      <c r="N2176" s="1"/>
      <c r="O2176" s="2"/>
      <c r="P2176" s="1"/>
      <c r="Q2176" s="1"/>
      <c r="R2176" s="2"/>
      <c r="S2176" s="1"/>
      <c r="T2176" s="1"/>
      <c r="U2176" s="6"/>
      <c r="V2176" s="5"/>
      <c r="W2176" s="5"/>
      <c r="X2176" s="6"/>
      <c r="Y2176" s="6"/>
      <c r="Z2176" s="6"/>
      <c r="AA2176" s="1"/>
      <c r="AB2176" s="1"/>
      <c r="AC2176" s="1"/>
      <c r="AD2176" s="2"/>
      <c r="AE2176" s="2"/>
      <c r="AF2176" s="1"/>
    </row>
    <row r="2177">
      <c r="A2177" s="5"/>
      <c r="B2177" s="3"/>
      <c r="C2177" s="2"/>
      <c r="D2177" s="24"/>
      <c r="E2177" s="2"/>
      <c r="F2177" s="5"/>
      <c r="G2177" s="3"/>
      <c r="H2177" s="1"/>
      <c r="I2177" s="3"/>
      <c r="J2177" s="1"/>
      <c r="K2177" s="5"/>
      <c r="L2177" s="5"/>
      <c r="M2177" s="1"/>
      <c r="N2177" s="1"/>
      <c r="O2177" s="2"/>
      <c r="P2177" s="1"/>
      <c r="Q2177" s="1"/>
      <c r="R2177" s="2"/>
      <c r="S2177" s="1"/>
      <c r="T2177" s="1"/>
      <c r="U2177" s="6"/>
      <c r="V2177" s="5"/>
      <c r="W2177" s="5"/>
      <c r="X2177" s="6"/>
      <c r="Y2177" s="6"/>
      <c r="Z2177" s="6"/>
      <c r="AA2177" s="1"/>
      <c r="AB2177" s="1"/>
      <c r="AC2177" s="1"/>
      <c r="AD2177" s="2"/>
      <c r="AE2177" s="2"/>
      <c r="AF2177" s="1"/>
    </row>
    <row r="2178">
      <c r="A2178" s="5"/>
      <c r="B2178" s="3"/>
      <c r="C2178" s="1"/>
      <c r="D2178" s="24"/>
      <c r="E2178" s="2"/>
      <c r="F2178" s="5"/>
      <c r="G2178" s="3"/>
      <c r="H2178" s="1"/>
      <c r="I2178" s="3"/>
      <c r="J2178" s="1"/>
      <c r="K2178" s="5"/>
      <c r="L2178" s="5"/>
      <c r="M2178" s="1"/>
      <c r="N2178" s="1"/>
      <c r="O2178" s="2"/>
      <c r="P2178" s="1"/>
      <c r="Q2178" s="1"/>
      <c r="R2178" s="2"/>
      <c r="S2178" s="1"/>
      <c r="T2178" s="1"/>
      <c r="U2178" s="6"/>
      <c r="V2178" s="5"/>
      <c r="W2178" s="5"/>
      <c r="X2178" s="5"/>
      <c r="Y2178" s="5"/>
      <c r="Z2178" s="6"/>
      <c r="AA2178" s="1"/>
      <c r="AB2178" s="1"/>
      <c r="AC2178" s="1"/>
      <c r="AD2178" s="2"/>
      <c r="AE2178" s="2"/>
      <c r="AF2178" s="1"/>
    </row>
    <row r="2179">
      <c r="A2179" s="5"/>
      <c r="B2179" s="3"/>
      <c r="C2179" s="1"/>
      <c r="D2179" s="24"/>
      <c r="E2179" s="2"/>
      <c r="F2179" s="5"/>
      <c r="G2179" s="3"/>
      <c r="H2179" s="1"/>
      <c r="I2179" s="3"/>
      <c r="J2179" s="1"/>
      <c r="K2179" s="5"/>
      <c r="L2179" s="5"/>
      <c r="M2179" s="1"/>
      <c r="N2179" s="1"/>
      <c r="O2179" s="2"/>
      <c r="P2179" s="1"/>
      <c r="Q2179" s="1"/>
      <c r="R2179" s="2"/>
      <c r="S2179" s="1"/>
      <c r="T2179" s="1"/>
      <c r="U2179" s="5"/>
      <c r="V2179" s="5"/>
      <c r="W2179" s="5"/>
      <c r="X2179" s="5"/>
      <c r="Y2179" s="6"/>
      <c r="Z2179" s="5"/>
      <c r="AA2179" s="1"/>
      <c r="AB2179" s="1"/>
      <c r="AC2179" s="1"/>
      <c r="AD2179" s="2"/>
      <c r="AE2179" s="2"/>
      <c r="AF2179" s="1"/>
    </row>
    <row r="2180">
      <c r="A2180" s="5"/>
      <c r="B2180" s="3"/>
      <c r="C2180" s="1"/>
      <c r="D2180" s="24"/>
      <c r="E2180" s="2"/>
      <c r="F2180" s="5"/>
      <c r="G2180" s="3"/>
      <c r="H2180" s="1"/>
      <c r="I2180" s="3"/>
      <c r="J2180" s="1"/>
      <c r="K2180" s="5"/>
      <c r="L2180" s="5"/>
      <c r="M2180" s="1"/>
      <c r="N2180" s="1"/>
      <c r="O2180" s="2"/>
      <c r="P2180" s="1"/>
      <c r="Q2180" s="1"/>
      <c r="R2180" s="2"/>
      <c r="S2180" s="1"/>
      <c r="T2180" s="1"/>
      <c r="U2180" s="5"/>
      <c r="V2180" s="5"/>
      <c r="W2180" s="5"/>
      <c r="X2180" s="5"/>
      <c r="Y2180" s="5"/>
      <c r="Z2180" s="5"/>
      <c r="AA2180" s="1"/>
      <c r="AB2180" s="1"/>
      <c r="AC2180" s="1"/>
      <c r="AD2180" s="2"/>
      <c r="AE2180" s="2"/>
      <c r="AF2180" s="1"/>
    </row>
    <row r="2181">
      <c r="A2181" s="5"/>
      <c r="B2181" s="3"/>
      <c r="C2181" s="2"/>
      <c r="D2181" s="24"/>
      <c r="E2181" s="2"/>
      <c r="F2181" s="5"/>
      <c r="G2181" s="3"/>
      <c r="H2181" s="1"/>
      <c r="I2181" s="3"/>
      <c r="J2181" s="1"/>
      <c r="K2181" s="5"/>
      <c r="L2181" s="5"/>
      <c r="M2181" s="1"/>
      <c r="N2181" s="1"/>
      <c r="O2181" s="2"/>
      <c r="P2181" s="1"/>
      <c r="Q2181" s="1"/>
      <c r="R2181" s="2"/>
      <c r="S2181" s="1"/>
      <c r="T2181" s="1"/>
      <c r="U2181" s="6"/>
      <c r="V2181" s="5"/>
      <c r="W2181" s="5"/>
      <c r="X2181" s="6"/>
      <c r="Y2181" s="6"/>
      <c r="Z2181" s="6"/>
      <c r="AA2181" s="1"/>
      <c r="AB2181" s="1"/>
      <c r="AC2181" s="1"/>
      <c r="AD2181" s="2"/>
      <c r="AE2181" s="2"/>
      <c r="AF2181" s="1"/>
    </row>
    <row r="2182">
      <c r="A2182" s="5"/>
      <c r="B2182" s="3"/>
      <c r="C2182" s="1"/>
      <c r="D2182" s="24"/>
      <c r="E2182" s="2"/>
      <c r="F2182" s="5"/>
      <c r="G2182" s="3"/>
      <c r="H2182" s="1"/>
      <c r="I2182" s="3"/>
      <c r="J2182" s="1"/>
      <c r="K2182" s="5"/>
      <c r="L2182" s="5"/>
      <c r="M2182" s="1"/>
      <c r="N2182" s="1"/>
      <c r="O2182" s="2"/>
      <c r="P2182" s="1"/>
      <c r="Q2182" s="1"/>
      <c r="R2182" s="2"/>
      <c r="S2182" s="1"/>
      <c r="T2182" s="1"/>
      <c r="U2182" s="5"/>
      <c r="V2182" s="5"/>
      <c r="W2182" s="5"/>
      <c r="X2182" s="5"/>
      <c r="Y2182" s="5"/>
      <c r="Z2182" s="5"/>
      <c r="AA2182" s="1"/>
      <c r="AB2182" s="1"/>
      <c r="AC2182" s="1"/>
      <c r="AD2182" s="2"/>
      <c r="AE2182" s="1"/>
      <c r="AF2182" s="1"/>
    </row>
    <row r="2183">
      <c r="A2183" s="5"/>
      <c r="B2183" s="3"/>
      <c r="C2183" s="1"/>
      <c r="D2183" s="24"/>
      <c r="E2183" s="2"/>
      <c r="F2183" s="5"/>
      <c r="G2183" s="3"/>
      <c r="H2183" s="1"/>
      <c r="I2183" s="3"/>
      <c r="J2183" s="1"/>
      <c r="K2183" s="5"/>
      <c r="L2183" s="5"/>
      <c r="M2183" s="1"/>
      <c r="N2183" s="1"/>
      <c r="O2183" s="2"/>
      <c r="P2183" s="1"/>
      <c r="Q2183" s="1"/>
      <c r="R2183" s="2"/>
      <c r="S2183" s="1"/>
      <c r="T2183" s="1"/>
      <c r="U2183" s="5"/>
      <c r="V2183" s="5"/>
      <c r="W2183" s="5"/>
      <c r="X2183" s="5"/>
      <c r="Y2183" s="5"/>
      <c r="Z2183" s="5"/>
      <c r="AA2183" s="1"/>
      <c r="AB2183" s="1"/>
      <c r="AC2183" s="1"/>
      <c r="AD2183" s="2"/>
      <c r="AE2183" s="2"/>
      <c r="AF2183" s="1"/>
    </row>
    <row r="2184">
      <c r="A2184" s="5"/>
      <c r="B2184" s="3"/>
      <c r="C2184" s="2"/>
      <c r="D2184" s="24"/>
      <c r="E2184" s="2"/>
      <c r="F2184" s="5"/>
      <c r="G2184" s="3"/>
      <c r="H2184" s="1"/>
      <c r="I2184" s="3"/>
      <c r="J2184" s="1"/>
      <c r="K2184" s="5"/>
      <c r="L2184" s="5"/>
      <c r="M2184" s="1"/>
      <c r="N2184" s="1"/>
      <c r="O2184" s="2"/>
      <c r="P2184" s="1"/>
      <c r="Q2184" s="1"/>
      <c r="R2184" s="2"/>
      <c r="S2184" s="1"/>
      <c r="T2184" s="1"/>
      <c r="U2184" s="5"/>
      <c r="V2184" s="5"/>
      <c r="W2184" s="5"/>
      <c r="X2184" s="5"/>
      <c r="Y2184" s="5"/>
      <c r="Z2184" s="5"/>
      <c r="AA2184" s="1"/>
      <c r="AB2184" s="1"/>
      <c r="AC2184" s="1"/>
      <c r="AD2184" s="2"/>
      <c r="AE2184" s="2"/>
      <c r="AF2184" s="1"/>
    </row>
    <row r="2185">
      <c r="A2185" s="5"/>
      <c r="B2185" s="3"/>
      <c r="C2185" s="2"/>
      <c r="D2185" s="24"/>
      <c r="E2185" s="2"/>
      <c r="F2185" s="5"/>
      <c r="G2185" s="3"/>
      <c r="H2185" s="1"/>
      <c r="I2185" s="3"/>
      <c r="J2185" s="1"/>
      <c r="K2185" s="5"/>
      <c r="L2185" s="5"/>
      <c r="M2185" s="1"/>
      <c r="N2185" s="1"/>
      <c r="O2185" s="2"/>
      <c r="P2185" s="1"/>
      <c r="Q2185" s="1"/>
      <c r="R2185" s="2"/>
      <c r="S2185" s="1"/>
      <c r="T2185" s="1"/>
      <c r="U2185" s="6"/>
      <c r="V2185" s="5"/>
      <c r="W2185" s="5"/>
      <c r="X2185" s="6"/>
      <c r="Y2185" s="6"/>
      <c r="Z2185" s="6"/>
      <c r="AA2185" s="1"/>
      <c r="AB2185" s="1"/>
      <c r="AC2185" s="1"/>
      <c r="AD2185" s="2"/>
      <c r="AE2185" s="2"/>
      <c r="AF2185" s="1"/>
    </row>
    <row r="2186">
      <c r="A2186" s="5"/>
      <c r="B2186" s="3"/>
      <c r="C2186" s="1"/>
      <c r="D2186" s="24"/>
      <c r="E2186" s="2"/>
      <c r="F2186" s="5"/>
      <c r="G2186" s="3"/>
      <c r="H2186" s="1"/>
      <c r="I2186" s="3"/>
      <c r="J2186" s="1"/>
      <c r="K2186" s="5"/>
      <c r="L2186" s="5"/>
      <c r="M2186" s="1"/>
      <c r="N2186" s="1"/>
      <c r="O2186" s="2"/>
      <c r="P2186" s="1"/>
      <c r="Q2186" s="1"/>
      <c r="R2186" s="2"/>
      <c r="S2186" s="1"/>
      <c r="T2186" s="1"/>
      <c r="U2186" s="6"/>
      <c r="V2186" s="5"/>
      <c r="W2186" s="5"/>
      <c r="X2186" s="5"/>
      <c r="Y2186" s="5"/>
      <c r="Z2186" s="6"/>
      <c r="AA2186" s="1"/>
      <c r="AB2186" s="1"/>
      <c r="AC2186" s="1"/>
      <c r="AD2186" s="2"/>
      <c r="AE2186" s="2"/>
      <c r="AF2186" s="1"/>
    </row>
    <row r="2187">
      <c r="A2187" s="5"/>
      <c r="B2187" s="3"/>
      <c r="C2187" s="2"/>
      <c r="D2187" s="24"/>
      <c r="E2187" s="2"/>
      <c r="F2187" s="5"/>
      <c r="G2187" s="3"/>
      <c r="H2187" s="1"/>
      <c r="I2187" s="3"/>
      <c r="J2187" s="1"/>
      <c r="K2187" s="5"/>
      <c r="L2187" s="5"/>
      <c r="M2187" s="1"/>
      <c r="N2187" s="1"/>
      <c r="O2187" s="2"/>
      <c r="P2187" s="1"/>
      <c r="Q2187" s="1"/>
      <c r="R2187" s="2"/>
      <c r="S2187" s="1"/>
      <c r="T2187" s="1"/>
      <c r="U2187" s="5"/>
      <c r="V2187" s="5"/>
      <c r="W2187" s="5"/>
      <c r="X2187" s="5"/>
      <c r="Y2187" s="5"/>
      <c r="Z2187" s="6"/>
      <c r="AA2187" s="1"/>
      <c r="AB2187" s="1"/>
      <c r="AC2187" s="1"/>
      <c r="AD2187" s="2"/>
      <c r="AE2187" s="2"/>
      <c r="AF2187" s="1"/>
    </row>
    <row r="2188">
      <c r="A2188" s="5"/>
      <c r="B2188" s="3"/>
      <c r="C2188" s="1"/>
      <c r="D2188" s="24"/>
      <c r="E2188" s="2"/>
      <c r="F2188" s="5"/>
      <c r="G2188" s="3"/>
      <c r="H2188" s="1"/>
      <c r="I2188" s="3"/>
      <c r="J2188" s="1"/>
      <c r="K2188" s="5"/>
      <c r="L2188" s="5"/>
      <c r="M2188" s="1"/>
      <c r="N2188" s="1"/>
      <c r="O2188" s="2"/>
      <c r="P2188" s="1"/>
      <c r="Q2188" s="1"/>
      <c r="R2188" s="2"/>
      <c r="S2188" s="1"/>
      <c r="T2188" s="1"/>
      <c r="U2188" s="6"/>
      <c r="V2188" s="5"/>
      <c r="W2188" s="5"/>
      <c r="X2188" s="5"/>
      <c r="Y2188" s="5"/>
      <c r="Z2188" s="6"/>
      <c r="AA2188" s="1"/>
      <c r="AB2188" s="1"/>
      <c r="AC2188" s="1"/>
      <c r="AD2188" s="2"/>
      <c r="AE2188" s="2"/>
      <c r="AF2188" s="1"/>
    </row>
    <row r="2189">
      <c r="A2189" s="5"/>
      <c r="B2189" s="3"/>
      <c r="C2189" s="2"/>
      <c r="D2189" s="24"/>
      <c r="E2189" s="2"/>
      <c r="F2189" s="5"/>
      <c r="G2189" s="3"/>
      <c r="H2189" s="1"/>
      <c r="I2189" s="3"/>
      <c r="J2189" s="1"/>
      <c r="K2189" s="5"/>
      <c r="L2189" s="5"/>
      <c r="M2189" s="1"/>
      <c r="N2189" s="1"/>
      <c r="O2189" s="2"/>
      <c r="P2189" s="1"/>
      <c r="Q2189" s="1"/>
      <c r="R2189" s="2"/>
      <c r="S2189" s="1"/>
      <c r="T2189" s="1"/>
      <c r="U2189" s="6"/>
      <c r="V2189" s="5"/>
      <c r="W2189" s="5"/>
      <c r="X2189" s="6"/>
      <c r="Y2189" s="6"/>
      <c r="Z2189" s="6"/>
      <c r="AA2189" s="1"/>
      <c r="AB2189" s="1"/>
      <c r="AC2189" s="1"/>
      <c r="AD2189" s="2"/>
      <c r="AE2189" s="2"/>
      <c r="AF2189" s="1"/>
    </row>
    <row r="2190">
      <c r="A2190" s="5"/>
      <c r="B2190" s="3"/>
      <c r="C2190" s="2"/>
      <c r="D2190" s="24"/>
      <c r="E2190" s="1"/>
      <c r="F2190" s="11"/>
      <c r="G2190" s="25"/>
      <c r="H2190" s="2"/>
      <c r="I2190" s="25"/>
      <c r="J2190" s="1"/>
      <c r="K2190" s="5"/>
      <c r="L2190" s="5"/>
      <c r="M2190" s="1"/>
      <c r="N2190" s="1"/>
      <c r="O2190" s="2"/>
      <c r="P2190" s="1"/>
      <c r="Q2190" s="1"/>
      <c r="R2190" s="2"/>
      <c r="S2190" s="1"/>
      <c r="T2190" s="1"/>
      <c r="U2190" s="6"/>
      <c r="V2190" s="5"/>
      <c r="W2190" s="5"/>
      <c r="X2190" s="6"/>
      <c r="Y2190" s="6"/>
      <c r="Z2190" s="6"/>
      <c r="AA2190" s="1"/>
      <c r="AB2190" s="1"/>
      <c r="AC2190" s="1"/>
      <c r="AD2190" s="2"/>
      <c r="AE2190" s="2"/>
      <c r="AF2190" s="1"/>
    </row>
    <row r="2191">
      <c r="A2191" s="5"/>
      <c r="B2191" s="3"/>
      <c r="C2191" s="2"/>
      <c r="D2191" s="24"/>
      <c r="E2191" s="2"/>
      <c r="F2191" s="5"/>
      <c r="G2191" s="3"/>
      <c r="H2191" s="1"/>
      <c r="I2191" s="3"/>
      <c r="J2191" s="1"/>
      <c r="K2191" s="5"/>
      <c r="L2191" s="5"/>
      <c r="M2191" s="1"/>
      <c r="N2191" s="1"/>
      <c r="O2191" s="2"/>
      <c r="P2191" s="1"/>
      <c r="Q2191" s="1"/>
      <c r="R2191" s="2"/>
      <c r="S2191" s="1"/>
      <c r="T2191" s="1"/>
      <c r="U2191" s="6"/>
      <c r="V2191" s="5"/>
      <c r="W2191" s="5"/>
      <c r="X2191" s="6"/>
      <c r="Y2191" s="6"/>
      <c r="Z2191" s="6"/>
      <c r="AA2191" s="1"/>
      <c r="AB2191" s="1"/>
      <c r="AC2191" s="1"/>
      <c r="AD2191" s="2"/>
      <c r="AE2191" s="2"/>
      <c r="AF2191" s="1"/>
    </row>
    <row r="2192">
      <c r="A2192" s="5"/>
      <c r="B2192" s="3"/>
      <c r="C2192" s="2"/>
      <c r="D2192" s="24"/>
      <c r="E2192" s="2"/>
      <c r="F2192" s="5"/>
      <c r="G2192" s="3"/>
      <c r="H2192" s="1"/>
      <c r="I2192" s="3"/>
      <c r="J2192" s="1"/>
      <c r="K2192" s="5"/>
      <c r="L2192" s="5"/>
      <c r="M2192" s="1"/>
      <c r="N2192" s="1"/>
      <c r="O2192" s="2"/>
      <c r="P2192" s="1"/>
      <c r="Q2192" s="1"/>
      <c r="R2192" s="2"/>
      <c r="S2192" s="1"/>
      <c r="T2192" s="1"/>
      <c r="U2192" s="5"/>
      <c r="V2192" s="5"/>
      <c r="W2192" s="5"/>
      <c r="X2192" s="5"/>
      <c r="Y2192" s="5"/>
      <c r="Z2192" s="5"/>
      <c r="AA2192" s="1"/>
      <c r="AB2192" s="1"/>
      <c r="AC2192" s="1"/>
      <c r="AD2192" s="2"/>
      <c r="AE2192" s="2"/>
      <c r="AF2192" s="1"/>
    </row>
    <row r="2193">
      <c r="A2193" s="5"/>
      <c r="B2193" s="3"/>
      <c r="C2193" s="2"/>
      <c r="D2193" s="24"/>
      <c r="E2193" s="2"/>
      <c r="F2193" s="5"/>
      <c r="G2193" s="3"/>
      <c r="H2193" s="1"/>
      <c r="I2193" s="3"/>
      <c r="J2193" s="1"/>
      <c r="K2193" s="5"/>
      <c r="L2193" s="5"/>
      <c r="M2193" s="1"/>
      <c r="N2193" s="1"/>
      <c r="O2193" s="2"/>
      <c r="P2193" s="1"/>
      <c r="Q2193" s="1"/>
      <c r="R2193" s="2"/>
      <c r="S2193" s="1"/>
      <c r="T2193" s="1"/>
      <c r="U2193" s="6"/>
      <c r="V2193" s="5"/>
      <c r="W2193" s="5"/>
      <c r="X2193" s="6"/>
      <c r="Y2193" s="6"/>
      <c r="Z2193" s="5"/>
      <c r="AA2193" s="1"/>
      <c r="AB2193" s="1"/>
      <c r="AC2193" s="1"/>
      <c r="AD2193" s="1"/>
      <c r="AE2193" s="1"/>
      <c r="AF2193" s="1"/>
    </row>
    <row r="2194">
      <c r="A2194" s="5"/>
      <c r="B2194" s="3"/>
      <c r="C2194" s="2"/>
      <c r="D2194" s="24"/>
      <c r="E2194" s="2"/>
      <c r="F2194" s="5"/>
      <c r="G2194" s="3"/>
      <c r="H2194" s="1"/>
      <c r="I2194" s="3"/>
      <c r="J2194" s="1"/>
      <c r="K2194" s="5"/>
      <c r="L2194" s="5"/>
      <c r="M2194" s="1"/>
      <c r="N2194" s="1"/>
      <c r="O2194" s="2"/>
      <c r="P2194" s="1"/>
      <c r="Q2194" s="1"/>
      <c r="R2194" s="2"/>
      <c r="S2194" s="1"/>
      <c r="T2194" s="1"/>
      <c r="U2194" s="5"/>
      <c r="V2194" s="5"/>
      <c r="W2194" s="5"/>
      <c r="X2194" s="6"/>
      <c r="Y2194" s="6"/>
      <c r="Z2194" s="5"/>
      <c r="AA2194" s="1"/>
      <c r="AB2194" s="1"/>
      <c r="AC2194" s="1"/>
      <c r="AD2194" s="2"/>
      <c r="AE2194" s="2"/>
      <c r="AF2194" s="1"/>
    </row>
    <row r="2195">
      <c r="A2195" s="5"/>
      <c r="B2195" s="3"/>
      <c r="C2195" s="2"/>
      <c r="D2195" s="24"/>
      <c r="E2195" s="2"/>
      <c r="F2195" s="5"/>
      <c r="G2195" s="3"/>
      <c r="H2195" s="1"/>
      <c r="I2195" s="3"/>
      <c r="J2195" s="1"/>
      <c r="K2195" s="5"/>
      <c r="L2195" s="5"/>
      <c r="M2195" s="1"/>
      <c r="N2195" s="1"/>
      <c r="O2195" s="2"/>
      <c r="P2195" s="1"/>
      <c r="Q2195" s="1"/>
      <c r="R2195" s="2"/>
      <c r="S2195" s="1"/>
      <c r="T2195" s="1"/>
      <c r="U2195" s="6"/>
      <c r="V2195" s="5"/>
      <c r="W2195" s="5"/>
      <c r="X2195" s="6"/>
      <c r="Y2195" s="6"/>
      <c r="Z2195" s="6"/>
      <c r="AA2195" s="1"/>
      <c r="AB2195" s="1"/>
      <c r="AC2195" s="1"/>
      <c r="AD2195" s="2"/>
      <c r="AE2195" s="2"/>
      <c r="AF2195" s="1"/>
    </row>
    <row r="2196">
      <c r="A2196" s="5"/>
      <c r="B2196" s="3"/>
      <c r="C2196" s="2"/>
      <c r="D2196" s="24"/>
      <c r="E2196" s="1"/>
      <c r="F2196" s="11"/>
      <c r="G2196" s="25"/>
      <c r="H2196" s="2"/>
      <c r="I2196" s="25"/>
      <c r="J2196" s="1"/>
      <c r="K2196" s="5"/>
      <c r="L2196" s="5"/>
      <c r="M2196" s="1"/>
      <c r="N2196" s="1"/>
      <c r="O2196" s="2"/>
      <c r="P2196" s="1"/>
      <c r="Q2196" s="1"/>
      <c r="R2196" s="2"/>
      <c r="S2196" s="1"/>
      <c r="T2196" s="1"/>
      <c r="U2196" s="6"/>
      <c r="V2196" s="5"/>
      <c r="W2196" s="5"/>
      <c r="X2196" s="6"/>
      <c r="Y2196" s="6"/>
      <c r="Z2196" s="6"/>
      <c r="AA2196" s="1"/>
      <c r="AB2196" s="1"/>
      <c r="AC2196" s="1"/>
      <c r="AD2196" s="2"/>
      <c r="AE2196" s="2"/>
      <c r="AF2196" s="1"/>
    </row>
    <row r="2197">
      <c r="A2197" s="5"/>
      <c r="B2197" s="3"/>
      <c r="C2197" s="2"/>
      <c r="D2197" s="24"/>
      <c r="E2197" s="2"/>
      <c r="F2197" s="5"/>
      <c r="G2197" s="3"/>
      <c r="H2197" s="1"/>
      <c r="I2197" s="3"/>
      <c r="J2197" s="1"/>
      <c r="K2197" s="5"/>
      <c r="L2197" s="5"/>
      <c r="M2197" s="1"/>
      <c r="N2197" s="1"/>
      <c r="O2197" s="2"/>
      <c r="P2197" s="1"/>
      <c r="Q2197" s="1"/>
      <c r="R2197" s="2"/>
      <c r="S2197" s="1"/>
      <c r="T2197" s="1"/>
      <c r="U2197" s="6"/>
      <c r="V2197" s="5"/>
      <c r="W2197" s="5"/>
      <c r="X2197" s="6"/>
      <c r="Y2197" s="6"/>
      <c r="Z2197" s="6"/>
      <c r="AA2197" s="1"/>
      <c r="AB2197" s="1"/>
      <c r="AC2197" s="1"/>
      <c r="AD2197" s="2"/>
      <c r="AE2197" s="2"/>
      <c r="AF2197" s="1"/>
    </row>
    <row r="2198">
      <c r="A2198" s="5"/>
      <c r="B2198" s="3"/>
      <c r="C2198" s="2"/>
      <c r="D2198" s="24"/>
      <c r="E2198" s="2"/>
      <c r="F2198" s="5"/>
      <c r="G2198" s="3"/>
      <c r="H2198" s="1"/>
      <c r="I2198" s="3"/>
      <c r="J2198" s="1"/>
      <c r="K2198" s="5"/>
      <c r="L2198" s="5"/>
      <c r="M2198" s="1"/>
      <c r="N2198" s="1"/>
      <c r="O2198" s="2"/>
      <c r="P2198" s="1"/>
      <c r="Q2198" s="1"/>
      <c r="R2198" s="2"/>
      <c r="S2198" s="1"/>
      <c r="T2198" s="1"/>
      <c r="U2198" s="5"/>
      <c r="V2198" s="5"/>
      <c r="W2198" s="5"/>
      <c r="X2198" s="5"/>
      <c r="Y2198" s="5"/>
      <c r="Z2198" s="5"/>
      <c r="AA2198" s="1"/>
      <c r="AB2198" s="1"/>
      <c r="AC2198" s="1"/>
      <c r="AD2198" s="2"/>
      <c r="AE2198" s="2"/>
      <c r="AF2198" s="1"/>
    </row>
    <row r="2199">
      <c r="A2199" s="5"/>
      <c r="B2199" s="3"/>
      <c r="C2199" s="2"/>
      <c r="D2199" s="24"/>
      <c r="E2199" s="2"/>
      <c r="F2199" s="5"/>
      <c r="G2199" s="3"/>
      <c r="H2199" s="1"/>
      <c r="I2199" s="3"/>
      <c r="J2199" s="1"/>
      <c r="K2199" s="5"/>
      <c r="L2199" s="5"/>
      <c r="M2199" s="1"/>
      <c r="N2199" s="1"/>
      <c r="O2199" s="2"/>
      <c r="P2199" s="1"/>
      <c r="Q2199" s="1"/>
      <c r="R2199" s="2"/>
      <c r="S2199" s="1"/>
      <c r="T2199" s="1"/>
      <c r="U2199" s="5"/>
      <c r="V2199" s="5"/>
      <c r="W2199" s="5"/>
      <c r="X2199" s="5"/>
      <c r="Y2199" s="5"/>
      <c r="Z2199" s="5"/>
      <c r="AA2199" s="1"/>
      <c r="AB2199" s="1"/>
      <c r="AC2199" s="1"/>
      <c r="AD2199" s="2"/>
      <c r="AE2199" s="2"/>
      <c r="AF2199" s="1"/>
    </row>
    <row r="2200">
      <c r="A2200" s="5"/>
      <c r="B2200" s="3"/>
      <c r="C2200" s="1"/>
      <c r="D2200" s="24"/>
      <c r="E2200" s="2"/>
      <c r="F2200" s="5"/>
      <c r="G2200" s="3"/>
      <c r="H2200" s="1"/>
      <c r="I2200" s="3"/>
      <c r="J2200" s="1"/>
      <c r="K2200" s="5"/>
      <c r="L2200" s="5"/>
      <c r="M2200" s="1"/>
      <c r="N2200" s="1"/>
      <c r="O2200" s="2"/>
      <c r="P2200" s="1"/>
      <c r="Q2200" s="1"/>
      <c r="R2200" s="2"/>
      <c r="S2200" s="1"/>
      <c r="T2200" s="1"/>
      <c r="U2200" s="6"/>
      <c r="V2200" s="5"/>
      <c r="W2200" s="5"/>
      <c r="X2200" s="6"/>
      <c r="Y2200" s="6"/>
      <c r="Z2200" s="6"/>
      <c r="AA2200" s="1"/>
      <c r="AB2200" s="2"/>
      <c r="AC2200" s="1"/>
      <c r="AD2200" s="2"/>
      <c r="AE2200" s="2"/>
      <c r="AF2200" s="1"/>
    </row>
    <row r="2201">
      <c r="A2201" s="5"/>
      <c r="B2201" s="3"/>
      <c r="C2201" s="2"/>
      <c r="D2201" s="24"/>
      <c r="E2201" s="2"/>
      <c r="F2201" s="5"/>
      <c r="G2201" s="3"/>
      <c r="H2201" s="1"/>
      <c r="I2201" s="3"/>
      <c r="J2201" s="1"/>
      <c r="K2201" s="5"/>
      <c r="L2201" s="5"/>
      <c r="M2201" s="1"/>
      <c r="N2201" s="1"/>
      <c r="O2201" s="2"/>
      <c r="P2201" s="1"/>
      <c r="Q2201" s="1"/>
      <c r="R2201" s="2"/>
      <c r="S2201" s="1"/>
      <c r="T2201" s="1"/>
      <c r="U2201" s="6"/>
      <c r="V2201" s="5"/>
      <c r="W2201" s="5"/>
      <c r="X2201" s="6"/>
      <c r="Y2201" s="6"/>
      <c r="Z2201" s="5"/>
      <c r="AA2201" s="1"/>
      <c r="AB2201" s="1"/>
      <c r="AC2201" s="1"/>
      <c r="AD2201" s="2"/>
      <c r="AE2201" s="2"/>
      <c r="AF2201" s="1"/>
    </row>
    <row r="2202">
      <c r="A2202" s="5"/>
      <c r="B2202" s="3"/>
      <c r="C2202" s="2"/>
      <c r="D2202" s="24"/>
      <c r="E2202" s="1"/>
      <c r="F2202" s="11"/>
      <c r="G2202" s="25"/>
      <c r="H2202" s="2"/>
      <c r="I2202" s="25"/>
      <c r="J2202" s="1"/>
      <c r="K2202" s="5"/>
      <c r="L2202" s="5"/>
      <c r="M2202" s="1"/>
      <c r="N2202" s="1"/>
      <c r="O2202" s="2"/>
      <c r="P2202" s="1"/>
      <c r="Q2202" s="1"/>
      <c r="R2202" s="2"/>
      <c r="S2202" s="1"/>
      <c r="T2202" s="1"/>
      <c r="U2202" s="6"/>
      <c r="V2202" s="5"/>
      <c r="W2202" s="5"/>
      <c r="X2202" s="6"/>
      <c r="Y2202" s="6"/>
      <c r="Z2202" s="6"/>
      <c r="AA2202" s="1"/>
      <c r="AB2202" s="1"/>
      <c r="AC2202" s="1"/>
      <c r="AD2202" s="2"/>
      <c r="AE2202" s="2"/>
      <c r="AF2202" s="1"/>
    </row>
    <row r="2203">
      <c r="A2203" s="5"/>
      <c r="B2203" s="3"/>
      <c r="C2203" s="2"/>
      <c r="D2203" s="24"/>
      <c r="E2203" s="2"/>
      <c r="F2203" s="5"/>
      <c r="G2203" s="3"/>
      <c r="H2203" s="1"/>
      <c r="I2203" s="3"/>
      <c r="J2203" s="1"/>
      <c r="K2203" s="5"/>
      <c r="L2203" s="5"/>
      <c r="M2203" s="1"/>
      <c r="N2203" s="1"/>
      <c r="O2203" s="2"/>
      <c r="P2203" s="1"/>
      <c r="Q2203" s="1"/>
      <c r="R2203" s="2"/>
      <c r="S2203" s="1"/>
      <c r="T2203" s="1"/>
      <c r="U2203" s="6"/>
      <c r="V2203" s="5"/>
      <c r="W2203" s="5"/>
      <c r="X2203" s="5"/>
      <c r="Y2203" s="5"/>
      <c r="Z2203" s="5"/>
      <c r="AA2203" s="1"/>
      <c r="AB2203" s="1"/>
      <c r="AC2203" s="1"/>
      <c r="AD2203" s="2"/>
      <c r="AE2203" s="1"/>
      <c r="AF2203" s="1"/>
    </row>
    <row r="2204">
      <c r="A2204" s="5"/>
      <c r="B2204" s="3"/>
      <c r="C2204" s="2"/>
      <c r="D2204" s="24"/>
      <c r="E2204" s="2"/>
      <c r="F2204" s="5"/>
      <c r="G2204" s="3"/>
      <c r="H2204" s="1"/>
      <c r="I2204" s="3"/>
      <c r="J2204" s="1"/>
      <c r="K2204" s="5"/>
      <c r="L2204" s="5"/>
      <c r="M2204" s="1"/>
      <c r="N2204" s="1"/>
      <c r="O2204" s="2"/>
      <c r="P2204" s="1"/>
      <c r="Q2204" s="1"/>
      <c r="R2204" s="2"/>
      <c r="S2204" s="1"/>
      <c r="T2204" s="1"/>
      <c r="U2204" s="5"/>
      <c r="V2204" s="5"/>
      <c r="W2204" s="5"/>
      <c r="X2204" s="6"/>
      <c r="Y2204" s="6"/>
      <c r="Z2204" s="6"/>
      <c r="AA2204" s="1"/>
      <c r="AB2204" s="1"/>
      <c r="AC2204" s="1"/>
      <c r="AD2204" s="2"/>
      <c r="AE2204" s="2"/>
      <c r="AF2204" s="1"/>
    </row>
    <row r="2205">
      <c r="A2205" s="5"/>
      <c r="B2205" s="3"/>
      <c r="C2205" s="2"/>
      <c r="D2205" s="24"/>
      <c r="E2205" s="2"/>
      <c r="F2205" s="5"/>
      <c r="G2205" s="3"/>
      <c r="H2205" s="1"/>
      <c r="I2205" s="3"/>
      <c r="J2205" s="1"/>
      <c r="K2205" s="5"/>
      <c r="L2205" s="5"/>
      <c r="M2205" s="1"/>
      <c r="N2205" s="1"/>
      <c r="O2205" s="2"/>
      <c r="P2205" s="1"/>
      <c r="Q2205" s="1"/>
      <c r="R2205" s="2"/>
      <c r="S2205" s="1"/>
      <c r="T2205" s="1"/>
      <c r="U2205" s="6"/>
      <c r="V2205" s="5"/>
      <c r="W2205" s="5"/>
      <c r="X2205" s="6"/>
      <c r="Y2205" s="6"/>
      <c r="Z2205" s="6"/>
      <c r="AA2205" s="1"/>
      <c r="AB2205" s="1"/>
      <c r="AC2205" s="1"/>
      <c r="AD2205" s="2"/>
      <c r="AE2205" s="2"/>
      <c r="AF2205" s="1"/>
    </row>
    <row r="2206">
      <c r="A2206" s="5"/>
      <c r="B2206" s="3"/>
      <c r="C2206" s="1"/>
      <c r="D2206" s="24"/>
      <c r="E2206" s="2"/>
      <c r="F2206" s="5"/>
      <c r="G2206" s="3"/>
      <c r="H2206" s="1"/>
      <c r="I2206" s="3"/>
      <c r="J2206" s="1"/>
      <c r="K2206" s="5"/>
      <c r="L2206" s="5"/>
      <c r="M2206" s="1"/>
      <c r="N2206" s="1"/>
      <c r="O2206" s="2"/>
      <c r="P2206" s="1"/>
      <c r="Q2206" s="1"/>
      <c r="R2206" s="2"/>
      <c r="S2206" s="1"/>
      <c r="T2206" s="1"/>
      <c r="U2206" s="5"/>
      <c r="V2206" s="5"/>
      <c r="W2206" s="5"/>
      <c r="X2206" s="5"/>
      <c r="Y2206" s="5"/>
      <c r="Z2206" s="5"/>
      <c r="AA2206" s="1"/>
      <c r="AB2206" s="1"/>
      <c r="AC2206" s="1"/>
      <c r="AD2206" s="2"/>
      <c r="AE2206" s="2"/>
      <c r="AF2206" s="1"/>
    </row>
    <row r="2207">
      <c r="A2207" s="5"/>
      <c r="B2207" s="3"/>
      <c r="C2207" s="1"/>
      <c r="D2207" s="24"/>
      <c r="E2207" s="2"/>
      <c r="F2207" s="5"/>
      <c r="G2207" s="3"/>
      <c r="H2207" s="1"/>
      <c r="I2207" s="3"/>
      <c r="J2207" s="1"/>
      <c r="K2207" s="5"/>
      <c r="L2207" s="5"/>
      <c r="M2207" s="1"/>
      <c r="N2207" s="1"/>
      <c r="O2207" s="2"/>
      <c r="P2207" s="1"/>
      <c r="Q2207" s="1"/>
      <c r="R2207" s="2"/>
      <c r="S2207" s="1"/>
      <c r="T2207" s="1"/>
      <c r="U2207" s="5"/>
      <c r="V2207" s="5"/>
      <c r="W2207" s="5"/>
      <c r="X2207" s="5"/>
      <c r="Y2207" s="5"/>
      <c r="Z2207" s="5"/>
      <c r="AA2207" s="1"/>
      <c r="AB2207" s="1"/>
      <c r="AC2207" s="1"/>
      <c r="AD2207" s="2"/>
      <c r="AE2207" s="2"/>
      <c r="AF2207" s="1"/>
    </row>
    <row r="2208">
      <c r="A2208" s="5"/>
      <c r="B2208" s="3"/>
      <c r="C2208" s="2"/>
      <c r="D2208" s="24"/>
      <c r="E2208" s="2"/>
      <c r="F2208" s="5"/>
      <c r="G2208" s="3"/>
      <c r="H2208" s="1"/>
      <c r="I2208" s="3"/>
      <c r="J2208" s="1"/>
      <c r="K2208" s="5"/>
      <c r="L2208" s="5"/>
      <c r="M2208" s="1"/>
      <c r="N2208" s="1"/>
      <c r="O2208" s="2"/>
      <c r="P2208" s="1"/>
      <c r="Q2208" s="1"/>
      <c r="R2208" s="2"/>
      <c r="S2208" s="1"/>
      <c r="T2208" s="1"/>
      <c r="U2208" s="6"/>
      <c r="V2208" s="5"/>
      <c r="W2208" s="5"/>
      <c r="X2208" s="6"/>
      <c r="Y2208" s="6"/>
      <c r="Z2208" s="6"/>
      <c r="AA2208" s="1"/>
      <c r="AB2208" s="1"/>
      <c r="AC2208" s="1"/>
      <c r="AD2208" s="2"/>
      <c r="AE2208" s="2"/>
      <c r="AF2208" s="1"/>
    </row>
    <row r="2209">
      <c r="A2209" s="5"/>
      <c r="B2209" s="3"/>
      <c r="C2209" s="2"/>
      <c r="D2209" s="24"/>
      <c r="E2209" s="2"/>
      <c r="F2209" s="5"/>
      <c r="G2209" s="3"/>
      <c r="H2209" s="1"/>
      <c r="I2209" s="3"/>
      <c r="J2209" s="1"/>
      <c r="K2209" s="5"/>
      <c r="L2209" s="5"/>
      <c r="M2209" s="1"/>
      <c r="N2209" s="1"/>
      <c r="O2209" s="2"/>
      <c r="P2209" s="1"/>
      <c r="Q2209" s="1"/>
      <c r="R2209" s="2"/>
      <c r="S2209" s="1"/>
      <c r="T2209" s="1"/>
      <c r="U2209" s="6"/>
      <c r="V2209" s="5"/>
      <c r="W2209" s="5"/>
      <c r="X2209" s="6"/>
      <c r="Y2209" s="6"/>
      <c r="Z2209" s="6"/>
      <c r="AA2209" s="1"/>
      <c r="AB2209" s="1"/>
      <c r="AC2209" s="1"/>
      <c r="AD2209" s="2"/>
      <c r="AE2209" s="2"/>
      <c r="AF2209" s="1"/>
    </row>
    <row r="2210">
      <c r="A2210" s="5"/>
      <c r="B2210" s="3"/>
      <c r="C2210" s="1"/>
      <c r="D2210" s="24"/>
      <c r="E2210" s="2"/>
      <c r="F2210" s="5"/>
      <c r="G2210" s="3"/>
      <c r="H2210" s="1"/>
      <c r="I2210" s="3"/>
      <c r="J2210" s="1"/>
      <c r="K2210" s="5"/>
      <c r="L2210" s="5"/>
      <c r="M2210" s="1"/>
      <c r="N2210" s="1"/>
      <c r="O2210" s="2"/>
      <c r="P2210" s="1"/>
      <c r="Q2210" s="1"/>
      <c r="R2210" s="2"/>
      <c r="S2210" s="1"/>
      <c r="T2210" s="1"/>
      <c r="U2210" s="5"/>
      <c r="V2210" s="5"/>
      <c r="W2210" s="5"/>
      <c r="X2210" s="5"/>
      <c r="Y2210" s="5"/>
      <c r="Z2210" s="5"/>
      <c r="AA2210" s="1"/>
      <c r="AB2210" s="1"/>
      <c r="AC2210" s="1"/>
      <c r="AD2210" s="2"/>
      <c r="AE2210" s="2"/>
      <c r="AF2210" s="1"/>
    </row>
    <row r="2211">
      <c r="A2211" s="5"/>
      <c r="B2211" s="3"/>
      <c r="C2211" s="2"/>
      <c r="D2211" s="24"/>
      <c r="E2211" s="2"/>
      <c r="F2211" s="5"/>
      <c r="G2211" s="3"/>
      <c r="H2211" s="1"/>
      <c r="I2211" s="3"/>
      <c r="J2211" s="1"/>
      <c r="K2211" s="5"/>
      <c r="L2211" s="5"/>
      <c r="M2211" s="1"/>
      <c r="N2211" s="1"/>
      <c r="O2211" s="2"/>
      <c r="P2211" s="1"/>
      <c r="Q2211" s="1"/>
      <c r="R2211" s="2"/>
      <c r="S2211" s="1"/>
      <c r="T2211" s="1"/>
      <c r="U2211" s="6"/>
      <c r="V2211" s="5"/>
      <c r="W2211" s="5"/>
      <c r="X2211" s="6"/>
      <c r="Y2211" s="6"/>
      <c r="Z2211" s="5"/>
      <c r="AA2211" s="1"/>
      <c r="AB2211" s="1"/>
      <c r="AC2211" s="1"/>
      <c r="AD2211" s="2"/>
      <c r="AE2211" s="2"/>
      <c r="AF2211" s="1"/>
    </row>
    <row r="2212">
      <c r="A2212" s="5"/>
      <c r="B2212" s="3"/>
      <c r="C2212" s="2"/>
      <c r="D2212" s="24"/>
      <c r="E2212" s="2"/>
      <c r="F2212" s="5"/>
      <c r="G2212" s="3"/>
      <c r="H2212" s="1"/>
      <c r="I2212" s="3"/>
      <c r="J2212" s="1"/>
      <c r="K2212" s="5"/>
      <c r="L2212" s="5"/>
      <c r="M2212" s="1"/>
      <c r="N2212" s="1"/>
      <c r="O2212" s="2"/>
      <c r="P2212" s="1"/>
      <c r="Q2212" s="1"/>
      <c r="R2212" s="2"/>
      <c r="S2212" s="1"/>
      <c r="T2212" s="1"/>
      <c r="U2212" s="6"/>
      <c r="V2212" s="5"/>
      <c r="W2212" s="5"/>
      <c r="X2212" s="6"/>
      <c r="Y2212" s="6"/>
      <c r="Z2212" s="6"/>
      <c r="AA2212" s="1"/>
      <c r="AB2212" s="1"/>
      <c r="AC2212" s="1"/>
      <c r="AD2212" s="2"/>
      <c r="AE2212" s="2"/>
      <c r="AF2212" s="1"/>
    </row>
    <row r="2213">
      <c r="A2213" s="5"/>
      <c r="B2213" s="3"/>
      <c r="C2213" s="2"/>
      <c r="D2213" s="24"/>
      <c r="E2213" s="2"/>
      <c r="F2213" s="5"/>
      <c r="G2213" s="3"/>
      <c r="H2213" s="1"/>
      <c r="I2213" s="3"/>
      <c r="J2213" s="1"/>
      <c r="K2213" s="5"/>
      <c r="L2213" s="5"/>
      <c r="M2213" s="1"/>
      <c r="N2213" s="1"/>
      <c r="O2213" s="2"/>
      <c r="P2213" s="1"/>
      <c r="Q2213" s="1"/>
      <c r="R2213" s="2"/>
      <c r="S2213" s="1"/>
      <c r="T2213" s="1"/>
      <c r="U2213" s="6"/>
      <c r="V2213" s="5"/>
      <c r="W2213" s="5"/>
      <c r="X2213" s="6"/>
      <c r="Y2213" s="6"/>
      <c r="Z2213" s="6"/>
      <c r="AA2213" s="1"/>
      <c r="AB2213" s="1"/>
      <c r="AC2213" s="1"/>
      <c r="AD2213" s="2"/>
      <c r="AE2213" s="2"/>
      <c r="AF2213" s="1"/>
    </row>
    <row r="2214">
      <c r="A2214" s="5"/>
      <c r="B2214" s="3"/>
      <c r="C2214" s="2"/>
      <c r="D2214" s="24"/>
      <c r="E2214" s="2"/>
      <c r="F2214" s="5"/>
      <c r="G2214" s="3"/>
      <c r="H2214" s="1"/>
      <c r="I2214" s="3"/>
      <c r="J2214" s="1"/>
      <c r="K2214" s="5"/>
      <c r="L2214" s="5"/>
      <c r="M2214" s="1"/>
      <c r="N2214" s="1"/>
      <c r="O2214" s="2"/>
      <c r="P2214" s="1"/>
      <c r="Q2214" s="1"/>
      <c r="R2214" s="2"/>
      <c r="S2214" s="1"/>
      <c r="T2214" s="1"/>
      <c r="U2214" s="5"/>
      <c r="V2214" s="5"/>
      <c r="W2214" s="5"/>
      <c r="X2214" s="5"/>
      <c r="Y2214" s="5"/>
      <c r="Z2214" s="6"/>
      <c r="AA2214" s="1"/>
      <c r="AB2214" s="1"/>
      <c r="AC2214" s="1"/>
      <c r="AD2214" s="2"/>
      <c r="AE2214" s="2"/>
      <c r="AF2214" s="1"/>
    </row>
    <row r="2215">
      <c r="A2215" s="5"/>
      <c r="B2215" s="3"/>
      <c r="C2215" s="2"/>
      <c r="D2215" s="24"/>
      <c r="E2215" s="2"/>
      <c r="F2215" s="5"/>
      <c r="G2215" s="3"/>
      <c r="H2215" s="1"/>
      <c r="I2215" s="3"/>
      <c r="J2215" s="1"/>
      <c r="K2215" s="5"/>
      <c r="L2215" s="5"/>
      <c r="M2215" s="1"/>
      <c r="N2215" s="1"/>
      <c r="O2215" s="2"/>
      <c r="P2215" s="1"/>
      <c r="Q2215" s="1"/>
      <c r="R2215" s="2"/>
      <c r="S2215" s="1"/>
      <c r="T2215" s="1"/>
      <c r="U2215" s="6"/>
      <c r="V2215" s="5"/>
      <c r="W2215" s="5"/>
      <c r="X2215" s="6"/>
      <c r="Y2215" s="6"/>
      <c r="Z2215" s="5"/>
      <c r="AA2215" s="1"/>
      <c r="AB2215" s="1"/>
      <c r="AC2215" s="1"/>
      <c r="AD2215" s="2"/>
      <c r="AE2215" s="2"/>
      <c r="AF2215" s="1"/>
    </row>
    <row r="2216">
      <c r="A2216" s="5"/>
      <c r="B2216" s="3"/>
      <c r="C2216" s="2"/>
      <c r="D2216" s="24"/>
      <c r="E2216" s="2"/>
      <c r="F2216" s="5"/>
      <c r="G2216" s="3"/>
      <c r="H2216" s="1"/>
      <c r="I2216" s="3"/>
      <c r="J2216" s="1"/>
      <c r="K2216" s="5"/>
      <c r="L2216" s="5"/>
      <c r="M2216" s="1"/>
      <c r="N2216" s="1"/>
      <c r="O2216" s="2"/>
      <c r="P2216" s="1"/>
      <c r="Q2216" s="1"/>
      <c r="R2216" s="2"/>
      <c r="S2216" s="1"/>
      <c r="T2216" s="1"/>
      <c r="U2216" s="5"/>
      <c r="V2216" s="5"/>
      <c r="W2216" s="5"/>
      <c r="X2216" s="6"/>
      <c r="Y2216" s="6"/>
      <c r="Z2216" s="6"/>
      <c r="AA2216" s="1"/>
      <c r="AB2216" s="1"/>
      <c r="AC2216" s="1"/>
      <c r="AD2216" s="2"/>
      <c r="AE2216" s="2"/>
      <c r="AF2216" s="1"/>
    </row>
    <row r="2217">
      <c r="A2217" s="5"/>
      <c r="B2217" s="3"/>
      <c r="C2217" s="1"/>
      <c r="D2217" s="24"/>
      <c r="E2217" s="2"/>
      <c r="F2217" s="5"/>
      <c r="G2217" s="3"/>
      <c r="H2217" s="1"/>
      <c r="I2217" s="3"/>
      <c r="J2217" s="1"/>
      <c r="K2217" s="5"/>
      <c r="L2217" s="5"/>
      <c r="M2217" s="1"/>
      <c r="N2217" s="1"/>
      <c r="O2217" s="2"/>
      <c r="P2217" s="1"/>
      <c r="Q2217" s="1"/>
      <c r="R2217" s="2"/>
      <c r="S2217" s="1"/>
      <c r="T2217" s="1"/>
      <c r="U2217" s="5"/>
      <c r="V2217" s="5"/>
      <c r="W2217" s="5"/>
      <c r="X2217" s="5"/>
      <c r="Y2217" s="5"/>
      <c r="Z2217" s="5"/>
      <c r="AA2217" s="1"/>
      <c r="AB2217" s="1"/>
      <c r="AC2217" s="1"/>
      <c r="AD2217" s="2"/>
      <c r="AE2217" s="2"/>
      <c r="AF2217" s="1"/>
    </row>
    <row r="2218">
      <c r="A2218" s="5"/>
      <c r="B2218" s="3"/>
      <c r="C2218" s="2"/>
      <c r="D2218" s="24"/>
      <c r="E2218" s="2"/>
      <c r="F2218" s="5"/>
      <c r="G2218" s="3"/>
      <c r="H2218" s="1"/>
      <c r="I2218" s="3"/>
      <c r="J2218" s="1"/>
      <c r="K2218" s="5"/>
      <c r="L2218" s="5"/>
      <c r="M2218" s="1"/>
      <c r="N2218" s="1"/>
      <c r="O2218" s="2"/>
      <c r="P2218" s="1"/>
      <c r="Q2218" s="1"/>
      <c r="R2218" s="2"/>
      <c r="S2218" s="1"/>
      <c r="T2218" s="1"/>
      <c r="U2218" s="5"/>
      <c r="V2218" s="5"/>
      <c r="W2218" s="5"/>
      <c r="X2218" s="5"/>
      <c r="Y2218" s="5"/>
      <c r="Z2218" s="5"/>
      <c r="AA2218" s="1"/>
      <c r="AB2218" s="1"/>
      <c r="AC2218" s="1"/>
      <c r="AD2218" s="2"/>
      <c r="AE2218" s="2"/>
      <c r="AF2218" s="1"/>
    </row>
    <row r="2219">
      <c r="A2219" s="5"/>
      <c r="B2219" s="3"/>
      <c r="C2219" s="2"/>
      <c r="D2219" s="24"/>
      <c r="E2219" s="2"/>
      <c r="F2219" s="5"/>
      <c r="G2219" s="3"/>
      <c r="H2219" s="1"/>
      <c r="I2219" s="3"/>
      <c r="J2219" s="1"/>
      <c r="K2219" s="5"/>
      <c r="L2219" s="5"/>
      <c r="M2219" s="1"/>
      <c r="N2219" s="1"/>
      <c r="O2219" s="2"/>
      <c r="P2219" s="1"/>
      <c r="Q2219" s="1"/>
      <c r="R2219" s="2"/>
      <c r="S2219" s="1"/>
      <c r="T2219" s="1"/>
      <c r="U2219" s="6"/>
      <c r="V2219" s="5"/>
      <c r="W2219" s="5"/>
      <c r="X2219" s="6"/>
      <c r="Y2219" s="6"/>
      <c r="Z2219" s="6"/>
      <c r="AA2219" s="1"/>
      <c r="AB2219" s="1"/>
      <c r="AC2219" s="1"/>
      <c r="AD2219" s="2"/>
      <c r="AE2219" s="2"/>
      <c r="AF2219" s="1"/>
    </row>
    <row r="2220">
      <c r="A2220" s="5"/>
      <c r="B2220" s="3"/>
      <c r="C2220" s="2"/>
      <c r="D2220" s="24"/>
      <c r="E2220" s="2"/>
      <c r="F2220" s="5"/>
      <c r="G2220" s="3"/>
      <c r="H2220" s="1"/>
      <c r="I2220" s="3"/>
      <c r="J2220" s="1"/>
      <c r="K2220" s="5"/>
      <c r="L2220" s="5"/>
      <c r="M2220" s="1"/>
      <c r="N2220" s="1"/>
      <c r="O2220" s="2"/>
      <c r="P2220" s="1"/>
      <c r="Q2220" s="1"/>
      <c r="R2220" s="2"/>
      <c r="S2220" s="1"/>
      <c r="T2220" s="1"/>
      <c r="U2220" s="5"/>
      <c r="V2220" s="5"/>
      <c r="W2220" s="5"/>
      <c r="X2220" s="5"/>
      <c r="Y2220" s="5"/>
      <c r="Z2220" s="5"/>
      <c r="AA2220" s="2"/>
      <c r="AB2220" s="1"/>
      <c r="AC2220" s="1"/>
      <c r="AD2220" s="2"/>
      <c r="AE2220" s="2"/>
      <c r="AF2220" s="1"/>
    </row>
    <row r="2221">
      <c r="A2221" s="5"/>
      <c r="B2221" s="3"/>
      <c r="C2221" s="2"/>
      <c r="D2221" s="24"/>
      <c r="E2221" s="2"/>
      <c r="F2221" s="5"/>
      <c r="G2221" s="3"/>
      <c r="H2221" s="1"/>
      <c r="I2221" s="3"/>
      <c r="J2221" s="1"/>
      <c r="K2221" s="5"/>
      <c r="L2221" s="5"/>
      <c r="M2221" s="1"/>
      <c r="N2221" s="1"/>
      <c r="O2221" s="2"/>
      <c r="P2221" s="1"/>
      <c r="Q2221" s="1"/>
      <c r="R2221" s="2"/>
      <c r="S2221" s="1"/>
      <c r="T2221" s="1"/>
      <c r="U2221" s="6"/>
      <c r="V2221" s="5"/>
      <c r="W2221" s="5"/>
      <c r="X2221" s="6"/>
      <c r="Y2221" s="6"/>
      <c r="Z2221" s="6"/>
      <c r="AA2221" s="2"/>
      <c r="AB2221" s="1"/>
      <c r="AC2221" s="1"/>
      <c r="AD2221" s="2"/>
      <c r="AE2221" s="2"/>
      <c r="AF2221" s="1"/>
    </row>
    <row r="2222">
      <c r="A2222" s="5"/>
      <c r="B2222" s="3"/>
      <c r="C2222" s="1"/>
      <c r="D2222" s="24"/>
      <c r="E2222" s="2"/>
      <c r="F2222" s="5"/>
      <c r="G2222" s="3"/>
      <c r="H2222" s="1"/>
      <c r="I2222" s="3"/>
      <c r="J2222" s="1"/>
      <c r="K2222" s="5"/>
      <c r="L2222" s="5"/>
      <c r="M2222" s="1"/>
      <c r="N2222" s="1"/>
      <c r="O2222" s="2"/>
      <c r="P2222" s="1"/>
      <c r="Q2222" s="1"/>
      <c r="R2222" s="2"/>
      <c r="S2222" s="1"/>
      <c r="T2222" s="1"/>
      <c r="U2222" s="5"/>
      <c r="V2222" s="5"/>
      <c r="W2222" s="5"/>
      <c r="X2222" s="5"/>
      <c r="Y2222" s="5"/>
      <c r="Z2222" s="5"/>
      <c r="AA2222" s="1"/>
      <c r="AB2222" s="1"/>
      <c r="AC2222" s="1"/>
      <c r="AD2222" s="2"/>
      <c r="AE2222" s="2"/>
      <c r="AF2222" s="1"/>
    </row>
    <row r="2223">
      <c r="A2223" s="5"/>
      <c r="B2223" s="3"/>
      <c r="C2223" s="1"/>
      <c r="D2223" s="24"/>
      <c r="E2223" s="2"/>
      <c r="F2223" s="5"/>
      <c r="G2223" s="3"/>
      <c r="H2223" s="1"/>
      <c r="I2223" s="3"/>
      <c r="J2223" s="1"/>
      <c r="K2223" s="5"/>
      <c r="L2223" s="5"/>
      <c r="M2223" s="1"/>
      <c r="N2223" s="1"/>
      <c r="O2223" s="2"/>
      <c r="P2223" s="1"/>
      <c r="Q2223" s="1"/>
      <c r="R2223" s="2"/>
      <c r="S2223" s="1"/>
      <c r="T2223" s="1"/>
      <c r="U2223" s="5"/>
      <c r="V2223" s="5"/>
      <c r="W2223" s="5"/>
      <c r="X2223" s="5"/>
      <c r="Y2223" s="5"/>
      <c r="Z2223" s="5"/>
      <c r="AA2223" s="1"/>
      <c r="AB2223" s="1"/>
      <c r="AC2223" s="1"/>
      <c r="AD2223" s="2"/>
      <c r="AE2223" s="2"/>
      <c r="AF2223" s="1"/>
    </row>
    <row r="2224">
      <c r="A2224" s="5"/>
      <c r="B2224" s="3"/>
      <c r="C2224" s="1"/>
      <c r="D2224" s="24"/>
      <c r="E2224" s="2"/>
      <c r="F2224" s="5"/>
      <c r="G2224" s="3"/>
      <c r="H2224" s="1"/>
      <c r="I2224" s="3"/>
      <c r="J2224" s="1"/>
      <c r="K2224" s="5"/>
      <c r="L2224" s="5"/>
      <c r="M2224" s="1"/>
      <c r="N2224" s="1"/>
      <c r="O2224" s="2"/>
      <c r="P2224" s="1"/>
      <c r="Q2224" s="1"/>
      <c r="R2224" s="2"/>
      <c r="S2224" s="1"/>
      <c r="T2224" s="1"/>
      <c r="U2224" s="5"/>
      <c r="V2224" s="5"/>
      <c r="W2224" s="5"/>
      <c r="X2224" s="5"/>
      <c r="Y2224" s="5"/>
      <c r="Z2224" s="5"/>
      <c r="AA2224" s="1"/>
      <c r="AB2224" s="1"/>
      <c r="AC2224" s="1"/>
      <c r="AD2224" s="2"/>
      <c r="AE2224" s="2"/>
      <c r="AF2224" s="1"/>
    </row>
    <row r="2225">
      <c r="A2225" s="5"/>
      <c r="B2225" s="3"/>
      <c r="C2225" s="2"/>
      <c r="D2225" s="24"/>
      <c r="E2225" s="2"/>
      <c r="F2225" s="5"/>
      <c r="G2225" s="3"/>
      <c r="H2225" s="1"/>
      <c r="I2225" s="3"/>
      <c r="J2225" s="1"/>
      <c r="K2225" s="5"/>
      <c r="L2225" s="5"/>
      <c r="M2225" s="1"/>
      <c r="N2225" s="1"/>
      <c r="O2225" s="2"/>
      <c r="P2225" s="1"/>
      <c r="Q2225" s="1"/>
      <c r="R2225" s="2"/>
      <c r="S2225" s="1"/>
      <c r="T2225" s="1"/>
      <c r="U2225" s="6"/>
      <c r="V2225" s="5"/>
      <c r="W2225" s="5"/>
      <c r="X2225" s="6"/>
      <c r="Y2225" s="6"/>
      <c r="Z2225" s="6"/>
      <c r="AA2225" s="1"/>
      <c r="AB2225" s="1"/>
      <c r="AC2225" s="1"/>
      <c r="AD2225" s="2"/>
      <c r="AE2225" s="2"/>
      <c r="AF2225" s="1"/>
    </row>
    <row r="2226">
      <c r="A2226" s="5"/>
      <c r="B2226" s="3"/>
      <c r="C2226" s="1"/>
      <c r="D2226" s="24"/>
      <c r="E2226" s="2"/>
      <c r="F2226" s="5"/>
      <c r="G2226" s="3"/>
      <c r="H2226" s="1"/>
      <c r="I2226" s="3"/>
      <c r="J2226" s="1"/>
      <c r="K2226" s="5"/>
      <c r="L2226" s="5"/>
      <c r="M2226" s="1"/>
      <c r="N2226" s="1"/>
      <c r="O2226" s="2"/>
      <c r="P2226" s="1"/>
      <c r="Q2226" s="1"/>
      <c r="R2226" s="2"/>
      <c r="S2226" s="1"/>
      <c r="T2226" s="1"/>
      <c r="U2226" s="6"/>
      <c r="V2226" s="5"/>
      <c r="W2226" s="5"/>
      <c r="X2226" s="6"/>
      <c r="Y2226" s="6"/>
      <c r="Z2226" s="6"/>
      <c r="AA2226" s="1"/>
      <c r="AB2226" s="1"/>
      <c r="AC2226" s="1"/>
      <c r="AD2226" s="2"/>
      <c r="AE2226" s="2"/>
      <c r="AF2226" s="1"/>
    </row>
    <row r="2227">
      <c r="A2227" s="5"/>
      <c r="B2227" s="3"/>
      <c r="C2227" s="1"/>
      <c r="D2227" s="24"/>
      <c r="E2227" s="2"/>
      <c r="F2227" s="5"/>
      <c r="G2227" s="3"/>
      <c r="H2227" s="1"/>
      <c r="I2227" s="3"/>
      <c r="J2227" s="1"/>
      <c r="K2227" s="5"/>
      <c r="L2227" s="5"/>
      <c r="M2227" s="1"/>
      <c r="N2227" s="1"/>
      <c r="O2227" s="2"/>
      <c r="P2227" s="1"/>
      <c r="Q2227" s="1"/>
      <c r="R2227" s="2"/>
      <c r="S2227" s="1"/>
      <c r="T2227" s="1"/>
      <c r="U2227" s="5"/>
      <c r="V2227" s="5"/>
      <c r="W2227" s="5"/>
      <c r="X2227" s="5"/>
      <c r="Y2227" s="5"/>
      <c r="Z2227" s="5"/>
      <c r="AA2227" s="1"/>
      <c r="AB2227" s="1"/>
      <c r="AC2227" s="1"/>
      <c r="AD2227" s="2"/>
      <c r="AE2227" s="2"/>
      <c r="AF2227" s="1"/>
    </row>
    <row r="2228">
      <c r="A2228" s="5"/>
      <c r="B2228" s="3"/>
      <c r="C2228" s="2"/>
      <c r="D2228" s="24"/>
      <c r="E2228" s="2"/>
      <c r="F2228" s="5"/>
      <c r="G2228" s="3"/>
      <c r="H2228" s="1"/>
      <c r="I2228" s="3"/>
      <c r="J2228" s="1"/>
      <c r="K2228" s="5"/>
      <c r="L2228" s="5"/>
      <c r="M2228" s="1"/>
      <c r="N2228" s="1"/>
      <c r="O2228" s="2"/>
      <c r="P2228" s="1"/>
      <c r="Q2228" s="1"/>
      <c r="R2228" s="2"/>
      <c r="S2228" s="1"/>
      <c r="T2228" s="1"/>
      <c r="U2228" s="6"/>
      <c r="V2228" s="5"/>
      <c r="W2228" s="5"/>
      <c r="X2228" s="6"/>
      <c r="Y2228" s="6"/>
      <c r="Z2228" s="6"/>
      <c r="AA2228" s="1"/>
      <c r="AB2228" s="1"/>
      <c r="AC2228" s="1"/>
      <c r="AD2228" s="2"/>
      <c r="AE2228" s="2"/>
      <c r="AF2228" s="1"/>
    </row>
    <row r="2229">
      <c r="A2229" s="5"/>
      <c r="B2229" s="3"/>
      <c r="C2229" s="2"/>
      <c r="D2229" s="24"/>
      <c r="E2229" s="2"/>
      <c r="F2229" s="5"/>
      <c r="G2229" s="3"/>
      <c r="H2229" s="1"/>
      <c r="I2229" s="3"/>
      <c r="J2229" s="1"/>
      <c r="K2229" s="5"/>
      <c r="L2229" s="5"/>
      <c r="M2229" s="1"/>
      <c r="N2229" s="1"/>
      <c r="O2229" s="2"/>
      <c r="P2229" s="1"/>
      <c r="Q2229" s="1"/>
      <c r="R2229" s="2"/>
      <c r="S2229" s="1"/>
      <c r="T2229" s="1"/>
      <c r="U2229" s="5"/>
      <c r="V2229" s="5"/>
      <c r="W2229" s="5"/>
      <c r="X2229" s="6"/>
      <c r="Y2229" s="6"/>
      <c r="Z2229" s="6"/>
      <c r="AA2229" s="1"/>
      <c r="AB2229" s="1"/>
      <c r="AC2229" s="1"/>
      <c r="AD2229" s="2"/>
      <c r="AE2229" s="2"/>
      <c r="AF2229" s="1"/>
    </row>
    <row r="2230">
      <c r="A2230" s="5"/>
      <c r="B2230" s="3"/>
      <c r="C2230" s="2"/>
      <c r="D2230" s="24"/>
      <c r="E2230" s="2"/>
      <c r="F2230" s="5"/>
      <c r="G2230" s="3"/>
      <c r="H2230" s="1"/>
      <c r="I2230" s="3"/>
      <c r="J2230" s="1"/>
      <c r="K2230" s="5"/>
      <c r="L2230" s="5"/>
      <c r="M2230" s="1"/>
      <c r="N2230" s="1"/>
      <c r="O2230" s="2"/>
      <c r="P2230" s="1"/>
      <c r="Q2230" s="1"/>
      <c r="R2230" s="2"/>
      <c r="S2230" s="1"/>
      <c r="T2230" s="1"/>
      <c r="U2230" s="5"/>
      <c r="V2230" s="5"/>
      <c r="W2230" s="5"/>
      <c r="X2230" s="6"/>
      <c r="Y2230" s="6"/>
      <c r="Z2230" s="6"/>
      <c r="AA2230" s="1"/>
      <c r="AB2230" s="1"/>
      <c r="AC2230" s="1"/>
      <c r="AD2230" s="2"/>
      <c r="AE2230" s="2"/>
      <c r="AF2230" s="1"/>
    </row>
    <row r="2231">
      <c r="A2231" s="5"/>
      <c r="B2231" s="3"/>
      <c r="C2231" s="2"/>
      <c r="D2231" s="24"/>
      <c r="E2231" s="2"/>
      <c r="F2231" s="5"/>
      <c r="G2231" s="3"/>
      <c r="H2231" s="1"/>
      <c r="I2231" s="3"/>
      <c r="J2231" s="1"/>
      <c r="K2231" s="5"/>
      <c r="L2231" s="5"/>
      <c r="M2231" s="1"/>
      <c r="N2231" s="1"/>
      <c r="O2231" s="2"/>
      <c r="P2231" s="1"/>
      <c r="Q2231" s="1"/>
      <c r="R2231" s="2"/>
      <c r="S2231" s="1"/>
      <c r="T2231" s="1"/>
      <c r="U2231" s="6"/>
      <c r="V2231" s="5"/>
      <c r="W2231" s="5"/>
      <c r="X2231" s="6"/>
      <c r="Y2231" s="6"/>
      <c r="Z2231" s="5"/>
      <c r="AA2231" s="1"/>
      <c r="AB2231" s="1"/>
      <c r="AC2231" s="1"/>
      <c r="AD2231" s="2"/>
      <c r="AE2231" s="2"/>
      <c r="AF2231" s="1"/>
    </row>
    <row r="2232">
      <c r="A2232" s="5"/>
      <c r="B2232" s="3"/>
      <c r="C2232" s="2"/>
      <c r="D2232" s="24"/>
      <c r="E2232" s="2"/>
      <c r="F2232" s="5"/>
      <c r="G2232" s="3"/>
      <c r="H2232" s="1"/>
      <c r="I2232" s="3"/>
      <c r="J2232" s="1"/>
      <c r="K2232" s="5"/>
      <c r="L2232" s="5"/>
      <c r="M2232" s="1"/>
      <c r="N2232" s="1"/>
      <c r="O2232" s="2"/>
      <c r="P2232" s="1"/>
      <c r="Q2232" s="1"/>
      <c r="R2232" s="2"/>
      <c r="S2232" s="1"/>
      <c r="T2232" s="1"/>
      <c r="U2232" s="6"/>
      <c r="V2232" s="5"/>
      <c r="W2232" s="5"/>
      <c r="X2232" s="6"/>
      <c r="Y2232" s="6"/>
      <c r="Z2232" s="5"/>
      <c r="AA2232" s="1"/>
      <c r="AB2232" s="1"/>
      <c r="AC2232" s="1"/>
      <c r="AD2232" s="2"/>
      <c r="AE2232" s="2"/>
      <c r="AF2232" s="1"/>
    </row>
    <row r="2233">
      <c r="A2233" s="5"/>
      <c r="B2233" s="3"/>
      <c r="C2233" s="2"/>
      <c r="D2233" s="24"/>
      <c r="E2233" s="2"/>
      <c r="F2233" s="5"/>
      <c r="G2233" s="3"/>
      <c r="H2233" s="1"/>
      <c r="I2233" s="3"/>
      <c r="J2233" s="1"/>
      <c r="K2233" s="5"/>
      <c r="L2233" s="5"/>
      <c r="M2233" s="1"/>
      <c r="N2233" s="1"/>
      <c r="O2233" s="2"/>
      <c r="P2233" s="1"/>
      <c r="Q2233" s="1"/>
      <c r="R2233" s="2"/>
      <c r="S2233" s="1"/>
      <c r="T2233" s="1"/>
      <c r="U2233" s="6"/>
      <c r="V2233" s="5"/>
      <c r="W2233" s="5"/>
      <c r="X2233" s="6"/>
      <c r="Y2233" s="6"/>
      <c r="Z2233" s="5"/>
      <c r="AA2233" s="1"/>
      <c r="AB2233" s="1"/>
      <c r="AC2233" s="1"/>
      <c r="AD2233" s="2"/>
      <c r="AE2233" s="2"/>
      <c r="AF2233" s="1"/>
    </row>
    <row r="2234">
      <c r="A2234" s="5"/>
      <c r="B2234" s="3"/>
      <c r="C2234" s="2"/>
      <c r="D2234" s="24"/>
      <c r="E2234" s="2"/>
      <c r="F2234" s="5"/>
      <c r="G2234" s="3"/>
      <c r="H2234" s="1"/>
      <c r="I2234" s="3"/>
      <c r="J2234" s="1"/>
      <c r="K2234" s="5"/>
      <c r="L2234" s="5"/>
      <c r="M2234" s="1"/>
      <c r="N2234" s="1"/>
      <c r="O2234" s="2"/>
      <c r="P2234" s="1"/>
      <c r="Q2234" s="1"/>
      <c r="R2234" s="2"/>
      <c r="S2234" s="1"/>
      <c r="T2234" s="1"/>
      <c r="U2234" s="6"/>
      <c r="V2234" s="5"/>
      <c r="W2234" s="5"/>
      <c r="X2234" s="6"/>
      <c r="Y2234" s="6"/>
      <c r="Z2234" s="6"/>
      <c r="AA2234" s="1"/>
      <c r="AB2234" s="1"/>
      <c r="AC2234" s="1"/>
      <c r="AD2234" s="2"/>
      <c r="AE2234" s="2"/>
      <c r="AF2234" s="1"/>
    </row>
    <row r="2235">
      <c r="A2235" s="5"/>
      <c r="B2235" s="3"/>
      <c r="C2235" s="2"/>
      <c r="D2235" s="24"/>
      <c r="E2235" s="2"/>
      <c r="F2235" s="5"/>
      <c r="G2235" s="3"/>
      <c r="H2235" s="1"/>
      <c r="I2235" s="3"/>
      <c r="J2235" s="1"/>
      <c r="K2235" s="5"/>
      <c r="L2235" s="5"/>
      <c r="M2235" s="1"/>
      <c r="N2235" s="1"/>
      <c r="O2235" s="2"/>
      <c r="P2235" s="1"/>
      <c r="Q2235" s="1"/>
      <c r="R2235" s="2"/>
      <c r="S2235" s="1"/>
      <c r="T2235" s="1"/>
      <c r="U2235" s="5"/>
      <c r="V2235" s="5"/>
      <c r="W2235" s="5"/>
      <c r="X2235" s="6"/>
      <c r="Y2235" s="6"/>
      <c r="Z2235" s="6"/>
      <c r="AA2235" s="1"/>
      <c r="AB2235" s="1"/>
      <c r="AC2235" s="1"/>
      <c r="AD2235" s="2"/>
      <c r="AE2235" s="2"/>
      <c r="AF2235" s="1"/>
    </row>
    <row r="2236">
      <c r="A2236" s="5"/>
      <c r="B2236" s="3"/>
      <c r="C2236" s="1"/>
      <c r="D2236" s="24"/>
      <c r="E2236" s="2"/>
      <c r="F2236" s="5"/>
      <c r="G2236" s="3"/>
      <c r="H2236" s="1"/>
      <c r="I2236" s="3"/>
      <c r="J2236" s="1"/>
      <c r="K2236" s="5"/>
      <c r="L2236" s="5"/>
      <c r="M2236" s="1"/>
      <c r="N2236" s="1"/>
      <c r="O2236" s="2"/>
      <c r="P2236" s="1"/>
      <c r="Q2236" s="1"/>
      <c r="R2236" s="2"/>
      <c r="S2236" s="1"/>
      <c r="T2236" s="1"/>
      <c r="U2236" s="6"/>
      <c r="V2236" s="5"/>
      <c r="W2236" s="5"/>
      <c r="X2236" s="5"/>
      <c r="Y2236" s="5"/>
      <c r="Z2236" s="6"/>
      <c r="AA2236" s="1"/>
      <c r="AB2236" s="1"/>
      <c r="AC2236" s="1"/>
      <c r="AD2236" s="2"/>
      <c r="AE2236" s="2"/>
      <c r="AF2236" s="1"/>
    </row>
    <row r="2237">
      <c r="A2237" s="5"/>
      <c r="B2237" s="3"/>
      <c r="C2237" s="1"/>
      <c r="D2237" s="24"/>
      <c r="E2237" s="2"/>
      <c r="F2237" s="5"/>
      <c r="G2237" s="3"/>
      <c r="H2237" s="1"/>
      <c r="I2237" s="3"/>
      <c r="J2237" s="1"/>
      <c r="K2237" s="5"/>
      <c r="L2237" s="5"/>
      <c r="M2237" s="1"/>
      <c r="N2237" s="1"/>
      <c r="O2237" s="2"/>
      <c r="P2237" s="1"/>
      <c r="Q2237" s="1"/>
      <c r="R2237" s="2"/>
      <c r="S2237" s="1"/>
      <c r="T2237" s="1"/>
      <c r="U2237" s="5"/>
      <c r="V2237" s="5"/>
      <c r="W2237" s="5"/>
      <c r="X2237" s="5"/>
      <c r="Y2237" s="5"/>
      <c r="Z2237" s="5"/>
      <c r="AA2237" s="1"/>
      <c r="AB2237" s="1"/>
      <c r="AC2237" s="1"/>
      <c r="AD2237" s="2"/>
      <c r="AE2237" s="2"/>
      <c r="AF2237" s="1"/>
    </row>
    <row r="2238">
      <c r="A2238" s="5"/>
      <c r="B2238" s="3"/>
      <c r="C2238" s="1"/>
      <c r="D2238" s="24"/>
      <c r="E2238" s="2"/>
      <c r="F2238" s="5"/>
      <c r="G2238" s="3"/>
      <c r="H2238" s="1"/>
      <c r="I2238" s="3"/>
      <c r="J2238" s="1"/>
      <c r="K2238" s="5"/>
      <c r="L2238" s="5"/>
      <c r="M2238" s="1"/>
      <c r="N2238" s="1"/>
      <c r="O2238" s="2"/>
      <c r="P2238" s="1"/>
      <c r="Q2238" s="1"/>
      <c r="R2238" s="2"/>
      <c r="S2238" s="1"/>
      <c r="T2238" s="1"/>
      <c r="U2238" s="5"/>
      <c r="V2238" s="5"/>
      <c r="W2238" s="5"/>
      <c r="X2238" s="5"/>
      <c r="Y2238" s="5"/>
      <c r="Z2238" s="5"/>
      <c r="AA2238" s="1"/>
      <c r="AB2238" s="1"/>
      <c r="AC2238" s="1"/>
      <c r="AD2238" s="2"/>
      <c r="AE2238" s="2"/>
      <c r="AF2238" s="1"/>
    </row>
    <row r="2239">
      <c r="A2239" s="5"/>
      <c r="B2239" s="3"/>
      <c r="C2239" s="1"/>
      <c r="D2239" s="24"/>
      <c r="E2239" s="2"/>
      <c r="F2239" s="5"/>
      <c r="G2239" s="3"/>
      <c r="H2239" s="1"/>
      <c r="I2239" s="3"/>
      <c r="J2239" s="1"/>
      <c r="K2239" s="5"/>
      <c r="L2239" s="5"/>
      <c r="M2239" s="1"/>
      <c r="N2239" s="1"/>
      <c r="O2239" s="2"/>
      <c r="P2239" s="1"/>
      <c r="Q2239" s="1"/>
      <c r="R2239" s="2"/>
      <c r="S2239" s="1"/>
      <c r="T2239" s="1"/>
      <c r="U2239" s="5"/>
      <c r="V2239" s="5"/>
      <c r="W2239" s="5"/>
      <c r="X2239" s="5"/>
      <c r="Y2239" s="5"/>
      <c r="Z2239" s="5"/>
      <c r="AA2239" s="1"/>
      <c r="AB2239" s="1"/>
      <c r="AC2239" s="1"/>
      <c r="AD2239" s="2"/>
      <c r="AE2239" s="2"/>
      <c r="AF2239" s="1"/>
    </row>
    <row r="2240">
      <c r="A2240" s="5"/>
      <c r="B2240" s="3"/>
      <c r="C2240" s="1"/>
      <c r="D2240" s="24"/>
      <c r="E2240" s="2"/>
      <c r="F2240" s="5"/>
      <c r="G2240" s="3"/>
      <c r="H2240" s="1"/>
      <c r="I2240" s="3"/>
      <c r="J2240" s="1"/>
      <c r="K2240" s="5"/>
      <c r="L2240" s="5"/>
      <c r="M2240" s="1"/>
      <c r="N2240" s="1"/>
      <c r="O2240" s="2"/>
      <c r="P2240" s="1"/>
      <c r="Q2240" s="1"/>
      <c r="R2240" s="2"/>
      <c r="S2240" s="1"/>
      <c r="T2240" s="1"/>
      <c r="U2240" s="5"/>
      <c r="V2240" s="5"/>
      <c r="W2240" s="5"/>
      <c r="X2240" s="5"/>
      <c r="Y2240" s="5"/>
      <c r="Z2240" s="5"/>
      <c r="AA2240" s="1"/>
      <c r="AB2240" s="1"/>
      <c r="AC2240" s="1"/>
      <c r="AD2240" s="2"/>
      <c r="AE2240" s="2"/>
      <c r="AF2240" s="1"/>
    </row>
    <row r="2241">
      <c r="A2241" s="5"/>
      <c r="B2241" s="3"/>
      <c r="C2241" s="2"/>
      <c r="D2241" s="24"/>
      <c r="E2241" s="2"/>
      <c r="F2241" s="5"/>
      <c r="G2241" s="3"/>
      <c r="H2241" s="1"/>
      <c r="I2241" s="3"/>
      <c r="J2241" s="1"/>
      <c r="K2241" s="5"/>
      <c r="L2241" s="5"/>
      <c r="M2241" s="1"/>
      <c r="N2241" s="1"/>
      <c r="O2241" s="2"/>
      <c r="P2241" s="1"/>
      <c r="Q2241" s="1"/>
      <c r="R2241" s="2"/>
      <c r="S2241" s="1"/>
      <c r="T2241" s="1"/>
      <c r="U2241" s="6"/>
      <c r="V2241" s="5"/>
      <c r="W2241" s="5"/>
      <c r="X2241" s="6"/>
      <c r="Y2241" s="6"/>
      <c r="Z2241" s="5"/>
      <c r="AA2241" s="1"/>
      <c r="AB2241" s="1"/>
      <c r="AC2241" s="1"/>
      <c r="AD2241" s="2"/>
      <c r="AE2241" s="2"/>
      <c r="AF2241" s="1"/>
    </row>
    <row r="2242">
      <c r="A2242" s="5"/>
      <c r="B2242" s="3"/>
      <c r="C2242" s="2"/>
      <c r="D2242" s="24"/>
      <c r="E2242" s="2"/>
      <c r="F2242" s="5"/>
      <c r="G2242" s="3"/>
      <c r="H2242" s="1"/>
      <c r="I2242" s="3"/>
      <c r="J2242" s="1"/>
      <c r="K2242" s="5"/>
      <c r="L2242" s="5"/>
      <c r="M2242" s="1"/>
      <c r="N2242" s="1"/>
      <c r="O2242" s="2"/>
      <c r="P2242" s="1"/>
      <c r="Q2242" s="1"/>
      <c r="R2242" s="2"/>
      <c r="S2242" s="1"/>
      <c r="T2242" s="1"/>
      <c r="U2242" s="6"/>
      <c r="V2242" s="5"/>
      <c r="W2242" s="5"/>
      <c r="X2242" s="6"/>
      <c r="Y2242" s="6"/>
      <c r="Z2242" s="5"/>
      <c r="AA2242" s="1"/>
      <c r="AB2242" s="1"/>
      <c r="AC2242" s="1"/>
      <c r="AD2242" s="2"/>
      <c r="AE2242" s="2"/>
      <c r="AF2242" s="1"/>
    </row>
    <row r="2243">
      <c r="A2243" s="5"/>
      <c r="B2243" s="3"/>
      <c r="C2243" s="2"/>
      <c r="D2243" s="24"/>
      <c r="E2243" s="2"/>
      <c r="F2243" s="5"/>
      <c r="G2243" s="3"/>
      <c r="H2243" s="1"/>
      <c r="I2243" s="3"/>
      <c r="J2243" s="1"/>
      <c r="K2243" s="5"/>
      <c r="L2243" s="5"/>
      <c r="M2243" s="1"/>
      <c r="N2243" s="1"/>
      <c r="O2243" s="2"/>
      <c r="P2243" s="1"/>
      <c r="Q2243" s="1"/>
      <c r="R2243" s="2"/>
      <c r="S2243" s="1"/>
      <c r="T2243" s="1"/>
      <c r="U2243" s="5"/>
      <c r="V2243" s="5"/>
      <c r="W2243" s="5"/>
      <c r="X2243" s="6"/>
      <c r="Y2243" s="6"/>
      <c r="Z2243" s="5"/>
      <c r="AA2243" s="1"/>
      <c r="AB2243" s="1"/>
      <c r="AC2243" s="1"/>
      <c r="AD2243" s="2"/>
      <c r="AE2243" s="2"/>
      <c r="AF2243" s="1"/>
    </row>
    <row r="2244">
      <c r="A2244" s="5"/>
      <c r="B2244" s="3"/>
      <c r="C2244" s="2"/>
      <c r="D2244" s="24"/>
      <c r="E2244" s="2"/>
      <c r="F2244" s="5"/>
      <c r="G2244" s="3"/>
      <c r="H2244" s="1"/>
      <c r="I2244" s="3"/>
      <c r="J2244" s="1"/>
      <c r="K2244" s="5"/>
      <c r="L2244" s="5"/>
      <c r="M2244" s="1"/>
      <c r="N2244" s="1"/>
      <c r="O2244" s="2"/>
      <c r="P2244" s="1"/>
      <c r="Q2244" s="1"/>
      <c r="R2244" s="2"/>
      <c r="S2244" s="1"/>
      <c r="T2244" s="1"/>
      <c r="U2244" s="6"/>
      <c r="V2244" s="5"/>
      <c r="W2244" s="5"/>
      <c r="X2244" s="6"/>
      <c r="Y2244" s="6"/>
      <c r="Z2244" s="5"/>
      <c r="AA2244" s="1"/>
      <c r="AB2244" s="1"/>
      <c r="AC2244" s="1"/>
      <c r="AD2244" s="2"/>
      <c r="AE2244" s="2"/>
      <c r="AF2244" s="1"/>
    </row>
    <row r="2245">
      <c r="A2245" s="5"/>
      <c r="B2245" s="3"/>
      <c r="C2245" s="2"/>
      <c r="D2245" s="24"/>
      <c r="E2245" s="2"/>
      <c r="F2245" s="5"/>
      <c r="G2245" s="3"/>
      <c r="H2245" s="1"/>
      <c r="I2245" s="3"/>
      <c r="J2245" s="1"/>
      <c r="K2245" s="5"/>
      <c r="L2245" s="5"/>
      <c r="M2245" s="1"/>
      <c r="N2245" s="1"/>
      <c r="O2245" s="2"/>
      <c r="P2245" s="1"/>
      <c r="Q2245" s="1"/>
      <c r="R2245" s="2"/>
      <c r="S2245" s="1"/>
      <c r="T2245" s="1"/>
      <c r="U2245" s="6"/>
      <c r="V2245" s="5"/>
      <c r="W2245" s="5"/>
      <c r="X2245" s="6"/>
      <c r="Y2245" s="6"/>
      <c r="Z2245" s="5"/>
      <c r="AA2245" s="1"/>
      <c r="AB2245" s="1"/>
      <c r="AC2245" s="1"/>
      <c r="AD2245" s="2"/>
      <c r="AE2245" s="2"/>
      <c r="AF2245" s="1"/>
    </row>
    <row r="2246">
      <c r="A2246" s="5"/>
      <c r="B2246" s="3"/>
      <c r="C2246" s="2"/>
      <c r="D2246" s="24"/>
      <c r="E2246" s="2"/>
      <c r="F2246" s="5"/>
      <c r="G2246" s="3"/>
      <c r="H2246" s="1"/>
      <c r="I2246" s="3"/>
      <c r="J2246" s="1"/>
      <c r="K2246" s="5"/>
      <c r="L2246" s="5"/>
      <c r="M2246" s="1"/>
      <c r="N2246" s="1"/>
      <c r="O2246" s="2"/>
      <c r="P2246" s="1"/>
      <c r="Q2246" s="1"/>
      <c r="R2246" s="2"/>
      <c r="S2246" s="1"/>
      <c r="T2246" s="1"/>
      <c r="U2246" s="6"/>
      <c r="V2246" s="5"/>
      <c r="W2246" s="5"/>
      <c r="X2246" s="6"/>
      <c r="Y2246" s="6"/>
      <c r="Z2246" s="5"/>
      <c r="AA2246" s="1"/>
      <c r="AB2246" s="1"/>
      <c r="AC2246" s="1"/>
      <c r="AD2246" s="2"/>
      <c r="AE2246" s="2"/>
      <c r="AF2246" s="1"/>
    </row>
    <row r="2247">
      <c r="A2247" s="5"/>
      <c r="B2247" s="3"/>
      <c r="C2247" s="2"/>
      <c r="D2247" s="24"/>
      <c r="E2247" s="2"/>
      <c r="F2247" s="5"/>
      <c r="G2247" s="3"/>
      <c r="H2247" s="1"/>
      <c r="I2247" s="3"/>
      <c r="J2247" s="1"/>
      <c r="K2247" s="5"/>
      <c r="L2247" s="5"/>
      <c r="M2247" s="1"/>
      <c r="N2247" s="1"/>
      <c r="O2247" s="2"/>
      <c r="P2247" s="1"/>
      <c r="Q2247" s="1"/>
      <c r="R2247" s="2"/>
      <c r="S2247" s="1"/>
      <c r="T2247" s="1"/>
      <c r="U2247" s="5"/>
      <c r="V2247" s="5"/>
      <c r="W2247" s="5"/>
      <c r="X2247" s="6"/>
      <c r="Y2247" s="6"/>
      <c r="Z2247" s="6"/>
      <c r="AA2247" s="1"/>
      <c r="AB2247" s="1"/>
      <c r="AC2247" s="1"/>
      <c r="AD2247" s="2"/>
      <c r="AE2247" s="2"/>
      <c r="AF2247" s="1"/>
    </row>
    <row r="2248">
      <c r="A2248" s="5"/>
      <c r="B2248" s="3"/>
      <c r="C2248" s="2"/>
      <c r="D2248" s="24"/>
      <c r="E2248" s="2"/>
      <c r="F2248" s="5"/>
      <c r="G2248" s="3"/>
      <c r="H2248" s="1"/>
      <c r="I2248" s="3"/>
      <c r="J2248" s="1"/>
      <c r="K2248" s="5"/>
      <c r="L2248" s="5"/>
      <c r="M2248" s="1"/>
      <c r="N2248" s="1"/>
      <c r="O2248" s="2"/>
      <c r="P2248" s="1"/>
      <c r="Q2248" s="1"/>
      <c r="R2248" s="2"/>
      <c r="S2248" s="1"/>
      <c r="T2248" s="1"/>
      <c r="U2248" s="6"/>
      <c r="V2248" s="5"/>
      <c r="W2248" s="5"/>
      <c r="X2248" s="6"/>
      <c r="Y2248" s="6"/>
      <c r="Z2248" s="6"/>
      <c r="AA2248" s="1"/>
      <c r="AB2248" s="1"/>
      <c r="AC2248" s="1"/>
      <c r="AD2248" s="2"/>
      <c r="AE2248" s="2"/>
      <c r="AF2248" s="1"/>
    </row>
    <row r="2249">
      <c r="A2249" s="5"/>
      <c r="B2249" s="3"/>
      <c r="C2249" s="2"/>
      <c r="D2249" s="24"/>
      <c r="E2249" s="2"/>
      <c r="F2249" s="5"/>
      <c r="G2249" s="3"/>
      <c r="H2249" s="1"/>
      <c r="I2249" s="3"/>
      <c r="J2249" s="1"/>
      <c r="K2249" s="5"/>
      <c r="L2249" s="5"/>
      <c r="M2249" s="1"/>
      <c r="N2249" s="1"/>
      <c r="O2249" s="2"/>
      <c r="P2249" s="1"/>
      <c r="Q2249" s="1"/>
      <c r="R2249" s="2"/>
      <c r="S2249" s="1"/>
      <c r="T2249" s="1"/>
      <c r="U2249" s="5"/>
      <c r="V2249" s="5"/>
      <c r="W2249" s="5"/>
      <c r="X2249" s="5"/>
      <c r="Y2249" s="5"/>
      <c r="Z2249" s="5"/>
      <c r="AA2249" s="1"/>
      <c r="AB2249" s="1"/>
      <c r="AC2249" s="1"/>
      <c r="AD2249" s="2"/>
      <c r="AE2249" s="2"/>
      <c r="AF2249" s="1"/>
    </row>
    <row r="2250">
      <c r="A2250" s="5"/>
      <c r="B2250" s="3"/>
      <c r="C2250" s="2"/>
      <c r="D2250" s="24"/>
      <c r="E2250" s="2"/>
      <c r="F2250" s="5"/>
      <c r="G2250" s="3"/>
      <c r="H2250" s="1"/>
      <c r="I2250" s="3"/>
      <c r="J2250" s="1"/>
      <c r="K2250" s="5"/>
      <c r="L2250" s="5"/>
      <c r="M2250" s="1"/>
      <c r="N2250" s="1"/>
      <c r="O2250" s="2"/>
      <c r="P2250" s="1"/>
      <c r="Q2250" s="1"/>
      <c r="R2250" s="2"/>
      <c r="S2250" s="1"/>
      <c r="T2250" s="1"/>
      <c r="U2250" s="6"/>
      <c r="V2250" s="5"/>
      <c r="W2250" s="5"/>
      <c r="X2250" s="6"/>
      <c r="Y2250" s="6"/>
      <c r="Z2250" s="5"/>
      <c r="AA2250" s="1"/>
      <c r="AB2250" s="1"/>
      <c r="AC2250" s="1"/>
      <c r="AD2250" s="2"/>
      <c r="AE2250" s="2"/>
      <c r="AF2250" s="1"/>
    </row>
    <row r="2251">
      <c r="A2251" s="5"/>
      <c r="B2251" s="3"/>
      <c r="C2251" s="2"/>
      <c r="D2251" s="24"/>
      <c r="E2251" s="2"/>
      <c r="F2251" s="5"/>
      <c r="G2251" s="3"/>
      <c r="H2251" s="1"/>
      <c r="I2251" s="3"/>
      <c r="J2251" s="1"/>
      <c r="K2251" s="5"/>
      <c r="L2251" s="5"/>
      <c r="M2251" s="1"/>
      <c r="N2251" s="1"/>
      <c r="O2251" s="2"/>
      <c r="P2251" s="1"/>
      <c r="Q2251" s="1"/>
      <c r="R2251" s="2"/>
      <c r="S2251" s="1"/>
      <c r="T2251" s="1"/>
      <c r="U2251" s="6"/>
      <c r="V2251" s="5"/>
      <c r="W2251" s="5"/>
      <c r="X2251" s="6"/>
      <c r="Y2251" s="6"/>
      <c r="Z2251" s="6"/>
      <c r="AA2251" s="1"/>
      <c r="AB2251" s="1"/>
      <c r="AC2251" s="1"/>
      <c r="AD2251" s="2"/>
      <c r="AE2251" s="2"/>
      <c r="AF2251" s="1"/>
    </row>
    <row r="2252">
      <c r="A2252" s="5"/>
      <c r="B2252" s="3"/>
      <c r="C2252" s="2"/>
      <c r="D2252" s="24"/>
      <c r="E2252" s="2"/>
      <c r="F2252" s="5"/>
      <c r="G2252" s="3"/>
      <c r="H2252" s="1"/>
      <c r="I2252" s="3"/>
      <c r="J2252" s="1"/>
      <c r="K2252" s="5"/>
      <c r="L2252" s="5"/>
      <c r="M2252" s="1"/>
      <c r="N2252" s="1"/>
      <c r="O2252" s="2"/>
      <c r="P2252" s="1"/>
      <c r="Q2252" s="1"/>
      <c r="R2252" s="2"/>
      <c r="S2252" s="1"/>
      <c r="T2252" s="1"/>
      <c r="U2252" s="5"/>
      <c r="V2252" s="5"/>
      <c r="W2252" s="5"/>
      <c r="X2252" s="6"/>
      <c r="Y2252" s="6"/>
      <c r="Z2252" s="6"/>
      <c r="AA2252" s="1"/>
      <c r="AB2252" s="1"/>
      <c r="AC2252" s="1"/>
      <c r="AD2252" s="2"/>
      <c r="AE2252" s="2"/>
      <c r="AF2252" s="1"/>
    </row>
    <row r="2253">
      <c r="A2253" s="5"/>
      <c r="B2253" s="3"/>
      <c r="C2253" s="1"/>
      <c r="D2253" s="24"/>
      <c r="E2253" s="2"/>
      <c r="F2253" s="5"/>
      <c r="G2253" s="3"/>
      <c r="H2253" s="1"/>
      <c r="I2253" s="3"/>
      <c r="J2253" s="1"/>
      <c r="K2253" s="5"/>
      <c r="L2253" s="5"/>
      <c r="M2253" s="1"/>
      <c r="N2253" s="1"/>
      <c r="O2253" s="2"/>
      <c r="P2253" s="1"/>
      <c r="Q2253" s="1"/>
      <c r="R2253" s="2"/>
      <c r="S2253" s="1"/>
      <c r="T2253" s="1"/>
      <c r="U2253" s="5"/>
      <c r="V2253" s="5"/>
      <c r="W2253" s="5"/>
      <c r="X2253" s="5"/>
      <c r="Y2253" s="5"/>
      <c r="Z2253" s="5"/>
      <c r="AA2253" s="1"/>
      <c r="AB2253" s="1"/>
      <c r="AC2253" s="1"/>
      <c r="AD2253" s="2"/>
      <c r="AE2253" s="2"/>
      <c r="AF2253" s="1"/>
    </row>
    <row r="2254">
      <c r="A2254" s="5"/>
      <c r="B2254" s="3"/>
      <c r="C2254" s="2"/>
      <c r="D2254" s="24"/>
      <c r="E2254" s="2"/>
      <c r="F2254" s="5"/>
      <c r="G2254" s="3"/>
      <c r="H2254" s="1"/>
      <c r="I2254" s="3"/>
      <c r="J2254" s="1"/>
      <c r="K2254" s="5"/>
      <c r="L2254" s="5"/>
      <c r="M2254" s="1"/>
      <c r="N2254" s="1"/>
      <c r="O2254" s="2"/>
      <c r="P2254" s="1"/>
      <c r="Q2254" s="1"/>
      <c r="R2254" s="2"/>
      <c r="S2254" s="1"/>
      <c r="T2254" s="1"/>
      <c r="U2254" s="5"/>
      <c r="V2254" s="5"/>
      <c r="W2254" s="5"/>
      <c r="X2254" s="5"/>
      <c r="Y2254" s="5"/>
      <c r="Z2254" s="5"/>
      <c r="AA2254" s="1"/>
      <c r="AB2254" s="1"/>
      <c r="AC2254" s="1"/>
      <c r="AD2254" s="2"/>
      <c r="AE2254" s="2"/>
      <c r="AF2254" s="1"/>
    </row>
    <row r="2255">
      <c r="A2255" s="5"/>
      <c r="B2255" s="3"/>
      <c r="C2255" s="2"/>
      <c r="D2255" s="24"/>
      <c r="E2255" s="2"/>
      <c r="F2255" s="5"/>
      <c r="G2255" s="3"/>
      <c r="H2255" s="1"/>
      <c r="I2255" s="3"/>
      <c r="J2255" s="1"/>
      <c r="K2255" s="5"/>
      <c r="L2255" s="5"/>
      <c r="M2255" s="1"/>
      <c r="N2255" s="1"/>
      <c r="O2255" s="2"/>
      <c r="P2255" s="1"/>
      <c r="Q2255" s="1"/>
      <c r="R2255" s="2"/>
      <c r="S2255" s="1"/>
      <c r="T2255" s="1"/>
      <c r="U2255" s="5"/>
      <c r="V2255" s="5"/>
      <c r="W2255" s="5"/>
      <c r="X2255" s="5"/>
      <c r="Y2255" s="5"/>
      <c r="Z2255" s="5"/>
      <c r="AA2255" s="1"/>
      <c r="AB2255" s="1"/>
      <c r="AC2255" s="1"/>
      <c r="AD2255" s="2"/>
      <c r="AE2255" s="2"/>
      <c r="AF2255" s="1"/>
    </row>
    <row r="2256">
      <c r="A2256" s="5"/>
      <c r="B2256" s="3"/>
      <c r="C2256" s="2"/>
      <c r="D2256" s="24"/>
      <c r="E2256" s="2"/>
      <c r="F2256" s="5"/>
      <c r="G2256" s="3"/>
      <c r="H2256" s="1"/>
      <c r="I2256" s="3"/>
      <c r="J2256" s="1"/>
      <c r="K2256" s="5"/>
      <c r="L2256" s="5"/>
      <c r="M2256" s="1"/>
      <c r="N2256" s="1"/>
      <c r="O2256" s="2"/>
      <c r="P2256" s="1"/>
      <c r="Q2256" s="1"/>
      <c r="R2256" s="2"/>
      <c r="S2256" s="1"/>
      <c r="T2256" s="1"/>
      <c r="U2256" s="6"/>
      <c r="V2256" s="5"/>
      <c r="W2256" s="5"/>
      <c r="X2256" s="6"/>
      <c r="Y2256" s="6"/>
      <c r="Z2256" s="6"/>
      <c r="AA2256" s="1"/>
      <c r="AB2256" s="1"/>
      <c r="AC2256" s="1"/>
      <c r="AD2256" s="2"/>
      <c r="AE2256" s="2"/>
      <c r="AF2256" s="1"/>
    </row>
    <row r="2257">
      <c r="A2257" s="5"/>
      <c r="B2257" s="3"/>
      <c r="C2257" s="2"/>
      <c r="D2257" s="24"/>
      <c r="E2257" s="2"/>
      <c r="F2257" s="5"/>
      <c r="G2257" s="3"/>
      <c r="H2257" s="1"/>
      <c r="I2257" s="3"/>
      <c r="J2257" s="1"/>
      <c r="K2257" s="5"/>
      <c r="L2257" s="5"/>
      <c r="M2257" s="1"/>
      <c r="N2257" s="1"/>
      <c r="O2257" s="2"/>
      <c r="P2257" s="1"/>
      <c r="Q2257" s="1"/>
      <c r="R2257" s="2"/>
      <c r="S2257" s="1"/>
      <c r="T2257" s="1"/>
      <c r="U2257" s="6"/>
      <c r="V2257" s="5"/>
      <c r="W2257" s="5"/>
      <c r="X2257" s="6"/>
      <c r="Y2257" s="6"/>
      <c r="Z2257" s="5"/>
      <c r="AA2257" s="1"/>
      <c r="AB2257" s="1"/>
      <c r="AC2257" s="1"/>
      <c r="AD2257" s="2"/>
      <c r="AE2257" s="2"/>
      <c r="AF2257" s="1"/>
    </row>
    <row r="2258">
      <c r="A2258" s="5"/>
      <c r="B2258" s="3"/>
      <c r="C2258" s="1"/>
      <c r="D2258" s="24"/>
      <c r="E2258" s="2"/>
      <c r="F2258" s="5"/>
      <c r="G2258" s="3"/>
      <c r="H2258" s="1"/>
      <c r="I2258" s="3"/>
      <c r="J2258" s="1"/>
      <c r="K2258" s="5"/>
      <c r="L2258" s="5"/>
      <c r="M2258" s="1"/>
      <c r="N2258" s="1"/>
      <c r="O2258" s="2"/>
      <c r="P2258" s="1"/>
      <c r="Q2258" s="1"/>
      <c r="R2258" s="2"/>
      <c r="S2258" s="1"/>
      <c r="T2258" s="1"/>
      <c r="U2258" s="5"/>
      <c r="V2258" s="5"/>
      <c r="W2258" s="5"/>
      <c r="X2258" s="5"/>
      <c r="Y2258" s="5"/>
      <c r="Z2258" s="5"/>
      <c r="AA2258" s="1"/>
      <c r="AB2258" s="1"/>
      <c r="AC2258" s="1"/>
      <c r="AD2258" s="2"/>
      <c r="AE2258" s="2"/>
      <c r="AF2258" s="1"/>
    </row>
    <row r="2259">
      <c r="A2259" s="5"/>
      <c r="B2259" s="3"/>
      <c r="C2259" s="1"/>
      <c r="D2259" s="24"/>
      <c r="E2259" s="2"/>
      <c r="F2259" s="5"/>
      <c r="G2259" s="3"/>
      <c r="H2259" s="1"/>
      <c r="I2259" s="3"/>
      <c r="J2259" s="1"/>
      <c r="K2259" s="5"/>
      <c r="L2259" s="5"/>
      <c r="M2259" s="1"/>
      <c r="N2259" s="1"/>
      <c r="O2259" s="2"/>
      <c r="P2259" s="1"/>
      <c r="Q2259" s="1"/>
      <c r="R2259" s="2"/>
      <c r="S2259" s="1"/>
      <c r="T2259" s="1"/>
      <c r="U2259" s="5"/>
      <c r="V2259" s="5"/>
      <c r="W2259" s="5"/>
      <c r="X2259" s="5"/>
      <c r="Y2259" s="5"/>
      <c r="Z2259" s="5"/>
      <c r="AA2259" s="1"/>
      <c r="AB2259" s="1"/>
      <c r="AC2259" s="1"/>
      <c r="AD2259" s="2"/>
      <c r="AE2259" s="2"/>
      <c r="AF2259" s="1"/>
    </row>
    <row r="2260">
      <c r="A2260" s="5"/>
      <c r="B2260" s="3"/>
      <c r="C2260" s="1"/>
      <c r="D2260" s="24"/>
      <c r="E2260" s="2"/>
      <c r="F2260" s="5"/>
      <c r="G2260" s="3"/>
      <c r="H2260" s="1"/>
      <c r="I2260" s="3"/>
      <c r="J2260" s="1"/>
      <c r="K2260" s="5"/>
      <c r="L2260" s="5"/>
      <c r="M2260" s="1"/>
      <c r="N2260" s="1"/>
      <c r="O2260" s="2"/>
      <c r="P2260" s="1"/>
      <c r="Q2260" s="1"/>
      <c r="R2260" s="2"/>
      <c r="S2260" s="1"/>
      <c r="T2260" s="1"/>
      <c r="U2260" s="5"/>
      <c r="V2260" s="5"/>
      <c r="W2260" s="5"/>
      <c r="X2260" s="5"/>
      <c r="Y2260" s="5"/>
      <c r="Z2260" s="5"/>
      <c r="AA2260" s="1"/>
      <c r="AB2260" s="1"/>
      <c r="AC2260" s="1"/>
      <c r="AD2260" s="2"/>
      <c r="AE2260" s="2"/>
      <c r="AF2260" s="1"/>
    </row>
    <row r="2261">
      <c r="A2261" s="5"/>
      <c r="B2261" s="3"/>
      <c r="C2261" s="1"/>
      <c r="D2261" s="24"/>
      <c r="E2261" s="2"/>
      <c r="F2261" s="5"/>
      <c r="G2261" s="3"/>
      <c r="H2261" s="1"/>
      <c r="I2261" s="3"/>
      <c r="J2261" s="1"/>
      <c r="K2261" s="5"/>
      <c r="L2261" s="5"/>
      <c r="M2261" s="1"/>
      <c r="N2261" s="1"/>
      <c r="O2261" s="2"/>
      <c r="P2261" s="1"/>
      <c r="Q2261" s="1"/>
      <c r="R2261" s="2"/>
      <c r="S2261" s="1"/>
      <c r="T2261" s="1"/>
      <c r="U2261" s="5"/>
      <c r="V2261" s="5"/>
      <c r="W2261" s="5"/>
      <c r="X2261" s="5"/>
      <c r="Y2261" s="5"/>
      <c r="Z2261" s="5"/>
      <c r="AA2261" s="1"/>
      <c r="AB2261" s="1"/>
      <c r="AC2261" s="1"/>
      <c r="AD2261" s="2"/>
      <c r="AE2261" s="2"/>
      <c r="AF2261" s="1"/>
    </row>
    <row r="2262">
      <c r="A2262" s="5"/>
      <c r="B2262" s="3"/>
      <c r="C2262" s="2"/>
      <c r="D2262" s="24"/>
      <c r="E2262" s="2"/>
      <c r="F2262" s="5"/>
      <c r="G2262" s="3"/>
      <c r="H2262" s="1"/>
      <c r="I2262" s="3"/>
      <c r="J2262" s="1"/>
      <c r="K2262" s="5"/>
      <c r="L2262" s="5"/>
      <c r="M2262" s="1"/>
      <c r="N2262" s="1"/>
      <c r="O2262" s="2"/>
      <c r="P2262" s="1"/>
      <c r="Q2262" s="1"/>
      <c r="R2262" s="2"/>
      <c r="S2262" s="1"/>
      <c r="T2262" s="1"/>
      <c r="U2262" s="5"/>
      <c r="V2262" s="5"/>
      <c r="W2262" s="5"/>
      <c r="X2262" s="6"/>
      <c r="Y2262" s="6"/>
      <c r="Z2262" s="5"/>
      <c r="AA2262" s="1"/>
      <c r="AB2262" s="1"/>
      <c r="AC2262" s="1"/>
      <c r="AD2262" s="2"/>
      <c r="AE2262" s="2"/>
      <c r="AF2262" s="1"/>
    </row>
    <row r="2263">
      <c r="A2263" s="5"/>
      <c r="B2263" s="3"/>
      <c r="C2263" s="2"/>
      <c r="D2263" s="24"/>
      <c r="E2263" s="2"/>
      <c r="F2263" s="5"/>
      <c r="G2263" s="3"/>
      <c r="H2263" s="1"/>
      <c r="I2263" s="3"/>
      <c r="J2263" s="1"/>
      <c r="K2263" s="5"/>
      <c r="L2263" s="5"/>
      <c r="M2263" s="1"/>
      <c r="N2263" s="1"/>
      <c r="O2263" s="2"/>
      <c r="P2263" s="1"/>
      <c r="Q2263" s="1"/>
      <c r="R2263" s="2"/>
      <c r="S2263" s="1"/>
      <c r="T2263" s="1"/>
      <c r="U2263" s="6"/>
      <c r="V2263" s="5"/>
      <c r="W2263" s="5"/>
      <c r="X2263" s="6"/>
      <c r="Y2263" s="6"/>
      <c r="Z2263" s="5"/>
      <c r="AA2263" s="1"/>
      <c r="AB2263" s="1"/>
      <c r="AC2263" s="1"/>
      <c r="AD2263" s="2"/>
      <c r="AE2263" s="2"/>
      <c r="AF2263" s="1"/>
    </row>
    <row r="2264">
      <c r="A2264" s="5"/>
      <c r="B2264" s="3"/>
      <c r="C2264" s="2"/>
      <c r="D2264" s="24"/>
      <c r="E2264" s="2"/>
      <c r="F2264" s="5"/>
      <c r="G2264" s="3"/>
      <c r="H2264" s="1"/>
      <c r="I2264" s="3"/>
      <c r="J2264" s="1"/>
      <c r="K2264" s="5"/>
      <c r="L2264" s="5"/>
      <c r="M2264" s="1"/>
      <c r="N2264" s="1"/>
      <c r="O2264" s="2"/>
      <c r="P2264" s="1"/>
      <c r="Q2264" s="1"/>
      <c r="R2264" s="2"/>
      <c r="S2264" s="1"/>
      <c r="T2264" s="1"/>
      <c r="U2264" s="5"/>
      <c r="V2264" s="5"/>
      <c r="W2264" s="5"/>
      <c r="X2264" s="6"/>
      <c r="Y2264" s="6"/>
      <c r="Z2264" s="5"/>
      <c r="AA2264" s="1"/>
      <c r="AB2264" s="1"/>
      <c r="AC2264" s="1"/>
      <c r="AD2264" s="2"/>
      <c r="AE2264" s="2"/>
      <c r="AF2264" s="1"/>
    </row>
    <row r="2265">
      <c r="A2265" s="5"/>
      <c r="B2265" s="3"/>
      <c r="C2265" s="2"/>
      <c r="D2265" s="24"/>
      <c r="E2265" s="2"/>
      <c r="F2265" s="5"/>
      <c r="G2265" s="3"/>
      <c r="H2265" s="1"/>
      <c r="I2265" s="3"/>
      <c r="J2265" s="1"/>
      <c r="K2265" s="5"/>
      <c r="L2265" s="5"/>
      <c r="M2265" s="1"/>
      <c r="N2265" s="1"/>
      <c r="O2265" s="2"/>
      <c r="P2265" s="1"/>
      <c r="Q2265" s="1"/>
      <c r="R2265" s="2"/>
      <c r="S2265" s="1"/>
      <c r="T2265" s="1"/>
      <c r="U2265" s="6"/>
      <c r="V2265" s="5"/>
      <c r="W2265" s="5"/>
      <c r="X2265" s="6"/>
      <c r="Y2265" s="6"/>
      <c r="Z2265" s="5"/>
      <c r="AA2265" s="1"/>
      <c r="AB2265" s="1"/>
      <c r="AC2265" s="1"/>
      <c r="AD2265" s="2"/>
      <c r="AE2265" s="2"/>
      <c r="AF2265" s="1"/>
    </row>
    <row r="2266">
      <c r="A2266" s="5"/>
      <c r="B2266" s="3"/>
      <c r="C2266" s="2"/>
      <c r="D2266" s="24"/>
      <c r="E2266" s="2"/>
      <c r="F2266" s="5"/>
      <c r="G2266" s="3"/>
      <c r="H2266" s="1"/>
      <c r="I2266" s="3"/>
      <c r="J2266" s="1"/>
      <c r="K2266" s="5"/>
      <c r="L2266" s="5"/>
      <c r="M2266" s="1"/>
      <c r="N2266" s="1"/>
      <c r="O2266" s="2"/>
      <c r="P2266" s="1"/>
      <c r="Q2266" s="1"/>
      <c r="R2266" s="2"/>
      <c r="S2266" s="1"/>
      <c r="T2266" s="1"/>
      <c r="U2266" s="5"/>
      <c r="V2266" s="5"/>
      <c r="W2266" s="5"/>
      <c r="X2266" s="5"/>
      <c r="Y2266" s="5"/>
      <c r="Z2266" s="5"/>
      <c r="AA2266" s="1"/>
      <c r="AB2266" s="1"/>
      <c r="AC2266" s="1"/>
      <c r="AD2266" s="2"/>
      <c r="AE2266" s="2"/>
      <c r="AF2266" s="1"/>
    </row>
    <row r="2267">
      <c r="A2267" s="5"/>
      <c r="B2267" s="3"/>
      <c r="C2267" s="1"/>
      <c r="D2267" s="24"/>
      <c r="E2267" s="2"/>
      <c r="F2267" s="5"/>
      <c r="G2267" s="3"/>
      <c r="H2267" s="1"/>
      <c r="I2267" s="3"/>
      <c r="J2267" s="1"/>
      <c r="K2267" s="5"/>
      <c r="L2267" s="5"/>
      <c r="M2267" s="1"/>
      <c r="N2267" s="1"/>
      <c r="O2267" s="2"/>
      <c r="P2267" s="1"/>
      <c r="Q2267" s="1"/>
      <c r="R2267" s="2"/>
      <c r="S2267" s="1"/>
      <c r="T2267" s="1"/>
      <c r="U2267" s="5"/>
      <c r="V2267" s="5"/>
      <c r="W2267" s="5"/>
      <c r="X2267" s="5"/>
      <c r="Y2267" s="5"/>
      <c r="Z2267" s="5"/>
      <c r="AA2267" s="1"/>
      <c r="AB2267" s="1"/>
      <c r="AC2267" s="1"/>
      <c r="AD2267" s="2"/>
      <c r="AE2267" s="2"/>
      <c r="AF2267" s="1"/>
    </row>
    <row r="2268">
      <c r="A2268" s="5"/>
      <c r="B2268" s="3"/>
      <c r="C2268" s="1"/>
      <c r="D2268" s="24"/>
      <c r="E2268" s="2"/>
      <c r="F2268" s="5"/>
      <c r="G2268" s="3"/>
      <c r="H2268" s="1"/>
      <c r="I2268" s="3"/>
      <c r="J2268" s="1"/>
      <c r="K2268" s="5"/>
      <c r="L2268" s="5"/>
      <c r="M2268" s="1"/>
      <c r="N2268" s="1"/>
      <c r="O2268" s="2"/>
      <c r="P2268" s="1"/>
      <c r="Q2268" s="1"/>
      <c r="R2268" s="2"/>
      <c r="S2268" s="1"/>
      <c r="T2268" s="1"/>
      <c r="U2268" s="5"/>
      <c r="V2268" s="5"/>
      <c r="W2268" s="5"/>
      <c r="X2268" s="5"/>
      <c r="Y2268" s="5"/>
      <c r="Z2268" s="5"/>
      <c r="AA2268" s="1"/>
      <c r="AB2268" s="1"/>
      <c r="AC2268" s="1"/>
      <c r="AD2268" s="2"/>
      <c r="AE2268" s="2"/>
      <c r="AF2268" s="1"/>
    </row>
    <row r="2269">
      <c r="A2269" s="5"/>
      <c r="B2269" s="3"/>
      <c r="C2269" s="2"/>
      <c r="D2269" s="24"/>
      <c r="E2269" s="2"/>
      <c r="F2269" s="5"/>
      <c r="G2269" s="3"/>
      <c r="H2269" s="1"/>
      <c r="I2269" s="3"/>
      <c r="J2269" s="1"/>
      <c r="K2269" s="5"/>
      <c r="L2269" s="5"/>
      <c r="M2269" s="1"/>
      <c r="N2269" s="1"/>
      <c r="O2269" s="2"/>
      <c r="P2269" s="1"/>
      <c r="Q2269" s="1"/>
      <c r="R2269" s="2"/>
      <c r="S2269" s="1"/>
      <c r="T2269" s="1"/>
      <c r="U2269" s="5"/>
      <c r="V2269" s="5"/>
      <c r="W2269" s="5"/>
      <c r="X2269" s="6"/>
      <c r="Y2269" s="6"/>
      <c r="Z2269" s="6"/>
      <c r="AA2269" s="1"/>
      <c r="AB2269" s="1"/>
      <c r="AC2269" s="1"/>
      <c r="AD2269" s="2"/>
      <c r="AE2269" s="2"/>
      <c r="AF2269" s="1"/>
    </row>
    <row r="2270">
      <c r="A2270" s="5"/>
      <c r="B2270" s="3"/>
      <c r="C2270" s="2"/>
      <c r="D2270" s="24"/>
      <c r="E2270" s="2"/>
      <c r="F2270" s="5"/>
      <c r="G2270" s="3"/>
      <c r="H2270" s="1"/>
      <c r="I2270" s="3"/>
      <c r="J2270" s="1"/>
      <c r="K2270" s="5"/>
      <c r="L2270" s="5"/>
      <c r="M2270" s="1"/>
      <c r="N2270" s="1"/>
      <c r="O2270" s="2"/>
      <c r="P2270" s="1"/>
      <c r="Q2270" s="1"/>
      <c r="R2270" s="2"/>
      <c r="S2270" s="1"/>
      <c r="T2270" s="1"/>
      <c r="U2270" s="6"/>
      <c r="V2270" s="5"/>
      <c r="W2270" s="5"/>
      <c r="X2270" s="6"/>
      <c r="Y2270" s="6"/>
      <c r="Z2270" s="6"/>
      <c r="AA2270" s="1"/>
      <c r="AB2270" s="1"/>
      <c r="AC2270" s="1"/>
      <c r="AD2270" s="2"/>
      <c r="AE2270" s="2"/>
      <c r="AF2270" s="1"/>
    </row>
    <row r="2271">
      <c r="A2271" s="5"/>
      <c r="B2271" s="3"/>
      <c r="C2271" s="2"/>
      <c r="D2271" s="24"/>
      <c r="E2271" s="2"/>
      <c r="F2271" s="5"/>
      <c r="G2271" s="3"/>
      <c r="H2271" s="1"/>
      <c r="I2271" s="3"/>
      <c r="J2271" s="1"/>
      <c r="K2271" s="5"/>
      <c r="L2271" s="5"/>
      <c r="M2271" s="1"/>
      <c r="N2271" s="1"/>
      <c r="O2271" s="2"/>
      <c r="P2271" s="1"/>
      <c r="Q2271" s="1"/>
      <c r="R2271" s="2"/>
      <c r="S2271" s="1"/>
      <c r="T2271" s="1"/>
      <c r="U2271" s="6"/>
      <c r="V2271" s="5"/>
      <c r="W2271" s="5"/>
      <c r="X2271" s="6"/>
      <c r="Y2271" s="6"/>
      <c r="Z2271" s="5"/>
      <c r="AA2271" s="1"/>
      <c r="AB2271" s="1"/>
      <c r="AC2271" s="1"/>
      <c r="AD2271" s="2"/>
      <c r="AE2271" s="2"/>
      <c r="AF2271" s="1"/>
    </row>
    <row r="2272">
      <c r="A2272" s="5"/>
      <c r="B2272" s="3"/>
      <c r="C2272" s="2"/>
      <c r="D2272" s="24"/>
      <c r="E2272" s="2"/>
      <c r="F2272" s="5"/>
      <c r="G2272" s="3"/>
      <c r="H2272" s="1"/>
      <c r="I2272" s="3"/>
      <c r="J2272" s="1"/>
      <c r="K2272" s="5"/>
      <c r="L2272" s="5"/>
      <c r="M2272" s="1"/>
      <c r="N2272" s="1"/>
      <c r="O2272" s="2"/>
      <c r="P2272" s="1"/>
      <c r="Q2272" s="1"/>
      <c r="R2272" s="2"/>
      <c r="S2272" s="1"/>
      <c r="T2272" s="1"/>
      <c r="U2272" s="6"/>
      <c r="V2272" s="5"/>
      <c r="W2272" s="5"/>
      <c r="X2272" s="6"/>
      <c r="Y2272" s="6"/>
      <c r="Z2272" s="5"/>
      <c r="AA2272" s="1"/>
      <c r="AB2272" s="1"/>
      <c r="AC2272" s="1"/>
      <c r="AD2272" s="2"/>
      <c r="AE2272" s="2"/>
      <c r="AF2272" s="1"/>
    </row>
    <row r="2273">
      <c r="A2273" s="5"/>
      <c r="B2273" s="3"/>
      <c r="C2273" s="1"/>
      <c r="D2273" s="24"/>
      <c r="E2273" s="2"/>
      <c r="F2273" s="5"/>
      <c r="G2273" s="3"/>
      <c r="H2273" s="1"/>
      <c r="I2273" s="3"/>
      <c r="J2273" s="1"/>
      <c r="K2273" s="5"/>
      <c r="L2273" s="5"/>
      <c r="M2273" s="1"/>
      <c r="N2273" s="1"/>
      <c r="O2273" s="2"/>
      <c r="P2273" s="1"/>
      <c r="Q2273" s="1"/>
      <c r="R2273" s="2"/>
      <c r="S2273" s="1"/>
      <c r="T2273" s="1"/>
      <c r="U2273" s="5"/>
      <c r="V2273" s="5"/>
      <c r="W2273" s="5"/>
      <c r="X2273" s="5"/>
      <c r="Y2273" s="5"/>
      <c r="Z2273" s="5"/>
      <c r="AA2273" s="1"/>
      <c r="AB2273" s="1"/>
      <c r="AC2273" s="1"/>
      <c r="AD2273" s="2"/>
      <c r="AE2273" s="2"/>
      <c r="AF2273" s="1"/>
    </row>
    <row r="2274">
      <c r="A2274" s="5"/>
      <c r="B2274" s="3"/>
      <c r="C2274" s="2"/>
      <c r="D2274" s="24"/>
      <c r="E2274" s="2"/>
      <c r="F2274" s="5"/>
      <c r="G2274" s="3"/>
      <c r="H2274" s="1"/>
      <c r="I2274" s="3"/>
      <c r="J2274" s="1"/>
      <c r="K2274" s="5"/>
      <c r="L2274" s="5"/>
      <c r="M2274" s="1"/>
      <c r="N2274" s="1"/>
      <c r="O2274" s="2"/>
      <c r="P2274" s="1"/>
      <c r="Q2274" s="1"/>
      <c r="R2274" s="2"/>
      <c r="S2274" s="1"/>
      <c r="T2274" s="1"/>
      <c r="U2274" s="5"/>
      <c r="V2274" s="5"/>
      <c r="W2274" s="5"/>
      <c r="X2274" s="5"/>
      <c r="Y2274" s="5"/>
      <c r="Z2274" s="6"/>
      <c r="AA2274" s="1"/>
      <c r="AB2274" s="1"/>
      <c r="AC2274" s="1"/>
      <c r="AD2274" s="2"/>
      <c r="AE2274" s="2"/>
      <c r="AF2274" s="1"/>
    </row>
    <row r="2275">
      <c r="A2275" s="5"/>
      <c r="B2275" s="3"/>
      <c r="C2275" s="2"/>
      <c r="D2275" s="24"/>
      <c r="E2275" s="2"/>
      <c r="F2275" s="5"/>
      <c r="G2275" s="3"/>
      <c r="H2275" s="1"/>
      <c r="I2275" s="3"/>
      <c r="J2275" s="1"/>
      <c r="K2275" s="5"/>
      <c r="L2275" s="5"/>
      <c r="M2275" s="1"/>
      <c r="N2275" s="1"/>
      <c r="O2275" s="2"/>
      <c r="P2275" s="1"/>
      <c r="Q2275" s="1"/>
      <c r="R2275" s="2"/>
      <c r="S2275" s="1"/>
      <c r="T2275" s="1"/>
      <c r="U2275" s="5"/>
      <c r="V2275" s="5"/>
      <c r="W2275" s="5"/>
      <c r="X2275" s="6"/>
      <c r="Y2275" s="6"/>
      <c r="Z2275" s="6"/>
      <c r="AA2275" s="1"/>
      <c r="AB2275" s="1"/>
      <c r="AC2275" s="1"/>
      <c r="AD2275" s="2"/>
      <c r="AE2275" s="2"/>
      <c r="AF2275" s="1"/>
    </row>
    <row r="2276">
      <c r="A2276" s="5"/>
      <c r="B2276" s="3"/>
      <c r="C2276" s="2"/>
      <c r="D2276" s="24"/>
      <c r="E2276" s="2"/>
      <c r="F2276" s="5"/>
      <c r="G2276" s="3"/>
      <c r="H2276" s="1"/>
      <c r="I2276" s="3"/>
      <c r="J2276" s="1"/>
      <c r="K2276" s="5"/>
      <c r="L2276" s="5"/>
      <c r="M2276" s="1"/>
      <c r="N2276" s="1"/>
      <c r="O2276" s="2"/>
      <c r="P2276" s="1"/>
      <c r="Q2276" s="1"/>
      <c r="R2276" s="2"/>
      <c r="S2276" s="1"/>
      <c r="T2276" s="1"/>
      <c r="U2276" s="6"/>
      <c r="V2276" s="5"/>
      <c r="W2276" s="5"/>
      <c r="X2276" s="6"/>
      <c r="Y2276" s="6"/>
      <c r="Z2276" s="6"/>
      <c r="AA2276" s="1"/>
      <c r="AB2276" s="1"/>
      <c r="AC2276" s="1"/>
      <c r="AD2276" s="2"/>
      <c r="AE2276" s="2"/>
      <c r="AF2276" s="1"/>
    </row>
    <row r="2277">
      <c r="A2277" s="5"/>
      <c r="B2277" s="3"/>
      <c r="C2277" s="2"/>
      <c r="D2277" s="24"/>
      <c r="E2277" s="2"/>
      <c r="F2277" s="5"/>
      <c r="G2277" s="3"/>
      <c r="H2277" s="1"/>
      <c r="I2277" s="3"/>
      <c r="J2277" s="1"/>
      <c r="K2277" s="5"/>
      <c r="L2277" s="5"/>
      <c r="M2277" s="1"/>
      <c r="N2277" s="1"/>
      <c r="O2277" s="2"/>
      <c r="P2277" s="1"/>
      <c r="Q2277" s="1"/>
      <c r="R2277" s="2"/>
      <c r="S2277" s="1"/>
      <c r="T2277" s="1"/>
      <c r="U2277" s="5"/>
      <c r="V2277" s="5"/>
      <c r="W2277" s="5"/>
      <c r="X2277" s="6"/>
      <c r="Y2277" s="6"/>
      <c r="Z2277" s="5"/>
      <c r="AA2277" s="1"/>
      <c r="AB2277" s="1"/>
      <c r="AC2277" s="1"/>
      <c r="AD2277" s="2"/>
      <c r="AE2277" s="2"/>
      <c r="AF2277" s="1"/>
    </row>
    <row r="2278">
      <c r="A2278" s="5"/>
      <c r="B2278" s="3"/>
      <c r="C2278" s="2"/>
      <c r="D2278" s="24"/>
      <c r="E2278" s="2"/>
      <c r="F2278" s="5"/>
      <c r="G2278" s="3"/>
      <c r="H2278" s="1"/>
      <c r="I2278" s="3"/>
      <c r="J2278" s="1"/>
      <c r="K2278" s="5"/>
      <c r="L2278" s="5"/>
      <c r="M2278" s="1"/>
      <c r="N2278" s="1"/>
      <c r="O2278" s="2"/>
      <c r="P2278" s="1"/>
      <c r="Q2278" s="1"/>
      <c r="R2278" s="2"/>
      <c r="S2278" s="1"/>
      <c r="T2278" s="1"/>
      <c r="U2278" s="5"/>
      <c r="V2278" s="5"/>
      <c r="W2278" s="5"/>
      <c r="X2278" s="5"/>
      <c r="Y2278" s="5"/>
      <c r="Z2278" s="5"/>
      <c r="AA2278" s="1"/>
      <c r="AB2278" s="1"/>
      <c r="AC2278" s="1"/>
      <c r="AD2278" s="2"/>
      <c r="AE2278" s="2"/>
      <c r="AF2278" s="1"/>
    </row>
    <row r="2279">
      <c r="A2279" s="5"/>
      <c r="B2279" s="3"/>
      <c r="C2279" s="2"/>
      <c r="D2279" s="24"/>
      <c r="E2279" s="2"/>
      <c r="F2279" s="5"/>
      <c r="G2279" s="3"/>
      <c r="H2279" s="1"/>
      <c r="I2279" s="3"/>
      <c r="J2279" s="1"/>
      <c r="K2279" s="5"/>
      <c r="L2279" s="5"/>
      <c r="M2279" s="1"/>
      <c r="N2279" s="1"/>
      <c r="O2279" s="2"/>
      <c r="P2279" s="1"/>
      <c r="Q2279" s="1"/>
      <c r="R2279" s="2"/>
      <c r="S2279" s="1"/>
      <c r="T2279" s="1"/>
      <c r="U2279" s="6"/>
      <c r="V2279" s="5"/>
      <c r="W2279" s="5"/>
      <c r="X2279" s="6"/>
      <c r="Y2279" s="6"/>
      <c r="Z2279" s="6"/>
      <c r="AA2279" s="1"/>
      <c r="AB2279" s="1"/>
      <c r="AC2279" s="1"/>
      <c r="AD2279" s="2"/>
      <c r="AE2279" s="2"/>
      <c r="AF2279" s="1"/>
    </row>
    <row r="2280">
      <c r="A2280" s="5"/>
      <c r="B2280" s="3"/>
      <c r="C2280" s="2"/>
      <c r="D2280" s="24"/>
      <c r="E2280" s="2"/>
      <c r="F2280" s="5"/>
      <c r="G2280" s="3"/>
      <c r="H2280" s="1"/>
      <c r="I2280" s="3"/>
      <c r="J2280" s="1"/>
      <c r="K2280" s="5"/>
      <c r="L2280" s="5"/>
      <c r="M2280" s="1"/>
      <c r="N2280" s="1"/>
      <c r="O2280" s="2"/>
      <c r="P2280" s="1"/>
      <c r="Q2280" s="1"/>
      <c r="R2280" s="2"/>
      <c r="S2280" s="1"/>
      <c r="T2280" s="1"/>
      <c r="U2280" s="5"/>
      <c r="V2280" s="5"/>
      <c r="W2280" s="5"/>
      <c r="X2280" s="5"/>
      <c r="Y2280" s="5"/>
      <c r="Z2280" s="6"/>
      <c r="AA2280" s="1"/>
      <c r="AB2280" s="1"/>
      <c r="AC2280" s="1"/>
      <c r="AD2280" s="2"/>
      <c r="AE2280" s="2"/>
      <c r="AF2280" s="1"/>
    </row>
    <row r="2281">
      <c r="A2281" s="5"/>
      <c r="B2281" s="3"/>
      <c r="C2281" s="1"/>
      <c r="D2281" s="24"/>
      <c r="E2281" s="2"/>
      <c r="F2281" s="5"/>
      <c r="G2281" s="3"/>
      <c r="H2281" s="1"/>
      <c r="I2281" s="3"/>
      <c r="J2281" s="1"/>
      <c r="K2281" s="5"/>
      <c r="L2281" s="5"/>
      <c r="M2281" s="1"/>
      <c r="N2281" s="1"/>
      <c r="O2281" s="2"/>
      <c r="P2281" s="1"/>
      <c r="Q2281" s="1"/>
      <c r="R2281" s="2"/>
      <c r="S2281" s="1"/>
      <c r="T2281" s="1"/>
      <c r="U2281" s="5"/>
      <c r="V2281" s="5"/>
      <c r="W2281" s="5"/>
      <c r="X2281" s="5"/>
      <c r="Y2281" s="5"/>
      <c r="Z2281" s="5"/>
      <c r="AA2281" s="1"/>
      <c r="AB2281" s="1"/>
      <c r="AC2281" s="1"/>
      <c r="AD2281" s="2"/>
      <c r="AE2281" s="2"/>
      <c r="AF2281" s="1"/>
    </row>
    <row r="2282">
      <c r="A2282" s="5"/>
      <c r="B2282" s="3"/>
      <c r="C2282" s="1"/>
      <c r="D2282" s="24"/>
      <c r="E2282" s="2"/>
      <c r="F2282" s="5"/>
      <c r="G2282" s="3"/>
      <c r="H2282" s="1"/>
      <c r="I2282" s="3"/>
      <c r="J2282" s="1"/>
      <c r="K2282" s="5"/>
      <c r="L2282" s="5"/>
      <c r="M2282" s="1"/>
      <c r="N2282" s="1"/>
      <c r="O2282" s="2"/>
      <c r="P2282" s="1"/>
      <c r="Q2282" s="1"/>
      <c r="R2282" s="2"/>
      <c r="S2282" s="1"/>
      <c r="T2282" s="1"/>
      <c r="U2282" s="6"/>
      <c r="V2282" s="5"/>
      <c r="W2282" s="5"/>
      <c r="X2282" s="6"/>
      <c r="Y2282" s="6"/>
      <c r="Z2282" s="6"/>
      <c r="AA2282" s="1"/>
      <c r="AB2282" s="1"/>
      <c r="AC2282" s="1"/>
      <c r="AD2282" s="2"/>
      <c r="AE2282" s="2"/>
      <c r="AF2282" s="1"/>
    </row>
    <row r="2283">
      <c r="A2283" s="5"/>
      <c r="B2283" s="3"/>
      <c r="C2283" s="1"/>
      <c r="D2283" s="24"/>
      <c r="E2283" s="2"/>
      <c r="F2283" s="5"/>
      <c r="G2283" s="3"/>
      <c r="H2283" s="1"/>
      <c r="I2283" s="3"/>
      <c r="J2283" s="1"/>
      <c r="K2283" s="5"/>
      <c r="L2283" s="5"/>
      <c r="M2283" s="1"/>
      <c r="N2283" s="1"/>
      <c r="O2283" s="2"/>
      <c r="P2283" s="1"/>
      <c r="Q2283" s="1"/>
      <c r="R2283" s="2"/>
      <c r="S2283" s="1"/>
      <c r="T2283" s="1"/>
      <c r="U2283" s="5"/>
      <c r="V2283" s="5"/>
      <c r="W2283" s="5"/>
      <c r="X2283" s="5"/>
      <c r="Y2283" s="5"/>
      <c r="Z2283" s="5"/>
      <c r="AA2283" s="1"/>
      <c r="AB2283" s="1"/>
      <c r="AC2283" s="1"/>
      <c r="AD2283" s="2"/>
      <c r="AE2283" s="2"/>
      <c r="AF2283" s="1"/>
    </row>
    <row r="2284">
      <c r="A2284" s="5"/>
      <c r="B2284" s="3"/>
      <c r="C2284" s="1"/>
      <c r="D2284" s="24"/>
      <c r="E2284" s="2"/>
      <c r="F2284" s="5"/>
      <c r="G2284" s="3"/>
      <c r="H2284" s="1"/>
      <c r="I2284" s="3"/>
      <c r="J2284" s="1"/>
      <c r="K2284" s="5"/>
      <c r="L2284" s="5"/>
      <c r="M2284" s="1"/>
      <c r="N2284" s="1"/>
      <c r="O2284" s="2"/>
      <c r="P2284" s="1"/>
      <c r="Q2284" s="1"/>
      <c r="R2284" s="2"/>
      <c r="S2284" s="1"/>
      <c r="T2284" s="1"/>
      <c r="U2284" s="5"/>
      <c r="V2284" s="5"/>
      <c r="W2284" s="5"/>
      <c r="X2284" s="5"/>
      <c r="Y2284" s="5"/>
      <c r="Z2284" s="5"/>
      <c r="AA2284" s="1"/>
      <c r="AB2284" s="1"/>
      <c r="AC2284" s="1"/>
      <c r="AD2284" s="2"/>
      <c r="AE2284" s="2"/>
      <c r="AF2284" s="1"/>
    </row>
    <row r="2285">
      <c r="A2285" s="5"/>
      <c r="B2285" s="3"/>
      <c r="C2285" s="2"/>
      <c r="D2285" s="24"/>
      <c r="E2285" s="2"/>
      <c r="F2285" s="5"/>
      <c r="G2285" s="3"/>
      <c r="H2285" s="1"/>
      <c r="I2285" s="3"/>
      <c r="J2285" s="1"/>
      <c r="K2285" s="5"/>
      <c r="L2285" s="5"/>
      <c r="M2285" s="1"/>
      <c r="N2285" s="1"/>
      <c r="O2285" s="2"/>
      <c r="P2285" s="1"/>
      <c r="Q2285" s="1"/>
      <c r="R2285" s="2"/>
      <c r="S2285" s="1"/>
      <c r="T2285" s="1"/>
      <c r="U2285" s="6"/>
      <c r="V2285" s="5"/>
      <c r="W2285" s="5"/>
      <c r="X2285" s="6"/>
      <c r="Y2285" s="6"/>
      <c r="Z2285" s="6"/>
      <c r="AA2285" s="1"/>
      <c r="AB2285" s="1"/>
      <c r="AC2285" s="1"/>
      <c r="AD2285" s="1"/>
      <c r="AE2285" s="1"/>
      <c r="AF2285" s="1"/>
    </row>
    <row r="2286">
      <c r="A2286" s="5"/>
      <c r="B2286" s="3"/>
      <c r="C2286" s="1"/>
      <c r="D2286" s="24"/>
      <c r="E2286" s="2"/>
      <c r="F2286" s="5"/>
      <c r="G2286" s="3"/>
      <c r="H2286" s="1"/>
      <c r="I2286" s="3"/>
      <c r="J2286" s="1"/>
      <c r="K2286" s="5"/>
      <c r="L2286" s="5"/>
      <c r="M2286" s="1"/>
      <c r="N2286" s="1"/>
      <c r="O2286" s="2"/>
      <c r="P2286" s="1"/>
      <c r="Q2286" s="1"/>
      <c r="R2286" s="2"/>
      <c r="S2286" s="1"/>
      <c r="T2286" s="1"/>
      <c r="U2286" s="5"/>
      <c r="V2286" s="5"/>
      <c r="W2286" s="5"/>
      <c r="X2286" s="5"/>
      <c r="Y2286" s="5"/>
      <c r="Z2286" s="5"/>
      <c r="AA2286" s="1"/>
      <c r="AB2286" s="1"/>
      <c r="AC2286" s="1"/>
      <c r="AD2286" s="2"/>
      <c r="AE2286" s="2"/>
      <c r="AF2286" s="1"/>
    </row>
    <row r="2287">
      <c r="A2287" s="5"/>
      <c r="B2287" s="3"/>
      <c r="C2287" s="2"/>
      <c r="D2287" s="24"/>
      <c r="E2287" s="2"/>
      <c r="F2287" s="5"/>
      <c r="G2287" s="3"/>
      <c r="H2287" s="1"/>
      <c r="I2287" s="3"/>
      <c r="J2287" s="1"/>
      <c r="K2287" s="5"/>
      <c r="L2287" s="5"/>
      <c r="M2287" s="1"/>
      <c r="N2287" s="1"/>
      <c r="O2287" s="2"/>
      <c r="P2287" s="1"/>
      <c r="Q2287" s="1"/>
      <c r="R2287" s="2"/>
      <c r="S2287" s="1"/>
      <c r="T2287" s="1"/>
      <c r="U2287" s="6"/>
      <c r="V2287" s="5"/>
      <c r="W2287" s="5"/>
      <c r="X2287" s="6"/>
      <c r="Y2287" s="6"/>
      <c r="Z2287" s="5"/>
      <c r="AA2287" s="1"/>
      <c r="AB2287" s="1"/>
      <c r="AC2287" s="1"/>
      <c r="AD2287" s="2"/>
      <c r="AE2287" s="2"/>
      <c r="AF2287" s="1"/>
    </row>
    <row r="2288">
      <c r="A2288" s="5"/>
      <c r="B2288" s="3"/>
      <c r="C2288" s="2"/>
      <c r="D2288" s="24"/>
      <c r="E2288" s="2"/>
      <c r="F2288" s="5"/>
      <c r="G2288" s="3"/>
      <c r="H2288" s="1"/>
      <c r="I2288" s="3"/>
      <c r="J2288" s="1"/>
      <c r="K2288" s="5"/>
      <c r="L2288" s="5"/>
      <c r="M2288" s="1"/>
      <c r="N2288" s="1"/>
      <c r="O2288" s="2"/>
      <c r="P2288" s="1"/>
      <c r="Q2288" s="1"/>
      <c r="R2288" s="2"/>
      <c r="S2288" s="1"/>
      <c r="T2288" s="1"/>
      <c r="U2288" s="5"/>
      <c r="V2288" s="5"/>
      <c r="W2288" s="5"/>
      <c r="X2288" s="5"/>
      <c r="Y2288" s="5"/>
      <c r="Z2288" s="5"/>
      <c r="AA2288" s="1"/>
      <c r="AB2288" s="1"/>
      <c r="AC2288" s="1"/>
      <c r="AD2288" s="2"/>
      <c r="AE2288" s="2"/>
      <c r="AF2288" s="1"/>
    </row>
    <row r="2289">
      <c r="A2289" s="5"/>
      <c r="B2289" s="3"/>
      <c r="C2289" s="2"/>
      <c r="D2289" s="24"/>
      <c r="E2289" s="2"/>
      <c r="F2289" s="5"/>
      <c r="G2289" s="3"/>
      <c r="H2289" s="1"/>
      <c r="I2289" s="3"/>
      <c r="J2289" s="1"/>
      <c r="K2289" s="5"/>
      <c r="L2289" s="5"/>
      <c r="M2289" s="1"/>
      <c r="N2289" s="1"/>
      <c r="O2289" s="2"/>
      <c r="P2289" s="1"/>
      <c r="Q2289" s="1"/>
      <c r="R2289" s="2"/>
      <c r="S2289" s="1"/>
      <c r="T2289" s="1"/>
      <c r="U2289" s="5"/>
      <c r="V2289" s="5"/>
      <c r="W2289" s="5"/>
      <c r="X2289" s="6"/>
      <c r="Y2289" s="6"/>
      <c r="Z2289" s="5"/>
      <c r="AA2289" s="1"/>
      <c r="AB2289" s="1"/>
      <c r="AC2289" s="1"/>
      <c r="AD2289" s="2"/>
      <c r="AE2289" s="2"/>
      <c r="AF2289" s="1"/>
    </row>
    <row r="2290">
      <c r="A2290" s="5"/>
      <c r="B2290" s="3"/>
      <c r="C2290" s="2"/>
      <c r="D2290" s="24"/>
      <c r="E2290" s="2"/>
      <c r="F2290" s="5"/>
      <c r="G2290" s="3"/>
      <c r="H2290" s="1"/>
      <c r="I2290" s="3"/>
      <c r="J2290" s="1"/>
      <c r="K2290" s="5"/>
      <c r="L2290" s="5"/>
      <c r="M2290" s="1"/>
      <c r="N2290" s="1"/>
      <c r="O2290" s="2"/>
      <c r="P2290" s="1"/>
      <c r="Q2290" s="1"/>
      <c r="R2290" s="2"/>
      <c r="S2290" s="1"/>
      <c r="T2290" s="1"/>
      <c r="U2290" s="6"/>
      <c r="V2290" s="5"/>
      <c r="W2290" s="5"/>
      <c r="X2290" s="6"/>
      <c r="Y2290" s="6"/>
      <c r="Z2290" s="5"/>
      <c r="AA2290" s="1"/>
      <c r="AB2290" s="1"/>
      <c r="AC2290" s="1"/>
      <c r="AD2290" s="2"/>
      <c r="AE2290" s="2"/>
      <c r="AF2290" s="1"/>
    </row>
    <row r="2291">
      <c r="A2291" s="5"/>
      <c r="B2291" s="3"/>
      <c r="C2291" s="2"/>
      <c r="D2291" s="24"/>
      <c r="E2291" s="2"/>
      <c r="F2291" s="5"/>
      <c r="G2291" s="3"/>
      <c r="H2291" s="1"/>
      <c r="I2291" s="3"/>
      <c r="J2291" s="1"/>
      <c r="K2291" s="5"/>
      <c r="L2291" s="5"/>
      <c r="M2291" s="1"/>
      <c r="N2291" s="1"/>
      <c r="O2291" s="2"/>
      <c r="P2291" s="1"/>
      <c r="Q2291" s="1"/>
      <c r="R2291" s="2"/>
      <c r="S2291" s="1"/>
      <c r="T2291" s="1"/>
      <c r="U2291" s="6"/>
      <c r="V2291" s="5"/>
      <c r="W2291" s="5"/>
      <c r="X2291" s="6"/>
      <c r="Y2291" s="6"/>
      <c r="Z2291" s="5"/>
      <c r="AA2291" s="1"/>
      <c r="AB2291" s="1"/>
      <c r="AC2291" s="1"/>
      <c r="AD2291" s="2"/>
      <c r="AE2291" s="2"/>
      <c r="AF2291" s="1"/>
    </row>
    <row r="2292">
      <c r="A2292" s="5"/>
      <c r="B2292" s="3"/>
      <c r="C2292" s="2"/>
      <c r="D2292" s="24"/>
      <c r="E2292" s="2"/>
      <c r="F2292" s="5"/>
      <c r="G2292" s="3"/>
      <c r="H2292" s="1"/>
      <c r="I2292" s="3"/>
      <c r="J2292" s="1"/>
      <c r="K2292" s="5"/>
      <c r="L2292" s="5"/>
      <c r="M2292" s="1"/>
      <c r="N2292" s="1"/>
      <c r="O2292" s="2"/>
      <c r="P2292" s="1"/>
      <c r="Q2292" s="1"/>
      <c r="R2292" s="2"/>
      <c r="S2292" s="1"/>
      <c r="T2292" s="1"/>
      <c r="U2292" s="5"/>
      <c r="V2292" s="5"/>
      <c r="W2292" s="5"/>
      <c r="X2292" s="6"/>
      <c r="Y2292" s="6"/>
      <c r="Z2292" s="5"/>
      <c r="AA2292" s="1"/>
      <c r="AB2292" s="1"/>
      <c r="AC2292" s="1"/>
      <c r="AD2292" s="2"/>
      <c r="AE2292" s="2"/>
      <c r="AF2292" s="1"/>
    </row>
    <row r="2293">
      <c r="A2293" s="5"/>
      <c r="B2293" s="3"/>
      <c r="C2293" s="2"/>
      <c r="D2293" s="24"/>
      <c r="E2293" s="2"/>
      <c r="F2293" s="5"/>
      <c r="G2293" s="3"/>
      <c r="H2293" s="1"/>
      <c r="I2293" s="3"/>
      <c r="J2293" s="1"/>
      <c r="K2293" s="5"/>
      <c r="L2293" s="5"/>
      <c r="M2293" s="1"/>
      <c r="N2293" s="1"/>
      <c r="O2293" s="2"/>
      <c r="P2293" s="1"/>
      <c r="Q2293" s="1"/>
      <c r="R2293" s="2"/>
      <c r="S2293" s="1"/>
      <c r="T2293" s="1"/>
      <c r="U2293" s="6"/>
      <c r="V2293" s="5"/>
      <c r="W2293" s="5"/>
      <c r="X2293" s="6"/>
      <c r="Y2293" s="6"/>
      <c r="Z2293" s="5"/>
      <c r="AA2293" s="1"/>
      <c r="AB2293" s="1"/>
      <c r="AC2293" s="1"/>
      <c r="AD2293" s="2"/>
      <c r="AE2293" s="2"/>
      <c r="AF2293" s="1"/>
    </row>
    <row r="2294">
      <c r="A2294" s="5"/>
      <c r="B2294" s="3"/>
      <c r="C2294" s="2"/>
      <c r="D2294" s="24"/>
      <c r="E2294" s="2"/>
      <c r="F2294" s="5"/>
      <c r="G2294" s="3"/>
      <c r="H2294" s="1"/>
      <c r="I2294" s="3"/>
      <c r="J2294" s="1"/>
      <c r="K2294" s="5"/>
      <c r="L2294" s="5"/>
      <c r="M2294" s="1"/>
      <c r="N2294" s="1"/>
      <c r="O2294" s="2"/>
      <c r="P2294" s="1"/>
      <c r="Q2294" s="1"/>
      <c r="R2294" s="2"/>
      <c r="S2294" s="1"/>
      <c r="T2294" s="1"/>
      <c r="U2294" s="6"/>
      <c r="V2294" s="5"/>
      <c r="W2294" s="5"/>
      <c r="X2294" s="6"/>
      <c r="Y2294" s="6"/>
      <c r="Z2294" s="5"/>
      <c r="AA2294" s="1"/>
      <c r="AB2294" s="1"/>
      <c r="AC2294" s="1"/>
      <c r="AD2294" s="2"/>
      <c r="AE2294" s="2"/>
      <c r="AF2294" s="1"/>
    </row>
    <row r="2295">
      <c r="A2295" s="5"/>
      <c r="B2295" s="3"/>
      <c r="C2295" s="2"/>
      <c r="D2295" s="24"/>
      <c r="E2295" s="2"/>
      <c r="F2295" s="5"/>
      <c r="G2295" s="3"/>
      <c r="H2295" s="1"/>
      <c r="I2295" s="3"/>
      <c r="J2295" s="1"/>
      <c r="K2295" s="5"/>
      <c r="L2295" s="5"/>
      <c r="M2295" s="1"/>
      <c r="N2295" s="1"/>
      <c r="O2295" s="2"/>
      <c r="P2295" s="1"/>
      <c r="Q2295" s="1"/>
      <c r="R2295" s="2"/>
      <c r="S2295" s="1"/>
      <c r="T2295" s="1"/>
      <c r="U2295" s="6"/>
      <c r="V2295" s="5"/>
      <c r="W2295" s="5"/>
      <c r="X2295" s="6"/>
      <c r="Y2295" s="6"/>
      <c r="Z2295" s="6"/>
      <c r="AA2295" s="1"/>
      <c r="AB2295" s="1"/>
      <c r="AC2295" s="1"/>
      <c r="AD2295" s="2"/>
      <c r="AE2295" s="2"/>
      <c r="AF2295" s="1"/>
    </row>
    <row r="2296">
      <c r="A2296" s="5"/>
      <c r="B2296" s="3"/>
      <c r="C2296" s="2"/>
      <c r="D2296" s="24"/>
      <c r="E2296" s="2"/>
      <c r="F2296" s="5"/>
      <c r="G2296" s="3"/>
      <c r="H2296" s="1"/>
      <c r="I2296" s="3"/>
      <c r="J2296" s="1"/>
      <c r="K2296" s="5"/>
      <c r="L2296" s="5"/>
      <c r="M2296" s="1"/>
      <c r="N2296" s="1"/>
      <c r="O2296" s="2"/>
      <c r="P2296" s="1"/>
      <c r="Q2296" s="1"/>
      <c r="R2296" s="2"/>
      <c r="S2296" s="1"/>
      <c r="T2296" s="1"/>
      <c r="U2296" s="6"/>
      <c r="V2296" s="5"/>
      <c r="W2296" s="5"/>
      <c r="X2296" s="6"/>
      <c r="Y2296" s="6"/>
      <c r="Z2296" s="5"/>
      <c r="AA2296" s="1"/>
      <c r="AB2296" s="1"/>
      <c r="AC2296" s="1"/>
      <c r="AD2296" s="2"/>
      <c r="AE2296" s="2"/>
      <c r="AF2296" s="1"/>
    </row>
    <row r="2297">
      <c r="A2297" s="5"/>
      <c r="B2297" s="3"/>
      <c r="C2297" s="2"/>
      <c r="D2297" s="24"/>
      <c r="E2297" s="2"/>
      <c r="F2297" s="5"/>
      <c r="G2297" s="3"/>
      <c r="H2297" s="1"/>
      <c r="I2297" s="3"/>
      <c r="J2297" s="1"/>
      <c r="K2297" s="5"/>
      <c r="L2297" s="5"/>
      <c r="M2297" s="1"/>
      <c r="N2297" s="1"/>
      <c r="O2297" s="2"/>
      <c r="P2297" s="1"/>
      <c r="Q2297" s="1"/>
      <c r="R2297" s="2"/>
      <c r="S2297" s="1"/>
      <c r="T2297" s="1"/>
      <c r="U2297" s="5"/>
      <c r="V2297" s="5"/>
      <c r="W2297" s="5"/>
      <c r="X2297" s="6"/>
      <c r="Y2297" s="6"/>
      <c r="Z2297" s="5"/>
      <c r="AA2297" s="1"/>
      <c r="AB2297" s="1"/>
      <c r="AC2297" s="1"/>
      <c r="AD2297" s="2"/>
      <c r="AE2297" s="2"/>
      <c r="AF2297" s="1"/>
    </row>
    <row r="2298">
      <c r="A2298" s="5"/>
      <c r="B2298" s="3"/>
      <c r="C2298" s="1"/>
      <c r="D2298" s="24"/>
      <c r="E2298" s="2"/>
      <c r="F2298" s="5"/>
      <c r="G2298" s="3"/>
      <c r="H2298" s="1"/>
      <c r="I2298" s="3"/>
      <c r="J2298" s="1"/>
      <c r="K2298" s="5"/>
      <c r="L2298" s="5"/>
      <c r="M2298" s="1"/>
      <c r="N2298" s="1"/>
      <c r="O2298" s="2"/>
      <c r="P2298" s="1"/>
      <c r="Q2298" s="1"/>
      <c r="R2298" s="2"/>
      <c r="S2298" s="1"/>
      <c r="T2298" s="1"/>
      <c r="U2298" s="5"/>
      <c r="V2298" s="5"/>
      <c r="W2298" s="5"/>
      <c r="X2298" s="5"/>
      <c r="Y2298" s="5"/>
      <c r="Z2298" s="5"/>
      <c r="AA2298" s="1"/>
      <c r="AB2298" s="1"/>
      <c r="AC2298" s="1"/>
      <c r="AD2298" s="2"/>
      <c r="AE2298" s="2"/>
      <c r="AF2298" s="1"/>
    </row>
    <row r="2299">
      <c r="A2299" s="5"/>
      <c r="B2299" s="3"/>
      <c r="C2299" s="1"/>
      <c r="D2299" s="24"/>
      <c r="E2299" s="2"/>
      <c r="F2299" s="5"/>
      <c r="G2299" s="3"/>
      <c r="H2299" s="1"/>
      <c r="I2299" s="3"/>
      <c r="J2299" s="1"/>
      <c r="K2299" s="5"/>
      <c r="L2299" s="5"/>
      <c r="M2299" s="1"/>
      <c r="N2299" s="1"/>
      <c r="O2299" s="2"/>
      <c r="P2299" s="1"/>
      <c r="Q2299" s="1"/>
      <c r="R2299" s="2"/>
      <c r="S2299" s="1"/>
      <c r="T2299" s="1"/>
      <c r="U2299" s="5"/>
      <c r="V2299" s="5"/>
      <c r="W2299" s="5"/>
      <c r="X2299" s="5"/>
      <c r="Y2299" s="5"/>
      <c r="Z2299" s="5"/>
      <c r="AA2299" s="1"/>
      <c r="AB2299" s="1"/>
      <c r="AC2299" s="1"/>
      <c r="AD2299" s="2"/>
      <c r="AE2299" s="2"/>
      <c r="AF2299" s="1"/>
    </row>
    <row r="2300">
      <c r="A2300" s="5"/>
      <c r="B2300" s="3"/>
      <c r="C2300" s="1"/>
      <c r="D2300" s="24"/>
      <c r="E2300" s="2"/>
      <c r="F2300" s="5"/>
      <c r="G2300" s="3"/>
      <c r="H2300" s="1"/>
      <c r="I2300" s="3"/>
      <c r="J2300" s="1"/>
      <c r="K2300" s="5"/>
      <c r="L2300" s="5"/>
      <c r="M2300" s="1"/>
      <c r="N2300" s="1"/>
      <c r="O2300" s="2"/>
      <c r="P2300" s="1"/>
      <c r="Q2300" s="1"/>
      <c r="R2300" s="2"/>
      <c r="S2300" s="1"/>
      <c r="T2300" s="1"/>
      <c r="U2300" s="5"/>
      <c r="V2300" s="5"/>
      <c r="W2300" s="5"/>
      <c r="X2300" s="5"/>
      <c r="Y2300" s="5"/>
      <c r="Z2300" s="5"/>
      <c r="AA2300" s="1"/>
      <c r="AB2300" s="1"/>
      <c r="AC2300" s="1"/>
      <c r="AD2300" s="2"/>
      <c r="AE2300" s="2"/>
      <c r="AF2300" s="1"/>
    </row>
    <row r="2301">
      <c r="A2301" s="5"/>
      <c r="B2301" s="3"/>
      <c r="C2301" s="2"/>
      <c r="D2301" s="24"/>
      <c r="E2301" s="2"/>
      <c r="F2301" s="5"/>
      <c r="G2301" s="3"/>
      <c r="H2301" s="1"/>
      <c r="I2301" s="3"/>
      <c r="J2301" s="1"/>
      <c r="K2301" s="5"/>
      <c r="L2301" s="5"/>
      <c r="M2301" s="1"/>
      <c r="N2301" s="1"/>
      <c r="O2301" s="2"/>
      <c r="P2301" s="1"/>
      <c r="Q2301" s="1"/>
      <c r="R2301" s="2"/>
      <c r="S2301" s="1"/>
      <c r="T2301" s="1"/>
      <c r="U2301" s="6"/>
      <c r="V2301" s="5"/>
      <c r="W2301" s="5"/>
      <c r="X2301" s="6"/>
      <c r="Y2301" s="6"/>
      <c r="Z2301" s="5"/>
      <c r="AA2301" s="1"/>
      <c r="AB2301" s="1"/>
      <c r="AC2301" s="1"/>
      <c r="AD2301" s="2"/>
      <c r="AE2301" s="2"/>
      <c r="AF2301" s="1"/>
    </row>
    <row r="2302">
      <c r="A2302" s="5"/>
      <c r="B2302" s="3"/>
      <c r="C2302" s="2"/>
      <c r="D2302" s="24"/>
      <c r="E2302" s="2"/>
      <c r="F2302" s="5"/>
      <c r="G2302" s="3"/>
      <c r="H2302" s="1"/>
      <c r="I2302" s="3"/>
      <c r="J2302" s="1"/>
      <c r="K2302" s="5"/>
      <c r="L2302" s="5"/>
      <c r="M2302" s="1"/>
      <c r="N2302" s="1"/>
      <c r="O2302" s="2"/>
      <c r="P2302" s="1"/>
      <c r="Q2302" s="1"/>
      <c r="R2302" s="2"/>
      <c r="S2302" s="1"/>
      <c r="T2302" s="1"/>
      <c r="U2302" s="5"/>
      <c r="V2302" s="5"/>
      <c r="W2302" s="5"/>
      <c r="X2302" s="6"/>
      <c r="Y2302" s="6"/>
      <c r="Z2302" s="6"/>
      <c r="AA2302" s="1"/>
      <c r="AB2302" s="1"/>
      <c r="AC2302" s="1"/>
      <c r="AD2302" s="2"/>
      <c r="AE2302" s="2"/>
      <c r="AF2302" s="1"/>
    </row>
    <row r="2303">
      <c r="A2303" s="5"/>
      <c r="B2303" s="3"/>
      <c r="C2303" s="2"/>
      <c r="D2303" s="24"/>
      <c r="E2303" s="2"/>
      <c r="F2303" s="5"/>
      <c r="G2303" s="3"/>
      <c r="H2303" s="1"/>
      <c r="I2303" s="3"/>
      <c r="J2303" s="1"/>
      <c r="K2303" s="5"/>
      <c r="L2303" s="5"/>
      <c r="M2303" s="1"/>
      <c r="N2303" s="1"/>
      <c r="O2303" s="2"/>
      <c r="P2303" s="1"/>
      <c r="Q2303" s="1"/>
      <c r="R2303" s="2"/>
      <c r="S2303" s="1"/>
      <c r="T2303" s="1"/>
      <c r="U2303" s="6"/>
      <c r="V2303" s="5"/>
      <c r="W2303" s="5"/>
      <c r="X2303" s="6"/>
      <c r="Y2303" s="6"/>
      <c r="Z2303" s="6"/>
      <c r="AA2303" s="1"/>
      <c r="AB2303" s="1"/>
      <c r="AC2303" s="1"/>
      <c r="AD2303" s="2"/>
      <c r="AE2303" s="2"/>
      <c r="AF2303" s="1"/>
    </row>
    <row r="2304">
      <c r="A2304" s="5"/>
      <c r="B2304" s="3"/>
      <c r="C2304" s="2"/>
      <c r="D2304" s="24"/>
      <c r="E2304" s="2"/>
      <c r="F2304" s="5"/>
      <c r="G2304" s="3"/>
      <c r="H2304" s="1"/>
      <c r="I2304" s="3"/>
      <c r="J2304" s="1"/>
      <c r="K2304" s="5"/>
      <c r="L2304" s="5"/>
      <c r="M2304" s="1"/>
      <c r="N2304" s="1"/>
      <c r="O2304" s="2"/>
      <c r="P2304" s="1"/>
      <c r="Q2304" s="1"/>
      <c r="R2304" s="2"/>
      <c r="S2304" s="1"/>
      <c r="T2304" s="1"/>
      <c r="U2304" s="6"/>
      <c r="V2304" s="5"/>
      <c r="W2304" s="5"/>
      <c r="X2304" s="6"/>
      <c r="Y2304" s="6"/>
      <c r="Z2304" s="5"/>
      <c r="AA2304" s="1"/>
      <c r="AB2304" s="1"/>
      <c r="AC2304" s="1"/>
      <c r="AD2304" s="2"/>
      <c r="AE2304" s="2"/>
      <c r="AF2304" s="1"/>
    </row>
    <row r="2305">
      <c r="A2305" s="5"/>
      <c r="B2305" s="3"/>
      <c r="C2305" s="2"/>
      <c r="D2305" s="24"/>
      <c r="E2305" s="2"/>
      <c r="F2305" s="5"/>
      <c r="G2305" s="3"/>
      <c r="H2305" s="1"/>
      <c r="I2305" s="3"/>
      <c r="J2305" s="1"/>
      <c r="K2305" s="5"/>
      <c r="L2305" s="5"/>
      <c r="M2305" s="1"/>
      <c r="N2305" s="1"/>
      <c r="O2305" s="2"/>
      <c r="P2305" s="1"/>
      <c r="Q2305" s="1"/>
      <c r="R2305" s="2"/>
      <c r="S2305" s="1"/>
      <c r="T2305" s="1"/>
      <c r="U2305" s="5"/>
      <c r="V2305" s="5"/>
      <c r="W2305" s="5"/>
      <c r="X2305" s="5"/>
      <c r="Y2305" s="5"/>
      <c r="Z2305" s="5"/>
      <c r="AA2305" s="1"/>
      <c r="AB2305" s="1"/>
      <c r="AC2305" s="1"/>
      <c r="AD2305" s="2"/>
      <c r="AE2305" s="2"/>
      <c r="AF2305" s="1"/>
    </row>
    <row r="2306">
      <c r="A2306" s="5"/>
      <c r="B2306" s="3"/>
      <c r="C2306" s="2"/>
      <c r="D2306" s="24"/>
      <c r="E2306" s="2"/>
      <c r="F2306" s="5"/>
      <c r="G2306" s="3"/>
      <c r="H2306" s="1"/>
      <c r="I2306" s="3"/>
      <c r="J2306" s="1"/>
      <c r="K2306" s="5"/>
      <c r="L2306" s="5"/>
      <c r="M2306" s="1"/>
      <c r="N2306" s="1"/>
      <c r="O2306" s="2"/>
      <c r="P2306" s="1"/>
      <c r="Q2306" s="1"/>
      <c r="R2306" s="2"/>
      <c r="S2306" s="1"/>
      <c r="T2306" s="1"/>
      <c r="U2306" s="6"/>
      <c r="V2306" s="5"/>
      <c r="W2306" s="5"/>
      <c r="X2306" s="6"/>
      <c r="Y2306" s="6"/>
      <c r="Z2306" s="5"/>
      <c r="AA2306" s="1"/>
      <c r="AB2306" s="1"/>
      <c r="AC2306" s="1"/>
      <c r="AD2306" s="2"/>
      <c r="AE2306" s="2"/>
      <c r="AF2306" s="1"/>
    </row>
    <row r="2307">
      <c r="A2307" s="5"/>
      <c r="B2307" s="3"/>
      <c r="C2307" s="2"/>
      <c r="D2307" s="24"/>
      <c r="E2307" s="2"/>
      <c r="F2307" s="5"/>
      <c r="G2307" s="3"/>
      <c r="H2307" s="1"/>
      <c r="I2307" s="3"/>
      <c r="J2307" s="1"/>
      <c r="K2307" s="5"/>
      <c r="L2307" s="5"/>
      <c r="M2307" s="1"/>
      <c r="N2307" s="1"/>
      <c r="O2307" s="2"/>
      <c r="P2307" s="1"/>
      <c r="Q2307" s="1"/>
      <c r="R2307" s="2"/>
      <c r="S2307" s="1"/>
      <c r="T2307" s="1"/>
      <c r="U2307" s="6"/>
      <c r="V2307" s="5"/>
      <c r="W2307" s="5"/>
      <c r="X2307" s="5"/>
      <c r="Y2307" s="5"/>
      <c r="Z2307" s="5"/>
      <c r="AA2307" s="1"/>
      <c r="AB2307" s="1"/>
      <c r="AC2307" s="1"/>
      <c r="AD2307" s="2"/>
      <c r="AE2307" s="2"/>
      <c r="AF2307" s="1"/>
    </row>
    <row r="2308">
      <c r="A2308" s="5"/>
      <c r="B2308" s="3"/>
      <c r="C2308" s="2"/>
      <c r="D2308" s="24"/>
      <c r="E2308" s="2"/>
      <c r="F2308" s="5"/>
      <c r="G2308" s="3"/>
      <c r="H2308" s="1"/>
      <c r="I2308" s="3"/>
      <c r="J2308" s="1"/>
      <c r="K2308" s="5"/>
      <c r="L2308" s="5"/>
      <c r="M2308" s="1"/>
      <c r="N2308" s="1"/>
      <c r="O2308" s="2"/>
      <c r="P2308" s="1"/>
      <c r="Q2308" s="1"/>
      <c r="R2308" s="2"/>
      <c r="S2308" s="1"/>
      <c r="T2308" s="1"/>
      <c r="U2308" s="6"/>
      <c r="V2308" s="5"/>
      <c r="W2308" s="5"/>
      <c r="X2308" s="6"/>
      <c r="Y2308" s="6"/>
      <c r="Z2308" s="5"/>
      <c r="AA2308" s="1"/>
      <c r="AB2308" s="1"/>
      <c r="AC2308" s="1"/>
      <c r="AD2308" s="2"/>
      <c r="AE2308" s="2"/>
      <c r="AF2308" s="1"/>
    </row>
    <row r="2309">
      <c r="A2309" s="5"/>
      <c r="B2309" s="3"/>
      <c r="C2309" s="1"/>
      <c r="D2309" s="24"/>
      <c r="E2309" s="2"/>
      <c r="F2309" s="5"/>
      <c r="G2309" s="3"/>
      <c r="H2309" s="1"/>
      <c r="I2309" s="3"/>
      <c r="J2309" s="1"/>
      <c r="K2309" s="5"/>
      <c r="L2309" s="5"/>
      <c r="M2309" s="1"/>
      <c r="N2309" s="1"/>
      <c r="O2309" s="2"/>
      <c r="P2309" s="1"/>
      <c r="Q2309" s="1"/>
      <c r="R2309" s="2"/>
      <c r="S2309" s="1"/>
      <c r="T2309" s="1"/>
      <c r="U2309" s="5"/>
      <c r="V2309" s="5"/>
      <c r="W2309" s="5"/>
      <c r="X2309" s="5"/>
      <c r="Y2309" s="5"/>
      <c r="Z2309" s="5"/>
      <c r="AA2309" s="1"/>
      <c r="AB2309" s="1"/>
      <c r="AC2309" s="1"/>
      <c r="AD2309" s="2"/>
      <c r="AE2309" s="2"/>
      <c r="AF2309" s="1"/>
    </row>
    <row r="2310">
      <c r="A2310" s="5"/>
      <c r="B2310" s="3"/>
      <c r="C2310" s="1"/>
      <c r="D2310" s="24"/>
      <c r="E2310" s="2"/>
      <c r="F2310" s="5"/>
      <c r="G2310" s="3"/>
      <c r="H2310" s="1"/>
      <c r="I2310" s="3"/>
      <c r="J2310" s="1"/>
      <c r="K2310" s="5"/>
      <c r="L2310" s="5"/>
      <c r="M2310" s="1"/>
      <c r="N2310" s="1"/>
      <c r="O2310" s="2"/>
      <c r="P2310" s="1"/>
      <c r="Q2310" s="1"/>
      <c r="R2310" s="2"/>
      <c r="S2310" s="1"/>
      <c r="T2310" s="1"/>
      <c r="U2310" s="5"/>
      <c r="V2310" s="5"/>
      <c r="W2310" s="5"/>
      <c r="X2310" s="5"/>
      <c r="Y2310" s="5"/>
      <c r="Z2310" s="5"/>
      <c r="AA2310" s="1"/>
      <c r="AB2310" s="1"/>
      <c r="AC2310" s="1"/>
      <c r="AD2310" s="2"/>
      <c r="AE2310" s="2"/>
      <c r="AF2310" s="1"/>
    </row>
    <row r="2311">
      <c r="A2311" s="5"/>
      <c r="B2311" s="3"/>
      <c r="C2311" s="1"/>
      <c r="D2311" s="24"/>
      <c r="E2311" s="2"/>
      <c r="F2311" s="5"/>
      <c r="G2311" s="3"/>
      <c r="H2311" s="1"/>
      <c r="I2311" s="3"/>
      <c r="J2311" s="1"/>
      <c r="K2311" s="5"/>
      <c r="L2311" s="5"/>
      <c r="M2311" s="1"/>
      <c r="N2311" s="1"/>
      <c r="O2311" s="2"/>
      <c r="P2311" s="1"/>
      <c r="Q2311" s="1"/>
      <c r="R2311" s="2"/>
      <c r="S2311" s="1"/>
      <c r="T2311" s="1"/>
      <c r="U2311" s="6"/>
      <c r="V2311" s="5"/>
      <c r="W2311" s="5"/>
      <c r="X2311" s="5"/>
      <c r="Y2311" s="5"/>
      <c r="Z2311" s="6"/>
      <c r="AA2311" s="1"/>
      <c r="AB2311" s="1"/>
      <c r="AC2311" s="1"/>
      <c r="AD2311" s="2"/>
      <c r="AE2311" s="1"/>
      <c r="AF2311" s="1"/>
    </row>
    <row r="2312">
      <c r="A2312" s="5"/>
      <c r="B2312" s="3"/>
      <c r="C2312" s="1"/>
      <c r="D2312" s="24"/>
      <c r="E2312" s="2"/>
      <c r="F2312" s="5"/>
      <c r="G2312" s="3"/>
      <c r="H2312" s="1"/>
      <c r="I2312" s="3"/>
      <c r="J2312" s="1"/>
      <c r="K2312" s="5"/>
      <c r="L2312" s="5"/>
      <c r="M2312" s="1"/>
      <c r="N2312" s="1"/>
      <c r="O2312" s="2"/>
      <c r="P2312" s="1"/>
      <c r="Q2312" s="1"/>
      <c r="R2312" s="2"/>
      <c r="S2312" s="1"/>
      <c r="T2312" s="1"/>
      <c r="U2312" s="5"/>
      <c r="V2312" s="5"/>
      <c r="W2312" s="5"/>
      <c r="X2312" s="5"/>
      <c r="Y2312" s="5"/>
      <c r="Z2312" s="5"/>
      <c r="AA2312" s="1"/>
      <c r="AB2312" s="1"/>
      <c r="AC2312" s="1"/>
      <c r="AD2312" s="2"/>
      <c r="AE2312" s="2"/>
      <c r="AF2312" s="1"/>
    </row>
    <row r="2313">
      <c r="A2313" s="5"/>
      <c r="B2313" s="3"/>
      <c r="C2313" s="1"/>
      <c r="D2313" s="24"/>
      <c r="E2313" s="2"/>
      <c r="F2313" s="5"/>
      <c r="G2313" s="3"/>
      <c r="H2313" s="1"/>
      <c r="I2313" s="3"/>
      <c r="J2313" s="1"/>
      <c r="K2313" s="5"/>
      <c r="L2313" s="5"/>
      <c r="M2313" s="1"/>
      <c r="N2313" s="1"/>
      <c r="O2313" s="2"/>
      <c r="P2313" s="1"/>
      <c r="Q2313" s="1"/>
      <c r="R2313" s="2"/>
      <c r="S2313" s="1"/>
      <c r="T2313" s="1"/>
      <c r="U2313" s="5"/>
      <c r="V2313" s="5"/>
      <c r="W2313" s="5"/>
      <c r="X2313" s="5"/>
      <c r="Y2313" s="5"/>
      <c r="Z2313" s="5"/>
      <c r="AA2313" s="1"/>
      <c r="AB2313" s="1"/>
      <c r="AC2313" s="1"/>
      <c r="AD2313" s="2"/>
      <c r="AE2313" s="2"/>
      <c r="AF2313" s="1"/>
    </row>
    <row r="2314">
      <c r="A2314" s="5"/>
      <c r="B2314" s="3"/>
      <c r="C2314" s="1"/>
      <c r="D2314" s="24"/>
      <c r="E2314" s="2"/>
      <c r="F2314" s="5"/>
      <c r="G2314" s="3"/>
      <c r="H2314" s="1"/>
      <c r="I2314" s="3"/>
      <c r="J2314" s="1"/>
      <c r="K2314" s="5"/>
      <c r="L2314" s="5"/>
      <c r="M2314" s="1"/>
      <c r="N2314" s="1"/>
      <c r="O2314" s="2"/>
      <c r="P2314" s="1"/>
      <c r="Q2314" s="1"/>
      <c r="R2314" s="2"/>
      <c r="S2314" s="1"/>
      <c r="T2314" s="1"/>
      <c r="U2314" s="5"/>
      <c r="V2314" s="5"/>
      <c r="W2314" s="5"/>
      <c r="X2314" s="5"/>
      <c r="Y2314" s="5"/>
      <c r="Z2314" s="5"/>
      <c r="AA2314" s="1"/>
      <c r="AB2314" s="1"/>
      <c r="AC2314" s="1"/>
      <c r="AD2314" s="2"/>
      <c r="AE2314" s="2"/>
      <c r="AF2314" s="1"/>
    </row>
    <row r="2315">
      <c r="A2315" s="5"/>
      <c r="B2315" s="3"/>
      <c r="C2315" s="1"/>
      <c r="D2315" s="24"/>
      <c r="E2315" s="2"/>
      <c r="F2315" s="5"/>
      <c r="G2315" s="3"/>
      <c r="H2315" s="1"/>
      <c r="I2315" s="3"/>
      <c r="J2315" s="1"/>
      <c r="K2315" s="5"/>
      <c r="L2315" s="5"/>
      <c r="M2315" s="1"/>
      <c r="N2315" s="1"/>
      <c r="O2315" s="2"/>
      <c r="P2315" s="1"/>
      <c r="Q2315" s="1"/>
      <c r="R2315" s="2"/>
      <c r="S2315" s="1"/>
      <c r="T2315" s="1"/>
      <c r="U2315" s="5"/>
      <c r="V2315" s="5"/>
      <c r="W2315" s="5"/>
      <c r="X2315" s="5"/>
      <c r="Y2315" s="5"/>
      <c r="Z2315" s="5"/>
      <c r="AA2315" s="1"/>
      <c r="AB2315" s="1"/>
      <c r="AC2315" s="1"/>
      <c r="AD2315" s="2"/>
      <c r="AE2315" s="2"/>
      <c r="AF2315" s="1"/>
    </row>
    <row r="2316">
      <c r="A2316" s="5"/>
      <c r="B2316" s="3"/>
      <c r="C2316" s="1"/>
      <c r="D2316" s="24"/>
      <c r="E2316" s="2"/>
      <c r="F2316" s="5"/>
      <c r="G2316" s="3"/>
      <c r="H2316" s="1"/>
      <c r="I2316" s="3"/>
      <c r="J2316" s="1"/>
      <c r="K2316" s="5"/>
      <c r="L2316" s="5"/>
      <c r="M2316" s="1"/>
      <c r="N2316" s="1"/>
      <c r="O2316" s="2"/>
      <c r="P2316" s="1"/>
      <c r="Q2316" s="1"/>
      <c r="R2316" s="2"/>
      <c r="S2316" s="1"/>
      <c r="T2316" s="1"/>
      <c r="U2316" s="5"/>
      <c r="V2316" s="5"/>
      <c r="W2316" s="5"/>
      <c r="X2316" s="5"/>
      <c r="Y2316" s="5"/>
      <c r="Z2316" s="5"/>
      <c r="AA2316" s="1"/>
      <c r="AB2316" s="1"/>
      <c r="AC2316" s="1"/>
      <c r="AD2316" s="2"/>
      <c r="AE2316" s="2"/>
      <c r="AF2316" s="1"/>
    </row>
    <row r="2317">
      <c r="A2317" s="5"/>
      <c r="B2317" s="3"/>
      <c r="C2317" s="1"/>
      <c r="D2317" s="24"/>
      <c r="E2317" s="2"/>
      <c r="F2317" s="5"/>
      <c r="G2317" s="3"/>
      <c r="H2317" s="1"/>
      <c r="I2317" s="3"/>
      <c r="J2317" s="1"/>
      <c r="K2317" s="5"/>
      <c r="L2317" s="5"/>
      <c r="M2317" s="1"/>
      <c r="N2317" s="1"/>
      <c r="O2317" s="2"/>
      <c r="P2317" s="1"/>
      <c r="Q2317" s="1"/>
      <c r="R2317" s="2"/>
      <c r="S2317" s="1"/>
      <c r="T2317" s="1"/>
      <c r="U2317" s="6"/>
      <c r="V2317" s="5"/>
      <c r="W2317" s="5"/>
      <c r="X2317" s="5"/>
      <c r="Y2317" s="5"/>
      <c r="Z2317" s="6"/>
      <c r="AA2317" s="1"/>
      <c r="AB2317" s="1"/>
      <c r="AC2317" s="1"/>
      <c r="AD2317" s="2"/>
      <c r="AE2317" s="1"/>
      <c r="AF2317" s="1"/>
    </row>
    <row r="2318">
      <c r="A2318" s="5"/>
      <c r="B2318" s="3"/>
      <c r="C2318" s="1"/>
      <c r="D2318" s="24"/>
      <c r="E2318" s="2"/>
      <c r="F2318" s="5"/>
      <c r="G2318" s="3"/>
      <c r="H2318" s="1"/>
      <c r="I2318" s="3"/>
      <c r="J2318" s="1"/>
      <c r="K2318" s="5"/>
      <c r="L2318" s="5"/>
      <c r="M2318" s="1"/>
      <c r="N2318" s="1"/>
      <c r="O2318" s="2"/>
      <c r="P2318" s="1"/>
      <c r="Q2318" s="1"/>
      <c r="R2318" s="2"/>
      <c r="S2318" s="1"/>
      <c r="T2318" s="1"/>
      <c r="U2318" s="5"/>
      <c r="V2318" s="5"/>
      <c r="W2318" s="5"/>
      <c r="X2318" s="5"/>
      <c r="Y2318" s="5"/>
      <c r="Z2318" s="5"/>
      <c r="AA2318" s="1"/>
      <c r="AB2318" s="1"/>
      <c r="AC2318" s="1"/>
      <c r="AD2318" s="2"/>
      <c r="AE2318" s="2"/>
      <c r="AF2318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7" t="s">
        <v>2497</v>
      </c>
      <c r="B1" s="27" t="s">
        <v>2498</v>
      </c>
      <c r="C1" s="27" t="s">
        <v>2499</v>
      </c>
      <c r="D1" s="27" t="s">
        <v>2500</v>
      </c>
      <c r="E1" s="27" t="s">
        <v>2501</v>
      </c>
      <c r="F1" s="27" t="s">
        <v>2502</v>
      </c>
      <c r="G1" s="27" t="s">
        <v>2503</v>
      </c>
      <c r="H1" s="27" t="s">
        <v>2504</v>
      </c>
      <c r="I1" s="27" t="s">
        <v>2505</v>
      </c>
      <c r="J1" s="27" t="s">
        <v>2506</v>
      </c>
      <c r="K1" s="27" t="s">
        <v>2507</v>
      </c>
      <c r="L1" s="27" t="s">
        <v>2508</v>
      </c>
      <c r="M1" s="27" t="s">
        <v>2509</v>
      </c>
      <c r="N1" s="27" t="s">
        <v>2510</v>
      </c>
      <c r="O1" s="27" t="s">
        <v>2511</v>
      </c>
      <c r="P1" s="27" t="s">
        <v>2512</v>
      </c>
      <c r="Q1" s="27" t="s">
        <v>2513</v>
      </c>
      <c r="R1" s="28"/>
      <c r="S1" s="28"/>
      <c r="T1" s="28"/>
      <c r="U1" s="2"/>
      <c r="V1" s="2"/>
      <c r="W1" s="2"/>
      <c r="X1" s="2"/>
      <c r="Y1" s="2"/>
      <c r="Z1" s="2"/>
    </row>
    <row r="2">
      <c r="A2" s="29" t="s">
        <v>2514</v>
      </c>
      <c r="B2" s="30">
        <v>46199.0</v>
      </c>
      <c r="C2" s="29" t="s">
        <v>159</v>
      </c>
      <c r="D2" s="31" t="s">
        <v>2515</v>
      </c>
      <c r="E2" s="31" t="s">
        <v>2515</v>
      </c>
      <c r="F2" s="32" t="s">
        <v>1000</v>
      </c>
      <c r="G2" s="32" t="s">
        <v>1000</v>
      </c>
      <c r="H2" s="32" t="s">
        <v>1000</v>
      </c>
      <c r="I2" s="33" t="s">
        <v>2516</v>
      </c>
      <c r="J2" s="33"/>
      <c r="K2" s="34">
        <v>0.0</v>
      </c>
      <c r="L2" s="34">
        <v>0.0</v>
      </c>
      <c r="M2" s="32" t="s">
        <v>1000</v>
      </c>
      <c r="N2" s="33" t="s">
        <v>2516</v>
      </c>
      <c r="O2" s="33" t="s">
        <v>2516</v>
      </c>
      <c r="P2" s="29" t="s">
        <v>2517</v>
      </c>
      <c r="Q2" s="35" t="s">
        <v>39</v>
      </c>
      <c r="R2" s="36"/>
      <c r="S2" s="37"/>
      <c r="T2" s="37"/>
      <c r="U2" s="2"/>
      <c r="V2" s="2"/>
      <c r="W2" s="2"/>
      <c r="X2" s="2"/>
      <c r="Y2" s="2"/>
      <c r="Z2" s="2"/>
    </row>
    <row r="3">
      <c r="A3" s="38" t="s">
        <v>2518</v>
      </c>
      <c r="B3" s="39">
        <v>46196.0</v>
      </c>
      <c r="C3" s="38" t="s">
        <v>189</v>
      </c>
      <c r="D3" s="31" t="s">
        <v>2515</v>
      </c>
      <c r="E3" s="31" t="s">
        <v>2515</v>
      </c>
      <c r="F3" s="32" t="s">
        <v>1000</v>
      </c>
      <c r="G3" s="32" t="s">
        <v>1000</v>
      </c>
      <c r="H3" s="32" t="s">
        <v>1000</v>
      </c>
      <c r="I3" s="33" t="s">
        <v>2516</v>
      </c>
      <c r="J3" s="33"/>
      <c r="K3" s="40">
        <v>0.0</v>
      </c>
      <c r="L3" s="40">
        <v>0.0</v>
      </c>
      <c r="M3" s="32" t="s">
        <v>1000</v>
      </c>
      <c r="N3" s="33" t="s">
        <v>2516</v>
      </c>
      <c r="O3" s="33" t="s">
        <v>2516</v>
      </c>
      <c r="P3" s="38" t="s">
        <v>2517</v>
      </c>
      <c r="Q3" s="41" t="s">
        <v>39</v>
      </c>
      <c r="R3" s="36"/>
      <c r="S3" s="37"/>
      <c r="T3" s="37"/>
      <c r="U3" s="2"/>
      <c r="V3" s="2"/>
      <c r="W3" s="2"/>
      <c r="X3" s="2"/>
      <c r="Y3" s="2"/>
      <c r="Z3" s="2"/>
    </row>
    <row r="4">
      <c r="A4" s="29" t="s">
        <v>2519</v>
      </c>
      <c r="B4" s="30">
        <v>46176.0</v>
      </c>
      <c r="C4" s="29" t="s">
        <v>708</v>
      </c>
      <c r="D4" s="31" t="s">
        <v>2515</v>
      </c>
      <c r="E4" s="31" t="s">
        <v>2515</v>
      </c>
      <c r="F4" s="32" t="s">
        <v>1000</v>
      </c>
      <c r="G4" s="31" t="s">
        <v>2515</v>
      </c>
      <c r="H4" s="32" t="s">
        <v>1000</v>
      </c>
      <c r="I4" s="33" t="s">
        <v>2516</v>
      </c>
      <c r="J4" s="33"/>
      <c r="K4" s="34">
        <v>0.0</v>
      </c>
      <c r="L4" s="34">
        <v>0.0</v>
      </c>
      <c r="M4" s="32" t="s">
        <v>1000</v>
      </c>
      <c r="N4" s="33" t="s">
        <v>2516</v>
      </c>
      <c r="O4" s="33" t="s">
        <v>2516</v>
      </c>
      <c r="P4" s="29" t="s">
        <v>2517</v>
      </c>
      <c r="Q4" s="35" t="s">
        <v>39</v>
      </c>
      <c r="R4" s="36"/>
      <c r="S4" s="37"/>
      <c r="T4" s="37"/>
      <c r="U4" s="2"/>
      <c r="V4" s="2"/>
      <c r="W4" s="2"/>
      <c r="X4" s="2"/>
      <c r="Y4" s="2"/>
      <c r="Z4" s="2"/>
    </row>
    <row r="5">
      <c r="A5" s="38" t="s">
        <v>2520</v>
      </c>
      <c r="B5" s="39">
        <v>46202.0</v>
      </c>
      <c r="C5" s="38" t="s">
        <v>2521</v>
      </c>
      <c r="D5" s="31" t="s">
        <v>2515</v>
      </c>
      <c r="E5" s="31" t="s">
        <v>2515</v>
      </c>
      <c r="F5" s="32" t="s">
        <v>1000</v>
      </c>
      <c r="G5" s="32" t="s">
        <v>1000</v>
      </c>
      <c r="H5" s="32" t="s">
        <v>1000</v>
      </c>
      <c r="I5" s="33" t="s">
        <v>2516</v>
      </c>
      <c r="J5" s="33"/>
      <c r="K5" s="40">
        <v>0.0</v>
      </c>
      <c r="L5" s="40">
        <v>0.0</v>
      </c>
      <c r="M5" s="32" t="s">
        <v>1000</v>
      </c>
      <c r="N5" s="33" t="s">
        <v>2516</v>
      </c>
      <c r="O5" s="33" t="s">
        <v>2516</v>
      </c>
      <c r="P5" s="38" t="s">
        <v>2517</v>
      </c>
      <c r="Q5" s="41" t="s">
        <v>39</v>
      </c>
      <c r="R5" s="36"/>
      <c r="S5" s="37"/>
      <c r="T5" s="37"/>
      <c r="U5" s="2"/>
      <c r="V5" s="2"/>
      <c r="W5" s="2"/>
      <c r="X5" s="2"/>
      <c r="Y5" s="2"/>
      <c r="Z5" s="2"/>
    </row>
    <row r="6">
      <c r="A6" s="29" t="s">
        <v>2522</v>
      </c>
      <c r="B6" s="30">
        <v>46157.0</v>
      </c>
      <c r="C6" s="29" t="s">
        <v>189</v>
      </c>
      <c r="D6" s="31" t="s">
        <v>2515</v>
      </c>
      <c r="E6" s="31" t="s">
        <v>2515</v>
      </c>
      <c r="F6" s="32" t="s">
        <v>1000</v>
      </c>
      <c r="G6" s="32" t="s">
        <v>1000</v>
      </c>
      <c r="H6" s="32" t="s">
        <v>1000</v>
      </c>
      <c r="I6" s="33" t="s">
        <v>2516</v>
      </c>
      <c r="J6" s="33"/>
      <c r="K6" s="34">
        <v>2200.0</v>
      </c>
      <c r="L6" s="34">
        <v>2200.0</v>
      </c>
      <c r="M6" s="31" t="s">
        <v>2515</v>
      </c>
      <c r="N6" s="33" t="s">
        <v>2516</v>
      </c>
      <c r="O6" s="33" t="s">
        <v>2516</v>
      </c>
      <c r="P6" s="29" t="s">
        <v>2517</v>
      </c>
      <c r="Q6" s="35" t="s">
        <v>39</v>
      </c>
      <c r="R6" s="36"/>
      <c r="S6" s="37"/>
      <c r="T6" s="37"/>
      <c r="U6" s="2"/>
      <c r="V6" s="2"/>
      <c r="W6" s="2"/>
      <c r="X6" s="2"/>
      <c r="Y6" s="2"/>
      <c r="Z6" s="2"/>
    </row>
    <row r="7">
      <c r="A7" s="38" t="s">
        <v>2523</v>
      </c>
      <c r="B7" s="39">
        <v>46185.0</v>
      </c>
      <c r="C7" s="38" t="s">
        <v>189</v>
      </c>
      <c r="D7" s="31" t="s">
        <v>2515</v>
      </c>
      <c r="E7" s="31" t="s">
        <v>2515</v>
      </c>
      <c r="F7" s="31" t="s">
        <v>2515</v>
      </c>
      <c r="G7" s="31" t="s">
        <v>2515</v>
      </c>
      <c r="H7" s="31" t="s">
        <v>2515</v>
      </c>
      <c r="I7" s="33" t="s">
        <v>2516</v>
      </c>
      <c r="J7" s="33"/>
      <c r="K7" s="40">
        <v>5000.0</v>
      </c>
      <c r="L7" s="40">
        <v>5000.0</v>
      </c>
      <c r="M7" s="31" t="s">
        <v>2515</v>
      </c>
      <c r="N7" s="38" t="s">
        <v>57</v>
      </c>
      <c r="O7" s="33" t="s">
        <v>2516</v>
      </c>
      <c r="P7" s="38" t="s">
        <v>2524</v>
      </c>
      <c r="Q7" s="41" t="s">
        <v>39</v>
      </c>
      <c r="R7" s="36"/>
      <c r="S7" s="37"/>
      <c r="T7" s="37"/>
      <c r="U7" s="2"/>
      <c r="V7" s="2"/>
      <c r="W7" s="2"/>
      <c r="X7" s="2"/>
      <c r="Y7" s="2"/>
      <c r="Z7" s="2"/>
    </row>
    <row r="8">
      <c r="A8" s="29" t="s">
        <v>389</v>
      </c>
      <c r="B8" s="30">
        <v>46192.0</v>
      </c>
      <c r="C8" s="29" t="s">
        <v>159</v>
      </c>
      <c r="D8" s="31" t="s">
        <v>2515</v>
      </c>
      <c r="E8" s="31" t="s">
        <v>2515</v>
      </c>
      <c r="F8" s="32" t="s">
        <v>1000</v>
      </c>
      <c r="G8" s="31" t="s">
        <v>2515</v>
      </c>
      <c r="H8" s="31" t="s">
        <v>2515</v>
      </c>
      <c r="I8" s="33" t="s">
        <v>2516</v>
      </c>
      <c r="J8" s="33"/>
      <c r="K8" s="34">
        <v>32040.0</v>
      </c>
      <c r="L8" s="34">
        <v>32040.0</v>
      </c>
      <c r="M8" s="31" t="s">
        <v>2515</v>
      </c>
      <c r="N8" s="29" t="s">
        <v>57</v>
      </c>
      <c r="O8" s="33" t="s">
        <v>2516</v>
      </c>
      <c r="P8" s="29" t="s">
        <v>2524</v>
      </c>
      <c r="Q8" s="35" t="s">
        <v>39</v>
      </c>
      <c r="R8" s="36"/>
      <c r="S8" s="37"/>
      <c r="T8" s="37"/>
      <c r="U8" s="2"/>
      <c r="V8" s="2"/>
      <c r="W8" s="2"/>
      <c r="X8" s="2"/>
      <c r="Y8" s="2"/>
      <c r="Z8" s="2"/>
    </row>
    <row r="9">
      <c r="A9" s="38" t="s">
        <v>433</v>
      </c>
      <c r="B9" s="39">
        <v>46179.0</v>
      </c>
      <c r="C9" s="38" t="s">
        <v>189</v>
      </c>
      <c r="D9" s="31" t="s">
        <v>2515</v>
      </c>
      <c r="E9" s="31" t="s">
        <v>2515</v>
      </c>
      <c r="F9" s="31" t="s">
        <v>2515</v>
      </c>
      <c r="G9" s="31" t="s">
        <v>2515</v>
      </c>
      <c r="H9" s="31" t="s">
        <v>2515</v>
      </c>
      <c r="I9" s="33" t="s">
        <v>2516</v>
      </c>
      <c r="J9" s="33"/>
      <c r="K9" s="40">
        <v>294416.0</v>
      </c>
      <c r="L9" s="40">
        <v>294416.0</v>
      </c>
      <c r="M9" s="31" t="s">
        <v>2515</v>
      </c>
      <c r="N9" s="38" t="s">
        <v>57</v>
      </c>
      <c r="O9" s="33" t="s">
        <v>2516</v>
      </c>
      <c r="P9" s="38" t="s">
        <v>2524</v>
      </c>
      <c r="Q9" s="41" t="s">
        <v>39</v>
      </c>
      <c r="R9" s="36"/>
      <c r="S9" s="37"/>
      <c r="T9" s="37"/>
      <c r="U9" s="2"/>
      <c r="V9" s="2"/>
      <c r="W9" s="2"/>
      <c r="X9" s="2"/>
      <c r="Y9" s="2"/>
      <c r="Z9" s="2"/>
    </row>
    <row r="10">
      <c r="A10" s="29" t="s">
        <v>2525</v>
      </c>
      <c r="B10" s="30">
        <v>46182.0</v>
      </c>
      <c r="C10" s="29" t="s">
        <v>189</v>
      </c>
      <c r="D10" s="31" t="s">
        <v>2515</v>
      </c>
      <c r="E10" s="31" t="s">
        <v>2515</v>
      </c>
      <c r="F10" s="31" t="s">
        <v>2515</v>
      </c>
      <c r="G10" s="31" t="s">
        <v>2515</v>
      </c>
      <c r="H10" s="31" t="s">
        <v>2515</v>
      </c>
      <c r="I10" s="33" t="s">
        <v>2516</v>
      </c>
      <c r="J10" s="33"/>
      <c r="K10" s="34">
        <v>1000.0</v>
      </c>
      <c r="L10" s="34">
        <v>1000.0</v>
      </c>
      <c r="M10" s="31" t="s">
        <v>2515</v>
      </c>
      <c r="N10" s="29" t="s">
        <v>57</v>
      </c>
      <c r="O10" s="33" t="s">
        <v>2516</v>
      </c>
      <c r="P10" s="29" t="s">
        <v>2524</v>
      </c>
      <c r="Q10" s="35" t="s">
        <v>39</v>
      </c>
      <c r="R10" s="36"/>
      <c r="S10" s="37"/>
      <c r="T10" s="37"/>
      <c r="U10" s="2"/>
      <c r="V10" s="2"/>
      <c r="W10" s="2"/>
      <c r="X10" s="2"/>
      <c r="Y10" s="2"/>
      <c r="Z10" s="2"/>
    </row>
    <row r="11">
      <c r="A11" s="38" t="s">
        <v>2526</v>
      </c>
      <c r="B11" s="39">
        <v>46174.0</v>
      </c>
      <c r="C11" s="38" t="s">
        <v>189</v>
      </c>
      <c r="D11" s="31" t="s">
        <v>2515</v>
      </c>
      <c r="E11" s="31" t="s">
        <v>2515</v>
      </c>
      <c r="F11" s="32" t="s">
        <v>1000</v>
      </c>
      <c r="G11" s="31" t="s">
        <v>2515</v>
      </c>
      <c r="H11" s="31" t="s">
        <v>2515</v>
      </c>
      <c r="I11" s="33" t="s">
        <v>2516</v>
      </c>
      <c r="J11" s="33"/>
      <c r="K11" s="40">
        <v>3500.0</v>
      </c>
      <c r="L11" s="40">
        <v>3500.0</v>
      </c>
      <c r="M11" s="31" t="s">
        <v>2515</v>
      </c>
      <c r="N11" s="38" t="s">
        <v>57</v>
      </c>
      <c r="O11" s="33" t="s">
        <v>2516</v>
      </c>
      <c r="P11" s="38" t="s">
        <v>2524</v>
      </c>
      <c r="Q11" s="41" t="s">
        <v>39</v>
      </c>
      <c r="R11" s="36"/>
      <c r="S11" s="37"/>
      <c r="T11" s="37"/>
      <c r="U11" s="2"/>
      <c r="V11" s="2"/>
      <c r="W11" s="2"/>
      <c r="X11" s="2"/>
      <c r="Y11" s="2"/>
      <c r="Z11" s="2"/>
    </row>
    <row r="12">
      <c r="A12" s="29" t="s">
        <v>2527</v>
      </c>
      <c r="B12" s="30">
        <v>46185.0</v>
      </c>
      <c r="C12" s="29" t="s">
        <v>2521</v>
      </c>
      <c r="D12" s="31" t="s">
        <v>2515</v>
      </c>
      <c r="E12" s="31" t="s">
        <v>2515</v>
      </c>
      <c r="F12" s="32" t="s">
        <v>1000</v>
      </c>
      <c r="G12" s="31" t="s">
        <v>2515</v>
      </c>
      <c r="H12" s="31" t="s">
        <v>2515</v>
      </c>
      <c r="I12" s="33" t="s">
        <v>2516</v>
      </c>
      <c r="J12" s="33"/>
      <c r="K12" s="34">
        <v>0.0</v>
      </c>
      <c r="L12" s="34">
        <v>0.0</v>
      </c>
      <c r="M12" s="31" t="s">
        <v>2515</v>
      </c>
      <c r="N12" s="29" t="s">
        <v>57</v>
      </c>
      <c r="O12" s="33" t="s">
        <v>2516</v>
      </c>
      <c r="P12" s="29" t="s">
        <v>2524</v>
      </c>
      <c r="Q12" s="35" t="s">
        <v>39</v>
      </c>
      <c r="R12" s="36"/>
      <c r="S12" s="37"/>
      <c r="T12" s="37"/>
      <c r="U12" s="2"/>
      <c r="V12" s="2"/>
      <c r="W12" s="2"/>
      <c r="X12" s="2"/>
      <c r="Y12" s="2"/>
      <c r="Z12" s="2"/>
    </row>
    <row r="13">
      <c r="A13" s="38" t="s">
        <v>113</v>
      </c>
      <c r="B13" s="39">
        <v>46182.0</v>
      </c>
      <c r="C13" s="38" t="s">
        <v>189</v>
      </c>
      <c r="D13" s="31" t="s">
        <v>2515</v>
      </c>
      <c r="E13" s="31" t="s">
        <v>2515</v>
      </c>
      <c r="F13" s="31" t="s">
        <v>2515</v>
      </c>
      <c r="G13" s="31" t="s">
        <v>2515</v>
      </c>
      <c r="H13" s="31" t="s">
        <v>2515</v>
      </c>
      <c r="I13" s="33" t="s">
        <v>2516</v>
      </c>
      <c r="J13" s="33"/>
      <c r="K13" s="40">
        <v>78782.0</v>
      </c>
      <c r="L13" s="40">
        <v>78782.0</v>
      </c>
      <c r="M13" s="31" t="s">
        <v>2515</v>
      </c>
      <c r="N13" s="38" t="s">
        <v>57</v>
      </c>
      <c r="O13" s="33" t="s">
        <v>2516</v>
      </c>
      <c r="P13" s="38" t="s">
        <v>2524</v>
      </c>
      <c r="Q13" s="41" t="s">
        <v>39</v>
      </c>
      <c r="R13" s="36"/>
      <c r="S13" s="37"/>
      <c r="T13" s="37"/>
      <c r="U13" s="2"/>
      <c r="V13" s="2"/>
      <c r="W13" s="2"/>
      <c r="X13" s="2"/>
      <c r="Y13" s="2"/>
      <c r="Z13" s="2"/>
    </row>
    <row r="14">
      <c r="A14" s="29" t="s">
        <v>2528</v>
      </c>
      <c r="B14" s="30">
        <v>46186.0</v>
      </c>
      <c r="C14" s="29" t="s">
        <v>544</v>
      </c>
      <c r="D14" s="31" t="s">
        <v>2515</v>
      </c>
      <c r="E14" s="31" t="s">
        <v>2515</v>
      </c>
      <c r="F14" s="31" t="s">
        <v>2515</v>
      </c>
      <c r="G14" s="31" t="s">
        <v>2515</v>
      </c>
      <c r="H14" s="31" t="s">
        <v>2515</v>
      </c>
      <c r="I14" s="33" t="s">
        <v>2516</v>
      </c>
      <c r="J14" s="33"/>
      <c r="K14" s="34">
        <v>8085.0</v>
      </c>
      <c r="L14" s="34">
        <v>8085.0</v>
      </c>
      <c r="M14" s="31" t="s">
        <v>2515</v>
      </c>
      <c r="N14" s="29" t="s">
        <v>57</v>
      </c>
      <c r="O14" s="33" t="s">
        <v>2516</v>
      </c>
      <c r="P14" s="29" t="s">
        <v>2524</v>
      </c>
      <c r="Q14" s="35" t="s">
        <v>39</v>
      </c>
      <c r="R14" s="36"/>
      <c r="S14" s="37"/>
      <c r="T14" s="37"/>
      <c r="U14" s="2"/>
      <c r="V14" s="2"/>
      <c r="W14" s="2"/>
      <c r="X14" s="2"/>
      <c r="Y14" s="2"/>
      <c r="Z14" s="2"/>
    </row>
    <row r="15">
      <c r="A15" s="38" t="s">
        <v>2529</v>
      </c>
      <c r="B15" s="39">
        <v>46147.0</v>
      </c>
      <c r="C15" s="38" t="s">
        <v>189</v>
      </c>
      <c r="D15" s="31" t="s">
        <v>2515</v>
      </c>
      <c r="E15" s="31" t="s">
        <v>2515</v>
      </c>
      <c r="F15" s="31" t="s">
        <v>2515</v>
      </c>
      <c r="G15" s="31" t="s">
        <v>2515</v>
      </c>
      <c r="H15" s="31" t="s">
        <v>2515</v>
      </c>
      <c r="I15" s="33" t="s">
        <v>2516</v>
      </c>
      <c r="J15" s="33"/>
      <c r="K15" s="40">
        <v>3200.0</v>
      </c>
      <c r="L15" s="40">
        <v>3200.0</v>
      </c>
      <c r="M15" s="31" t="s">
        <v>2515</v>
      </c>
      <c r="N15" s="38" t="s">
        <v>57</v>
      </c>
      <c r="O15" s="33" t="s">
        <v>2516</v>
      </c>
      <c r="P15" s="38" t="s">
        <v>2524</v>
      </c>
      <c r="Q15" s="41" t="s">
        <v>39</v>
      </c>
      <c r="R15" s="36"/>
      <c r="S15" s="37"/>
      <c r="T15" s="37"/>
      <c r="U15" s="2"/>
      <c r="V15" s="2"/>
      <c r="W15" s="2"/>
      <c r="X15" s="2"/>
      <c r="Y15" s="2"/>
      <c r="Z15" s="2"/>
    </row>
    <row r="16">
      <c r="A16" s="29" t="s">
        <v>385</v>
      </c>
      <c r="B16" s="30">
        <v>46210.0</v>
      </c>
      <c r="C16" s="29" t="s">
        <v>159</v>
      </c>
      <c r="D16" s="31" t="s">
        <v>2515</v>
      </c>
      <c r="E16" s="31" t="s">
        <v>2515</v>
      </c>
      <c r="F16" s="31" t="s">
        <v>2515</v>
      </c>
      <c r="G16" s="31" t="s">
        <v>2515</v>
      </c>
      <c r="H16" s="31" t="s">
        <v>2515</v>
      </c>
      <c r="I16" s="33" t="s">
        <v>2516</v>
      </c>
      <c r="J16" s="33"/>
      <c r="K16" s="34">
        <v>3500.0</v>
      </c>
      <c r="L16" s="34">
        <v>3500.0</v>
      </c>
      <c r="M16" s="31" t="s">
        <v>2515</v>
      </c>
      <c r="N16" s="29" t="s">
        <v>57</v>
      </c>
      <c r="O16" s="33" t="s">
        <v>2516</v>
      </c>
      <c r="P16" s="29" t="s">
        <v>2524</v>
      </c>
      <c r="Q16" s="35" t="s">
        <v>39</v>
      </c>
      <c r="R16" s="36"/>
      <c r="S16" s="37"/>
      <c r="T16" s="37"/>
      <c r="U16" s="2"/>
      <c r="V16" s="2"/>
      <c r="W16" s="2"/>
      <c r="X16" s="2"/>
      <c r="Y16" s="2"/>
      <c r="Z16" s="2"/>
    </row>
    <row r="17">
      <c r="A17" s="38" t="s">
        <v>359</v>
      </c>
      <c r="B17" s="39">
        <v>46211.0</v>
      </c>
      <c r="C17" s="38" t="s">
        <v>189</v>
      </c>
      <c r="D17" s="31" t="s">
        <v>2515</v>
      </c>
      <c r="E17" s="31" t="s">
        <v>2515</v>
      </c>
      <c r="F17" s="32" t="s">
        <v>1000</v>
      </c>
      <c r="G17" s="31" t="s">
        <v>2515</v>
      </c>
      <c r="H17" s="31" t="s">
        <v>2515</v>
      </c>
      <c r="I17" s="33" t="s">
        <v>2516</v>
      </c>
      <c r="J17" s="33"/>
      <c r="K17" s="40">
        <v>1500.0</v>
      </c>
      <c r="L17" s="40">
        <v>1500.0</v>
      </c>
      <c r="M17" s="31" t="s">
        <v>2515</v>
      </c>
      <c r="N17" s="38" t="s">
        <v>57</v>
      </c>
      <c r="O17" s="33" t="s">
        <v>2516</v>
      </c>
      <c r="P17" s="38" t="s">
        <v>2524</v>
      </c>
      <c r="Q17" s="41" t="s">
        <v>39</v>
      </c>
      <c r="R17" s="36"/>
      <c r="S17" s="37"/>
      <c r="T17" s="37"/>
      <c r="U17" s="2"/>
      <c r="V17" s="2"/>
      <c r="W17" s="2"/>
      <c r="X17" s="2"/>
      <c r="Y17" s="2"/>
      <c r="Z17" s="2"/>
    </row>
    <row r="18">
      <c r="A18" s="29" t="s">
        <v>2530</v>
      </c>
      <c r="B18" s="30">
        <v>46156.0</v>
      </c>
      <c r="C18" s="29" t="s">
        <v>189</v>
      </c>
      <c r="D18" s="31" t="s">
        <v>2515</v>
      </c>
      <c r="E18" s="31" t="s">
        <v>2515</v>
      </c>
      <c r="F18" s="31" t="s">
        <v>2515</v>
      </c>
      <c r="G18" s="31" t="s">
        <v>2515</v>
      </c>
      <c r="H18" s="31" t="s">
        <v>2515</v>
      </c>
      <c r="I18" s="33" t="s">
        <v>2516</v>
      </c>
      <c r="J18" s="33"/>
      <c r="K18" s="34">
        <v>2200.0</v>
      </c>
      <c r="L18" s="34">
        <v>2200.0</v>
      </c>
      <c r="M18" s="31" t="s">
        <v>2515</v>
      </c>
      <c r="N18" s="29" t="s">
        <v>57</v>
      </c>
      <c r="O18" s="33" t="s">
        <v>2516</v>
      </c>
      <c r="P18" s="29" t="s">
        <v>2524</v>
      </c>
      <c r="Q18" s="35" t="s">
        <v>39</v>
      </c>
      <c r="R18" s="36"/>
      <c r="S18" s="37"/>
      <c r="T18" s="37"/>
      <c r="U18" s="2"/>
      <c r="V18" s="2"/>
      <c r="W18" s="2"/>
      <c r="X18" s="2"/>
      <c r="Y18" s="2"/>
      <c r="Z18" s="2"/>
    </row>
    <row r="19">
      <c r="A19" s="38" t="s">
        <v>2531</v>
      </c>
      <c r="B19" s="39">
        <v>46195.0</v>
      </c>
      <c r="C19" s="38" t="s">
        <v>189</v>
      </c>
      <c r="D19" s="31" t="s">
        <v>2515</v>
      </c>
      <c r="E19" s="31" t="s">
        <v>2515</v>
      </c>
      <c r="F19" s="31" t="s">
        <v>2515</v>
      </c>
      <c r="G19" s="31" t="s">
        <v>2515</v>
      </c>
      <c r="H19" s="31" t="s">
        <v>2515</v>
      </c>
      <c r="I19" s="33" t="s">
        <v>2516</v>
      </c>
      <c r="J19" s="33"/>
      <c r="K19" s="40">
        <v>2200.0</v>
      </c>
      <c r="L19" s="40">
        <v>2200.0</v>
      </c>
      <c r="M19" s="31" t="s">
        <v>2515</v>
      </c>
      <c r="N19" s="38" t="s">
        <v>57</v>
      </c>
      <c r="O19" s="33" t="s">
        <v>2516</v>
      </c>
      <c r="P19" s="38" t="s">
        <v>2524</v>
      </c>
      <c r="Q19" s="41" t="s">
        <v>39</v>
      </c>
      <c r="R19" s="36"/>
      <c r="S19" s="37"/>
      <c r="T19" s="37"/>
      <c r="U19" s="2"/>
      <c r="V19" s="2"/>
      <c r="W19" s="2"/>
      <c r="X19" s="2"/>
      <c r="Y19" s="2"/>
      <c r="Z19" s="2"/>
    </row>
    <row r="20">
      <c r="A20" s="29" t="s">
        <v>2532</v>
      </c>
      <c r="B20" s="30">
        <v>46154.0</v>
      </c>
      <c r="C20" s="29" t="s">
        <v>189</v>
      </c>
      <c r="D20" s="31" t="s">
        <v>2515</v>
      </c>
      <c r="E20" s="31" t="s">
        <v>2515</v>
      </c>
      <c r="F20" s="31" t="s">
        <v>2515</v>
      </c>
      <c r="G20" s="31" t="s">
        <v>2515</v>
      </c>
      <c r="H20" s="31" t="s">
        <v>2515</v>
      </c>
      <c r="I20" s="33" t="s">
        <v>2516</v>
      </c>
      <c r="J20" s="33"/>
      <c r="K20" s="34">
        <v>3150.0</v>
      </c>
      <c r="L20" s="34">
        <v>3150.0</v>
      </c>
      <c r="M20" s="31" t="s">
        <v>2515</v>
      </c>
      <c r="N20" s="29" t="s">
        <v>57</v>
      </c>
      <c r="O20" s="33" t="s">
        <v>2516</v>
      </c>
      <c r="P20" s="29" t="s">
        <v>2524</v>
      </c>
      <c r="Q20" s="35" t="s">
        <v>39</v>
      </c>
      <c r="R20" s="36"/>
      <c r="S20" s="37"/>
      <c r="T20" s="37"/>
      <c r="U20" s="2"/>
      <c r="V20" s="2"/>
      <c r="W20" s="2"/>
      <c r="X20" s="2"/>
      <c r="Y20" s="2"/>
      <c r="Z20" s="2"/>
    </row>
    <row r="21">
      <c r="A21" s="38" t="s">
        <v>2533</v>
      </c>
      <c r="B21" s="39">
        <v>46181.0</v>
      </c>
      <c r="C21" s="38" t="s">
        <v>544</v>
      </c>
      <c r="D21" s="31" t="s">
        <v>2515</v>
      </c>
      <c r="E21" s="31" t="s">
        <v>2515</v>
      </c>
      <c r="F21" s="31" t="s">
        <v>2515</v>
      </c>
      <c r="G21" s="31" t="s">
        <v>2515</v>
      </c>
      <c r="H21" s="31" t="s">
        <v>2515</v>
      </c>
      <c r="I21" s="33" t="s">
        <v>2516</v>
      </c>
      <c r="J21" s="33"/>
      <c r="K21" s="40">
        <v>3500.0</v>
      </c>
      <c r="L21" s="40">
        <v>3500.0</v>
      </c>
      <c r="M21" s="31" t="s">
        <v>2515</v>
      </c>
      <c r="N21" s="38" t="s">
        <v>57</v>
      </c>
      <c r="O21" s="33" t="s">
        <v>2516</v>
      </c>
      <c r="P21" s="38" t="s">
        <v>2524</v>
      </c>
      <c r="Q21" s="41" t="s">
        <v>39</v>
      </c>
      <c r="R21" s="36"/>
      <c r="S21" s="37"/>
      <c r="T21" s="37"/>
      <c r="U21" s="2"/>
      <c r="V21" s="2"/>
      <c r="W21" s="2"/>
      <c r="X21" s="2"/>
      <c r="Y21" s="2"/>
      <c r="Z21" s="2"/>
    </row>
    <row r="22">
      <c r="A22" s="29" t="s">
        <v>2534</v>
      </c>
      <c r="B22" s="30">
        <v>46190.0</v>
      </c>
      <c r="C22" s="29" t="s">
        <v>189</v>
      </c>
      <c r="D22" s="31" t="s">
        <v>2515</v>
      </c>
      <c r="E22" s="31" t="s">
        <v>2515</v>
      </c>
      <c r="F22" s="31" t="s">
        <v>2515</v>
      </c>
      <c r="G22" s="31" t="s">
        <v>2515</v>
      </c>
      <c r="H22" s="31" t="s">
        <v>2515</v>
      </c>
      <c r="I22" s="33" t="s">
        <v>2516</v>
      </c>
      <c r="J22" s="33"/>
      <c r="K22" s="34">
        <v>2200.0</v>
      </c>
      <c r="L22" s="34">
        <v>2200.0</v>
      </c>
      <c r="M22" s="31" t="s">
        <v>2515</v>
      </c>
      <c r="N22" s="29" t="s">
        <v>57</v>
      </c>
      <c r="O22" s="33" t="s">
        <v>2516</v>
      </c>
      <c r="P22" s="29" t="s">
        <v>2524</v>
      </c>
      <c r="Q22" s="35" t="s">
        <v>39</v>
      </c>
      <c r="R22" s="36"/>
      <c r="S22" s="37"/>
      <c r="T22" s="37"/>
      <c r="U22" s="2"/>
      <c r="V22" s="2"/>
      <c r="W22" s="2"/>
      <c r="X22" s="2"/>
      <c r="Y22" s="2"/>
      <c r="Z22" s="2"/>
    </row>
    <row r="23">
      <c r="A23" s="38" t="s">
        <v>579</v>
      </c>
      <c r="B23" s="39">
        <v>46196.0</v>
      </c>
      <c r="C23" s="38" t="s">
        <v>189</v>
      </c>
      <c r="D23" s="31" t="s">
        <v>2515</v>
      </c>
      <c r="E23" s="31" t="s">
        <v>2515</v>
      </c>
      <c r="F23" s="31" t="s">
        <v>2515</v>
      </c>
      <c r="G23" s="31" t="s">
        <v>2515</v>
      </c>
      <c r="H23" s="31" t="s">
        <v>2515</v>
      </c>
      <c r="I23" s="33" t="s">
        <v>2516</v>
      </c>
      <c r="J23" s="33"/>
      <c r="K23" s="40">
        <v>3700.0</v>
      </c>
      <c r="L23" s="40">
        <v>3700.0</v>
      </c>
      <c r="M23" s="31" t="s">
        <v>2515</v>
      </c>
      <c r="N23" s="38" t="s">
        <v>57</v>
      </c>
      <c r="O23" s="33" t="s">
        <v>2516</v>
      </c>
      <c r="P23" s="38" t="s">
        <v>2524</v>
      </c>
      <c r="Q23" s="41" t="s">
        <v>39</v>
      </c>
      <c r="R23" s="36"/>
      <c r="S23" s="37"/>
      <c r="T23" s="37"/>
      <c r="U23" s="2"/>
      <c r="V23" s="2"/>
      <c r="W23" s="2"/>
      <c r="X23" s="2"/>
      <c r="Y23" s="2"/>
      <c r="Z23" s="2"/>
    </row>
    <row r="24">
      <c r="A24" s="29" t="s">
        <v>464</v>
      </c>
      <c r="B24" s="30">
        <v>46209.0</v>
      </c>
      <c r="C24" s="29" t="s">
        <v>189</v>
      </c>
      <c r="D24" s="31" t="s">
        <v>2515</v>
      </c>
      <c r="E24" s="31" t="s">
        <v>2515</v>
      </c>
      <c r="F24" s="31" t="s">
        <v>2515</v>
      </c>
      <c r="G24" s="31" t="s">
        <v>2515</v>
      </c>
      <c r="H24" s="31" t="s">
        <v>2515</v>
      </c>
      <c r="I24" s="33" t="s">
        <v>2516</v>
      </c>
      <c r="J24" s="33"/>
      <c r="K24" s="34">
        <v>2200.0</v>
      </c>
      <c r="L24" s="34">
        <v>2200.0</v>
      </c>
      <c r="M24" s="31" t="s">
        <v>2515</v>
      </c>
      <c r="N24" s="29" t="s">
        <v>57</v>
      </c>
      <c r="O24" s="33" t="s">
        <v>2516</v>
      </c>
      <c r="P24" s="29" t="s">
        <v>2524</v>
      </c>
      <c r="Q24" s="35" t="s">
        <v>39</v>
      </c>
      <c r="R24" s="36"/>
      <c r="S24" s="37"/>
      <c r="T24" s="37"/>
      <c r="U24" s="2"/>
      <c r="V24" s="2"/>
      <c r="W24" s="2"/>
      <c r="X24" s="2"/>
      <c r="Y24" s="2"/>
      <c r="Z24" s="2"/>
    </row>
    <row r="25">
      <c r="A25" s="38" t="s">
        <v>427</v>
      </c>
      <c r="B25" s="39">
        <v>46202.0</v>
      </c>
      <c r="C25" s="38" t="s">
        <v>334</v>
      </c>
      <c r="D25" s="31" t="s">
        <v>2515</v>
      </c>
      <c r="E25" s="31" t="s">
        <v>2515</v>
      </c>
      <c r="F25" s="32" t="s">
        <v>1000</v>
      </c>
      <c r="G25" s="31" t="s">
        <v>2515</v>
      </c>
      <c r="H25" s="31" t="s">
        <v>2515</v>
      </c>
      <c r="I25" s="33" t="s">
        <v>2516</v>
      </c>
      <c r="J25" s="33"/>
      <c r="K25" s="40">
        <v>2200.0</v>
      </c>
      <c r="L25" s="40">
        <v>2200.0</v>
      </c>
      <c r="M25" s="31" t="s">
        <v>2515</v>
      </c>
      <c r="N25" s="38" t="s">
        <v>57</v>
      </c>
      <c r="O25" s="33" t="s">
        <v>2516</v>
      </c>
      <c r="P25" s="38" t="s">
        <v>2524</v>
      </c>
      <c r="Q25" s="41" t="s">
        <v>39</v>
      </c>
      <c r="R25" s="36"/>
      <c r="S25" s="37"/>
      <c r="T25" s="37"/>
      <c r="U25" s="2"/>
      <c r="V25" s="2"/>
      <c r="W25" s="2"/>
      <c r="X25" s="2"/>
      <c r="Y25" s="2"/>
      <c r="Z25" s="2"/>
    </row>
    <row r="26">
      <c r="A26" s="29" t="s">
        <v>2535</v>
      </c>
      <c r="B26" s="30">
        <v>46181.0</v>
      </c>
      <c r="C26" s="29" t="s">
        <v>189</v>
      </c>
      <c r="D26" s="31" t="s">
        <v>2515</v>
      </c>
      <c r="E26" s="31" t="s">
        <v>2515</v>
      </c>
      <c r="F26" s="31" t="s">
        <v>2515</v>
      </c>
      <c r="G26" s="31" t="s">
        <v>2515</v>
      </c>
      <c r="H26" s="31" t="s">
        <v>2515</v>
      </c>
      <c r="I26" s="33" t="s">
        <v>2516</v>
      </c>
      <c r="J26" s="33"/>
      <c r="K26" s="34">
        <v>2200.0</v>
      </c>
      <c r="L26" s="34">
        <v>2200.0</v>
      </c>
      <c r="M26" s="31" t="s">
        <v>2515</v>
      </c>
      <c r="N26" s="29" t="s">
        <v>57</v>
      </c>
      <c r="O26" s="33" t="s">
        <v>2516</v>
      </c>
      <c r="P26" s="29" t="s">
        <v>2524</v>
      </c>
      <c r="Q26" s="35" t="s">
        <v>39</v>
      </c>
      <c r="R26" s="36"/>
      <c r="S26" s="37"/>
      <c r="T26" s="37"/>
      <c r="U26" s="2"/>
      <c r="V26" s="2"/>
      <c r="W26" s="2"/>
      <c r="X26" s="2"/>
      <c r="Y26" s="2"/>
      <c r="Z26" s="2"/>
    </row>
    <row r="27">
      <c r="A27" s="38" t="s">
        <v>2536</v>
      </c>
      <c r="B27" s="39">
        <v>46179.0</v>
      </c>
      <c r="C27" s="38" t="s">
        <v>189</v>
      </c>
      <c r="D27" s="31" t="s">
        <v>2515</v>
      </c>
      <c r="E27" s="31" t="s">
        <v>2515</v>
      </c>
      <c r="F27" s="31" t="s">
        <v>2515</v>
      </c>
      <c r="G27" s="31" t="s">
        <v>2515</v>
      </c>
      <c r="H27" s="31" t="s">
        <v>2515</v>
      </c>
      <c r="I27" s="33" t="s">
        <v>2516</v>
      </c>
      <c r="J27" s="33"/>
      <c r="K27" s="40">
        <v>2200.0</v>
      </c>
      <c r="L27" s="40">
        <v>2200.0</v>
      </c>
      <c r="M27" s="31" t="s">
        <v>2515</v>
      </c>
      <c r="N27" s="38" t="s">
        <v>57</v>
      </c>
      <c r="O27" s="33" t="s">
        <v>2516</v>
      </c>
      <c r="P27" s="38" t="s">
        <v>2524</v>
      </c>
      <c r="Q27" s="41" t="s">
        <v>39</v>
      </c>
      <c r="R27" s="36"/>
      <c r="S27" s="37"/>
      <c r="T27" s="37"/>
      <c r="U27" s="2"/>
      <c r="V27" s="2"/>
      <c r="W27" s="2"/>
      <c r="X27" s="2"/>
      <c r="Y27" s="2"/>
      <c r="Z27" s="2"/>
    </row>
    <row r="28">
      <c r="A28" s="29" t="s">
        <v>2537</v>
      </c>
      <c r="B28" s="30">
        <v>46183.0</v>
      </c>
      <c r="C28" s="29" t="s">
        <v>544</v>
      </c>
      <c r="D28" s="31" t="s">
        <v>2515</v>
      </c>
      <c r="E28" s="31" t="s">
        <v>2515</v>
      </c>
      <c r="F28" s="31" t="s">
        <v>2515</v>
      </c>
      <c r="G28" s="31" t="s">
        <v>2515</v>
      </c>
      <c r="H28" s="31" t="s">
        <v>2515</v>
      </c>
      <c r="I28" s="33" t="s">
        <v>2516</v>
      </c>
      <c r="J28" s="33"/>
      <c r="K28" s="34">
        <v>4800.0</v>
      </c>
      <c r="L28" s="34">
        <v>4800.0</v>
      </c>
      <c r="M28" s="31" t="s">
        <v>2515</v>
      </c>
      <c r="N28" s="29" t="s">
        <v>57</v>
      </c>
      <c r="O28" s="33" t="s">
        <v>2516</v>
      </c>
      <c r="P28" s="29" t="s">
        <v>2524</v>
      </c>
      <c r="Q28" s="35" t="s">
        <v>39</v>
      </c>
      <c r="R28" s="36"/>
      <c r="S28" s="37"/>
      <c r="T28" s="37"/>
      <c r="U28" s="2"/>
      <c r="V28" s="2"/>
      <c r="W28" s="2"/>
      <c r="X28" s="2"/>
      <c r="Y28" s="2"/>
      <c r="Z28" s="2"/>
    </row>
    <row r="29">
      <c r="A29" s="38" t="s">
        <v>188</v>
      </c>
      <c r="B29" s="39">
        <v>46212.0</v>
      </c>
      <c r="C29" s="38" t="s">
        <v>189</v>
      </c>
      <c r="D29" s="31" t="s">
        <v>2515</v>
      </c>
      <c r="E29" s="31" t="s">
        <v>2515</v>
      </c>
      <c r="F29" s="32" t="s">
        <v>1000</v>
      </c>
      <c r="G29" s="31" t="s">
        <v>2515</v>
      </c>
      <c r="H29" s="31" t="s">
        <v>2515</v>
      </c>
      <c r="I29" s="33" t="s">
        <v>2516</v>
      </c>
      <c r="J29" s="33"/>
      <c r="K29" s="40">
        <v>1500.0</v>
      </c>
      <c r="L29" s="40">
        <v>1500.0</v>
      </c>
      <c r="M29" s="31" t="s">
        <v>2515</v>
      </c>
      <c r="N29" s="38" t="s">
        <v>57</v>
      </c>
      <c r="O29" s="33" t="s">
        <v>2516</v>
      </c>
      <c r="P29" s="38" t="s">
        <v>2524</v>
      </c>
      <c r="Q29" s="41" t="s">
        <v>39</v>
      </c>
      <c r="R29" s="36"/>
      <c r="S29" s="37"/>
      <c r="T29" s="37"/>
      <c r="U29" s="2"/>
      <c r="V29" s="2"/>
      <c r="W29" s="2"/>
      <c r="X29" s="2"/>
      <c r="Y29" s="2"/>
      <c r="Z29" s="2"/>
    </row>
    <row r="30">
      <c r="A30" s="29" t="s">
        <v>2538</v>
      </c>
      <c r="B30" s="30">
        <v>46179.0</v>
      </c>
      <c r="C30" s="29" t="s">
        <v>89</v>
      </c>
      <c r="D30" s="31" t="s">
        <v>2515</v>
      </c>
      <c r="E30" s="31" t="s">
        <v>2515</v>
      </c>
      <c r="F30" s="31" t="s">
        <v>2515</v>
      </c>
      <c r="G30" s="31" t="s">
        <v>2515</v>
      </c>
      <c r="H30" s="31" t="s">
        <v>2515</v>
      </c>
      <c r="I30" s="33" t="s">
        <v>2516</v>
      </c>
      <c r="J30" s="33"/>
      <c r="K30" s="34">
        <v>3000.0</v>
      </c>
      <c r="L30" s="34">
        <v>3000.0</v>
      </c>
      <c r="M30" s="31" t="s">
        <v>2515</v>
      </c>
      <c r="N30" s="29" t="s">
        <v>57</v>
      </c>
      <c r="O30" s="33" t="s">
        <v>2516</v>
      </c>
      <c r="P30" s="29" t="s">
        <v>2524</v>
      </c>
      <c r="Q30" s="35" t="s">
        <v>39</v>
      </c>
      <c r="R30" s="36"/>
      <c r="S30" s="37"/>
      <c r="T30" s="37"/>
      <c r="U30" s="2"/>
      <c r="V30" s="2"/>
      <c r="W30" s="2"/>
      <c r="X30" s="2"/>
      <c r="Y30" s="2"/>
      <c r="Z30" s="2"/>
    </row>
    <row r="31">
      <c r="A31" s="38" t="s">
        <v>2539</v>
      </c>
      <c r="B31" s="39">
        <v>46186.0</v>
      </c>
      <c r="C31" s="38" t="s">
        <v>189</v>
      </c>
      <c r="D31" s="31" t="s">
        <v>2515</v>
      </c>
      <c r="E31" s="31" t="s">
        <v>2515</v>
      </c>
      <c r="F31" s="31" t="s">
        <v>2515</v>
      </c>
      <c r="G31" s="31" t="s">
        <v>2515</v>
      </c>
      <c r="H31" s="31" t="s">
        <v>2515</v>
      </c>
      <c r="I31" s="33" t="s">
        <v>2516</v>
      </c>
      <c r="J31" s="33"/>
      <c r="K31" s="40">
        <v>1500.0</v>
      </c>
      <c r="L31" s="40">
        <v>1500.0</v>
      </c>
      <c r="M31" s="31" t="s">
        <v>2515</v>
      </c>
      <c r="N31" s="38" t="s">
        <v>57</v>
      </c>
      <c r="O31" s="33" t="s">
        <v>2516</v>
      </c>
      <c r="P31" s="38" t="s">
        <v>2524</v>
      </c>
      <c r="Q31" s="41" t="s">
        <v>39</v>
      </c>
      <c r="R31" s="36"/>
      <c r="S31" s="37"/>
      <c r="T31" s="37"/>
      <c r="U31" s="2"/>
      <c r="V31" s="2"/>
      <c r="W31" s="2"/>
      <c r="X31" s="2"/>
      <c r="Y31" s="2"/>
      <c r="Z31" s="2"/>
    </row>
    <row r="32">
      <c r="A32" s="29" t="s">
        <v>408</v>
      </c>
      <c r="B32" s="30">
        <v>46206.0</v>
      </c>
      <c r="C32" s="29" t="s">
        <v>189</v>
      </c>
      <c r="D32" s="31" t="s">
        <v>2515</v>
      </c>
      <c r="E32" s="31" t="s">
        <v>2515</v>
      </c>
      <c r="F32" s="31" t="s">
        <v>2515</v>
      </c>
      <c r="G32" s="31" t="s">
        <v>2515</v>
      </c>
      <c r="H32" s="31" t="s">
        <v>2515</v>
      </c>
      <c r="I32" s="33" t="s">
        <v>2516</v>
      </c>
      <c r="J32" s="33"/>
      <c r="K32" s="34">
        <v>2200.0</v>
      </c>
      <c r="L32" s="34">
        <v>2200.0</v>
      </c>
      <c r="M32" s="31" t="s">
        <v>2515</v>
      </c>
      <c r="N32" s="29" t="s">
        <v>57</v>
      </c>
      <c r="O32" s="33" t="s">
        <v>2516</v>
      </c>
      <c r="P32" s="29" t="s">
        <v>2524</v>
      </c>
      <c r="Q32" s="35" t="s">
        <v>39</v>
      </c>
      <c r="R32" s="36"/>
      <c r="S32" s="37"/>
      <c r="T32" s="37"/>
      <c r="U32" s="2"/>
      <c r="V32" s="2"/>
      <c r="W32" s="2"/>
      <c r="X32" s="2"/>
      <c r="Y32" s="2"/>
      <c r="Z32" s="2"/>
    </row>
    <row r="33">
      <c r="A33" s="38" t="s">
        <v>333</v>
      </c>
      <c r="B33" s="39">
        <v>46211.0</v>
      </c>
      <c r="C33" s="38" t="s">
        <v>334</v>
      </c>
      <c r="D33" s="31" t="s">
        <v>2515</v>
      </c>
      <c r="E33" s="31" t="s">
        <v>2515</v>
      </c>
      <c r="F33" s="32" t="s">
        <v>1000</v>
      </c>
      <c r="G33" s="32" t="s">
        <v>1000</v>
      </c>
      <c r="H33" s="31" t="s">
        <v>2515</v>
      </c>
      <c r="I33" s="33" t="s">
        <v>2516</v>
      </c>
      <c r="J33" s="33"/>
      <c r="K33" s="40">
        <v>2200.0</v>
      </c>
      <c r="L33" s="40">
        <v>2200.0</v>
      </c>
      <c r="M33" s="31" t="s">
        <v>2515</v>
      </c>
      <c r="N33" s="38" t="s">
        <v>57</v>
      </c>
      <c r="O33" s="33" t="s">
        <v>2516</v>
      </c>
      <c r="P33" s="38" t="s">
        <v>2524</v>
      </c>
      <c r="Q33" s="41" t="s">
        <v>39</v>
      </c>
      <c r="R33" s="36"/>
      <c r="S33" s="37"/>
      <c r="T33" s="37"/>
      <c r="U33" s="2"/>
      <c r="V33" s="2"/>
      <c r="W33" s="2"/>
      <c r="X33" s="2"/>
      <c r="Y33" s="2"/>
      <c r="Z33" s="2"/>
    </row>
    <row r="34">
      <c r="A34" s="29" t="s">
        <v>2540</v>
      </c>
      <c r="B34" s="30">
        <v>46149.0</v>
      </c>
      <c r="C34" s="29" t="s">
        <v>189</v>
      </c>
      <c r="D34" s="31" t="s">
        <v>2515</v>
      </c>
      <c r="E34" s="31" t="s">
        <v>2515</v>
      </c>
      <c r="F34" s="31" t="s">
        <v>2515</v>
      </c>
      <c r="G34" s="31" t="s">
        <v>2515</v>
      </c>
      <c r="H34" s="31" t="s">
        <v>2515</v>
      </c>
      <c r="I34" s="29" t="s">
        <v>2541</v>
      </c>
      <c r="J34" s="29" t="s">
        <v>2541</v>
      </c>
      <c r="K34" s="34">
        <v>27200.0</v>
      </c>
      <c r="L34" s="34">
        <v>27200.0</v>
      </c>
      <c r="M34" s="31" t="s">
        <v>2515</v>
      </c>
      <c r="N34" s="29" t="s">
        <v>57</v>
      </c>
      <c r="O34" s="33" t="s">
        <v>2516</v>
      </c>
      <c r="P34" s="29" t="s">
        <v>2524</v>
      </c>
      <c r="Q34" s="35" t="s">
        <v>39</v>
      </c>
      <c r="R34" s="36"/>
      <c r="S34" s="37"/>
      <c r="T34" s="37"/>
      <c r="U34" s="2"/>
      <c r="V34" s="2"/>
      <c r="W34" s="2"/>
      <c r="X34" s="2"/>
      <c r="Y34" s="2"/>
      <c r="Z34" s="2"/>
    </row>
    <row r="35">
      <c r="A35" s="38" t="s">
        <v>714</v>
      </c>
      <c r="B35" s="39">
        <v>46192.0</v>
      </c>
      <c r="C35" s="38" t="s">
        <v>2542</v>
      </c>
      <c r="D35" s="31" t="s">
        <v>2515</v>
      </c>
      <c r="E35" s="31" t="s">
        <v>2515</v>
      </c>
      <c r="F35" s="31" t="s">
        <v>2515</v>
      </c>
      <c r="G35" s="32" t="s">
        <v>1000</v>
      </c>
      <c r="H35" s="31" t="s">
        <v>2515</v>
      </c>
      <c r="I35" s="33" t="s">
        <v>2516</v>
      </c>
      <c r="J35" s="33"/>
      <c r="K35" s="40">
        <v>9500.0</v>
      </c>
      <c r="L35" s="40">
        <v>9500.0</v>
      </c>
      <c r="M35" s="31" t="s">
        <v>2515</v>
      </c>
      <c r="N35" s="38" t="s">
        <v>57</v>
      </c>
      <c r="O35" s="33" t="s">
        <v>2516</v>
      </c>
      <c r="P35" s="38" t="s">
        <v>2524</v>
      </c>
      <c r="Q35" s="41" t="s">
        <v>39</v>
      </c>
      <c r="R35" s="36"/>
      <c r="S35" s="37"/>
      <c r="T35" s="37"/>
      <c r="U35" s="2"/>
      <c r="V35" s="2"/>
      <c r="W35" s="2"/>
      <c r="X35" s="2"/>
      <c r="Y35" s="2"/>
      <c r="Z35" s="2"/>
    </row>
    <row r="36">
      <c r="A36" s="42" t="s">
        <v>249</v>
      </c>
      <c r="B36" s="30">
        <v>46212.0</v>
      </c>
      <c r="C36" s="29" t="s">
        <v>189</v>
      </c>
      <c r="D36" s="31" t="s">
        <v>2515</v>
      </c>
      <c r="E36" s="31" t="s">
        <v>2515</v>
      </c>
      <c r="F36" s="31" t="s">
        <v>2515</v>
      </c>
      <c r="G36" s="32" t="s">
        <v>1000</v>
      </c>
      <c r="H36" s="31" t="s">
        <v>2515</v>
      </c>
      <c r="I36" s="33" t="s">
        <v>2516</v>
      </c>
      <c r="J36" s="33"/>
      <c r="K36" s="34">
        <v>2200.0</v>
      </c>
      <c r="L36" s="34">
        <v>2200.0</v>
      </c>
      <c r="M36" s="31" t="s">
        <v>2515</v>
      </c>
      <c r="N36" s="29" t="s">
        <v>57</v>
      </c>
      <c r="O36" s="33" t="s">
        <v>2516</v>
      </c>
      <c r="P36" s="29" t="s">
        <v>2524</v>
      </c>
      <c r="Q36" s="35" t="s">
        <v>39</v>
      </c>
      <c r="R36" s="36"/>
      <c r="S36" s="37"/>
      <c r="T36" s="37"/>
      <c r="U36" s="2"/>
      <c r="V36" s="2"/>
      <c r="W36" s="2"/>
      <c r="X36" s="2"/>
      <c r="Y36" s="2"/>
      <c r="Z36" s="2"/>
    </row>
    <row r="37">
      <c r="A37" s="38" t="s">
        <v>2543</v>
      </c>
      <c r="B37" s="39">
        <v>46157.0</v>
      </c>
      <c r="C37" s="38" t="s">
        <v>189</v>
      </c>
      <c r="D37" s="31" t="s">
        <v>2515</v>
      </c>
      <c r="E37" s="31" t="s">
        <v>2515</v>
      </c>
      <c r="F37" s="31" t="s">
        <v>2515</v>
      </c>
      <c r="G37" s="31" t="s">
        <v>2515</v>
      </c>
      <c r="H37" s="31" t="s">
        <v>2515</v>
      </c>
      <c r="I37" s="33" t="s">
        <v>2516</v>
      </c>
      <c r="J37" s="33"/>
      <c r="K37" s="40">
        <v>1700.0</v>
      </c>
      <c r="L37" s="40">
        <v>1700.0</v>
      </c>
      <c r="M37" s="31" t="s">
        <v>2515</v>
      </c>
      <c r="N37" s="38" t="s">
        <v>57</v>
      </c>
      <c r="O37" s="33" t="s">
        <v>2516</v>
      </c>
      <c r="P37" s="38" t="s">
        <v>2524</v>
      </c>
      <c r="Q37" s="41" t="s">
        <v>39</v>
      </c>
      <c r="R37" s="36"/>
      <c r="S37" s="37"/>
      <c r="T37" s="37"/>
      <c r="U37" s="2"/>
      <c r="V37" s="2"/>
      <c r="W37" s="2"/>
      <c r="X37" s="2"/>
      <c r="Y37" s="2"/>
      <c r="Z37" s="2"/>
    </row>
    <row r="38">
      <c r="A38" s="29" t="s">
        <v>553</v>
      </c>
      <c r="B38" s="30">
        <v>46206.0</v>
      </c>
      <c r="C38" s="29" t="s">
        <v>189</v>
      </c>
      <c r="D38" s="31" t="s">
        <v>2515</v>
      </c>
      <c r="E38" s="31" t="s">
        <v>2515</v>
      </c>
      <c r="F38" s="31" t="s">
        <v>2515</v>
      </c>
      <c r="G38" s="31" t="s">
        <v>2515</v>
      </c>
      <c r="H38" s="31" t="s">
        <v>2515</v>
      </c>
      <c r="I38" s="33" t="s">
        <v>2516</v>
      </c>
      <c r="J38" s="33"/>
      <c r="K38" s="34">
        <v>2200.0</v>
      </c>
      <c r="L38" s="34">
        <v>2200.0</v>
      </c>
      <c r="M38" s="31" t="s">
        <v>2515</v>
      </c>
      <c r="N38" s="29" t="s">
        <v>57</v>
      </c>
      <c r="O38" s="33" t="s">
        <v>2516</v>
      </c>
      <c r="P38" s="29" t="s">
        <v>2524</v>
      </c>
      <c r="Q38" s="35" t="s">
        <v>39</v>
      </c>
      <c r="R38" s="36"/>
      <c r="S38" s="37"/>
      <c r="T38" s="37"/>
      <c r="U38" s="2"/>
      <c r="V38" s="2"/>
      <c r="W38" s="2"/>
      <c r="X38" s="2"/>
      <c r="Y38" s="2"/>
      <c r="Z38" s="2"/>
    </row>
    <row r="39">
      <c r="A39" s="38" t="s">
        <v>310</v>
      </c>
      <c r="B39" s="39">
        <v>46196.0</v>
      </c>
      <c r="C39" s="38" t="s">
        <v>2521</v>
      </c>
      <c r="D39" s="31" t="s">
        <v>2515</v>
      </c>
      <c r="E39" s="31" t="s">
        <v>2515</v>
      </c>
      <c r="F39" s="31" t="s">
        <v>2515</v>
      </c>
      <c r="G39" s="31" t="s">
        <v>2515</v>
      </c>
      <c r="H39" s="31" t="s">
        <v>2515</v>
      </c>
      <c r="I39" s="33" t="s">
        <v>2516</v>
      </c>
      <c r="J39" s="33"/>
      <c r="K39" s="40">
        <v>42034.0</v>
      </c>
      <c r="L39" s="40">
        <v>42034.0</v>
      </c>
      <c r="M39" s="31" t="s">
        <v>2515</v>
      </c>
      <c r="N39" s="38" t="s">
        <v>57</v>
      </c>
      <c r="O39" s="33" t="s">
        <v>2516</v>
      </c>
      <c r="P39" s="38" t="s">
        <v>2524</v>
      </c>
      <c r="Q39" s="41" t="s">
        <v>39</v>
      </c>
      <c r="R39" s="36"/>
      <c r="S39" s="37"/>
      <c r="T39" s="37"/>
      <c r="U39" s="2"/>
      <c r="V39" s="2"/>
      <c r="W39" s="2"/>
      <c r="X39" s="2"/>
      <c r="Y39" s="2"/>
      <c r="Z39" s="2"/>
    </row>
    <row r="40">
      <c r="A40" s="29" t="s">
        <v>372</v>
      </c>
      <c r="B40" s="30">
        <v>46209.0</v>
      </c>
      <c r="C40" s="29" t="s">
        <v>189</v>
      </c>
      <c r="D40" s="31" t="s">
        <v>2515</v>
      </c>
      <c r="E40" s="31" t="s">
        <v>2515</v>
      </c>
      <c r="F40" s="31" t="s">
        <v>2515</v>
      </c>
      <c r="G40" s="31" t="s">
        <v>2515</v>
      </c>
      <c r="H40" s="31" t="s">
        <v>2515</v>
      </c>
      <c r="I40" s="33" t="s">
        <v>2516</v>
      </c>
      <c r="J40" s="33"/>
      <c r="K40" s="34">
        <v>2200.0</v>
      </c>
      <c r="L40" s="34">
        <v>2200.0</v>
      </c>
      <c r="M40" s="31" t="s">
        <v>2515</v>
      </c>
      <c r="N40" s="29" t="s">
        <v>57</v>
      </c>
      <c r="O40" s="33" t="s">
        <v>2516</v>
      </c>
      <c r="P40" s="29" t="s">
        <v>2524</v>
      </c>
      <c r="Q40" s="35" t="s">
        <v>39</v>
      </c>
      <c r="R40" s="36"/>
      <c r="S40" s="37"/>
      <c r="T40" s="37"/>
      <c r="U40" s="2"/>
      <c r="V40" s="2"/>
      <c r="W40" s="2"/>
      <c r="X40" s="2"/>
      <c r="Y40" s="2"/>
      <c r="Z40" s="2"/>
    </row>
    <row r="41">
      <c r="A41" s="38" t="s">
        <v>2544</v>
      </c>
      <c r="B41" s="39">
        <v>46148.0</v>
      </c>
      <c r="C41" s="38" t="s">
        <v>2542</v>
      </c>
      <c r="D41" s="31" t="s">
        <v>2515</v>
      </c>
      <c r="E41" s="31" t="s">
        <v>2515</v>
      </c>
      <c r="F41" s="31" t="s">
        <v>2515</v>
      </c>
      <c r="G41" s="31" t="s">
        <v>2515</v>
      </c>
      <c r="H41" s="31" t="s">
        <v>2515</v>
      </c>
      <c r="I41" s="33" t="s">
        <v>2516</v>
      </c>
      <c r="J41" s="33"/>
      <c r="K41" s="40">
        <v>1650.0</v>
      </c>
      <c r="L41" s="40">
        <v>1650.0</v>
      </c>
      <c r="M41" s="31" t="s">
        <v>2515</v>
      </c>
      <c r="N41" s="38" t="s">
        <v>57</v>
      </c>
      <c r="O41" s="33" t="s">
        <v>2516</v>
      </c>
      <c r="P41" s="38" t="s">
        <v>2524</v>
      </c>
      <c r="Q41" s="41" t="s">
        <v>39</v>
      </c>
      <c r="R41" s="36"/>
      <c r="S41" s="37"/>
      <c r="T41" s="37"/>
      <c r="U41" s="2"/>
      <c r="V41" s="2"/>
      <c r="W41" s="2"/>
      <c r="X41" s="2"/>
      <c r="Y41" s="2"/>
      <c r="Z41" s="2"/>
    </row>
    <row r="42">
      <c r="A42" s="29" t="s">
        <v>2545</v>
      </c>
      <c r="B42" s="30">
        <v>46176.0</v>
      </c>
      <c r="C42" s="29" t="s">
        <v>189</v>
      </c>
      <c r="D42" s="31" t="s">
        <v>2515</v>
      </c>
      <c r="E42" s="31" t="s">
        <v>2515</v>
      </c>
      <c r="F42" s="31" t="s">
        <v>2515</v>
      </c>
      <c r="G42" s="31" t="s">
        <v>2515</v>
      </c>
      <c r="H42" s="31" t="s">
        <v>2515</v>
      </c>
      <c r="I42" s="33" t="s">
        <v>2516</v>
      </c>
      <c r="J42" s="33"/>
      <c r="K42" s="34">
        <v>130280.0</v>
      </c>
      <c r="L42" s="34">
        <v>130280.0</v>
      </c>
      <c r="M42" s="31" t="s">
        <v>2515</v>
      </c>
      <c r="N42" s="29" t="s">
        <v>57</v>
      </c>
      <c r="O42" s="33" t="s">
        <v>2516</v>
      </c>
      <c r="P42" s="29" t="s">
        <v>2524</v>
      </c>
      <c r="Q42" s="35" t="s">
        <v>39</v>
      </c>
      <c r="R42" s="36"/>
      <c r="S42" s="37"/>
      <c r="T42" s="37"/>
      <c r="U42" s="2"/>
      <c r="V42" s="2"/>
      <c r="W42" s="2"/>
      <c r="X42" s="2"/>
      <c r="Y42" s="2"/>
      <c r="Z42" s="2"/>
    </row>
    <row r="43">
      <c r="A43" s="38" t="s">
        <v>2546</v>
      </c>
      <c r="B43" s="39">
        <v>46177.0</v>
      </c>
      <c r="C43" s="38" t="s">
        <v>334</v>
      </c>
      <c r="D43" s="31" t="s">
        <v>2515</v>
      </c>
      <c r="E43" s="31" t="s">
        <v>2515</v>
      </c>
      <c r="F43" s="31" t="s">
        <v>2515</v>
      </c>
      <c r="G43" s="31" t="s">
        <v>2515</v>
      </c>
      <c r="H43" s="31" t="s">
        <v>2515</v>
      </c>
      <c r="I43" s="33" t="s">
        <v>2516</v>
      </c>
      <c r="J43" s="33"/>
      <c r="K43" s="40">
        <v>11000.0</v>
      </c>
      <c r="L43" s="40">
        <v>11000.0</v>
      </c>
      <c r="M43" s="31" t="s">
        <v>2515</v>
      </c>
      <c r="N43" s="38" t="s">
        <v>57</v>
      </c>
      <c r="O43" s="33" t="s">
        <v>2516</v>
      </c>
      <c r="P43" s="38" t="s">
        <v>2524</v>
      </c>
      <c r="Q43" s="41" t="s">
        <v>39</v>
      </c>
      <c r="R43" s="36"/>
      <c r="S43" s="37"/>
      <c r="T43" s="37"/>
      <c r="U43" s="2"/>
      <c r="V43" s="2"/>
      <c r="W43" s="2"/>
      <c r="X43" s="2"/>
      <c r="Y43" s="2"/>
      <c r="Z43" s="2"/>
    </row>
    <row r="44">
      <c r="A44" s="29" t="s">
        <v>2547</v>
      </c>
      <c r="B44" s="30">
        <v>46195.0</v>
      </c>
      <c r="C44" s="29" t="s">
        <v>189</v>
      </c>
      <c r="D44" s="31" t="s">
        <v>2515</v>
      </c>
      <c r="E44" s="31" t="s">
        <v>2515</v>
      </c>
      <c r="F44" s="31" t="s">
        <v>2515</v>
      </c>
      <c r="G44" s="31" t="s">
        <v>2515</v>
      </c>
      <c r="H44" s="31" t="s">
        <v>2515</v>
      </c>
      <c r="I44" s="33" t="s">
        <v>2516</v>
      </c>
      <c r="J44" s="33"/>
      <c r="K44" s="34">
        <v>2200.0</v>
      </c>
      <c r="L44" s="34">
        <v>2200.0</v>
      </c>
      <c r="M44" s="31" t="s">
        <v>2515</v>
      </c>
      <c r="N44" s="29" t="s">
        <v>57</v>
      </c>
      <c r="O44" s="33" t="s">
        <v>2516</v>
      </c>
      <c r="P44" s="29" t="s">
        <v>2524</v>
      </c>
      <c r="Q44" s="35" t="s">
        <v>39</v>
      </c>
      <c r="R44" s="36"/>
      <c r="S44" s="37"/>
      <c r="T44" s="37"/>
      <c r="U44" s="2"/>
      <c r="V44" s="2"/>
      <c r="W44" s="2"/>
      <c r="X44" s="2"/>
      <c r="Y44" s="2"/>
      <c r="Z44" s="2"/>
    </row>
    <row r="45">
      <c r="A45" s="38" t="s">
        <v>182</v>
      </c>
      <c r="B45" s="39">
        <v>46209.0</v>
      </c>
      <c r="C45" s="38" t="s">
        <v>189</v>
      </c>
      <c r="D45" s="31" t="s">
        <v>2515</v>
      </c>
      <c r="E45" s="31" t="s">
        <v>2515</v>
      </c>
      <c r="F45" s="31" t="s">
        <v>2515</v>
      </c>
      <c r="G45" s="31" t="s">
        <v>2515</v>
      </c>
      <c r="H45" s="31" t="s">
        <v>2515</v>
      </c>
      <c r="I45" s="33" t="s">
        <v>2516</v>
      </c>
      <c r="J45" s="33"/>
      <c r="K45" s="40">
        <v>2200.0</v>
      </c>
      <c r="L45" s="40">
        <v>2200.0</v>
      </c>
      <c r="M45" s="31" t="s">
        <v>2515</v>
      </c>
      <c r="N45" s="38" t="s">
        <v>57</v>
      </c>
      <c r="O45" s="33" t="s">
        <v>2516</v>
      </c>
      <c r="P45" s="38" t="s">
        <v>2524</v>
      </c>
      <c r="Q45" s="41" t="s">
        <v>39</v>
      </c>
      <c r="R45" s="36"/>
      <c r="S45" s="37"/>
      <c r="T45" s="37"/>
      <c r="U45" s="2"/>
      <c r="V45" s="2"/>
      <c r="W45" s="2"/>
      <c r="X45" s="2"/>
      <c r="Y45" s="2"/>
      <c r="Z45" s="2"/>
    </row>
    <row r="46">
      <c r="A46" s="29" t="s">
        <v>2548</v>
      </c>
      <c r="B46" s="30">
        <v>46150.0</v>
      </c>
      <c r="C46" s="29" t="s">
        <v>189</v>
      </c>
      <c r="D46" s="31" t="s">
        <v>2515</v>
      </c>
      <c r="E46" s="31" t="s">
        <v>2515</v>
      </c>
      <c r="F46" s="31" t="s">
        <v>2515</v>
      </c>
      <c r="G46" s="31" t="s">
        <v>2515</v>
      </c>
      <c r="H46" s="31" t="s">
        <v>2515</v>
      </c>
      <c r="I46" s="33" t="s">
        <v>2516</v>
      </c>
      <c r="J46" s="33"/>
      <c r="K46" s="34">
        <v>1700.0</v>
      </c>
      <c r="L46" s="34">
        <v>1700.0</v>
      </c>
      <c r="M46" s="31" t="s">
        <v>2515</v>
      </c>
      <c r="N46" s="29" t="s">
        <v>57</v>
      </c>
      <c r="O46" s="33" t="s">
        <v>2516</v>
      </c>
      <c r="P46" s="29" t="s">
        <v>2524</v>
      </c>
      <c r="Q46" s="35" t="s">
        <v>39</v>
      </c>
      <c r="R46" s="36"/>
      <c r="S46" s="37"/>
      <c r="T46" s="37"/>
      <c r="U46" s="2"/>
      <c r="V46" s="2"/>
      <c r="W46" s="2"/>
      <c r="X46" s="2"/>
      <c r="Y46" s="2"/>
      <c r="Z46" s="2"/>
    </row>
    <row r="47">
      <c r="A47" s="38" t="s">
        <v>2549</v>
      </c>
      <c r="B47" s="39">
        <v>46198.0</v>
      </c>
      <c r="C47" s="38" t="s">
        <v>334</v>
      </c>
      <c r="D47" s="31" t="s">
        <v>2515</v>
      </c>
      <c r="E47" s="31" t="s">
        <v>2515</v>
      </c>
      <c r="F47" s="31" t="s">
        <v>2515</v>
      </c>
      <c r="G47" s="31" t="s">
        <v>2515</v>
      </c>
      <c r="H47" s="31" t="s">
        <v>2515</v>
      </c>
      <c r="I47" s="33" t="s">
        <v>2516</v>
      </c>
      <c r="J47" s="33"/>
      <c r="K47" s="40">
        <v>2200.0</v>
      </c>
      <c r="L47" s="40">
        <v>2200.0</v>
      </c>
      <c r="M47" s="31" t="s">
        <v>2515</v>
      </c>
      <c r="N47" s="38" t="s">
        <v>57</v>
      </c>
      <c r="O47" s="33" t="s">
        <v>2516</v>
      </c>
      <c r="P47" s="38" t="s">
        <v>2524</v>
      </c>
      <c r="Q47" s="41" t="s">
        <v>39</v>
      </c>
      <c r="R47" s="36"/>
      <c r="S47" s="37"/>
      <c r="T47" s="37"/>
      <c r="U47" s="2"/>
      <c r="V47" s="2"/>
      <c r="W47" s="2"/>
      <c r="X47" s="2"/>
      <c r="Y47" s="2"/>
      <c r="Z47" s="2"/>
    </row>
    <row r="48">
      <c r="A48" s="29" t="s">
        <v>2550</v>
      </c>
      <c r="B48" s="30">
        <v>46183.0</v>
      </c>
      <c r="C48" s="29" t="s">
        <v>189</v>
      </c>
      <c r="D48" s="31" t="s">
        <v>2515</v>
      </c>
      <c r="E48" s="31" t="s">
        <v>2515</v>
      </c>
      <c r="F48" s="31" t="s">
        <v>2515</v>
      </c>
      <c r="G48" s="31" t="s">
        <v>2515</v>
      </c>
      <c r="H48" s="31" t="s">
        <v>2515</v>
      </c>
      <c r="I48" s="33" t="s">
        <v>2516</v>
      </c>
      <c r="J48" s="33"/>
      <c r="K48" s="34">
        <v>2200.0</v>
      </c>
      <c r="L48" s="34">
        <v>2200.0</v>
      </c>
      <c r="M48" s="31" t="s">
        <v>2515</v>
      </c>
      <c r="N48" s="29" t="s">
        <v>57</v>
      </c>
      <c r="O48" s="33" t="s">
        <v>2516</v>
      </c>
      <c r="P48" s="29" t="s">
        <v>2524</v>
      </c>
      <c r="Q48" s="35" t="s">
        <v>39</v>
      </c>
      <c r="R48" s="36"/>
      <c r="S48" s="37"/>
      <c r="T48" s="37"/>
      <c r="U48" s="2"/>
      <c r="V48" s="2"/>
      <c r="W48" s="2"/>
      <c r="X48" s="2"/>
      <c r="Y48" s="2"/>
      <c r="Z48" s="2"/>
    </row>
    <row r="49">
      <c r="A49" s="38" t="s">
        <v>2551</v>
      </c>
      <c r="B49" s="39">
        <v>46199.0</v>
      </c>
      <c r="C49" s="38" t="s">
        <v>159</v>
      </c>
      <c r="D49" s="31" t="s">
        <v>2515</v>
      </c>
      <c r="E49" s="31" t="s">
        <v>2515</v>
      </c>
      <c r="F49" s="32" t="s">
        <v>1000</v>
      </c>
      <c r="G49" s="32" t="s">
        <v>1000</v>
      </c>
      <c r="H49" s="31" t="s">
        <v>2515</v>
      </c>
      <c r="I49" s="33" t="s">
        <v>2516</v>
      </c>
      <c r="J49" s="33"/>
      <c r="K49" s="40">
        <v>0.0</v>
      </c>
      <c r="L49" s="40">
        <v>0.0</v>
      </c>
      <c r="M49" s="32" t="s">
        <v>1000</v>
      </c>
      <c r="N49" s="38" t="s">
        <v>57</v>
      </c>
      <c r="O49" s="33" t="s">
        <v>2516</v>
      </c>
      <c r="P49" s="38" t="s">
        <v>2524</v>
      </c>
      <c r="Q49" s="41" t="s">
        <v>39</v>
      </c>
      <c r="R49" s="36"/>
      <c r="S49" s="37"/>
      <c r="T49" s="37"/>
      <c r="U49" s="2"/>
      <c r="V49" s="2"/>
      <c r="W49" s="2"/>
      <c r="X49" s="2"/>
      <c r="Y49" s="2"/>
      <c r="Z49" s="2"/>
    </row>
    <row r="50">
      <c r="A50" s="29" t="s">
        <v>2552</v>
      </c>
      <c r="B50" s="30">
        <v>46189.0</v>
      </c>
      <c r="C50" s="29" t="s">
        <v>189</v>
      </c>
      <c r="D50" s="31" t="s">
        <v>2515</v>
      </c>
      <c r="E50" s="31" t="s">
        <v>2515</v>
      </c>
      <c r="F50" s="31" t="s">
        <v>2515</v>
      </c>
      <c r="G50" s="31" t="s">
        <v>2515</v>
      </c>
      <c r="H50" s="31" t="s">
        <v>2515</v>
      </c>
      <c r="I50" s="33" t="s">
        <v>2516</v>
      </c>
      <c r="J50" s="33"/>
      <c r="K50" s="34">
        <v>2200.0</v>
      </c>
      <c r="L50" s="34">
        <v>2200.0</v>
      </c>
      <c r="M50" s="31" t="s">
        <v>2515</v>
      </c>
      <c r="N50" s="29" t="s">
        <v>57</v>
      </c>
      <c r="O50" s="33" t="s">
        <v>2516</v>
      </c>
      <c r="P50" s="29" t="s">
        <v>2524</v>
      </c>
      <c r="Q50" s="35" t="s">
        <v>39</v>
      </c>
      <c r="R50" s="36"/>
      <c r="S50" s="37"/>
      <c r="T50" s="37"/>
      <c r="U50" s="2"/>
      <c r="V50" s="2"/>
      <c r="W50" s="2"/>
      <c r="X50" s="2"/>
      <c r="Y50" s="2"/>
      <c r="Z50" s="2"/>
    </row>
    <row r="51">
      <c r="A51" s="38" t="s">
        <v>2553</v>
      </c>
      <c r="B51" s="39">
        <v>46183.0</v>
      </c>
      <c r="C51" s="38" t="s">
        <v>89</v>
      </c>
      <c r="D51" s="31" t="s">
        <v>2515</v>
      </c>
      <c r="E51" s="31" t="s">
        <v>2515</v>
      </c>
      <c r="F51" s="31" t="s">
        <v>2515</v>
      </c>
      <c r="G51" s="31" t="s">
        <v>2515</v>
      </c>
      <c r="H51" s="31" t="s">
        <v>2515</v>
      </c>
      <c r="I51" s="33" t="s">
        <v>2516</v>
      </c>
      <c r="J51" s="33"/>
      <c r="K51" s="40">
        <v>1500.0</v>
      </c>
      <c r="L51" s="40">
        <v>1500.0</v>
      </c>
      <c r="M51" s="31" t="s">
        <v>2515</v>
      </c>
      <c r="N51" s="38" t="s">
        <v>2554</v>
      </c>
      <c r="O51" s="33" t="s">
        <v>2516</v>
      </c>
      <c r="P51" s="38" t="s">
        <v>2555</v>
      </c>
      <c r="Q51" s="41" t="s">
        <v>2556</v>
      </c>
      <c r="R51" s="36"/>
      <c r="S51" s="37"/>
      <c r="T51" s="37"/>
      <c r="U51" s="2"/>
      <c r="V51" s="2"/>
      <c r="W51" s="2"/>
      <c r="X51" s="2"/>
      <c r="Y51" s="2"/>
      <c r="Z51" s="2"/>
    </row>
    <row r="52">
      <c r="A52" s="29" t="s">
        <v>2557</v>
      </c>
      <c r="B52" s="30">
        <v>46169.0</v>
      </c>
      <c r="C52" s="29" t="s">
        <v>189</v>
      </c>
      <c r="D52" s="31" t="s">
        <v>2515</v>
      </c>
      <c r="E52" s="31" t="s">
        <v>2515</v>
      </c>
      <c r="F52" s="31" t="s">
        <v>2515</v>
      </c>
      <c r="G52" s="31" t="s">
        <v>2515</v>
      </c>
      <c r="H52" s="31" t="s">
        <v>2515</v>
      </c>
      <c r="I52" s="33" t="s">
        <v>2516</v>
      </c>
      <c r="J52" s="33"/>
      <c r="K52" s="34">
        <v>1500.0</v>
      </c>
      <c r="L52" s="34">
        <v>1500.0</v>
      </c>
      <c r="M52" s="31" t="s">
        <v>2515</v>
      </c>
      <c r="N52" s="29" t="s">
        <v>2554</v>
      </c>
      <c r="O52" s="33" t="s">
        <v>2516</v>
      </c>
      <c r="P52" s="29" t="s">
        <v>2555</v>
      </c>
      <c r="Q52" s="35" t="s">
        <v>2556</v>
      </c>
      <c r="R52" s="36"/>
      <c r="S52" s="37"/>
      <c r="T52" s="37"/>
      <c r="U52" s="2"/>
      <c r="V52" s="2"/>
      <c r="W52" s="2"/>
      <c r="X52" s="2"/>
      <c r="Y52" s="2"/>
      <c r="Z52" s="2"/>
    </row>
    <row r="53">
      <c r="A53" s="38" t="s">
        <v>2558</v>
      </c>
      <c r="B53" s="39">
        <v>46190.0</v>
      </c>
      <c r="C53" s="38" t="s">
        <v>89</v>
      </c>
      <c r="D53" s="31" t="s">
        <v>2515</v>
      </c>
      <c r="E53" s="31" t="s">
        <v>2515</v>
      </c>
      <c r="F53" s="31" t="s">
        <v>2515</v>
      </c>
      <c r="G53" s="31" t="s">
        <v>2515</v>
      </c>
      <c r="H53" s="31" t="s">
        <v>2515</v>
      </c>
      <c r="I53" s="33" t="s">
        <v>2516</v>
      </c>
      <c r="J53" s="33"/>
      <c r="K53" s="40">
        <v>2325.0</v>
      </c>
      <c r="L53" s="40">
        <v>2325.0</v>
      </c>
      <c r="M53" s="31" t="s">
        <v>2515</v>
      </c>
      <c r="N53" s="38" t="s">
        <v>2554</v>
      </c>
      <c r="O53" s="33" t="s">
        <v>2516</v>
      </c>
      <c r="P53" s="38" t="s">
        <v>2555</v>
      </c>
      <c r="Q53" s="41" t="s">
        <v>2556</v>
      </c>
      <c r="R53" s="36"/>
      <c r="S53" s="37"/>
      <c r="T53" s="37"/>
      <c r="U53" s="2"/>
      <c r="V53" s="2"/>
      <c r="W53" s="2"/>
      <c r="X53" s="2"/>
      <c r="Y53" s="2"/>
      <c r="Z53" s="2"/>
    </row>
    <row r="54">
      <c r="A54" s="29" t="s">
        <v>2559</v>
      </c>
      <c r="B54" s="30">
        <v>46176.0</v>
      </c>
      <c r="C54" s="29" t="s">
        <v>544</v>
      </c>
      <c r="D54" s="31" t="s">
        <v>2515</v>
      </c>
      <c r="E54" s="31" t="s">
        <v>2515</v>
      </c>
      <c r="F54" s="31" t="s">
        <v>2515</v>
      </c>
      <c r="G54" s="31" t="s">
        <v>2515</v>
      </c>
      <c r="H54" s="31" t="s">
        <v>2515</v>
      </c>
      <c r="I54" s="33" t="s">
        <v>2516</v>
      </c>
      <c r="J54" s="33"/>
      <c r="K54" s="34">
        <v>3500.0</v>
      </c>
      <c r="L54" s="34">
        <v>3500.0</v>
      </c>
      <c r="M54" s="31" t="s">
        <v>2515</v>
      </c>
      <c r="N54" s="29" t="s">
        <v>2554</v>
      </c>
      <c r="O54" s="33" t="s">
        <v>2516</v>
      </c>
      <c r="P54" s="29" t="s">
        <v>2555</v>
      </c>
      <c r="Q54" s="35" t="s">
        <v>2556</v>
      </c>
      <c r="R54" s="36"/>
      <c r="S54" s="37"/>
      <c r="T54" s="37"/>
      <c r="U54" s="2"/>
      <c r="V54" s="2"/>
      <c r="W54" s="2"/>
      <c r="X54" s="2"/>
      <c r="Y54" s="2"/>
      <c r="Z54" s="2"/>
    </row>
    <row r="55">
      <c r="A55" s="38" t="s">
        <v>726</v>
      </c>
      <c r="B55" s="39">
        <v>46204.0</v>
      </c>
      <c r="C55" s="38" t="s">
        <v>189</v>
      </c>
      <c r="D55" s="31" t="s">
        <v>2515</v>
      </c>
      <c r="E55" s="31" t="s">
        <v>2515</v>
      </c>
      <c r="F55" s="31" t="s">
        <v>2515</v>
      </c>
      <c r="G55" s="32" t="s">
        <v>1000</v>
      </c>
      <c r="H55" s="31" t="s">
        <v>2515</v>
      </c>
      <c r="I55" s="33" t="s">
        <v>2516</v>
      </c>
      <c r="J55" s="33"/>
      <c r="K55" s="40">
        <v>1000.0</v>
      </c>
      <c r="L55" s="40">
        <v>1000.0</v>
      </c>
      <c r="M55" s="31" t="s">
        <v>2515</v>
      </c>
      <c r="N55" s="38" t="s">
        <v>58</v>
      </c>
      <c r="O55" s="33" t="s">
        <v>2516</v>
      </c>
      <c r="P55" s="38" t="s">
        <v>2560</v>
      </c>
      <c r="Q55" s="41" t="s">
        <v>39</v>
      </c>
      <c r="R55" s="36"/>
      <c r="S55" s="37"/>
      <c r="T55" s="37"/>
      <c r="U55" s="2"/>
      <c r="V55" s="2"/>
      <c r="W55" s="2"/>
      <c r="X55" s="2"/>
      <c r="Y55" s="2"/>
      <c r="Z55" s="2"/>
    </row>
    <row r="56">
      <c r="A56" s="29" t="s">
        <v>2561</v>
      </c>
      <c r="B56" s="30">
        <v>46192.0</v>
      </c>
      <c r="C56" s="29" t="s">
        <v>159</v>
      </c>
      <c r="D56" s="31" t="s">
        <v>2515</v>
      </c>
      <c r="E56" s="31" t="s">
        <v>2515</v>
      </c>
      <c r="F56" s="32" t="s">
        <v>1000</v>
      </c>
      <c r="G56" s="31" t="s">
        <v>2515</v>
      </c>
      <c r="H56" s="31" t="s">
        <v>2515</v>
      </c>
      <c r="I56" s="33" t="s">
        <v>2516</v>
      </c>
      <c r="J56" s="33"/>
      <c r="K56" s="34">
        <v>0.0</v>
      </c>
      <c r="L56" s="34">
        <v>0.0</v>
      </c>
      <c r="M56" s="32" t="s">
        <v>1000</v>
      </c>
      <c r="N56" s="29" t="s">
        <v>58</v>
      </c>
      <c r="O56" s="33" t="s">
        <v>2516</v>
      </c>
      <c r="P56" s="29" t="s">
        <v>2560</v>
      </c>
      <c r="Q56" s="35" t="s">
        <v>39</v>
      </c>
      <c r="R56" s="36"/>
      <c r="S56" s="37"/>
      <c r="T56" s="37"/>
      <c r="U56" s="2"/>
      <c r="V56" s="2"/>
      <c r="W56" s="2"/>
      <c r="X56" s="2"/>
      <c r="Y56" s="2"/>
      <c r="Z56" s="2"/>
    </row>
    <row r="57">
      <c r="A57" s="38" t="s">
        <v>2562</v>
      </c>
      <c r="B57" s="39">
        <v>46196.0</v>
      </c>
      <c r="C57" s="38" t="s">
        <v>189</v>
      </c>
      <c r="D57" s="31" t="s">
        <v>2515</v>
      </c>
      <c r="E57" s="31" t="s">
        <v>2515</v>
      </c>
      <c r="F57" s="31" t="s">
        <v>2515</v>
      </c>
      <c r="G57" s="31" t="s">
        <v>2515</v>
      </c>
      <c r="H57" s="31" t="s">
        <v>2515</v>
      </c>
      <c r="I57" s="33" t="s">
        <v>2516</v>
      </c>
      <c r="J57" s="33"/>
      <c r="K57" s="40">
        <v>1500.0</v>
      </c>
      <c r="L57" s="40">
        <v>1500.0</v>
      </c>
      <c r="M57" s="31" t="s">
        <v>2515</v>
      </c>
      <c r="N57" s="38" t="s">
        <v>58</v>
      </c>
      <c r="O57" s="33" t="s">
        <v>2516</v>
      </c>
      <c r="P57" s="38" t="s">
        <v>2560</v>
      </c>
      <c r="Q57" s="41" t="s">
        <v>39</v>
      </c>
      <c r="R57" s="36"/>
      <c r="S57" s="37"/>
      <c r="T57" s="37"/>
      <c r="U57" s="2"/>
      <c r="V57" s="2"/>
      <c r="W57" s="2"/>
      <c r="X57" s="2"/>
      <c r="Y57" s="2"/>
      <c r="Z57" s="2"/>
    </row>
    <row r="58">
      <c r="A58" s="29" t="s">
        <v>2563</v>
      </c>
      <c r="B58" s="30">
        <v>46146.0</v>
      </c>
      <c r="C58" s="29" t="s">
        <v>708</v>
      </c>
      <c r="D58" s="31" t="s">
        <v>2515</v>
      </c>
      <c r="E58" s="31" t="s">
        <v>2515</v>
      </c>
      <c r="F58" s="31" t="s">
        <v>2515</v>
      </c>
      <c r="G58" s="32" t="s">
        <v>1000</v>
      </c>
      <c r="H58" s="31" t="s">
        <v>2515</v>
      </c>
      <c r="I58" s="33" t="s">
        <v>2516</v>
      </c>
      <c r="J58" s="33"/>
      <c r="K58" s="34">
        <v>1000.0</v>
      </c>
      <c r="L58" s="34">
        <v>1000.0</v>
      </c>
      <c r="M58" s="31" t="s">
        <v>2515</v>
      </c>
      <c r="N58" s="29" t="s">
        <v>58</v>
      </c>
      <c r="O58" s="33" t="s">
        <v>2516</v>
      </c>
      <c r="P58" s="29" t="s">
        <v>2560</v>
      </c>
      <c r="Q58" s="35" t="s">
        <v>39</v>
      </c>
      <c r="R58" s="36"/>
      <c r="S58" s="37"/>
      <c r="T58" s="37"/>
      <c r="U58" s="2"/>
      <c r="V58" s="2"/>
      <c r="W58" s="2"/>
      <c r="X58" s="2"/>
      <c r="Y58" s="2"/>
      <c r="Z58" s="2"/>
    </row>
    <row r="59">
      <c r="A59" s="38" t="s">
        <v>2564</v>
      </c>
      <c r="B59" s="39">
        <v>46191.0</v>
      </c>
      <c r="C59" s="38" t="s">
        <v>159</v>
      </c>
      <c r="D59" s="31" t="s">
        <v>2515</v>
      </c>
      <c r="E59" s="31" t="s">
        <v>2515</v>
      </c>
      <c r="F59" s="31" t="s">
        <v>2515</v>
      </c>
      <c r="G59" s="32" t="s">
        <v>1000</v>
      </c>
      <c r="H59" s="31" t="s">
        <v>2515</v>
      </c>
      <c r="I59" s="33" t="s">
        <v>2516</v>
      </c>
      <c r="J59" s="33"/>
      <c r="K59" s="40">
        <v>246655.0</v>
      </c>
      <c r="L59" s="40">
        <v>246655.0</v>
      </c>
      <c r="M59" s="31" t="s">
        <v>2515</v>
      </c>
      <c r="N59" s="38" t="s">
        <v>58</v>
      </c>
      <c r="O59" s="33" t="s">
        <v>2516</v>
      </c>
      <c r="P59" s="38" t="s">
        <v>2560</v>
      </c>
      <c r="Q59" s="41" t="s">
        <v>39</v>
      </c>
      <c r="R59" s="36"/>
      <c r="S59" s="37"/>
      <c r="T59" s="37"/>
      <c r="U59" s="2"/>
      <c r="V59" s="2"/>
      <c r="W59" s="2"/>
      <c r="X59" s="2"/>
      <c r="Y59" s="2"/>
      <c r="Z59" s="2"/>
    </row>
    <row r="60">
      <c r="A60" s="29" t="s">
        <v>246</v>
      </c>
      <c r="B60" s="30">
        <v>46183.0</v>
      </c>
      <c r="C60" s="29" t="s">
        <v>189</v>
      </c>
      <c r="D60" s="31" t="s">
        <v>2515</v>
      </c>
      <c r="E60" s="31" t="s">
        <v>2515</v>
      </c>
      <c r="F60" s="31" t="s">
        <v>2515</v>
      </c>
      <c r="G60" s="31" t="s">
        <v>2515</v>
      </c>
      <c r="H60" s="31" t="s">
        <v>2515</v>
      </c>
      <c r="I60" s="33" t="s">
        <v>2516</v>
      </c>
      <c r="J60" s="33"/>
      <c r="K60" s="34">
        <v>203162.0</v>
      </c>
      <c r="L60" s="34">
        <v>203162.0</v>
      </c>
      <c r="M60" s="31" t="s">
        <v>2515</v>
      </c>
      <c r="N60" s="29" t="s">
        <v>58</v>
      </c>
      <c r="O60" s="33" t="s">
        <v>2516</v>
      </c>
      <c r="P60" s="29" t="s">
        <v>2560</v>
      </c>
      <c r="Q60" s="35" t="s">
        <v>39</v>
      </c>
      <c r="R60" s="36"/>
      <c r="S60" s="37"/>
      <c r="T60" s="37"/>
      <c r="U60" s="2"/>
      <c r="V60" s="2"/>
      <c r="W60" s="2"/>
      <c r="X60" s="2"/>
      <c r="Y60" s="2"/>
      <c r="Z60" s="2"/>
    </row>
    <row r="61">
      <c r="A61" s="38" t="s">
        <v>2565</v>
      </c>
      <c r="B61" s="39">
        <v>46162.0</v>
      </c>
      <c r="C61" s="38" t="s">
        <v>189</v>
      </c>
      <c r="D61" s="31" t="s">
        <v>2515</v>
      </c>
      <c r="E61" s="31" t="s">
        <v>2515</v>
      </c>
      <c r="F61" s="31" t="s">
        <v>2515</v>
      </c>
      <c r="G61" s="31" t="s">
        <v>2515</v>
      </c>
      <c r="H61" s="31" t="s">
        <v>2515</v>
      </c>
      <c r="I61" s="33" t="s">
        <v>2516</v>
      </c>
      <c r="J61" s="33"/>
      <c r="K61" s="40">
        <v>47745.0</v>
      </c>
      <c r="L61" s="40">
        <v>47745.0</v>
      </c>
      <c r="M61" s="31" t="s">
        <v>2515</v>
      </c>
      <c r="N61" s="38" t="s">
        <v>58</v>
      </c>
      <c r="O61" s="33" t="s">
        <v>2516</v>
      </c>
      <c r="P61" s="38" t="s">
        <v>2560</v>
      </c>
      <c r="Q61" s="41" t="s">
        <v>39</v>
      </c>
      <c r="R61" s="36"/>
      <c r="S61" s="37"/>
      <c r="T61" s="37"/>
      <c r="U61" s="2"/>
      <c r="V61" s="2"/>
      <c r="W61" s="2"/>
      <c r="X61" s="2"/>
      <c r="Y61" s="2"/>
      <c r="Z61" s="2"/>
    </row>
    <row r="62">
      <c r="A62" s="29" t="s">
        <v>571</v>
      </c>
      <c r="B62" s="30">
        <v>46202.0</v>
      </c>
      <c r="C62" s="29" t="s">
        <v>159</v>
      </c>
      <c r="D62" s="31" t="s">
        <v>2515</v>
      </c>
      <c r="E62" s="31" t="s">
        <v>2515</v>
      </c>
      <c r="F62" s="31" t="s">
        <v>2515</v>
      </c>
      <c r="G62" s="31" t="s">
        <v>2515</v>
      </c>
      <c r="H62" s="31" t="s">
        <v>2515</v>
      </c>
      <c r="I62" s="33" t="s">
        <v>2516</v>
      </c>
      <c r="J62" s="33"/>
      <c r="K62" s="34">
        <v>0.0</v>
      </c>
      <c r="L62" s="34">
        <v>0.0</v>
      </c>
      <c r="M62" s="32" t="s">
        <v>1000</v>
      </c>
      <c r="N62" s="29" t="s">
        <v>58</v>
      </c>
      <c r="O62" s="33" t="s">
        <v>2516</v>
      </c>
      <c r="P62" s="29" t="s">
        <v>2560</v>
      </c>
      <c r="Q62" s="35" t="s">
        <v>39</v>
      </c>
      <c r="R62" s="36"/>
      <c r="S62" s="37"/>
      <c r="T62" s="37"/>
      <c r="U62" s="2"/>
      <c r="V62" s="2"/>
      <c r="W62" s="2"/>
      <c r="X62" s="2"/>
      <c r="Y62" s="2"/>
      <c r="Z62" s="2"/>
    </row>
    <row r="63">
      <c r="A63" s="38" t="s">
        <v>2566</v>
      </c>
      <c r="B63" s="39">
        <v>46196.0</v>
      </c>
      <c r="C63" s="38" t="s">
        <v>189</v>
      </c>
      <c r="D63" s="31" t="s">
        <v>2515</v>
      </c>
      <c r="E63" s="31" t="s">
        <v>2515</v>
      </c>
      <c r="F63" s="31" t="s">
        <v>2515</v>
      </c>
      <c r="G63" s="31" t="s">
        <v>2515</v>
      </c>
      <c r="H63" s="31" t="s">
        <v>2515</v>
      </c>
      <c r="I63" s="33" t="s">
        <v>2516</v>
      </c>
      <c r="J63" s="33"/>
      <c r="K63" s="40">
        <v>3500.0</v>
      </c>
      <c r="L63" s="40">
        <v>3500.0</v>
      </c>
      <c r="M63" s="31" t="s">
        <v>2515</v>
      </c>
      <c r="N63" s="38" t="s">
        <v>58</v>
      </c>
      <c r="O63" s="33" t="s">
        <v>2516</v>
      </c>
      <c r="P63" s="38" t="s">
        <v>2560</v>
      </c>
      <c r="Q63" s="41" t="s">
        <v>39</v>
      </c>
      <c r="R63" s="36"/>
      <c r="S63" s="37"/>
      <c r="T63" s="37"/>
      <c r="U63" s="2"/>
      <c r="V63" s="2"/>
      <c r="W63" s="2"/>
      <c r="X63" s="2"/>
      <c r="Y63" s="2"/>
      <c r="Z63" s="2"/>
    </row>
    <row r="64">
      <c r="A64" s="29" t="s">
        <v>701</v>
      </c>
      <c r="B64" s="30">
        <v>46169.0</v>
      </c>
      <c r="C64" s="29" t="s">
        <v>189</v>
      </c>
      <c r="D64" s="31" t="s">
        <v>2515</v>
      </c>
      <c r="E64" s="31" t="s">
        <v>2515</v>
      </c>
      <c r="F64" s="31" t="s">
        <v>2515</v>
      </c>
      <c r="G64" s="31" t="s">
        <v>2515</v>
      </c>
      <c r="H64" s="31" t="s">
        <v>2515</v>
      </c>
      <c r="I64" s="33" t="s">
        <v>2516</v>
      </c>
      <c r="J64" s="33"/>
      <c r="K64" s="34">
        <v>224000.0</v>
      </c>
      <c r="L64" s="34">
        <v>224000.0</v>
      </c>
      <c r="M64" s="31" t="s">
        <v>2515</v>
      </c>
      <c r="N64" s="29" t="s">
        <v>58</v>
      </c>
      <c r="O64" s="33" t="s">
        <v>2516</v>
      </c>
      <c r="P64" s="29" t="s">
        <v>2560</v>
      </c>
      <c r="Q64" s="35" t="s">
        <v>39</v>
      </c>
      <c r="R64" s="36"/>
      <c r="S64" s="37"/>
      <c r="T64" s="37"/>
      <c r="U64" s="2"/>
      <c r="V64" s="2"/>
      <c r="W64" s="2"/>
      <c r="X64" s="2"/>
      <c r="Y64" s="2"/>
      <c r="Z64" s="2"/>
    </row>
    <row r="65">
      <c r="A65" s="38" t="s">
        <v>2567</v>
      </c>
      <c r="B65" s="39">
        <v>46202.0</v>
      </c>
      <c r="C65" s="38" t="s">
        <v>159</v>
      </c>
      <c r="D65" s="31" t="s">
        <v>2515</v>
      </c>
      <c r="E65" s="31" t="s">
        <v>2515</v>
      </c>
      <c r="F65" s="32" t="s">
        <v>1000</v>
      </c>
      <c r="G65" s="32" t="s">
        <v>1000</v>
      </c>
      <c r="H65" s="31" t="s">
        <v>2515</v>
      </c>
      <c r="I65" s="33" t="s">
        <v>2516</v>
      </c>
      <c r="J65" s="33"/>
      <c r="K65" s="40">
        <v>0.0</v>
      </c>
      <c r="L65" s="40">
        <v>0.0</v>
      </c>
      <c r="M65" s="32" t="s">
        <v>1000</v>
      </c>
      <c r="N65" s="38" t="s">
        <v>58</v>
      </c>
      <c r="O65" s="33" t="s">
        <v>2516</v>
      </c>
      <c r="P65" s="38" t="s">
        <v>2560</v>
      </c>
      <c r="Q65" s="41" t="s">
        <v>39</v>
      </c>
      <c r="R65" s="36"/>
      <c r="S65" s="37"/>
      <c r="T65" s="37"/>
      <c r="U65" s="2"/>
      <c r="V65" s="2"/>
      <c r="W65" s="2"/>
      <c r="X65" s="2"/>
      <c r="Y65" s="2"/>
      <c r="Z65" s="2"/>
    </row>
    <row r="66">
      <c r="A66" s="29" t="s">
        <v>2568</v>
      </c>
      <c r="B66" s="30">
        <v>46189.0</v>
      </c>
      <c r="C66" s="29" t="s">
        <v>189</v>
      </c>
      <c r="D66" s="31" t="s">
        <v>2515</v>
      </c>
      <c r="E66" s="31" t="s">
        <v>2515</v>
      </c>
      <c r="F66" s="31" t="s">
        <v>2515</v>
      </c>
      <c r="G66" s="31" t="s">
        <v>2515</v>
      </c>
      <c r="H66" s="31" t="s">
        <v>2515</v>
      </c>
      <c r="I66" s="29" t="s">
        <v>2569</v>
      </c>
      <c r="J66" s="43" t="s">
        <v>2570</v>
      </c>
      <c r="K66" s="34">
        <v>2200.0</v>
      </c>
      <c r="L66" s="34">
        <v>2200.0</v>
      </c>
      <c r="M66" s="31" t="s">
        <v>2515</v>
      </c>
      <c r="N66" s="29" t="s">
        <v>58</v>
      </c>
      <c r="O66" s="33" t="s">
        <v>2516</v>
      </c>
      <c r="P66" s="29" t="s">
        <v>2560</v>
      </c>
      <c r="Q66" s="35" t="s">
        <v>39</v>
      </c>
      <c r="R66" s="36"/>
      <c r="S66" s="37"/>
      <c r="T66" s="37"/>
      <c r="U66" s="2"/>
      <c r="V66" s="2"/>
      <c r="W66" s="2"/>
      <c r="X66" s="2"/>
      <c r="Y66" s="2"/>
      <c r="Z66" s="2"/>
    </row>
    <row r="67">
      <c r="A67" s="38" t="s">
        <v>2571</v>
      </c>
      <c r="B67" s="39">
        <v>46185.0</v>
      </c>
      <c r="C67" s="38" t="s">
        <v>189</v>
      </c>
      <c r="D67" s="31" t="s">
        <v>2515</v>
      </c>
      <c r="E67" s="31" t="s">
        <v>2515</v>
      </c>
      <c r="F67" s="31" t="s">
        <v>2515</v>
      </c>
      <c r="G67" s="31" t="s">
        <v>2515</v>
      </c>
      <c r="H67" s="31" t="s">
        <v>2515</v>
      </c>
      <c r="I67" s="33" t="s">
        <v>2516</v>
      </c>
      <c r="J67" s="33"/>
      <c r="K67" s="40">
        <v>8238.0</v>
      </c>
      <c r="L67" s="40">
        <v>8238.0</v>
      </c>
      <c r="M67" s="31" t="s">
        <v>2515</v>
      </c>
      <c r="N67" s="38" t="s">
        <v>58</v>
      </c>
      <c r="O67" s="33" t="s">
        <v>2516</v>
      </c>
      <c r="P67" s="38" t="s">
        <v>2560</v>
      </c>
      <c r="Q67" s="41" t="s">
        <v>39</v>
      </c>
      <c r="R67" s="36"/>
      <c r="S67" s="37"/>
      <c r="T67" s="37"/>
      <c r="U67" s="2"/>
      <c r="V67" s="2"/>
      <c r="W67" s="2"/>
      <c r="X67" s="2"/>
      <c r="Y67" s="2"/>
      <c r="Z67" s="2"/>
    </row>
    <row r="68">
      <c r="A68" s="29" t="s">
        <v>2572</v>
      </c>
      <c r="B68" s="30">
        <v>46195.0</v>
      </c>
      <c r="C68" s="29" t="s">
        <v>189</v>
      </c>
      <c r="D68" s="31" t="s">
        <v>2515</v>
      </c>
      <c r="E68" s="31" t="s">
        <v>2515</v>
      </c>
      <c r="F68" s="31" t="s">
        <v>2515</v>
      </c>
      <c r="G68" s="31" t="s">
        <v>2515</v>
      </c>
      <c r="H68" s="31" t="s">
        <v>2515</v>
      </c>
      <c r="I68" s="33" t="s">
        <v>2516</v>
      </c>
      <c r="J68" s="33"/>
      <c r="K68" s="34">
        <v>1000.0</v>
      </c>
      <c r="L68" s="34">
        <v>1000.0</v>
      </c>
      <c r="M68" s="31" t="s">
        <v>2515</v>
      </c>
      <c r="N68" s="29" t="s">
        <v>58</v>
      </c>
      <c r="O68" s="33" t="s">
        <v>2516</v>
      </c>
      <c r="P68" s="29" t="s">
        <v>2560</v>
      </c>
      <c r="Q68" s="35" t="s">
        <v>39</v>
      </c>
      <c r="R68" s="36"/>
      <c r="S68" s="37"/>
      <c r="T68" s="37"/>
      <c r="U68" s="2"/>
      <c r="V68" s="2"/>
      <c r="W68" s="2"/>
      <c r="X68" s="2"/>
      <c r="Y68" s="2"/>
      <c r="Z68" s="2"/>
    </row>
    <row r="69">
      <c r="A69" s="38" t="s">
        <v>2573</v>
      </c>
      <c r="B69" s="39">
        <v>46203.0</v>
      </c>
      <c r="C69" s="38" t="s">
        <v>159</v>
      </c>
      <c r="D69" s="31" t="s">
        <v>2515</v>
      </c>
      <c r="E69" s="31" t="s">
        <v>2515</v>
      </c>
      <c r="F69" s="31" t="s">
        <v>2515</v>
      </c>
      <c r="G69" s="31" t="s">
        <v>2515</v>
      </c>
      <c r="H69" s="31" t="s">
        <v>2515</v>
      </c>
      <c r="I69" s="33" t="s">
        <v>2516</v>
      </c>
      <c r="J69" s="33"/>
      <c r="K69" s="40">
        <v>140412.0</v>
      </c>
      <c r="L69" s="40">
        <v>140412.0</v>
      </c>
      <c r="M69" s="31" t="s">
        <v>2515</v>
      </c>
      <c r="N69" s="38" t="s">
        <v>58</v>
      </c>
      <c r="O69" s="33" t="s">
        <v>2516</v>
      </c>
      <c r="P69" s="38" t="s">
        <v>2560</v>
      </c>
      <c r="Q69" s="41" t="s">
        <v>39</v>
      </c>
      <c r="R69" s="36"/>
      <c r="S69" s="37"/>
      <c r="T69" s="37"/>
      <c r="U69" s="2"/>
      <c r="V69" s="2"/>
      <c r="W69" s="2"/>
      <c r="X69" s="2"/>
      <c r="Y69" s="2"/>
      <c r="Z69" s="2"/>
    </row>
    <row r="70">
      <c r="A70" s="29" t="s">
        <v>123</v>
      </c>
      <c r="B70" s="30">
        <v>46182.0</v>
      </c>
      <c r="C70" s="29" t="s">
        <v>189</v>
      </c>
      <c r="D70" s="31" t="s">
        <v>2515</v>
      </c>
      <c r="E70" s="31" t="s">
        <v>2515</v>
      </c>
      <c r="F70" s="31" t="s">
        <v>2515</v>
      </c>
      <c r="G70" s="31" t="s">
        <v>2515</v>
      </c>
      <c r="H70" s="31" t="s">
        <v>2515</v>
      </c>
      <c r="I70" s="33" t="s">
        <v>2516</v>
      </c>
      <c r="J70" s="33"/>
      <c r="K70" s="34">
        <v>44096.0</v>
      </c>
      <c r="L70" s="34">
        <v>44096.0</v>
      </c>
      <c r="M70" s="31" t="s">
        <v>2515</v>
      </c>
      <c r="N70" s="29" t="s">
        <v>58</v>
      </c>
      <c r="O70" s="33" t="s">
        <v>2516</v>
      </c>
      <c r="P70" s="29" t="s">
        <v>2560</v>
      </c>
      <c r="Q70" s="35" t="s">
        <v>39</v>
      </c>
      <c r="R70" s="36"/>
      <c r="S70" s="37"/>
      <c r="T70" s="37"/>
      <c r="U70" s="2"/>
      <c r="V70" s="2"/>
      <c r="W70" s="2"/>
      <c r="X70" s="2"/>
      <c r="Y70" s="2"/>
      <c r="Z70" s="2"/>
    </row>
    <row r="71">
      <c r="A71" s="38" t="s">
        <v>2574</v>
      </c>
      <c r="B71" s="39">
        <v>46185.0</v>
      </c>
      <c r="C71" s="38" t="s">
        <v>544</v>
      </c>
      <c r="D71" s="31" t="s">
        <v>2515</v>
      </c>
      <c r="E71" s="31" t="s">
        <v>2515</v>
      </c>
      <c r="F71" s="31" t="s">
        <v>2515</v>
      </c>
      <c r="G71" s="31" t="s">
        <v>2515</v>
      </c>
      <c r="H71" s="31" t="s">
        <v>2515</v>
      </c>
      <c r="I71" s="33" t="s">
        <v>2516</v>
      </c>
      <c r="J71" s="33"/>
      <c r="K71" s="40">
        <v>3500.0</v>
      </c>
      <c r="L71" s="40">
        <v>3500.0</v>
      </c>
      <c r="M71" s="31" t="s">
        <v>2515</v>
      </c>
      <c r="N71" s="38" t="s">
        <v>58</v>
      </c>
      <c r="O71" s="33" t="s">
        <v>2516</v>
      </c>
      <c r="P71" s="38" t="s">
        <v>2560</v>
      </c>
      <c r="Q71" s="41" t="s">
        <v>39</v>
      </c>
      <c r="R71" s="36"/>
      <c r="S71" s="37"/>
      <c r="T71" s="37"/>
      <c r="U71" s="2"/>
      <c r="V71" s="2"/>
      <c r="W71" s="2"/>
      <c r="X71" s="2"/>
      <c r="Y71" s="2"/>
      <c r="Z71" s="2"/>
    </row>
    <row r="72">
      <c r="A72" s="29" t="s">
        <v>2575</v>
      </c>
      <c r="B72" s="30">
        <v>46176.0</v>
      </c>
      <c r="C72" s="29" t="s">
        <v>189</v>
      </c>
      <c r="D72" s="31" t="s">
        <v>2515</v>
      </c>
      <c r="E72" s="31" t="s">
        <v>2515</v>
      </c>
      <c r="F72" s="31" t="s">
        <v>2515</v>
      </c>
      <c r="G72" s="31" t="s">
        <v>2515</v>
      </c>
      <c r="H72" s="31" t="s">
        <v>2515</v>
      </c>
      <c r="I72" s="33" t="s">
        <v>2516</v>
      </c>
      <c r="J72" s="33"/>
      <c r="K72" s="34">
        <v>3500.0</v>
      </c>
      <c r="L72" s="34">
        <v>3500.0</v>
      </c>
      <c r="M72" s="31" t="s">
        <v>2515</v>
      </c>
      <c r="N72" s="29" t="s">
        <v>58</v>
      </c>
      <c r="O72" s="33" t="s">
        <v>2516</v>
      </c>
      <c r="P72" s="29" t="s">
        <v>2560</v>
      </c>
      <c r="Q72" s="35" t="s">
        <v>39</v>
      </c>
      <c r="R72" s="36"/>
      <c r="S72" s="37"/>
      <c r="T72" s="37"/>
      <c r="U72" s="2"/>
      <c r="V72" s="2"/>
      <c r="W72" s="2"/>
      <c r="X72" s="2"/>
      <c r="Y72" s="2"/>
      <c r="Z72" s="2"/>
    </row>
    <row r="73">
      <c r="A73" s="38" t="s">
        <v>2576</v>
      </c>
      <c r="B73" s="39">
        <v>46153.0</v>
      </c>
      <c r="C73" s="38" t="s">
        <v>159</v>
      </c>
      <c r="D73" s="31" t="s">
        <v>2515</v>
      </c>
      <c r="E73" s="31" t="s">
        <v>2515</v>
      </c>
      <c r="F73" s="32" t="s">
        <v>1000</v>
      </c>
      <c r="G73" s="31" t="s">
        <v>2515</v>
      </c>
      <c r="H73" s="31" t="s">
        <v>2515</v>
      </c>
      <c r="I73" s="33" t="s">
        <v>2516</v>
      </c>
      <c r="J73" s="33"/>
      <c r="K73" s="40">
        <v>1500.0</v>
      </c>
      <c r="L73" s="40">
        <v>1500.0</v>
      </c>
      <c r="M73" s="31" t="s">
        <v>2515</v>
      </c>
      <c r="N73" s="38" t="s">
        <v>58</v>
      </c>
      <c r="O73" s="33" t="s">
        <v>2516</v>
      </c>
      <c r="P73" s="38" t="s">
        <v>2560</v>
      </c>
      <c r="Q73" s="41" t="s">
        <v>39</v>
      </c>
      <c r="R73" s="36"/>
      <c r="S73" s="37"/>
      <c r="T73" s="37"/>
      <c r="U73" s="2"/>
      <c r="V73" s="2"/>
      <c r="W73" s="2"/>
      <c r="X73" s="2"/>
      <c r="Y73" s="2"/>
      <c r="Z73" s="2"/>
    </row>
    <row r="74">
      <c r="A74" s="29" t="s">
        <v>2577</v>
      </c>
      <c r="B74" s="30">
        <v>46202.0</v>
      </c>
      <c r="C74" s="29" t="s">
        <v>159</v>
      </c>
      <c r="D74" s="31" t="s">
        <v>2515</v>
      </c>
      <c r="E74" s="31" t="s">
        <v>2515</v>
      </c>
      <c r="F74" s="32" t="s">
        <v>1000</v>
      </c>
      <c r="G74" s="32" t="s">
        <v>1000</v>
      </c>
      <c r="H74" s="31" t="s">
        <v>2515</v>
      </c>
      <c r="I74" s="33" t="s">
        <v>2516</v>
      </c>
      <c r="J74" s="33"/>
      <c r="K74" s="34">
        <v>0.0</v>
      </c>
      <c r="L74" s="34">
        <v>0.0</v>
      </c>
      <c r="M74" s="32" t="s">
        <v>1000</v>
      </c>
      <c r="N74" s="29" t="s">
        <v>58</v>
      </c>
      <c r="O74" s="33" t="s">
        <v>2516</v>
      </c>
      <c r="P74" s="29" t="s">
        <v>2560</v>
      </c>
      <c r="Q74" s="35" t="s">
        <v>39</v>
      </c>
      <c r="R74" s="36"/>
      <c r="S74" s="37"/>
      <c r="T74" s="37"/>
      <c r="U74" s="2"/>
      <c r="V74" s="2"/>
      <c r="W74" s="2"/>
      <c r="X74" s="2"/>
      <c r="Y74" s="2"/>
      <c r="Z74" s="2"/>
    </row>
    <row r="75">
      <c r="A75" s="38" t="s">
        <v>2578</v>
      </c>
      <c r="B75" s="39">
        <v>46175.0</v>
      </c>
      <c r="C75" s="38" t="s">
        <v>189</v>
      </c>
      <c r="D75" s="31" t="s">
        <v>2515</v>
      </c>
      <c r="E75" s="31" t="s">
        <v>2515</v>
      </c>
      <c r="F75" s="31" t="s">
        <v>2515</v>
      </c>
      <c r="G75" s="31" t="s">
        <v>2515</v>
      </c>
      <c r="H75" s="31" t="s">
        <v>2515</v>
      </c>
      <c r="I75" s="33" t="s">
        <v>2516</v>
      </c>
      <c r="J75" s="33"/>
      <c r="K75" s="40">
        <v>1500.0</v>
      </c>
      <c r="L75" s="40">
        <v>1500.0</v>
      </c>
      <c r="M75" s="31" t="s">
        <v>2515</v>
      </c>
      <c r="N75" s="38" t="s">
        <v>58</v>
      </c>
      <c r="O75" s="33" t="s">
        <v>2516</v>
      </c>
      <c r="P75" s="38" t="s">
        <v>2560</v>
      </c>
      <c r="Q75" s="41" t="s">
        <v>39</v>
      </c>
      <c r="R75" s="36"/>
      <c r="S75" s="37"/>
      <c r="T75" s="37"/>
      <c r="U75" s="2"/>
      <c r="V75" s="2"/>
      <c r="W75" s="2"/>
      <c r="X75" s="2"/>
      <c r="Y75" s="2"/>
      <c r="Z75" s="2"/>
    </row>
    <row r="76">
      <c r="A76" s="29" t="s">
        <v>52</v>
      </c>
      <c r="B76" s="30">
        <v>46202.0</v>
      </c>
      <c r="C76" s="29" t="s">
        <v>334</v>
      </c>
      <c r="D76" s="31" t="s">
        <v>2515</v>
      </c>
      <c r="E76" s="31" t="s">
        <v>2515</v>
      </c>
      <c r="F76" s="31" t="s">
        <v>2515</v>
      </c>
      <c r="G76" s="31" t="s">
        <v>2515</v>
      </c>
      <c r="H76" s="31" t="s">
        <v>2515</v>
      </c>
      <c r="I76" s="33" t="s">
        <v>2516</v>
      </c>
      <c r="J76" s="33"/>
      <c r="K76" s="34">
        <v>2200.0</v>
      </c>
      <c r="L76" s="34">
        <v>2200.0</v>
      </c>
      <c r="M76" s="31" t="s">
        <v>2515</v>
      </c>
      <c r="N76" s="29" t="s">
        <v>58</v>
      </c>
      <c r="O76" s="33" t="s">
        <v>2516</v>
      </c>
      <c r="P76" s="29" t="s">
        <v>2560</v>
      </c>
      <c r="Q76" s="35" t="s">
        <v>39</v>
      </c>
      <c r="R76" s="36"/>
      <c r="S76" s="37"/>
      <c r="T76" s="37"/>
      <c r="U76" s="2"/>
      <c r="V76" s="2"/>
      <c r="W76" s="2"/>
      <c r="X76" s="2"/>
      <c r="Y76" s="2"/>
      <c r="Z76" s="2"/>
    </row>
    <row r="77">
      <c r="A77" s="38" t="s">
        <v>2579</v>
      </c>
      <c r="B77" s="39">
        <v>46195.0</v>
      </c>
      <c r="C77" s="38" t="s">
        <v>189</v>
      </c>
      <c r="D77" s="31" t="s">
        <v>2515</v>
      </c>
      <c r="E77" s="31" t="s">
        <v>2515</v>
      </c>
      <c r="F77" s="31" t="s">
        <v>2515</v>
      </c>
      <c r="G77" s="31" t="s">
        <v>2515</v>
      </c>
      <c r="H77" s="31" t="s">
        <v>2515</v>
      </c>
      <c r="I77" s="33" t="s">
        <v>2516</v>
      </c>
      <c r="J77" s="33"/>
      <c r="K77" s="40">
        <v>8340.0</v>
      </c>
      <c r="L77" s="40">
        <v>8340.0</v>
      </c>
      <c r="M77" s="31" t="s">
        <v>2515</v>
      </c>
      <c r="N77" s="38" t="s">
        <v>58</v>
      </c>
      <c r="O77" s="33" t="s">
        <v>2516</v>
      </c>
      <c r="P77" s="38" t="s">
        <v>2560</v>
      </c>
      <c r="Q77" s="41" t="s">
        <v>39</v>
      </c>
      <c r="R77" s="36"/>
      <c r="S77" s="37"/>
      <c r="T77" s="37"/>
      <c r="U77" s="2"/>
      <c r="V77" s="2"/>
      <c r="W77" s="2"/>
      <c r="X77" s="2"/>
      <c r="Y77" s="2"/>
      <c r="Z77" s="2"/>
    </row>
    <row r="78">
      <c r="A78" s="29" t="s">
        <v>2580</v>
      </c>
      <c r="B78" s="30">
        <v>46146.0</v>
      </c>
      <c r="C78" s="29" t="s">
        <v>159</v>
      </c>
      <c r="D78" s="31" t="s">
        <v>2515</v>
      </c>
      <c r="E78" s="31" t="s">
        <v>2515</v>
      </c>
      <c r="F78" s="31" t="s">
        <v>2515</v>
      </c>
      <c r="G78" s="31" t="s">
        <v>2515</v>
      </c>
      <c r="H78" s="31" t="s">
        <v>2515</v>
      </c>
      <c r="I78" s="33" t="s">
        <v>2516</v>
      </c>
      <c r="J78" s="33"/>
      <c r="K78" s="34">
        <v>2000.0</v>
      </c>
      <c r="L78" s="34">
        <v>2000.0</v>
      </c>
      <c r="M78" s="31" t="s">
        <v>2515</v>
      </c>
      <c r="N78" s="29" t="s">
        <v>58</v>
      </c>
      <c r="O78" s="33" t="s">
        <v>2516</v>
      </c>
      <c r="P78" s="29" t="s">
        <v>2560</v>
      </c>
      <c r="Q78" s="35" t="s">
        <v>39</v>
      </c>
      <c r="R78" s="36"/>
      <c r="S78" s="37"/>
      <c r="T78" s="37"/>
      <c r="U78" s="2"/>
      <c r="V78" s="2"/>
      <c r="W78" s="2"/>
      <c r="X78" s="2"/>
      <c r="Y78" s="2"/>
      <c r="Z78" s="2"/>
    </row>
    <row r="79">
      <c r="A79" s="38" t="s">
        <v>2581</v>
      </c>
      <c r="B79" s="39">
        <v>46182.0</v>
      </c>
      <c r="C79" s="38" t="s">
        <v>189</v>
      </c>
      <c r="D79" s="31" t="s">
        <v>2515</v>
      </c>
      <c r="E79" s="31" t="s">
        <v>2515</v>
      </c>
      <c r="F79" s="31" t="s">
        <v>2515</v>
      </c>
      <c r="G79" s="31" t="s">
        <v>2515</v>
      </c>
      <c r="H79" s="31" t="s">
        <v>2515</v>
      </c>
      <c r="I79" s="31" t="s">
        <v>2515</v>
      </c>
      <c r="J79" s="38" t="s">
        <v>2582</v>
      </c>
      <c r="K79" s="40">
        <v>2000.0</v>
      </c>
      <c r="L79" s="40">
        <v>2000.0</v>
      </c>
      <c r="M79" s="31" t="s">
        <v>2515</v>
      </c>
      <c r="N79" s="38" t="s">
        <v>58</v>
      </c>
      <c r="O79" s="33" t="s">
        <v>2516</v>
      </c>
      <c r="P79" s="38" t="s">
        <v>2560</v>
      </c>
      <c r="Q79" s="41" t="s">
        <v>39</v>
      </c>
      <c r="R79" s="36"/>
      <c r="S79" s="37"/>
      <c r="T79" s="37"/>
      <c r="U79" s="2"/>
      <c r="V79" s="2"/>
      <c r="W79" s="2"/>
      <c r="X79" s="2"/>
      <c r="Y79" s="2"/>
      <c r="Z79" s="2"/>
    </row>
    <row r="80">
      <c r="A80" s="29" t="s">
        <v>2583</v>
      </c>
      <c r="B80" s="30">
        <v>46174.0</v>
      </c>
      <c r="C80" s="29" t="s">
        <v>189</v>
      </c>
      <c r="D80" s="31" t="s">
        <v>2515</v>
      </c>
      <c r="E80" s="31" t="s">
        <v>2515</v>
      </c>
      <c r="F80" s="31" t="s">
        <v>2515</v>
      </c>
      <c r="G80" s="31" t="s">
        <v>2515</v>
      </c>
      <c r="H80" s="31" t="s">
        <v>2515</v>
      </c>
      <c r="I80" s="33" t="s">
        <v>2516</v>
      </c>
      <c r="J80" s="33"/>
      <c r="K80" s="34">
        <v>2200.0</v>
      </c>
      <c r="L80" s="34">
        <v>2200.0</v>
      </c>
      <c r="M80" s="31" t="s">
        <v>2515</v>
      </c>
      <c r="N80" s="29" t="s">
        <v>58</v>
      </c>
      <c r="O80" s="33" t="s">
        <v>2516</v>
      </c>
      <c r="P80" s="29" t="s">
        <v>2560</v>
      </c>
      <c r="Q80" s="35" t="s">
        <v>39</v>
      </c>
      <c r="R80" s="36"/>
      <c r="S80" s="37"/>
      <c r="T80" s="37"/>
      <c r="U80" s="2"/>
      <c r="V80" s="2"/>
      <c r="W80" s="2"/>
      <c r="X80" s="2"/>
      <c r="Y80" s="2"/>
      <c r="Z80" s="2"/>
    </row>
    <row r="81">
      <c r="A81" s="38" t="s">
        <v>2584</v>
      </c>
      <c r="B81" s="39">
        <v>46157.0</v>
      </c>
      <c r="C81" s="38" t="s">
        <v>189</v>
      </c>
      <c r="D81" s="31" t="s">
        <v>2515</v>
      </c>
      <c r="E81" s="31" t="s">
        <v>2515</v>
      </c>
      <c r="F81" s="31" t="s">
        <v>2515</v>
      </c>
      <c r="G81" s="31" t="s">
        <v>2515</v>
      </c>
      <c r="H81" s="31" t="s">
        <v>2515</v>
      </c>
      <c r="I81" s="33" t="s">
        <v>2516</v>
      </c>
      <c r="J81" s="33"/>
      <c r="K81" s="40">
        <v>1500.0</v>
      </c>
      <c r="L81" s="40">
        <v>1500.0</v>
      </c>
      <c r="M81" s="31" t="s">
        <v>2515</v>
      </c>
      <c r="N81" s="38" t="s">
        <v>58</v>
      </c>
      <c r="O81" s="33" t="s">
        <v>2516</v>
      </c>
      <c r="P81" s="38" t="s">
        <v>2560</v>
      </c>
      <c r="Q81" s="41" t="s">
        <v>39</v>
      </c>
      <c r="R81" s="36"/>
      <c r="S81" s="37"/>
      <c r="T81" s="37"/>
      <c r="U81" s="2"/>
      <c r="V81" s="2"/>
      <c r="W81" s="2"/>
      <c r="X81" s="2"/>
      <c r="Y81" s="2"/>
      <c r="Z81" s="2"/>
    </row>
    <row r="82">
      <c r="A82" s="29" t="s">
        <v>2585</v>
      </c>
      <c r="B82" s="30">
        <v>46148.0</v>
      </c>
      <c r="C82" s="29" t="s">
        <v>189</v>
      </c>
      <c r="D82" s="31" t="s">
        <v>2515</v>
      </c>
      <c r="E82" s="31" t="s">
        <v>2515</v>
      </c>
      <c r="F82" s="31" t="s">
        <v>2515</v>
      </c>
      <c r="G82" s="31" t="s">
        <v>2515</v>
      </c>
      <c r="H82" s="31" t="s">
        <v>2515</v>
      </c>
      <c r="I82" s="33" t="s">
        <v>2516</v>
      </c>
      <c r="J82" s="33"/>
      <c r="K82" s="34">
        <v>0.0</v>
      </c>
      <c r="L82" s="34">
        <v>0.0</v>
      </c>
      <c r="M82" s="32" t="s">
        <v>1000</v>
      </c>
      <c r="N82" s="29" t="s">
        <v>58</v>
      </c>
      <c r="O82" s="33" t="s">
        <v>2516</v>
      </c>
      <c r="P82" s="29" t="s">
        <v>2560</v>
      </c>
      <c r="Q82" s="35" t="s">
        <v>39</v>
      </c>
      <c r="R82" s="36"/>
      <c r="S82" s="37"/>
      <c r="T82" s="37"/>
      <c r="U82" s="2"/>
      <c r="V82" s="2"/>
      <c r="W82" s="2"/>
      <c r="X82" s="2"/>
      <c r="Y82" s="2"/>
      <c r="Z82" s="2"/>
    </row>
    <row r="83">
      <c r="A83" s="38" t="s">
        <v>2586</v>
      </c>
      <c r="B83" s="39">
        <v>46192.0</v>
      </c>
      <c r="C83" s="38" t="s">
        <v>334</v>
      </c>
      <c r="D83" s="31" t="s">
        <v>2515</v>
      </c>
      <c r="E83" s="31" t="s">
        <v>2515</v>
      </c>
      <c r="F83" s="32" t="s">
        <v>1000</v>
      </c>
      <c r="G83" s="32" t="s">
        <v>1000</v>
      </c>
      <c r="H83" s="31" t="s">
        <v>2515</v>
      </c>
      <c r="I83" s="33" t="s">
        <v>2516</v>
      </c>
      <c r="J83" s="33"/>
      <c r="K83" s="40">
        <v>2200.0</v>
      </c>
      <c r="L83" s="40">
        <v>2200.0</v>
      </c>
      <c r="M83" s="31" t="s">
        <v>2515</v>
      </c>
      <c r="N83" s="38" t="s">
        <v>58</v>
      </c>
      <c r="O83" s="33" t="s">
        <v>2516</v>
      </c>
      <c r="P83" s="38" t="s">
        <v>2560</v>
      </c>
      <c r="Q83" s="41" t="s">
        <v>39</v>
      </c>
      <c r="R83" s="36"/>
      <c r="S83" s="37"/>
      <c r="T83" s="37"/>
      <c r="U83" s="2"/>
      <c r="V83" s="2"/>
      <c r="W83" s="2"/>
      <c r="X83" s="2"/>
      <c r="Y83" s="2"/>
      <c r="Z83" s="2"/>
    </row>
    <row r="84">
      <c r="A84" s="29" t="s">
        <v>135</v>
      </c>
      <c r="B84" s="30">
        <v>46150.0</v>
      </c>
      <c r="C84" s="29" t="s">
        <v>189</v>
      </c>
      <c r="D84" s="31" t="s">
        <v>2515</v>
      </c>
      <c r="E84" s="31" t="s">
        <v>2515</v>
      </c>
      <c r="F84" s="31" t="s">
        <v>2515</v>
      </c>
      <c r="G84" s="31" t="s">
        <v>2515</v>
      </c>
      <c r="H84" s="31" t="s">
        <v>2515</v>
      </c>
      <c r="I84" s="33" t="s">
        <v>2516</v>
      </c>
      <c r="J84" s="33"/>
      <c r="K84" s="34">
        <v>1500.0</v>
      </c>
      <c r="L84" s="34">
        <v>1500.0</v>
      </c>
      <c r="M84" s="31" t="s">
        <v>2515</v>
      </c>
      <c r="N84" s="29" t="s">
        <v>58</v>
      </c>
      <c r="O84" s="33" t="s">
        <v>2516</v>
      </c>
      <c r="P84" s="29" t="s">
        <v>2560</v>
      </c>
      <c r="Q84" s="35" t="s">
        <v>39</v>
      </c>
      <c r="R84" s="36"/>
      <c r="S84" s="37"/>
      <c r="T84" s="37"/>
      <c r="U84" s="2"/>
      <c r="V84" s="2"/>
      <c r="W84" s="2"/>
      <c r="X84" s="2"/>
      <c r="Y84" s="2"/>
      <c r="Z84" s="2"/>
    </row>
    <row r="85">
      <c r="A85" s="38" t="s">
        <v>2587</v>
      </c>
      <c r="B85" s="39">
        <v>46192.0</v>
      </c>
      <c r="C85" s="38" t="s">
        <v>189</v>
      </c>
      <c r="D85" s="31" t="s">
        <v>2515</v>
      </c>
      <c r="E85" s="31" t="s">
        <v>2515</v>
      </c>
      <c r="F85" s="32" t="s">
        <v>1000</v>
      </c>
      <c r="G85" s="32" t="s">
        <v>1000</v>
      </c>
      <c r="H85" s="31" t="s">
        <v>2515</v>
      </c>
      <c r="I85" s="33" t="s">
        <v>2516</v>
      </c>
      <c r="J85" s="33"/>
      <c r="K85" s="40">
        <v>1500.0</v>
      </c>
      <c r="L85" s="40">
        <v>1500.0</v>
      </c>
      <c r="M85" s="31" t="s">
        <v>2515</v>
      </c>
      <c r="N85" s="38" t="s">
        <v>58</v>
      </c>
      <c r="O85" s="33" t="s">
        <v>2516</v>
      </c>
      <c r="P85" s="38" t="s">
        <v>2560</v>
      </c>
      <c r="Q85" s="41" t="s">
        <v>39</v>
      </c>
      <c r="R85" s="36"/>
      <c r="S85" s="37"/>
      <c r="T85" s="37"/>
      <c r="U85" s="2"/>
      <c r="V85" s="2"/>
      <c r="W85" s="2"/>
      <c r="X85" s="2"/>
      <c r="Y85" s="2"/>
      <c r="Z85" s="2"/>
    </row>
    <row r="86">
      <c r="A86" s="29" t="s">
        <v>2588</v>
      </c>
      <c r="B86" s="30">
        <v>46192.0</v>
      </c>
      <c r="C86" s="29" t="s">
        <v>189</v>
      </c>
      <c r="D86" s="31" t="s">
        <v>2515</v>
      </c>
      <c r="E86" s="31" t="s">
        <v>2515</v>
      </c>
      <c r="F86" s="32" t="s">
        <v>1000</v>
      </c>
      <c r="G86" s="31" t="s">
        <v>2515</v>
      </c>
      <c r="H86" s="31" t="s">
        <v>2515</v>
      </c>
      <c r="I86" s="33" t="s">
        <v>2516</v>
      </c>
      <c r="J86" s="33"/>
      <c r="K86" s="34">
        <v>9920.0</v>
      </c>
      <c r="L86" s="34">
        <v>9920.0</v>
      </c>
      <c r="M86" s="31" t="s">
        <v>2515</v>
      </c>
      <c r="N86" s="29" t="s">
        <v>58</v>
      </c>
      <c r="O86" s="33" t="s">
        <v>2516</v>
      </c>
      <c r="P86" s="29" t="s">
        <v>2560</v>
      </c>
      <c r="Q86" s="35" t="s">
        <v>39</v>
      </c>
      <c r="R86" s="36"/>
      <c r="S86" s="37"/>
      <c r="T86" s="37"/>
      <c r="U86" s="2"/>
      <c r="V86" s="2"/>
      <c r="W86" s="2"/>
      <c r="X86" s="2"/>
      <c r="Y86" s="2"/>
      <c r="Z86" s="2"/>
    </row>
    <row r="87">
      <c r="A87" s="38" t="s">
        <v>2589</v>
      </c>
      <c r="B87" s="39">
        <v>46161.0</v>
      </c>
      <c r="C87" s="38" t="s">
        <v>189</v>
      </c>
      <c r="D87" s="31" t="s">
        <v>2515</v>
      </c>
      <c r="E87" s="31" t="s">
        <v>2515</v>
      </c>
      <c r="F87" s="32" t="s">
        <v>1000</v>
      </c>
      <c r="G87" s="31" t="s">
        <v>2515</v>
      </c>
      <c r="H87" s="31" t="s">
        <v>2515</v>
      </c>
      <c r="I87" s="33" t="s">
        <v>2516</v>
      </c>
      <c r="J87" s="33"/>
      <c r="K87" s="40">
        <v>0.0</v>
      </c>
      <c r="L87" s="40">
        <v>0.0</v>
      </c>
      <c r="M87" s="32" t="s">
        <v>1000</v>
      </c>
      <c r="N87" s="38" t="s">
        <v>58</v>
      </c>
      <c r="O87" s="33" t="s">
        <v>2516</v>
      </c>
      <c r="P87" s="38" t="s">
        <v>2560</v>
      </c>
      <c r="Q87" s="41" t="s">
        <v>39</v>
      </c>
      <c r="R87" s="36"/>
      <c r="S87" s="37"/>
      <c r="T87" s="37"/>
      <c r="U87" s="2"/>
      <c r="V87" s="2"/>
      <c r="W87" s="2"/>
      <c r="X87" s="2"/>
      <c r="Y87" s="2"/>
      <c r="Z87" s="2"/>
    </row>
    <row r="88">
      <c r="A88" s="29" t="s">
        <v>2590</v>
      </c>
      <c r="B88" s="30">
        <v>46169.0</v>
      </c>
      <c r="C88" s="29" t="s">
        <v>189</v>
      </c>
      <c r="D88" s="31" t="s">
        <v>2515</v>
      </c>
      <c r="E88" s="31" t="s">
        <v>2515</v>
      </c>
      <c r="F88" s="31" t="s">
        <v>2515</v>
      </c>
      <c r="G88" s="31" t="s">
        <v>2515</v>
      </c>
      <c r="H88" s="31" t="s">
        <v>2515</v>
      </c>
      <c r="I88" s="31" t="s">
        <v>2515</v>
      </c>
      <c r="J88" s="29" t="s">
        <v>2591</v>
      </c>
      <c r="K88" s="34">
        <v>4550.0</v>
      </c>
      <c r="L88" s="34">
        <v>4550.0</v>
      </c>
      <c r="M88" s="31" t="s">
        <v>2515</v>
      </c>
      <c r="N88" s="29" t="s">
        <v>58</v>
      </c>
      <c r="O88" s="33" t="s">
        <v>2516</v>
      </c>
      <c r="P88" s="29" t="s">
        <v>2560</v>
      </c>
      <c r="Q88" s="35" t="s">
        <v>39</v>
      </c>
      <c r="R88" s="36"/>
      <c r="S88" s="37"/>
      <c r="T88" s="37"/>
      <c r="U88" s="2"/>
      <c r="V88" s="2"/>
      <c r="W88" s="2"/>
      <c r="X88" s="2"/>
      <c r="Y88" s="2"/>
      <c r="Z88" s="2"/>
    </row>
    <row r="89">
      <c r="A89" s="38" t="s">
        <v>2592</v>
      </c>
      <c r="B89" s="39">
        <v>46203.0</v>
      </c>
      <c r="C89" s="38" t="s">
        <v>159</v>
      </c>
      <c r="D89" s="31" t="s">
        <v>2515</v>
      </c>
      <c r="E89" s="31" t="s">
        <v>2515</v>
      </c>
      <c r="F89" s="32" t="s">
        <v>1000</v>
      </c>
      <c r="G89" s="32" t="s">
        <v>1000</v>
      </c>
      <c r="H89" s="31" t="s">
        <v>2515</v>
      </c>
      <c r="I89" s="33" t="s">
        <v>2516</v>
      </c>
      <c r="J89" s="33"/>
      <c r="K89" s="40">
        <v>0.0</v>
      </c>
      <c r="L89" s="40">
        <v>0.0</v>
      </c>
      <c r="M89" s="32" t="s">
        <v>1000</v>
      </c>
      <c r="N89" s="38" t="s">
        <v>58</v>
      </c>
      <c r="O89" s="33" t="s">
        <v>2516</v>
      </c>
      <c r="P89" s="38" t="s">
        <v>2560</v>
      </c>
      <c r="Q89" s="41" t="s">
        <v>39</v>
      </c>
      <c r="R89" s="36"/>
      <c r="S89" s="37"/>
      <c r="T89" s="37"/>
      <c r="U89" s="2"/>
      <c r="V89" s="2"/>
      <c r="W89" s="2"/>
      <c r="X89" s="2"/>
      <c r="Y89" s="2"/>
      <c r="Z89" s="2"/>
    </row>
    <row r="90">
      <c r="A90" s="42" t="s">
        <v>2593</v>
      </c>
      <c r="B90" s="30">
        <v>46146.0</v>
      </c>
      <c r="C90" s="29" t="s">
        <v>189</v>
      </c>
      <c r="D90" s="31" t="s">
        <v>2515</v>
      </c>
      <c r="E90" s="31" t="s">
        <v>2515</v>
      </c>
      <c r="F90" s="31" t="s">
        <v>2515</v>
      </c>
      <c r="G90" s="31" t="s">
        <v>2515</v>
      </c>
      <c r="H90" s="31" t="s">
        <v>2515</v>
      </c>
      <c r="I90" s="33" t="s">
        <v>2516</v>
      </c>
      <c r="J90" s="33"/>
      <c r="K90" s="34">
        <v>1000.0</v>
      </c>
      <c r="L90" s="34">
        <v>1000.0</v>
      </c>
      <c r="M90" s="31" t="s">
        <v>2515</v>
      </c>
      <c r="N90" s="29" t="s">
        <v>58</v>
      </c>
      <c r="O90" s="33" t="s">
        <v>2516</v>
      </c>
      <c r="P90" s="29" t="s">
        <v>2560</v>
      </c>
      <c r="Q90" s="35" t="s">
        <v>39</v>
      </c>
      <c r="R90" s="36"/>
      <c r="S90" s="37"/>
      <c r="T90" s="37"/>
      <c r="U90" s="2"/>
      <c r="V90" s="2"/>
      <c r="W90" s="2"/>
      <c r="X90" s="2"/>
      <c r="Y90" s="2"/>
      <c r="Z90" s="2"/>
    </row>
    <row r="91">
      <c r="A91" s="38" t="s">
        <v>2594</v>
      </c>
      <c r="B91" s="39">
        <v>46150.0</v>
      </c>
      <c r="C91" s="38" t="s">
        <v>189</v>
      </c>
      <c r="D91" s="31" t="s">
        <v>2515</v>
      </c>
      <c r="E91" s="31" t="s">
        <v>2515</v>
      </c>
      <c r="F91" s="31" t="s">
        <v>2515</v>
      </c>
      <c r="G91" s="31" t="s">
        <v>2515</v>
      </c>
      <c r="H91" s="31" t="s">
        <v>2515</v>
      </c>
      <c r="I91" s="33" t="s">
        <v>2516</v>
      </c>
      <c r="J91" s="33"/>
      <c r="K91" s="40">
        <v>1500.0</v>
      </c>
      <c r="L91" s="40">
        <v>1500.0</v>
      </c>
      <c r="M91" s="31" t="s">
        <v>2515</v>
      </c>
      <c r="N91" s="38" t="s">
        <v>58</v>
      </c>
      <c r="O91" s="33" t="s">
        <v>2516</v>
      </c>
      <c r="P91" s="38" t="s">
        <v>2560</v>
      </c>
      <c r="Q91" s="41" t="s">
        <v>39</v>
      </c>
      <c r="R91" s="36"/>
      <c r="S91" s="37"/>
      <c r="T91" s="37"/>
      <c r="U91" s="2"/>
      <c r="V91" s="2"/>
      <c r="W91" s="2"/>
      <c r="X91" s="2"/>
      <c r="Y91" s="2"/>
      <c r="Z91" s="2"/>
    </row>
    <row r="92">
      <c r="A92" s="29" t="s">
        <v>2595</v>
      </c>
      <c r="B92" s="30">
        <v>46185.0</v>
      </c>
      <c r="C92" s="29" t="s">
        <v>189</v>
      </c>
      <c r="D92" s="31" t="s">
        <v>2515</v>
      </c>
      <c r="E92" s="31" t="s">
        <v>2515</v>
      </c>
      <c r="F92" s="31" t="s">
        <v>2515</v>
      </c>
      <c r="G92" s="31" t="s">
        <v>2515</v>
      </c>
      <c r="H92" s="31" t="s">
        <v>2515</v>
      </c>
      <c r="I92" s="33" t="s">
        <v>2516</v>
      </c>
      <c r="J92" s="33"/>
      <c r="K92" s="34">
        <v>1000.0</v>
      </c>
      <c r="L92" s="34">
        <v>1000.0</v>
      </c>
      <c r="M92" s="31" t="s">
        <v>2515</v>
      </c>
      <c r="N92" s="29" t="s">
        <v>825</v>
      </c>
      <c r="O92" s="33" t="s">
        <v>2516</v>
      </c>
      <c r="P92" s="29" t="s">
        <v>2555</v>
      </c>
      <c r="Q92" s="35" t="s">
        <v>2556</v>
      </c>
      <c r="R92" s="36"/>
      <c r="S92" s="37"/>
      <c r="T92" s="37"/>
      <c r="U92" s="2"/>
      <c r="V92" s="2"/>
      <c r="W92" s="2"/>
      <c r="X92" s="2"/>
      <c r="Y92" s="2"/>
      <c r="Z92" s="2"/>
    </row>
    <row r="93">
      <c r="A93" s="38" t="s">
        <v>2596</v>
      </c>
      <c r="B93" s="39">
        <v>46177.0</v>
      </c>
      <c r="C93" s="38" t="s">
        <v>89</v>
      </c>
      <c r="D93" s="31" t="s">
        <v>2515</v>
      </c>
      <c r="E93" s="31" t="s">
        <v>2515</v>
      </c>
      <c r="F93" s="31" t="s">
        <v>2515</v>
      </c>
      <c r="G93" s="31" t="s">
        <v>2515</v>
      </c>
      <c r="H93" s="31" t="s">
        <v>2515</v>
      </c>
      <c r="I93" s="33" t="s">
        <v>2516</v>
      </c>
      <c r="J93" s="33"/>
      <c r="K93" s="40">
        <v>1500.0</v>
      </c>
      <c r="L93" s="40">
        <v>1500.0</v>
      </c>
      <c r="M93" s="31" t="s">
        <v>2515</v>
      </c>
      <c r="N93" s="38" t="s">
        <v>825</v>
      </c>
      <c r="O93" s="33" t="s">
        <v>2516</v>
      </c>
      <c r="P93" s="38" t="s">
        <v>2555</v>
      </c>
      <c r="Q93" s="41" t="s">
        <v>2556</v>
      </c>
      <c r="R93" s="36"/>
      <c r="S93" s="37"/>
      <c r="T93" s="37"/>
      <c r="U93" s="2"/>
      <c r="V93" s="2"/>
      <c r="W93" s="2"/>
      <c r="X93" s="2"/>
      <c r="Y93" s="2"/>
      <c r="Z93" s="2"/>
    </row>
    <row r="94">
      <c r="A94" s="29" t="s">
        <v>2597</v>
      </c>
      <c r="B94" s="30">
        <v>46185.0</v>
      </c>
      <c r="C94" s="29" t="s">
        <v>89</v>
      </c>
      <c r="D94" s="31" t="s">
        <v>2515</v>
      </c>
      <c r="E94" s="31" t="s">
        <v>2515</v>
      </c>
      <c r="F94" s="31" t="s">
        <v>2515</v>
      </c>
      <c r="G94" s="31" t="s">
        <v>2515</v>
      </c>
      <c r="H94" s="31" t="s">
        <v>2515</v>
      </c>
      <c r="I94" s="33" t="s">
        <v>2516</v>
      </c>
      <c r="J94" s="33"/>
      <c r="K94" s="34">
        <v>1500.0</v>
      </c>
      <c r="L94" s="34">
        <v>1500.0</v>
      </c>
      <c r="M94" s="31" t="s">
        <v>2515</v>
      </c>
      <c r="N94" s="29" t="s">
        <v>825</v>
      </c>
      <c r="O94" s="33" t="s">
        <v>2516</v>
      </c>
      <c r="P94" s="29" t="s">
        <v>2555</v>
      </c>
      <c r="Q94" s="35" t="s">
        <v>2556</v>
      </c>
      <c r="R94" s="36"/>
      <c r="S94" s="37"/>
      <c r="T94" s="37"/>
      <c r="U94" s="2"/>
      <c r="V94" s="2"/>
      <c r="W94" s="2"/>
      <c r="X94" s="2"/>
      <c r="Y94" s="2"/>
      <c r="Z94" s="2"/>
    </row>
    <row r="95">
      <c r="A95" s="38" t="s">
        <v>2598</v>
      </c>
      <c r="B95" s="39">
        <v>46151.0</v>
      </c>
      <c r="C95" s="38" t="s">
        <v>159</v>
      </c>
      <c r="D95" s="31" t="s">
        <v>2515</v>
      </c>
      <c r="E95" s="31" t="s">
        <v>2515</v>
      </c>
      <c r="F95" s="31" t="s">
        <v>2515</v>
      </c>
      <c r="G95" s="31" t="s">
        <v>2515</v>
      </c>
      <c r="H95" s="31" t="s">
        <v>2515</v>
      </c>
      <c r="I95" s="33" t="s">
        <v>2516</v>
      </c>
      <c r="J95" s="33"/>
      <c r="K95" s="40">
        <v>186306.0</v>
      </c>
      <c r="L95" s="40">
        <v>186306.0</v>
      </c>
      <c r="M95" s="31" t="s">
        <v>2515</v>
      </c>
      <c r="N95" s="38" t="s">
        <v>825</v>
      </c>
      <c r="O95" s="33" t="s">
        <v>2516</v>
      </c>
      <c r="P95" s="38" t="s">
        <v>2555</v>
      </c>
      <c r="Q95" s="41" t="s">
        <v>2556</v>
      </c>
      <c r="R95" s="36"/>
      <c r="S95" s="37"/>
      <c r="T95" s="37"/>
      <c r="U95" s="2"/>
      <c r="V95" s="2"/>
      <c r="W95" s="2"/>
      <c r="X95" s="2"/>
      <c r="Y95" s="2"/>
      <c r="Z95" s="2"/>
    </row>
    <row r="96">
      <c r="A96" s="29" t="s">
        <v>2599</v>
      </c>
      <c r="B96" s="30">
        <v>46164.0</v>
      </c>
      <c r="C96" s="29" t="s">
        <v>89</v>
      </c>
      <c r="D96" s="31" t="s">
        <v>2515</v>
      </c>
      <c r="E96" s="31" t="s">
        <v>2515</v>
      </c>
      <c r="F96" s="31" t="s">
        <v>2515</v>
      </c>
      <c r="G96" s="31" t="s">
        <v>2515</v>
      </c>
      <c r="H96" s="31" t="s">
        <v>2515</v>
      </c>
      <c r="I96" s="33" t="s">
        <v>2516</v>
      </c>
      <c r="J96" s="33"/>
      <c r="K96" s="34">
        <v>1500.0</v>
      </c>
      <c r="L96" s="34">
        <v>1500.0</v>
      </c>
      <c r="M96" s="31" t="s">
        <v>2515</v>
      </c>
      <c r="N96" s="29" t="s">
        <v>825</v>
      </c>
      <c r="O96" s="33" t="s">
        <v>2516</v>
      </c>
      <c r="P96" s="29" t="s">
        <v>2555</v>
      </c>
      <c r="Q96" s="35" t="s">
        <v>2556</v>
      </c>
      <c r="R96" s="36"/>
      <c r="S96" s="37"/>
      <c r="T96" s="37"/>
      <c r="U96" s="2"/>
      <c r="V96" s="2"/>
      <c r="W96" s="2"/>
      <c r="X96" s="2"/>
      <c r="Y96" s="2"/>
      <c r="Z96" s="2"/>
    </row>
    <row r="97">
      <c r="A97" s="38" t="s">
        <v>2600</v>
      </c>
      <c r="B97" s="39">
        <v>46193.0</v>
      </c>
      <c r="C97" s="38" t="s">
        <v>334</v>
      </c>
      <c r="D97" s="31" t="s">
        <v>2515</v>
      </c>
      <c r="E97" s="31" t="s">
        <v>2515</v>
      </c>
      <c r="F97" s="31" t="s">
        <v>2515</v>
      </c>
      <c r="G97" s="31" t="s">
        <v>2515</v>
      </c>
      <c r="H97" s="31" t="s">
        <v>2515</v>
      </c>
      <c r="I97" s="33" t="s">
        <v>2516</v>
      </c>
      <c r="J97" s="33"/>
      <c r="K97" s="40">
        <v>1000.0</v>
      </c>
      <c r="L97" s="40">
        <v>1000.0</v>
      </c>
      <c r="M97" s="31" t="s">
        <v>2515</v>
      </c>
      <c r="N97" s="38" t="s">
        <v>825</v>
      </c>
      <c r="O97" s="33" t="s">
        <v>2516</v>
      </c>
      <c r="P97" s="38" t="s">
        <v>2555</v>
      </c>
      <c r="Q97" s="41" t="s">
        <v>2556</v>
      </c>
      <c r="R97" s="36"/>
      <c r="S97" s="37"/>
      <c r="T97" s="37"/>
      <c r="U97" s="2"/>
      <c r="V97" s="2"/>
      <c r="W97" s="2"/>
      <c r="X97" s="2"/>
      <c r="Y97" s="2"/>
      <c r="Z97" s="2"/>
    </row>
    <row r="98">
      <c r="A98" s="29" t="s">
        <v>2601</v>
      </c>
      <c r="B98" s="30">
        <v>46165.0</v>
      </c>
      <c r="C98" s="29" t="s">
        <v>189</v>
      </c>
      <c r="D98" s="31" t="s">
        <v>2515</v>
      </c>
      <c r="E98" s="31" t="s">
        <v>2515</v>
      </c>
      <c r="F98" s="31" t="s">
        <v>2515</v>
      </c>
      <c r="G98" s="31" t="s">
        <v>2515</v>
      </c>
      <c r="H98" s="31" t="s">
        <v>2515</v>
      </c>
      <c r="I98" s="29" t="s">
        <v>2602</v>
      </c>
      <c r="J98" s="29" t="s">
        <v>2602</v>
      </c>
      <c r="K98" s="34">
        <v>1700.0</v>
      </c>
      <c r="L98" s="34">
        <v>1700.0</v>
      </c>
      <c r="M98" s="31" t="s">
        <v>2515</v>
      </c>
      <c r="N98" s="29" t="s">
        <v>825</v>
      </c>
      <c r="O98" s="33" t="s">
        <v>2516</v>
      </c>
      <c r="P98" s="29" t="s">
        <v>2555</v>
      </c>
      <c r="Q98" s="35" t="s">
        <v>2556</v>
      </c>
      <c r="R98" s="36"/>
      <c r="S98" s="37"/>
      <c r="T98" s="37"/>
      <c r="U98" s="2"/>
      <c r="V98" s="2"/>
      <c r="W98" s="2"/>
      <c r="X98" s="2"/>
      <c r="Y98" s="2"/>
      <c r="Z98" s="2"/>
    </row>
    <row r="99">
      <c r="A99" s="38" t="s">
        <v>2603</v>
      </c>
      <c r="B99" s="39">
        <v>46199.0</v>
      </c>
      <c r="C99" s="38" t="s">
        <v>89</v>
      </c>
      <c r="D99" s="31" t="s">
        <v>2515</v>
      </c>
      <c r="E99" s="31" t="s">
        <v>2515</v>
      </c>
      <c r="F99" s="31" t="s">
        <v>2515</v>
      </c>
      <c r="G99" s="31" t="s">
        <v>2515</v>
      </c>
      <c r="H99" s="31" t="s">
        <v>2515</v>
      </c>
      <c r="I99" s="33" t="s">
        <v>2516</v>
      </c>
      <c r="J99" s="33"/>
      <c r="K99" s="40">
        <v>4000.0</v>
      </c>
      <c r="L99" s="40">
        <v>4000.0</v>
      </c>
      <c r="M99" s="31" t="s">
        <v>2515</v>
      </c>
      <c r="N99" s="38" t="s">
        <v>825</v>
      </c>
      <c r="O99" s="33" t="s">
        <v>2516</v>
      </c>
      <c r="P99" s="38" t="s">
        <v>2555</v>
      </c>
      <c r="Q99" s="41" t="s">
        <v>2556</v>
      </c>
      <c r="R99" s="36"/>
      <c r="S99" s="37"/>
      <c r="T99" s="37"/>
      <c r="U99" s="2"/>
      <c r="V99" s="2"/>
      <c r="W99" s="2"/>
      <c r="X99" s="2"/>
      <c r="Y99" s="2"/>
      <c r="Z99" s="2"/>
    </row>
    <row r="100">
      <c r="A100" s="29" t="s">
        <v>2604</v>
      </c>
      <c r="B100" s="30">
        <v>46150.0</v>
      </c>
      <c r="C100" s="29" t="s">
        <v>189</v>
      </c>
      <c r="D100" s="31" t="s">
        <v>2515</v>
      </c>
      <c r="E100" s="31" t="s">
        <v>2515</v>
      </c>
      <c r="F100" s="31" t="s">
        <v>2515</v>
      </c>
      <c r="G100" s="31" t="s">
        <v>2515</v>
      </c>
      <c r="H100" s="31" t="s">
        <v>2515</v>
      </c>
      <c r="I100" s="33" t="s">
        <v>2516</v>
      </c>
      <c r="J100" s="33"/>
      <c r="K100" s="34">
        <v>2325.0</v>
      </c>
      <c r="L100" s="34">
        <v>2325.0</v>
      </c>
      <c r="M100" s="31" t="s">
        <v>2515</v>
      </c>
      <c r="N100" s="29" t="s">
        <v>825</v>
      </c>
      <c r="O100" s="33" t="s">
        <v>2516</v>
      </c>
      <c r="P100" s="29" t="s">
        <v>2555</v>
      </c>
      <c r="Q100" s="35" t="s">
        <v>2556</v>
      </c>
      <c r="R100" s="36"/>
      <c r="S100" s="37"/>
      <c r="T100" s="37"/>
      <c r="U100" s="2"/>
      <c r="V100" s="2"/>
      <c r="W100" s="2"/>
      <c r="X100" s="2"/>
      <c r="Y100" s="2"/>
      <c r="Z100" s="2"/>
    </row>
    <row r="101">
      <c r="A101" s="38" t="s">
        <v>2605</v>
      </c>
      <c r="B101" s="39">
        <v>46170.0</v>
      </c>
      <c r="C101" s="38" t="s">
        <v>189</v>
      </c>
      <c r="D101" s="31" t="s">
        <v>2515</v>
      </c>
      <c r="E101" s="31" t="s">
        <v>2515</v>
      </c>
      <c r="F101" s="31" t="s">
        <v>2515</v>
      </c>
      <c r="G101" s="31" t="s">
        <v>2515</v>
      </c>
      <c r="H101" s="31" t="s">
        <v>2515</v>
      </c>
      <c r="I101" s="33" t="s">
        <v>2516</v>
      </c>
      <c r="J101" s="33"/>
      <c r="K101" s="40">
        <v>1450.0</v>
      </c>
      <c r="L101" s="40">
        <v>1450.0</v>
      </c>
      <c r="M101" s="31" t="s">
        <v>2515</v>
      </c>
      <c r="N101" s="38" t="s">
        <v>825</v>
      </c>
      <c r="O101" s="33" t="s">
        <v>2516</v>
      </c>
      <c r="P101" s="38" t="s">
        <v>2555</v>
      </c>
      <c r="Q101" s="41" t="s">
        <v>2556</v>
      </c>
      <c r="R101" s="36"/>
      <c r="S101" s="37"/>
      <c r="T101" s="37"/>
      <c r="U101" s="2"/>
      <c r="V101" s="2"/>
      <c r="W101" s="2"/>
      <c r="X101" s="2"/>
      <c r="Y101" s="2"/>
      <c r="Z101" s="2"/>
    </row>
    <row r="102">
      <c r="A102" s="29" t="s">
        <v>2606</v>
      </c>
      <c r="B102" s="30">
        <v>46172.0</v>
      </c>
      <c r="C102" s="29" t="s">
        <v>89</v>
      </c>
      <c r="D102" s="31" t="s">
        <v>2515</v>
      </c>
      <c r="E102" s="31" t="s">
        <v>2515</v>
      </c>
      <c r="F102" s="31" t="s">
        <v>2515</v>
      </c>
      <c r="G102" s="31" t="s">
        <v>2515</v>
      </c>
      <c r="H102" s="31" t="s">
        <v>2515</v>
      </c>
      <c r="I102" s="33" t="s">
        <v>2516</v>
      </c>
      <c r="J102" s="33"/>
      <c r="K102" s="34">
        <v>4000.0</v>
      </c>
      <c r="L102" s="34">
        <v>4000.0</v>
      </c>
      <c r="M102" s="31" t="s">
        <v>2515</v>
      </c>
      <c r="N102" s="29" t="s">
        <v>825</v>
      </c>
      <c r="O102" s="33" t="s">
        <v>2516</v>
      </c>
      <c r="P102" s="29" t="s">
        <v>2555</v>
      </c>
      <c r="Q102" s="35" t="s">
        <v>2556</v>
      </c>
      <c r="R102" s="36"/>
      <c r="S102" s="37"/>
      <c r="T102" s="37"/>
      <c r="U102" s="2"/>
      <c r="V102" s="2"/>
      <c r="W102" s="2"/>
      <c r="X102" s="2"/>
      <c r="Y102" s="2"/>
      <c r="Z102" s="2"/>
    </row>
    <row r="103">
      <c r="A103" s="38" t="s">
        <v>2607</v>
      </c>
      <c r="B103" s="39">
        <v>46193.0</v>
      </c>
      <c r="C103" s="38" t="s">
        <v>189</v>
      </c>
      <c r="D103" s="31" t="s">
        <v>2515</v>
      </c>
      <c r="E103" s="31" t="s">
        <v>2515</v>
      </c>
      <c r="F103" s="31" t="s">
        <v>2515</v>
      </c>
      <c r="G103" s="31" t="s">
        <v>2515</v>
      </c>
      <c r="H103" s="31" t="s">
        <v>2515</v>
      </c>
      <c r="I103" s="33" t="s">
        <v>2516</v>
      </c>
      <c r="J103" s="33"/>
      <c r="K103" s="40">
        <v>1000.0</v>
      </c>
      <c r="L103" s="40">
        <v>1000.0</v>
      </c>
      <c r="M103" s="31" t="s">
        <v>2515</v>
      </c>
      <c r="N103" s="38" t="s">
        <v>825</v>
      </c>
      <c r="O103" s="33" t="s">
        <v>2516</v>
      </c>
      <c r="P103" s="38" t="s">
        <v>2555</v>
      </c>
      <c r="Q103" s="41" t="s">
        <v>2556</v>
      </c>
      <c r="R103" s="36"/>
      <c r="S103" s="37"/>
      <c r="T103" s="37"/>
      <c r="U103" s="2"/>
      <c r="V103" s="2"/>
      <c r="W103" s="2"/>
      <c r="X103" s="2"/>
      <c r="Y103" s="2"/>
      <c r="Z103" s="2"/>
    </row>
    <row r="104">
      <c r="A104" s="29" t="s">
        <v>2608</v>
      </c>
      <c r="B104" s="30">
        <v>46156.0</v>
      </c>
      <c r="C104" s="29" t="s">
        <v>89</v>
      </c>
      <c r="D104" s="31" t="s">
        <v>2515</v>
      </c>
      <c r="E104" s="31" t="s">
        <v>2515</v>
      </c>
      <c r="F104" s="31" t="s">
        <v>2515</v>
      </c>
      <c r="G104" s="31" t="s">
        <v>2515</v>
      </c>
      <c r="H104" s="31" t="s">
        <v>2515</v>
      </c>
      <c r="I104" s="33" t="s">
        <v>2516</v>
      </c>
      <c r="J104" s="33"/>
      <c r="K104" s="34">
        <v>0.0</v>
      </c>
      <c r="L104" s="34">
        <v>0.0</v>
      </c>
      <c r="M104" s="31" t="s">
        <v>2515</v>
      </c>
      <c r="N104" s="29" t="s">
        <v>825</v>
      </c>
      <c r="O104" s="33" t="s">
        <v>2516</v>
      </c>
      <c r="P104" s="29" t="s">
        <v>2555</v>
      </c>
      <c r="Q104" s="35" t="s">
        <v>2556</v>
      </c>
      <c r="R104" s="36"/>
      <c r="S104" s="37"/>
      <c r="T104" s="37"/>
      <c r="U104" s="2"/>
      <c r="V104" s="2"/>
      <c r="W104" s="2"/>
      <c r="X104" s="2"/>
      <c r="Y104" s="2"/>
      <c r="Z104" s="2"/>
    </row>
    <row r="105">
      <c r="A105" s="38" t="s">
        <v>2609</v>
      </c>
      <c r="B105" s="39">
        <v>46186.0</v>
      </c>
      <c r="C105" s="38" t="s">
        <v>89</v>
      </c>
      <c r="D105" s="31" t="s">
        <v>2515</v>
      </c>
      <c r="E105" s="31" t="s">
        <v>2515</v>
      </c>
      <c r="F105" s="31" t="s">
        <v>2515</v>
      </c>
      <c r="G105" s="31" t="s">
        <v>2515</v>
      </c>
      <c r="H105" s="31" t="s">
        <v>2515</v>
      </c>
      <c r="I105" s="33" t="s">
        <v>2516</v>
      </c>
      <c r="J105" s="33"/>
      <c r="K105" s="40">
        <v>1500.0</v>
      </c>
      <c r="L105" s="40">
        <v>1500.0</v>
      </c>
      <c r="M105" s="31" t="s">
        <v>2515</v>
      </c>
      <c r="N105" s="38" t="s">
        <v>825</v>
      </c>
      <c r="O105" s="33" t="s">
        <v>2516</v>
      </c>
      <c r="P105" s="38" t="s">
        <v>2555</v>
      </c>
      <c r="Q105" s="41" t="s">
        <v>2556</v>
      </c>
      <c r="R105" s="36"/>
      <c r="S105" s="37"/>
      <c r="T105" s="37"/>
      <c r="U105" s="2"/>
      <c r="V105" s="2"/>
      <c r="W105" s="2"/>
      <c r="X105" s="2"/>
      <c r="Y105" s="2"/>
      <c r="Z105" s="2"/>
    </row>
    <row r="106">
      <c r="A106" s="29" t="s">
        <v>2610</v>
      </c>
      <c r="B106" s="30">
        <v>46165.0</v>
      </c>
      <c r="C106" s="29" t="s">
        <v>334</v>
      </c>
      <c r="D106" s="31" t="s">
        <v>2515</v>
      </c>
      <c r="E106" s="31" t="s">
        <v>2515</v>
      </c>
      <c r="F106" s="31" t="s">
        <v>2515</v>
      </c>
      <c r="G106" s="31" t="s">
        <v>2515</v>
      </c>
      <c r="H106" s="31" t="s">
        <v>2515</v>
      </c>
      <c r="I106" s="29" t="s">
        <v>2611</v>
      </c>
      <c r="J106" s="29" t="s">
        <v>2611</v>
      </c>
      <c r="K106" s="34">
        <v>1700.0</v>
      </c>
      <c r="L106" s="34">
        <v>1700.0</v>
      </c>
      <c r="M106" s="31" t="s">
        <v>2515</v>
      </c>
      <c r="N106" s="29" t="s">
        <v>825</v>
      </c>
      <c r="O106" s="33" t="s">
        <v>2516</v>
      </c>
      <c r="P106" s="29" t="s">
        <v>2555</v>
      </c>
      <c r="Q106" s="35" t="s">
        <v>2556</v>
      </c>
      <c r="R106" s="36"/>
      <c r="S106" s="37"/>
      <c r="T106" s="37"/>
      <c r="U106" s="2"/>
      <c r="V106" s="2"/>
      <c r="W106" s="2"/>
      <c r="X106" s="2"/>
      <c r="Y106" s="2"/>
      <c r="Z106" s="2"/>
    </row>
    <row r="107">
      <c r="A107" s="38" t="s">
        <v>2612</v>
      </c>
      <c r="B107" s="39">
        <v>46156.0</v>
      </c>
      <c r="C107" s="38" t="s">
        <v>189</v>
      </c>
      <c r="D107" s="31" t="s">
        <v>2515</v>
      </c>
      <c r="E107" s="31" t="s">
        <v>2515</v>
      </c>
      <c r="F107" s="31" t="s">
        <v>2515</v>
      </c>
      <c r="G107" s="31" t="s">
        <v>2515</v>
      </c>
      <c r="H107" s="31" t="s">
        <v>2515</v>
      </c>
      <c r="I107" s="33" t="s">
        <v>2516</v>
      </c>
      <c r="J107" s="33"/>
      <c r="K107" s="40">
        <v>1500.0</v>
      </c>
      <c r="L107" s="40">
        <v>1500.0</v>
      </c>
      <c r="M107" s="31" t="s">
        <v>2515</v>
      </c>
      <c r="N107" s="38" t="s">
        <v>825</v>
      </c>
      <c r="O107" s="33" t="s">
        <v>2516</v>
      </c>
      <c r="P107" s="38" t="s">
        <v>2555</v>
      </c>
      <c r="Q107" s="41" t="s">
        <v>2556</v>
      </c>
      <c r="R107" s="36"/>
      <c r="S107" s="37"/>
      <c r="T107" s="37"/>
      <c r="U107" s="2"/>
      <c r="V107" s="2"/>
      <c r="W107" s="2"/>
      <c r="X107" s="2"/>
      <c r="Y107" s="2"/>
      <c r="Z107" s="2"/>
    </row>
    <row r="108">
      <c r="A108" s="29" t="s">
        <v>850</v>
      </c>
      <c r="B108" s="30">
        <v>46207.0</v>
      </c>
      <c r="C108" s="29" t="s">
        <v>89</v>
      </c>
      <c r="D108" s="31" t="s">
        <v>2515</v>
      </c>
      <c r="E108" s="31" t="s">
        <v>2515</v>
      </c>
      <c r="F108" s="31" t="s">
        <v>2515</v>
      </c>
      <c r="G108" s="31" t="s">
        <v>2515</v>
      </c>
      <c r="H108" s="31" t="s">
        <v>2515</v>
      </c>
      <c r="I108" s="33" t="s">
        <v>2516</v>
      </c>
      <c r="J108" s="33"/>
      <c r="K108" s="34">
        <v>1500.0</v>
      </c>
      <c r="L108" s="34">
        <v>1500.0</v>
      </c>
      <c r="M108" s="31" t="s">
        <v>2515</v>
      </c>
      <c r="N108" s="29" t="s">
        <v>825</v>
      </c>
      <c r="O108" s="33" t="s">
        <v>2516</v>
      </c>
      <c r="P108" s="29" t="s">
        <v>2555</v>
      </c>
      <c r="Q108" s="35" t="s">
        <v>2556</v>
      </c>
      <c r="R108" s="36"/>
      <c r="S108" s="37"/>
      <c r="T108" s="37"/>
      <c r="U108" s="2"/>
      <c r="V108" s="2"/>
      <c r="W108" s="2"/>
      <c r="X108" s="2"/>
      <c r="Y108" s="2"/>
      <c r="Z108" s="2"/>
    </row>
    <row r="109">
      <c r="A109" s="38" t="s">
        <v>2613</v>
      </c>
      <c r="B109" s="39">
        <v>46170.0</v>
      </c>
      <c r="C109" s="38" t="s">
        <v>544</v>
      </c>
      <c r="D109" s="31" t="s">
        <v>2515</v>
      </c>
      <c r="E109" s="31" t="s">
        <v>2515</v>
      </c>
      <c r="F109" s="31" t="s">
        <v>2515</v>
      </c>
      <c r="G109" s="31" t="s">
        <v>2515</v>
      </c>
      <c r="H109" s="31" t="s">
        <v>2515</v>
      </c>
      <c r="I109" s="33" t="s">
        <v>2516</v>
      </c>
      <c r="J109" s="33"/>
      <c r="K109" s="40">
        <v>3500.0</v>
      </c>
      <c r="L109" s="40">
        <v>3500.0</v>
      </c>
      <c r="M109" s="31" t="s">
        <v>2515</v>
      </c>
      <c r="N109" s="38" t="s">
        <v>825</v>
      </c>
      <c r="O109" s="33" t="s">
        <v>2516</v>
      </c>
      <c r="P109" s="38" t="s">
        <v>2555</v>
      </c>
      <c r="Q109" s="41" t="s">
        <v>2556</v>
      </c>
      <c r="R109" s="36"/>
      <c r="S109" s="37"/>
      <c r="T109" s="37"/>
      <c r="U109" s="2"/>
      <c r="V109" s="2"/>
      <c r="W109" s="2"/>
      <c r="X109" s="2"/>
      <c r="Y109" s="2"/>
      <c r="Z109" s="2"/>
    </row>
    <row r="110">
      <c r="A110" s="42" t="s">
        <v>2614</v>
      </c>
      <c r="B110" s="30">
        <v>46160.0</v>
      </c>
      <c r="C110" s="29" t="s">
        <v>189</v>
      </c>
      <c r="D110" s="31" t="s">
        <v>2515</v>
      </c>
      <c r="E110" s="31" t="s">
        <v>2515</v>
      </c>
      <c r="F110" s="31" t="s">
        <v>2515</v>
      </c>
      <c r="G110" s="31" t="s">
        <v>2515</v>
      </c>
      <c r="H110" s="31" t="s">
        <v>2515</v>
      </c>
      <c r="I110" s="33" t="s">
        <v>2516</v>
      </c>
      <c r="J110" s="33"/>
      <c r="K110" s="34">
        <v>2325.0</v>
      </c>
      <c r="L110" s="34">
        <v>2325.0</v>
      </c>
      <c r="M110" s="31" t="s">
        <v>2515</v>
      </c>
      <c r="N110" s="29" t="s">
        <v>825</v>
      </c>
      <c r="O110" s="33" t="s">
        <v>2516</v>
      </c>
      <c r="P110" s="29" t="s">
        <v>2555</v>
      </c>
      <c r="Q110" s="35" t="s">
        <v>2556</v>
      </c>
      <c r="R110" s="36"/>
      <c r="S110" s="37"/>
      <c r="T110" s="37"/>
      <c r="U110" s="2"/>
      <c r="V110" s="2"/>
      <c r="W110" s="2"/>
      <c r="X110" s="2"/>
      <c r="Y110" s="2"/>
      <c r="Z110" s="2"/>
    </row>
    <row r="111">
      <c r="A111" s="38" t="s">
        <v>2615</v>
      </c>
      <c r="B111" s="39">
        <v>46165.0</v>
      </c>
      <c r="C111" s="38" t="s">
        <v>89</v>
      </c>
      <c r="D111" s="31" t="s">
        <v>2515</v>
      </c>
      <c r="E111" s="31" t="s">
        <v>2515</v>
      </c>
      <c r="F111" s="31" t="s">
        <v>2515</v>
      </c>
      <c r="G111" s="31" t="s">
        <v>2515</v>
      </c>
      <c r="H111" s="31" t="s">
        <v>2515</v>
      </c>
      <c r="I111" s="33" t="s">
        <v>2516</v>
      </c>
      <c r="J111" s="33"/>
      <c r="K111" s="40">
        <v>1500.0</v>
      </c>
      <c r="L111" s="40">
        <v>1500.0</v>
      </c>
      <c r="M111" s="31" t="s">
        <v>2515</v>
      </c>
      <c r="N111" s="38" t="s">
        <v>825</v>
      </c>
      <c r="O111" s="33" t="s">
        <v>2516</v>
      </c>
      <c r="P111" s="38" t="s">
        <v>2555</v>
      </c>
      <c r="Q111" s="41" t="s">
        <v>2556</v>
      </c>
      <c r="R111" s="36"/>
      <c r="S111" s="37"/>
      <c r="T111" s="37"/>
      <c r="U111" s="2"/>
      <c r="V111" s="2"/>
      <c r="W111" s="2"/>
      <c r="X111" s="2"/>
      <c r="Y111" s="2"/>
      <c r="Z111" s="2"/>
    </row>
    <row r="112">
      <c r="A112" s="42" t="s">
        <v>2616</v>
      </c>
      <c r="B112" s="30">
        <v>46151.0</v>
      </c>
      <c r="C112" s="29" t="s">
        <v>189</v>
      </c>
      <c r="D112" s="31" t="s">
        <v>2515</v>
      </c>
      <c r="E112" s="31" t="s">
        <v>2515</v>
      </c>
      <c r="F112" s="31" t="s">
        <v>2515</v>
      </c>
      <c r="G112" s="31" t="s">
        <v>2515</v>
      </c>
      <c r="H112" s="31" t="s">
        <v>2515</v>
      </c>
      <c r="I112" s="33" t="s">
        <v>2516</v>
      </c>
      <c r="J112" s="33"/>
      <c r="K112" s="34">
        <v>2500.0</v>
      </c>
      <c r="L112" s="34">
        <v>2500.0</v>
      </c>
      <c r="M112" s="31" t="s">
        <v>2515</v>
      </c>
      <c r="N112" s="29" t="s">
        <v>825</v>
      </c>
      <c r="O112" s="33" t="s">
        <v>2516</v>
      </c>
      <c r="P112" s="29" t="s">
        <v>2555</v>
      </c>
      <c r="Q112" s="35" t="s">
        <v>2556</v>
      </c>
      <c r="R112" s="36"/>
      <c r="S112" s="37"/>
      <c r="T112" s="37"/>
      <c r="U112" s="2"/>
      <c r="V112" s="2"/>
      <c r="W112" s="2"/>
      <c r="X112" s="2"/>
      <c r="Y112" s="2"/>
      <c r="Z112" s="2"/>
    </row>
    <row r="113">
      <c r="A113" s="38" t="s">
        <v>2617</v>
      </c>
      <c r="B113" s="39">
        <v>46200.0</v>
      </c>
      <c r="C113" s="38" t="s">
        <v>334</v>
      </c>
      <c r="D113" s="31" t="s">
        <v>2515</v>
      </c>
      <c r="E113" s="31" t="s">
        <v>2515</v>
      </c>
      <c r="F113" s="31" t="s">
        <v>2515</v>
      </c>
      <c r="G113" s="31" t="s">
        <v>2515</v>
      </c>
      <c r="H113" s="31" t="s">
        <v>2515</v>
      </c>
      <c r="I113" s="33" t="s">
        <v>2516</v>
      </c>
      <c r="J113" s="33"/>
      <c r="K113" s="40">
        <v>2200.0</v>
      </c>
      <c r="L113" s="40">
        <v>2200.0</v>
      </c>
      <c r="M113" s="31" t="s">
        <v>2515</v>
      </c>
      <c r="N113" s="38" t="s">
        <v>825</v>
      </c>
      <c r="O113" s="33" t="s">
        <v>2516</v>
      </c>
      <c r="P113" s="38" t="s">
        <v>2555</v>
      </c>
      <c r="Q113" s="41" t="s">
        <v>2556</v>
      </c>
      <c r="R113" s="36"/>
      <c r="S113" s="37"/>
      <c r="T113" s="37"/>
      <c r="U113" s="2"/>
      <c r="V113" s="2"/>
      <c r="W113" s="2"/>
      <c r="X113" s="2"/>
      <c r="Y113" s="2"/>
      <c r="Z113" s="2"/>
    </row>
    <row r="114">
      <c r="A114" s="29" t="s">
        <v>848</v>
      </c>
      <c r="B114" s="30">
        <v>46212.0</v>
      </c>
      <c r="C114" s="29" t="s">
        <v>89</v>
      </c>
      <c r="D114" s="31" t="s">
        <v>2515</v>
      </c>
      <c r="E114" s="31" t="s">
        <v>2515</v>
      </c>
      <c r="F114" s="31" t="s">
        <v>2515</v>
      </c>
      <c r="G114" s="31" t="s">
        <v>2515</v>
      </c>
      <c r="H114" s="31" t="s">
        <v>2515</v>
      </c>
      <c r="I114" s="33" t="s">
        <v>2516</v>
      </c>
      <c r="J114" s="33"/>
      <c r="K114" s="34">
        <v>1500.0</v>
      </c>
      <c r="L114" s="34">
        <v>1500.0</v>
      </c>
      <c r="M114" s="31" t="s">
        <v>2515</v>
      </c>
      <c r="N114" s="29" t="s">
        <v>825</v>
      </c>
      <c r="O114" s="33" t="s">
        <v>2516</v>
      </c>
      <c r="P114" s="29" t="s">
        <v>2555</v>
      </c>
      <c r="Q114" s="35" t="s">
        <v>2556</v>
      </c>
      <c r="R114" s="36"/>
      <c r="S114" s="37"/>
      <c r="T114" s="37"/>
      <c r="U114" s="2"/>
      <c r="V114" s="2"/>
      <c r="W114" s="2"/>
      <c r="X114" s="2"/>
      <c r="Y114" s="2"/>
      <c r="Z114" s="2"/>
    </row>
    <row r="115">
      <c r="A115" s="38" t="s">
        <v>2618</v>
      </c>
      <c r="B115" s="39">
        <v>46164.0</v>
      </c>
      <c r="C115" s="38" t="s">
        <v>89</v>
      </c>
      <c r="D115" s="31" t="s">
        <v>2515</v>
      </c>
      <c r="E115" s="31" t="s">
        <v>2515</v>
      </c>
      <c r="F115" s="31" t="s">
        <v>2515</v>
      </c>
      <c r="G115" s="31" t="s">
        <v>2515</v>
      </c>
      <c r="H115" s="31" t="s">
        <v>2515</v>
      </c>
      <c r="I115" s="33" t="s">
        <v>2516</v>
      </c>
      <c r="J115" s="33"/>
      <c r="K115" s="40">
        <v>1500.0</v>
      </c>
      <c r="L115" s="40">
        <v>1500.0</v>
      </c>
      <c r="M115" s="31" t="s">
        <v>2515</v>
      </c>
      <c r="N115" s="38" t="s">
        <v>825</v>
      </c>
      <c r="O115" s="33" t="s">
        <v>2516</v>
      </c>
      <c r="P115" s="38" t="s">
        <v>2555</v>
      </c>
      <c r="Q115" s="41" t="s">
        <v>2556</v>
      </c>
      <c r="R115" s="36"/>
      <c r="S115" s="37"/>
      <c r="T115" s="37"/>
      <c r="U115" s="2"/>
      <c r="V115" s="2"/>
      <c r="W115" s="2"/>
      <c r="X115" s="2"/>
      <c r="Y115" s="2"/>
      <c r="Z115" s="2"/>
    </row>
    <row r="116">
      <c r="A116" s="29" t="s">
        <v>2619</v>
      </c>
      <c r="B116" s="30">
        <v>46151.0</v>
      </c>
      <c r="C116" s="29" t="s">
        <v>189</v>
      </c>
      <c r="D116" s="31" t="s">
        <v>2515</v>
      </c>
      <c r="E116" s="31" t="s">
        <v>2515</v>
      </c>
      <c r="F116" s="31" t="s">
        <v>2515</v>
      </c>
      <c r="G116" s="31" t="s">
        <v>2515</v>
      </c>
      <c r="H116" s="31" t="s">
        <v>2515</v>
      </c>
      <c r="I116" s="29" t="s">
        <v>2541</v>
      </c>
      <c r="J116" s="29" t="s">
        <v>2620</v>
      </c>
      <c r="K116" s="34">
        <v>1700.0</v>
      </c>
      <c r="L116" s="34">
        <v>1700.0</v>
      </c>
      <c r="M116" s="31" t="s">
        <v>2515</v>
      </c>
      <c r="N116" s="29" t="s">
        <v>825</v>
      </c>
      <c r="O116" s="33" t="s">
        <v>2516</v>
      </c>
      <c r="P116" s="29" t="s">
        <v>2555</v>
      </c>
      <c r="Q116" s="35" t="s">
        <v>2556</v>
      </c>
      <c r="R116" s="36"/>
      <c r="S116" s="37"/>
      <c r="T116" s="37"/>
      <c r="U116" s="2"/>
      <c r="V116" s="2"/>
      <c r="W116" s="2"/>
      <c r="X116" s="2"/>
      <c r="Y116" s="2"/>
      <c r="Z116" s="2"/>
    </row>
    <row r="117">
      <c r="A117" s="42" t="s">
        <v>2621</v>
      </c>
      <c r="B117" s="39">
        <v>46178.0</v>
      </c>
      <c r="C117" s="38" t="s">
        <v>89</v>
      </c>
      <c r="D117" s="31" t="s">
        <v>2515</v>
      </c>
      <c r="E117" s="31" t="s">
        <v>2515</v>
      </c>
      <c r="F117" s="31" t="s">
        <v>2515</v>
      </c>
      <c r="G117" s="31" t="s">
        <v>2515</v>
      </c>
      <c r="H117" s="31" t="s">
        <v>2515</v>
      </c>
      <c r="I117" s="33" t="s">
        <v>2516</v>
      </c>
      <c r="J117" s="33"/>
      <c r="K117" s="40">
        <v>1500.0</v>
      </c>
      <c r="L117" s="40">
        <v>1500.0</v>
      </c>
      <c r="M117" s="31" t="s">
        <v>2515</v>
      </c>
      <c r="N117" s="38" t="s">
        <v>825</v>
      </c>
      <c r="O117" s="33" t="s">
        <v>2516</v>
      </c>
      <c r="P117" s="38" t="s">
        <v>2555</v>
      </c>
      <c r="Q117" s="41" t="s">
        <v>2556</v>
      </c>
      <c r="R117" s="36"/>
      <c r="S117" s="37"/>
      <c r="T117" s="37"/>
      <c r="U117" s="2"/>
      <c r="V117" s="2"/>
      <c r="W117" s="2"/>
      <c r="X117" s="2"/>
      <c r="Y117" s="2"/>
      <c r="Z117" s="2"/>
    </row>
    <row r="118">
      <c r="A118" s="29" t="s">
        <v>2622</v>
      </c>
      <c r="B118" s="30">
        <v>46157.0</v>
      </c>
      <c r="C118" s="29" t="s">
        <v>89</v>
      </c>
      <c r="D118" s="31" t="s">
        <v>2515</v>
      </c>
      <c r="E118" s="31" t="s">
        <v>2515</v>
      </c>
      <c r="F118" s="31" t="s">
        <v>2515</v>
      </c>
      <c r="G118" s="31" t="s">
        <v>2515</v>
      </c>
      <c r="H118" s="31" t="s">
        <v>2515</v>
      </c>
      <c r="I118" s="33" t="s">
        <v>2516</v>
      </c>
      <c r="J118" s="33"/>
      <c r="K118" s="34">
        <v>1500.0</v>
      </c>
      <c r="L118" s="34">
        <v>1500.0</v>
      </c>
      <c r="M118" s="31" t="s">
        <v>2515</v>
      </c>
      <c r="N118" s="29" t="s">
        <v>825</v>
      </c>
      <c r="O118" s="33" t="s">
        <v>2516</v>
      </c>
      <c r="P118" s="29" t="s">
        <v>2555</v>
      </c>
      <c r="Q118" s="35" t="s">
        <v>2556</v>
      </c>
      <c r="R118" s="36"/>
      <c r="S118" s="37"/>
      <c r="T118" s="37"/>
      <c r="U118" s="2"/>
      <c r="V118" s="2"/>
      <c r="W118" s="2"/>
      <c r="X118" s="2"/>
      <c r="Y118" s="2"/>
      <c r="Z118" s="2"/>
    </row>
    <row r="119">
      <c r="A119" s="38" t="s">
        <v>2623</v>
      </c>
      <c r="B119" s="39">
        <v>46192.0</v>
      </c>
      <c r="C119" s="38" t="s">
        <v>2624</v>
      </c>
      <c r="D119" s="31" t="s">
        <v>2515</v>
      </c>
      <c r="E119" s="31" t="s">
        <v>2515</v>
      </c>
      <c r="F119" s="31" t="s">
        <v>2515</v>
      </c>
      <c r="G119" s="31" t="s">
        <v>2515</v>
      </c>
      <c r="H119" s="31" t="s">
        <v>2515</v>
      </c>
      <c r="I119" s="33" t="s">
        <v>2516</v>
      </c>
      <c r="J119" s="33"/>
      <c r="K119" s="40">
        <v>0.0</v>
      </c>
      <c r="L119" s="40">
        <v>0.0</v>
      </c>
      <c r="M119" s="31" t="s">
        <v>2515</v>
      </c>
      <c r="N119" s="38" t="s">
        <v>825</v>
      </c>
      <c r="O119" s="33" t="s">
        <v>2516</v>
      </c>
      <c r="P119" s="38" t="s">
        <v>2555</v>
      </c>
      <c r="Q119" s="41" t="s">
        <v>2556</v>
      </c>
      <c r="R119" s="36"/>
      <c r="S119" s="37"/>
      <c r="T119" s="37"/>
      <c r="U119" s="2"/>
      <c r="V119" s="2"/>
      <c r="W119" s="2"/>
      <c r="X119" s="2"/>
      <c r="Y119" s="2"/>
      <c r="Z119" s="2"/>
    </row>
    <row r="120">
      <c r="A120" s="29" t="s">
        <v>2625</v>
      </c>
      <c r="B120" s="30">
        <v>46186.0</v>
      </c>
      <c r="C120" s="29" t="s">
        <v>189</v>
      </c>
      <c r="D120" s="31" t="s">
        <v>2515</v>
      </c>
      <c r="E120" s="31" t="s">
        <v>2515</v>
      </c>
      <c r="F120" s="31" t="s">
        <v>2515</v>
      </c>
      <c r="G120" s="31" t="s">
        <v>2515</v>
      </c>
      <c r="H120" s="31" t="s">
        <v>2515</v>
      </c>
      <c r="I120" s="33" t="s">
        <v>2516</v>
      </c>
      <c r="J120" s="33"/>
      <c r="K120" s="34">
        <v>1000.0</v>
      </c>
      <c r="L120" s="34">
        <v>1000.0</v>
      </c>
      <c r="M120" s="31" t="s">
        <v>2515</v>
      </c>
      <c r="N120" s="29" t="s">
        <v>825</v>
      </c>
      <c r="O120" s="33" t="s">
        <v>2516</v>
      </c>
      <c r="P120" s="29" t="s">
        <v>2555</v>
      </c>
      <c r="Q120" s="35" t="s">
        <v>2556</v>
      </c>
      <c r="R120" s="36"/>
      <c r="S120" s="37"/>
      <c r="T120" s="37"/>
      <c r="U120" s="2"/>
      <c r="V120" s="2"/>
      <c r="W120" s="2"/>
      <c r="X120" s="2"/>
      <c r="Y120" s="2"/>
      <c r="Z120" s="2"/>
    </row>
    <row r="121">
      <c r="A121" s="42" t="s">
        <v>2626</v>
      </c>
      <c r="B121" s="39">
        <v>46178.0</v>
      </c>
      <c r="C121" s="38" t="s">
        <v>89</v>
      </c>
      <c r="D121" s="31" t="s">
        <v>2515</v>
      </c>
      <c r="E121" s="31" t="s">
        <v>2515</v>
      </c>
      <c r="F121" s="31" t="s">
        <v>2515</v>
      </c>
      <c r="G121" s="31" t="s">
        <v>2515</v>
      </c>
      <c r="H121" s="31" t="s">
        <v>2515</v>
      </c>
      <c r="I121" s="33" t="s">
        <v>2516</v>
      </c>
      <c r="J121" s="33"/>
      <c r="K121" s="40">
        <v>1500.0</v>
      </c>
      <c r="L121" s="40">
        <v>1500.0</v>
      </c>
      <c r="M121" s="31" t="s">
        <v>2515</v>
      </c>
      <c r="N121" s="38" t="s">
        <v>825</v>
      </c>
      <c r="O121" s="33" t="s">
        <v>2516</v>
      </c>
      <c r="P121" s="38" t="s">
        <v>2555</v>
      </c>
      <c r="Q121" s="41" t="s">
        <v>2556</v>
      </c>
      <c r="R121" s="36"/>
      <c r="S121" s="37"/>
      <c r="T121" s="37"/>
      <c r="U121" s="2"/>
      <c r="V121" s="2"/>
      <c r="W121" s="2"/>
      <c r="X121" s="2"/>
      <c r="Y121" s="2"/>
      <c r="Z121" s="2"/>
    </row>
    <row r="122">
      <c r="A122" s="29" t="s">
        <v>2627</v>
      </c>
      <c r="B122" s="30">
        <v>46151.0</v>
      </c>
      <c r="C122" s="29" t="s">
        <v>189</v>
      </c>
      <c r="D122" s="31" t="s">
        <v>2515</v>
      </c>
      <c r="E122" s="31" t="s">
        <v>2515</v>
      </c>
      <c r="F122" s="31" t="s">
        <v>2515</v>
      </c>
      <c r="G122" s="31" t="s">
        <v>2515</v>
      </c>
      <c r="H122" s="31" t="s">
        <v>2515</v>
      </c>
      <c r="I122" s="33" t="s">
        <v>2516</v>
      </c>
      <c r="J122" s="33"/>
      <c r="K122" s="34">
        <v>1700.0</v>
      </c>
      <c r="L122" s="34">
        <v>1700.0</v>
      </c>
      <c r="M122" s="31" t="s">
        <v>2515</v>
      </c>
      <c r="N122" s="29" t="s">
        <v>825</v>
      </c>
      <c r="O122" s="33" t="s">
        <v>2516</v>
      </c>
      <c r="P122" s="29" t="s">
        <v>2555</v>
      </c>
      <c r="Q122" s="35" t="s">
        <v>2556</v>
      </c>
      <c r="R122" s="36"/>
      <c r="S122" s="37"/>
      <c r="T122" s="37"/>
      <c r="U122" s="2"/>
      <c r="V122" s="2"/>
      <c r="W122" s="2"/>
      <c r="X122" s="2"/>
      <c r="Y122" s="2"/>
      <c r="Z122" s="2"/>
    </row>
    <row r="123">
      <c r="A123" s="38" t="s">
        <v>2628</v>
      </c>
      <c r="B123" s="39">
        <v>46164.0</v>
      </c>
      <c r="C123" s="38" t="s">
        <v>334</v>
      </c>
      <c r="D123" s="31" t="s">
        <v>2515</v>
      </c>
      <c r="E123" s="31" t="s">
        <v>2515</v>
      </c>
      <c r="F123" s="31" t="s">
        <v>2515</v>
      </c>
      <c r="G123" s="31" t="s">
        <v>2515</v>
      </c>
      <c r="H123" s="31" t="s">
        <v>2515</v>
      </c>
      <c r="I123" s="33" t="s">
        <v>2516</v>
      </c>
      <c r="J123" s="33"/>
      <c r="K123" s="40">
        <v>660.0</v>
      </c>
      <c r="L123" s="40">
        <v>660.0</v>
      </c>
      <c r="M123" s="31" t="s">
        <v>2515</v>
      </c>
      <c r="N123" s="38" t="s">
        <v>915</v>
      </c>
      <c r="O123" s="33" t="s">
        <v>2516</v>
      </c>
      <c r="P123" s="38" t="s">
        <v>2517</v>
      </c>
      <c r="Q123" s="41" t="s">
        <v>2556</v>
      </c>
      <c r="R123" s="36"/>
      <c r="S123" s="37"/>
      <c r="T123" s="37"/>
      <c r="U123" s="2"/>
      <c r="V123" s="2"/>
      <c r="W123" s="2"/>
      <c r="X123" s="2"/>
      <c r="Y123" s="2"/>
      <c r="Z123" s="2"/>
    </row>
    <row r="124">
      <c r="A124" s="29" t="s">
        <v>2629</v>
      </c>
      <c r="B124" s="30">
        <v>46181.0</v>
      </c>
      <c r="C124" s="29" t="s">
        <v>189</v>
      </c>
      <c r="D124" s="31" t="s">
        <v>2515</v>
      </c>
      <c r="E124" s="31" t="s">
        <v>2515</v>
      </c>
      <c r="F124" s="31" t="s">
        <v>2515</v>
      </c>
      <c r="G124" s="31" t="s">
        <v>2515</v>
      </c>
      <c r="H124" s="31" t="s">
        <v>2515</v>
      </c>
      <c r="I124" s="33" t="s">
        <v>2516</v>
      </c>
      <c r="J124" s="33"/>
      <c r="K124" s="34">
        <v>0.0</v>
      </c>
      <c r="L124" s="34">
        <v>0.0</v>
      </c>
      <c r="M124" s="32" t="s">
        <v>1000</v>
      </c>
      <c r="N124" s="29" t="s">
        <v>915</v>
      </c>
      <c r="O124" s="33" t="s">
        <v>2516</v>
      </c>
      <c r="P124" s="29" t="s">
        <v>2517</v>
      </c>
      <c r="Q124" s="35" t="s">
        <v>2556</v>
      </c>
      <c r="R124" s="36"/>
      <c r="S124" s="37"/>
      <c r="T124" s="37"/>
      <c r="U124" s="2"/>
      <c r="V124" s="2"/>
      <c r="W124" s="2"/>
      <c r="X124" s="2"/>
      <c r="Y124" s="2"/>
      <c r="Z124" s="2"/>
    </row>
    <row r="125">
      <c r="A125" s="38" t="s">
        <v>2630</v>
      </c>
      <c r="B125" s="39">
        <v>46195.0</v>
      </c>
      <c r="C125" s="38" t="s">
        <v>189</v>
      </c>
      <c r="D125" s="31" t="s">
        <v>2515</v>
      </c>
      <c r="E125" s="31" t="s">
        <v>2515</v>
      </c>
      <c r="F125" s="31" t="s">
        <v>2515</v>
      </c>
      <c r="G125" s="31" t="s">
        <v>2515</v>
      </c>
      <c r="H125" s="31" t="s">
        <v>2515</v>
      </c>
      <c r="I125" s="33" t="s">
        <v>2516</v>
      </c>
      <c r="J125" s="33"/>
      <c r="K125" s="40">
        <v>450.0</v>
      </c>
      <c r="L125" s="40">
        <v>450.0</v>
      </c>
      <c r="M125" s="31" t="s">
        <v>2515</v>
      </c>
      <c r="N125" s="38" t="s">
        <v>915</v>
      </c>
      <c r="O125" s="33" t="s">
        <v>2516</v>
      </c>
      <c r="P125" s="38" t="s">
        <v>2517</v>
      </c>
      <c r="Q125" s="41" t="s">
        <v>2556</v>
      </c>
      <c r="R125" s="36"/>
      <c r="S125" s="37"/>
      <c r="T125" s="37"/>
      <c r="U125" s="2"/>
      <c r="V125" s="2"/>
      <c r="W125" s="2"/>
      <c r="X125" s="2"/>
      <c r="Y125" s="2"/>
      <c r="Z125" s="2"/>
    </row>
    <row r="126">
      <c r="A126" s="29" t="s">
        <v>2631</v>
      </c>
      <c r="B126" s="30">
        <v>46192.0</v>
      </c>
      <c r="C126" s="29" t="s">
        <v>89</v>
      </c>
      <c r="D126" s="31" t="s">
        <v>2515</v>
      </c>
      <c r="E126" s="31" t="s">
        <v>2515</v>
      </c>
      <c r="F126" s="32" t="s">
        <v>1000</v>
      </c>
      <c r="G126" s="32" t="s">
        <v>1000</v>
      </c>
      <c r="H126" s="31" t="s">
        <v>2515</v>
      </c>
      <c r="I126" s="33" t="s">
        <v>2516</v>
      </c>
      <c r="J126" s="33"/>
      <c r="K126" s="34">
        <v>0.0</v>
      </c>
      <c r="L126" s="34">
        <v>0.0</v>
      </c>
      <c r="M126" s="31" t="s">
        <v>2515</v>
      </c>
      <c r="N126" s="29" t="s">
        <v>831</v>
      </c>
      <c r="O126" s="33" t="s">
        <v>2516</v>
      </c>
      <c r="P126" s="29" t="s">
        <v>2632</v>
      </c>
      <c r="Q126" s="35" t="s">
        <v>2556</v>
      </c>
      <c r="R126" s="36"/>
      <c r="S126" s="37"/>
      <c r="T126" s="37"/>
      <c r="U126" s="2"/>
      <c r="V126" s="2"/>
      <c r="W126" s="2"/>
      <c r="X126" s="2"/>
      <c r="Y126" s="2"/>
      <c r="Z126" s="2"/>
    </row>
    <row r="127">
      <c r="A127" s="38" t="s">
        <v>2633</v>
      </c>
      <c r="B127" s="39">
        <v>46197.0</v>
      </c>
      <c r="C127" s="38" t="s">
        <v>89</v>
      </c>
      <c r="D127" s="31" t="s">
        <v>2515</v>
      </c>
      <c r="E127" s="31" t="s">
        <v>2515</v>
      </c>
      <c r="F127" s="31" t="s">
        <v>2515</v>
      </c>
      <c r="G127" s="31" t="s">
        <v>2515</v>
      </c>
      <c r="H127" s="31" t="s">
        <v>2515</v>
      </c>
      <c r="I127" s="33" t="s">
        <v>2516</v>
      </c>
      <c r="J127" s="33"/>
      <c r="K127" s="40">
        <v>1500.0</v>
      </c>
      <c r="L127" s="40">
        <v>1500.0</v>
      </c>
      <c r="M127" s="31" t="s">
        <v>2515</v>
      </c>
      <c r="N127" s="38" t="s">
        <v>831</v>
      </c>
      <c r="O127" s="33" t="s">
        <v>2516</v>
      </c>
      <c r="P127" s="38" t="s">
        <v>2632</v>
      </c>
      <c r="Q127" s="41" t="s">
        <v>2556</v>
      </c>
      <c r="R127" s="36"/>
      <c r="S127" s="37"/>
      <c r="T127" s="37"/>
      <c r="U127" s="2"/>
      <c r="V127" s="2"/>
      <c r="W127" s="2"/>
      <c r="X127" s="2"/>
      <c r="Y127" s="2"/>
      <c r="Z127" s="2"/>
    </row>
    <row r="128">
      <c r="A128" s="29" t="s">
        <v>2634</v>
      </c>
      <c r="B128" s="30">
        <v>46182.0</v>
      </c>
      <c r="C128" s="29" t="s">
        <v>2542</v>
      </c>
      <c r="D128" s="31" t="s">
        <v>2515</v>
      </c>
      <c r="E128" s="31" t="s">
        <v>2515</v>
      </c>
      <c r="F128" s="31" t="s">
        <v>2515</v>
      </c>
      <c r="G128" s="31" t="s">
        <v>2515</v>
      </c>
      <c r="H128" s="31" t="s">
        <v>2515</v>
      </c>
      <c r="I128" s="33" t="s">
        <v>2516</v>
      </c>
      <c r="J128" s="33"/>
      <c r="K128" s="34">
        <v>83252.0</v>
      </c>
      <c r="L128" s="34">
        <v>83252.0</v>
      </c>
      <c r="M128" s="31" t="s">
        <v>2515</v>
      </c>
      <c r="N128" s="29" t="s">
        <v>831</v>
      </c>
      <c r="O128" s="33" t="s">
        <v>2516</v>
      </c>
      <c r="P128" s="29" t="s">
        <v>2632</v>
      </c>
      <c r="Q128" s="35" t="s">
        <v>2556</v>
      </c>
      <c r="R128" s="36"/>
      <c r="S128" s="37"/>
      <c r="T128" s="37"/>
      <c r="U128" s="2"/>
      <c r="V128" s="2"/>
      <c r="W128" s="2"/>
      <c r="X128" s="2"/>
      <c r="Y128" s="2"/>
      <c r="Z128" s="2"/>
    </row>
    <row r="129">
      <c r="A129" s="38" t="s">
        <v>2635</v>
      </c>
      <c r="B129" s="39">
        <v>46157.0</v>
      </c>
      <c r="C129" s="38" t="s">
        <v>334</v>
      </c>
      <c r="D129" s="31" t="s">
        <v>2515</v>
      </c>
      <c r="E129" s="31" t="s">
        <v>2515</v>
      </c>
      <c r="F129" s="31" t="s">
        <v>2515</v>
      </c>
      <c r="G129" s="31" t="s">
        <v>2515</v>
      </c>
      <c r="H129" s="31" t="s">
        <v>2515</v>
      </c>
      <c r="I129" s="33" t="s">
        <v>2516</v>
      </c>
      <c r="J129" s="33"/>
      <c r="K129" s="40">
        <v>1700.0</v>
      </c>
      <c r="L129" s="40">
        <v>1700.0</v>
      </c>
      <c r="M129" s="31" t="s">
        <v>2515</v>
      </c>
      <c r="N129" s="38" t="s">
        <v>831</v>
      </c>
      <c r="O129" s="33" t="s">
        <v>2516</v>
      </c>
      <c r="P129" s="38" t="s">
        <v>2632</v>
      </c>
      <c r="Q129" s="41" t="s">
        <v>2556</v>
      </c>
      <c r="R129" s="36"/>
      <c r="S129" s="37"/>
      <c r="T129" s="37"/>
      <c r="U129" s="2"/>
      <c r="V129" s="2"/>
      <c r="W129" s="2"/>
      <c r="X129" s="2"/>
      <c r="Y129" s="2"/>
      <c r="Z129" s="2"/>
    </row>
    <row r="130">
      <c r="A130" s="29" t="s">
        <v>882</v>
      </c>
      <c r="B130" s="30">
        <v>46206.0</v>
      </c>
      <c r="C130" s="29" t="s">
        <v>89</v>
      </c>
      <c r="D130" s="31" t="s">
        <v>2515</v>
      </c>
      <c r="E130" s="31" t="s">
        <v>2515</v>
      </c>
      <c r="F130" s="31" t="s">
        <v>2515</v>
      </c>
      <c r="G130" s="31" t="s">
        <v>2515</v>
      </c>
      <c r="H130" s="31" t="s">
        <v>2515</v>
      </c>
      <c r="I130" s="33" t="s">
        <v>2516</v>
      </c>
      <c r="J130" s="33"/>
      <c r="K130" s="34">
        <v>1500.0</v>
      </c>
      <c r="L130" s="34">
        <v>1500.0</v>
      </c>
      <c r="M130" s="31" t="s">
        <v>2515</v>
      </c>
      <c r="N130" s="29" t="s">
        <v>831</v>
      </c>
      <c r="O130" s="33" t="s">
        <v>2516</v>
      </c>
      <c r="P130" s="29" t="s">
        <v>2632</v>
      </c>
      <c r="Q130" s="35" t="s">
        <v>2556</v>
      </c>
      <c r="R130" s="36"/>
      <c r="S130" s="37"/>
      <c r="T130" s="37"/>
      <c r="U130" s="2"/>
      <c r="V130" s="2"/>
      <c r="W130" s="2"/>
      <c r="X130" s="2"/>
      <c r="Y130" s="2"/>
      <c r="Z130" s="2"/>
    </row>
    <row r="131">
      <c r="A131" s="38" t="s">
        <v>2636</v>
      </c>
      <c r="B131" s="39">
        <v>46183.0</v>
      </c>
      <c r="C131" s="38" t="s">
        <v>159</v>
      </c>
      <c r="D131" s="31" t="s">
        <v>2515</v>
      </c>
      <c r="E131" s="31" t="s">
        <v>2515</v>
      </c>
      <c r="F131" s="31" t="s">
        <v>2515</v>
      </c>
      <c r="G131" s="31" t="s">
        <v>2515</v>
      </c>
      <c r="H131" s="31" t="s">
        <v>2515</v>
      </c>
      <c r="I131" s="33" t="s">
        <v>2516</v>
      </c>
      <c r="J131" s="33"/>
      <c r="K131" s="40">
        <v>1500.0</v>
      </c>
      <c r="L131" s="40">
        <v>1500.0</v>
      </c>
      <c r="M131" s="31" t="s">
        <v>2515</v>
      </c>
      <c r="N131" s="38" t="s">
        <v>831</v>
      </c>
      <c r="O131" s="33" t="s">
        <v>2516</v>
      </c>
      <c r="P131" s="38" t="s">
        <v>2632</v>
      </c>
      <c r="Q131" s="41" t="s">
        <v>2556</v>
      </c>
      <c r="R131" s="36"/>
      <c r="S131" s="37"/>
      <c r="T131" s="37"/>
      <c r="U131" s="2"/>
      <c r="V131" s="2"/>
      <c r="W131" s="2"/>
      <c r="X131" s="2"/>
      <c r="Y131" s="2"/>
      <c r="Z131" s="2"/>
    </row>
    <row r="132">
      <c r="A132" s="29" t="s">
        <v>2637</v>
      </c>
      <c r="B132" s="30">
        <v>46157.0</v>
      </c>
      <c r="C132" s="29" t="s">
        <v>189</v>
      </c>
      <c r="D132" s="31" t="s">
        <v>2515</v>
      </c>
      <c r="E132" s="31" t="s">
        <v>2515</v>
      </c>
      <c r="F132" s="31" t="s">
        <v>2515</v>
      </c>
      <c r="G132" s="31" t="s">
        <v>2515</v>
      </c>
      <c r="H132" s="31" t="s">
        <v>2515</v>
      </c>
      <c r="I132" s="33" t="s">
        <v>2516</v>
      </c>
      <c r="J132" s="33"/>
      <c r="K132" s="34">
        <v>1500.0</v>
      </c>
      <c r="L132" s="34">
        <v>1500.0</v>
      </c>
      <c r="M132" s="31" t="s">
        <v>2515</v>
      </c>
      <c r="N132" s="29" t="s">
        <v>831</v>
      </c>
      <c r="O132" s="33" t="s">
        <v>2516</v>
      </c>
      <c r="P132" s="29" t="s">
        <v>2632</v>
      </c>
      <c r="Q132" s="35" t="s">
        <v>2556</v>
      </c>
      <c r="R132" s="36"/>
      <c r="S132" s="37"/>
      <c r="T132" s="37"/>
      <c r="U132" s="2"/>
      <c r="V132" s="2"/>
      <c r="W132" s="2"/>
      <c r="X132" s="2"/>
      <c r="Y132" s="2"/>
      <c r="Z132" s="2"/>
    </row>
    <row r="133">
      <c r="A133" s="38" t="s">
        <v>2638</v>
      </c>
      <c r="B133" s="39">
        <v>46154.0</v>
      </c>
      <c r="C133" s="38" t="s">
        <v>189</v>
      </c>
      <c r="D133" s="31" t="s">
        <v>2515</v>
      </c>
      <c r="E133" s="31" t="s">
        <v>2515</v>
      </c>
      <c r="F133" s="31" t="s">
        <v>2515</v>
      </c>
      <c r="G133" s="31" t="s">
        <v>2515</v>
      </c>
      <c r="H133" s="31" t="s">
        <v>2515</v>
      </c>
      <c r="I133" s="33" t="s">
        <v>2516</v>
      </c>
      <c r="J133" s="33"/>
      <c r="K133" s="40">
        <v>2200.0</v>
      </c>
      <c r="L133" s="40">
        <v>2200.0</v>
      </c>
      <c r="M133" s="31" t="s">
        <v>2515</v>
      </c>
      <c r="N133" s="38" t="s">
        <v>831</v>
      </c>
      <c r="O133" s="33" t="s">
        <v>2516</v>
      </c>
      <c r="P133" s="38" t="s">
        <v>2632</v>
      </c>
      <c r="Q133" s="41" t="s">
        <v>2556</v>
      </c>
      <c r="R133" s="36"/>
      <c r="S133" s="37"/>
      <c r="T133" s="37"/>
      <c r="U133" s="2"/>
      <c r="V133" s="2"/>
      <c r="W133" s="2"/>
      <c r="X133" s="2"/>
      <c r="Y133" s="2"/>
      <c r="Z133" s="2"/>
    </row>
    <row r="134">
      <c r="A134" s="29" t="s">
        <v>2639</v>
      </c>
      <c r="B134" s="30">
        <v>46199.0</v>
      </c>
      <c r="C134" s="29" t="s">
        <v>334</v>
      </c>
      <c r="D134" s="31" t="s">
        <v>2515</v>
      </c>
      <c r="E134" s="31" t="s">
        <v>2515</v>
      </c>
      <c r="F134" s="31" t="s">
        <v>2515</v>
      </c>
      <c r="G134" s="31" t="s">
        <v>2515</v>
      </c>
      <c r="H134" s="31" t="s">
        <v>2515</v>
      </c>
      <c r="I134" s="33" t="s">
        <v>2516</v>
      </c>
      <c r="J134" s="33"/>
      <c r="K134" s="34">
        <v>0.0</v>
      </c>
      <c r="L134" s="34">
        <v>0.0</v>
      </c>
      <c r="M134" s="31" t="s">
        <v>2515</v>
      </c>
      <c r="N134" s="29" t="s">
        <v>831</v>
      </c>
      <c r="O134" s="33" t="s">
        <v>2516</v>
      </c>
      <c r="P134" s="29" t="s">
        <v>2632</v>
      </c>
      <c r="Q134" s="35" t="s">
        <v>2556</v>
      </c>
      <c r="R134" s="36"/>
      <c r="S134" s="37"/>
      <c r="T134" s="37"/>
      <c r="U134" s="2"/>
      <c r="V134" s="2"/>
      <c r="W134" s="2"/>
      <c r="X134" s="2"/>
      <c r="Y134" s="2"/>
      <c r="Z134" s="2"/>
    </row>
    <row r="135">
      <c r="A135" s="38" t="s">
        <v>2640</v>
      </c>
      <c r="B135" s="39">
        <v>46174.0</v>
      </c>
      <c r="C135" s="38" t="s">
        <v>159</v>
      </c>
      <c r="D135" s="31" t="s">
        <v>2515</v>
      </c>
      <c r="E135" s="31" t="s">
        <v>2515</v>
      </c>
      <c r="F135" s="31" t="s">
        <v>2515</v>
      </c>
      <c r="G135" s="31" t="s">
        <v>2515</v>
      </c>
      <c r="H135" s="31" t="s">
        <v>2515</v>
      </c>
      <c r="I135" s="33" t="s">
        <v>2516</v>
      </c>
      <c r="J135" s="33"/>
      <c r="K135" s="40">
        <v>1500.0</v>
      </c>
      <c r="L135" s="40">
        <v>1500.0</v>
      </c>
      <c r="M135" s="31" t="s">
        <v>2515</v>
      </c>
      <c r="N135" s="38" t="s">
        <v>831</v>
      </c>
      <c r="O135" s="33" t="s">
        <v>2516</v>
      </c>
      <c r="P135" s="38" t="s">
        <v>2632</v>
      </c>
      <c r="Q135" s="41" t="s">
        <v>2556</v>
      </c>
      <c r="R135" s="36"/>
      <c r="S135" s="37"/>
      <c r="T135" s="37"/>
      <c r="U135" s="2"/>
      <c r="V135" s="2"/>
      <c r="W135" s="2"/>
      <c r="X135" s="2"/>
      <c r="Y135" s="2"/>
      <c r="Z135" s="2"/>
    </row>
    <row r="136">
      <c r="A136" s="29" t="s">
        <v>2641</v>
      </c>
      <c r="B136" s="30">
        <v>46169.0</v>
      </c>
      <c r="C136" s="29" t="s">
        <v>189</v>
      </c>
      <c r="D136" s="31" t="s">
        <v>2515</v>
      </c>
      <c r="E136" s="31" t="s">
        <v>2515</v>
      </c>
      <c r="F136" s="31" t="s">
        <v>2515</v>
      </c>
      <c r="G136" s="31" t="s">
        <v>2515</v>
      </c>
      <c r="H136" s="31" t="s">
        <v>2515</v>
      </c>
      <c r="I136" s="33" t="s">
        <v>2516</v>
      </c>
      <c r="J136" s="33"/>
      <c r="K136" s="34">
        <v>1500.0</v>
      </c>
      <c r="L136" s="34">
        <v>1500.0</v>
      </c>
      <c r="M136" s="31" t="s">
        <v>2515</v>
      </c>
      <c r="N136" s="29" t="s">
        <v>831</v>
      </c>
      <c r="O136" s="33" t="s">
        <v>2516</v>
      </c>
      <c r="P136" s="29" t="s">
        <v>2632</v>
      </c>
      <c r="Q136" s="35" t="s">
        <v>2556</v>
      </c>
      <c r="R136" s="36"/>
      <c r="S136" s="37"/>
      <c r="T136" s="37"/>
      <c r="U136" s="2"/>
      <c r="V136" s="2"/>
      <c r="W136" s="2"/>
      <c r="X136" s="2"/>
      <c r="Y136" s="2"/>
      <c r="Z136" s="2"/>
    </row>
    <row r="137">
      <c r="A137" s="38" t="s">
        <v>935</v>
      </c>
      <c r="B137" s="39">
        <v>46203.0</v>
      </c>
      <c r="C137" s="38" t="s">
        <v>89</v>
      </c>
      <c r="D137" s="31" t="s">
        <v>2515</v>
      </c>
      <c r="E137" s="31" t="s">
        <v>2515</v>
      </c>
      <c r="F137" s="31" t="s">
        <v>2515</v>
      </c>
      <c r="G137" s="31" t="s">
        <v>2515</v>
      </c>
      <c r="H137" s="31" t="s">
        <v>2515</v>
      </c>
      <c r="I137" s="38" t="s">
        <v>2642</v>
      </c>
      <c r="J137" s="38" t="s">
        <v>2643</v>
      </c>
      <c r="K137" s="40">
        <v>2800.0</v>
      </c>
      <c r="L137" s="40">
        <v>2800.0</v>
      </c>
      <c r="M137" s="31" t="s">
        <v>2515</v>
      </c>
      <c r="N137" s="38" t="s">
        <v>831</v>
      </c>
      <c r="O137" s="33" t="s">
        <v>2516</v>
      </c>
      <c r="P137" s="38" t="s">
        <v>2632</v>
      </c>
      <c r="Q137" s="41" t="s">
        <v>2556</v>
      </c>
      <c r="R137" s="36"/>
      <c r="S137" s="37"/>
      <c r="T137" s="37"/>
      <c r="U137" s="2"/>
      <c r="V137" s="2"/>
      <c r="W137" s="2"/>
      <c r="X137" s="2"/>
      <c r="Y137" s="2"/>
      <c r="Z137" s="2"/>
    </row>
    <row r="138">
      <c r="A138" s="42" t="s">
        <v>2644</v>
      </c>
      <c r="B138" s="30">
        <v>46181.0</v>
      </c>
      <c r="C138" s="29" t="s">
        <v>189</v>
      </c>
      <c r="D138" s="31" t="s">
        <v>2515</v>
      </c>
      <c r="E138" s="31" t="s">
        <v>2515</v>
      </c>
      <c r="F138" s="31" t="s">
        <v>2515</v>
      </c>
      <c r="G138" s="31" t="s">
        <v>2515</v>
      </c>
      <c r="H138" s="31" t="s">
        <v>2515</v>
      </c>
      <c r="I138" s="33" t="s">
        <v>2516</v>
      </c>
      <c r="J138" s="33"/>
      <c r="K138" s="34">
        <v>8142.6</v>
      </c>
      <c r="L138" s="34">
        <v>8142.6</v>
      </c>
      <c r="M138" s="31" t="s">
        <v>2515</v>
      </c>
      <c r="N138" s="29" t="s">
        <v>831</v>
      </c>
      <c r="O138" s="33" t="s">
        <v>2516</v>
      </c>
      <c r="P138" s="29" t="s">
        <v>2632</v>
      </c>
      <c r="Q138" s="35" t="s">
        <v>2556</v>
      </c>
      <c r="R138" s="36"/>
      <c r="S138" s="37"/>
      <c r="T138" s="37"/>
      <c r="U138" s="2"/>
      <c r="V138" s="2"/>
      <c r="W138" s="2"/>
      <c r="X138" s="2"/>
      <c r="Y138" s="2"/>
      <c r="Z138" s="2"/>
    </row>
    <row r="139">
      <c r="A139" s="38" t="s">
        <v>2645</v>
      </c>
      <c r="B139" s="39">
        <v>46175.0</v>
      </c>
      <c r="C139" s="38" t="s">
        <v>159</v>
      </c>
      <c r="D139" s="31" t="s">
        <v>2515</v>
      </c>
      <c r="E139" s="31" t="s">
        <v>2515</v>
      </c>
      <c r="F139" s="31" t="s">
        <v>2515</v>
      </c>
      <c r="G139" s="31" t="s">
        <v>2515</v>
      </c>
      <c r="H139" s="31" t="s">
        <v>2515</v>
      </c>
      <c r="I139" s="33" t="s">
        <v>2516</v>
      </c>
      <c r="J139" s="33"/>
      <c r="K139" s="40">
        <v>1500.0</v>
      </c>
      <c r="L139" s="40">
        <v>1500.0</v>
      </c>
      <c r="M139" s="31" t="s">
        <v>2515</v>
      </c>
      <c r="N139" s="38" t="s">
        <v>831</v>
      </c>
      <c r="O139" s="33" t="s">
        <v>2516</v>
      </c>
      <c r="P139" s="38" t="s">
        <v>2632</v>
      </c>
      <c r="Q139" s="41" t="s">
        <v>2556</v>
      </c>
      <c r="R139" s="36"/>
      <c r="S139" s="37"/>
      <c r="T139" s="37"/>
      <c r="U139" s="2"/>
      <c r="V139" s="2"/>
      <c r="W139" s="2"/>
      <c r="X139" s="2"/>
      <c r="Y139" s="2"/>
      <c r="Z139" s="2"/>
    </row>
    <row r="140">
      <c r="A140" s="29" t="s">
        <v>2646</v>
      </c>
      <c r="B140" s="30">
        <v>46150.0</v>
      </c>
      <c r="C140" s="29" t="s">
        <v>189</v>
      </c>
      <c r="D140" s="31" t="s">
        <v>2515</v>
      </c>
      <c r="E140" s="31" t="s">
        <v>2515</v>
      </c>
      <c r="F140" s="31" t="s">
        <v>2515</v>
      </c>
      <c r="G140" s="31" t="s">
        <v>2515</v>
      </c>
      <c r="H140" s="31" t="s">
        <v>2515</v>
      </c>
      <c r="I140" s="33" t="s">
        <v>2516</v>
      </c>
      <c r="J140" s="33"/>
      <c r="K140" s="34">
        <v>2200.0</v>
      </c>
      <c r="L140" s="34">
        <v>2200.0</v>
      </c>
      <c r="M140" s="31" t="s">
        <v>2515</v>
      </c>
      <c r="N140" s="29" t="s">
        <v>831</v>
      </c>
      <c r="O140" s="33" t="s">
        <v>2516</v>
      </c>
      <c r="P140" s="29" t="s">
        <v>2632</v>
      </c>
      <c r="Q140" s="35" t="s">
        <v>2556</v>
      </c>
      <c r="R140" s="36"/>
      <c r="S140" s="37"/>
      <c r="T140" s="37"/>
      <c r="U140" s="2"/>
      <c r="V140" s="2"/>
      <c r="W140" s="2"/>
      <c r="X140" s="2"/>
      <c r="Y140" s="2"/>
      <c r="Z140" s="2"/>
    </row>
    <row r="141">
      <c r="A141" s="38" t="s">
        <v>2647</v>
      </c>
      <c r="B141" s="39">
        <v>46196.0</v>
      </c>
      <c r="C141" s="38" t="s">
        <v>189</v>
      </c>
      <c r="D141" s="31" t="s">
        <v>2515</v>
      </c>
      <c r="E141" s="31" t="s">
        <v>2515</v>
      </c>
      <c r="F141" s="31" t="s">
        <v>2515</v>
      </c>
      <c r="G141" s="31" t="s">
        <v>2515</v>
      </c>
      <c r="H141" s="31" t="s">
        <v>2515</v>
      </c>
      <c r="I141" s="33" t="s">
        <v>2516</v>
      </c>
      <c r="J141" s="33"/>
      <c r="K141" s="40">
        <v>1000.0</v>
      </c>
      <c r="L141" s="40">
        <v>1000.0</v>
      </c>
      <c r="M141" s="31" t="s">
        <v>2515</v>
      </c>
      <c r="N141" s="38" t="s">
        <v>831</v>
      </c>
      <c r="O141" s="33" t="s">
        <v>2516</v>
      </c>
      <c r="P141" s="38" t="s">
        <v>2632</v>
      </c>
      <c r="Q141" s="41" t="s">
        <v>2556</v>
      </c>
      <c r="R141" s="36"/>
      <c r="S141" s="37"/>
      <c r="T141" s="37"/>
      <c r="U141" s="2"/>
      <c r="V141" s="2"/>
      <c r="W141" s="2"/>
      <c r="X141" s="2"/>
      <c r="Y141" s="2"/>
      <c r="Z141" s="2"/>
    </row>
    <row r="142">
      <c r="A142" s="29" t="s">
        <v>2648</v>
      </c>
      <c r="B142" s="30">
        <v>46164.0</v>
      </c>
      <c r="C142" s="29" t="s">
        <v>89</v>
      </c>
      <c r="D142" s="31" t="s">
        <v>2515</v>
      </c>
      <c r="E142" s="31" t="s">
        <v>2515</v>
      </c>
      <c r="F142" s="31" t="s">
        <v>2515</v>
      </c>
      <c r="G142" s="31" t="s">
        <v>2515</v>
      </c>
      <c r="H142" s="31" t="s">
        <v>2515</v>
      </c>
      <c r="I142" s="33" t="s">
        <v>2516</v>
      </c>
      <c r="J142" s="33"/>
      <c r="K142" s="34">
        <v>1500.0</v>
      </c>
      <c r="L142" s="34">
        <v>1500.0</v>
      </c>
      <c r="M142" s="31" t="s">
        <v>2515</v>
      </c>
      <c r="N142" s="29" t="s">
        <v>831</v>
      </c>
      <c r="O142" s="33" t="s">
        <v>2516</v>
      </c>
      <c r="P142" s="29" t="s">
        <v>2632</v>
      </c>
      <c r="Q142" s="35" t="s">
        <v>2556</v>
      </c>
      <c r="R142" s="36"/>
      <c r="S142" s="37"/>
      <c r="T142" s="37"/>
      <c r="U142" s="2"/>
      <c r="V142" s="2"/>
      <c r="W142" s="2"/>
      <c r="X142" s="2"/>
      <c r="Y142" s="2"/>
      <c r="Z142" s="2"/>
    </row>
    <row r="143">
      <c r="A143" s="38" t="s">
        <v>2649</v>
      </c>
      <c r="B143" s="39">
        <v>46146.0</v>
      </c>
      <c r="C143" s="38" t="s">
        <v>2542</v>
      </c>
      <c r="D143" s="31" t="s">
        <v>2515</v>
      </c>
      <c r="E143" s="31" t="s">
        <v>2515</v>
      </c>
      <c r="F143" s="31" t="s">
        <v>2515</v>
      </c>
      <c r="G143" s="31" t="s">
        <v>2515</v>
      </c>
      <c r="H143" s="31" t="s">
        <v>2515</v>
      </c>
      <c r="I143" s="33" t="s">
        <v>2516</v>
      </c>
      <c r="J143" s="33"/>
      <c r="K143" s="40">
        <v>2000.0</v>
      </c>
      <c r="L143" s="40">
        <v>2000.0</v>
      </c>
      <c r="M143" s="31" t="s">
        <v>2515</v>
      </c>
      <c r="N143" s="38" t="s">
        <v>831</v>
      </c>
      <c r="O143" s="33" t="s">
        <v>2516</v>
      </c>
      <c r="P143" s="38" t="s">
        <v>2632</v>
      </c>
      <c r="Q143" s="41" t="s">
        <v>2556</v>
      </c>
      <c r="R143" s="36"/>
      <c r="S143" s="37"/>
      <c r="T143" s="37"/>
      <c r="U143" s="2"/>
      <c r="V143" s="2"/>
      <c r="W143" s="2"/>
      <c r="X143" s="2"/>
      <c r="Y143" s="2"/>
      <c r="Z143" s="2"/>
    </row>
    <row r="144">
      <c r="A144" s="29" t="s">
        <v>2650</v>
      </c>
      <c r="B144" s="30">
        <v>46197.0</v>
      </c>
      <c r="C144" s="29" t="s">
        <v>2651</v>
      </c>
      <c r="D144" s="31" t="s">
        <v>2515</v>
      </c>
      <c r="E144" s="31" t="s">
        <v>2515</v>
      </c>
      <c r="F144" s="32" t="s">
        <v>1000</v>
      </c>
      <c r="G144" s="32" t="s">
        <v>1000</v>
      </c>
      <c r="H144" s="31" t="s">
        <v>2515</v>
      </c>
      <c r="I144" s="33" t="s">
        <v>2516</v>
      </c>
      <c r="J144" s="33"/>
      <c r="K144" s="34">
        <v>1000.0</v>
      </c>
      <c r="L144" s="34">
        <v>1000.0</v>
      </c>
      <c r="M144" s="31" t="s">
        <v>2515</v>
      </c>
      <c r="N144" s="29" t="s">
        <v>831</v>
      </c>
      <c r="O144" s="33" t="s">
        <v>2516</v>
      </c>
      <c r="P144" s="29" t="s">
        <v>2632</v>
      </c>
      <c r="Q144" s="35" t="s">
        <v>2556</v>
      </c>
      <c r="R144" s="36"/>
      <c r="S144" s="37"/>
      <c r="T144" s="37"/>
      <c r="U144" s="2"/>
      <c r="V144" s="2"/>
      <c r="W144" s="2"/>
      <c r="X144" s="2"/>
      <c r="Y144" s="2"/>
      <c r="Z144" s="2"/>
    </row>
    <row r="145">
      <c r="A145" s="38" t="s">
        <v>829</v>
      </c>
      <c r="B145" s="39">
        <v>46211.0</v>
      </c>
      <c r="C145" s="38" t="s">
        <v>189</v>
      </c>
      <c r="D145" s="31" t="s">
        <v>2515</v>
      </c>
      <c r="E145" s="31" t="s">
        <v>2515</v>
      </c>
      <c r="F145" s="32" t="s">
        <v>1000</v>
      </c>
      <c r="G145" s="31" t="s">
        <v>2515</v>
      </c>
      <c r="H145" s="31" t="s">
        <v>2515</v>
      </c>
      <c r="I145" s="33" t="s">
        <v>2516</v>
      </c>
      <c r="J145" s="33"/>
      <c r="K145" s="40">
        <v>570.72</v>
      </c>
      <c r="L145" s="40">
        <v>570.72</v>
      </c>
      <c r="M145" s="31" t="s">
        <v>2515</v>
      </c>
      <c r="N145" s="38" t="s">
        <v>831</v>
      </c>
      <c r="O145" s="33" t="s">
        <v>2516</v>
      </c>
      <c r="P145" s="38" t="s">
        <v>2632</v>
      </c>
      <c r="Q145" s="41" t="s">
        <v>2556</v>
      </c>
      <c r="R145" s="36"/>
      <c r="S145" s="37"/>
      <c r="T145" s="37"/>
      <c r="U145" s="2"/>
      <c r="V145" s="2"/>
      <c r="W145" s="2"/>
      <c r="X145" s="2"/>
      <c r="Y145" s="2"/>
      <c r="Z145" s="2"/>
    </row>
    <row r="146">
      <c r="A146" s="29" t="s">
        <v>2652</v>
      </c>
      <c r="B146" s="30">
        <v>46177.0</v>
      </c>
      <c r="C146" s="29" t="s">
        <v>334</v>
      </c>
      <c r="D146" s="31" t="s">
        <v>2515</v>
      </c>
      <c r="E146" s="31" t="s">
        <v>2515</v>
      </c>
      <c r="F146" s="31" t="s">
        <v>2515</v>
      </c>
      <c r="G146" s="31" t="s">
        <v>2515</v>
      </c>
      <c r="H146" s="31" t="s">
        <v>2515</v>
      </c>
      <c r="I146" s="33" t="s">
        <v>2516</v>
      </c>
      <c r="J146" s="33"/>
      <c r="K146" s="34">
        <v>2200.0</v>
      </c>
      <c r="L146" s="34">
        <v>2200.0</v>
      </c>
      <c r="M146" s="31" t="s">
        <v>2515</v>
      </c>
      <c r="N146" s="29" t="s">
        <v>831</v>
      </c>
      <c r="O146" s="33" t="s">
        <v>2516</v>
      </c>
      <c r="P146" s="29" t="s">
        <v>2632</v>
      </c>
      <c r="Q146" s="35" t="s">
        <v>2556</v>
      </c>
      <c r="R146" s="36"/>
      <c r="S146" s="37"/>
      <c r="T146" s="37"/>
      <c r="U146" s="2"/>
      <c r="V146" s="2"/>
      <c r="W146" s="2"/>
      <c r="X146" s="2"/>
      <c r="Y146" s="2"/>
      <c r="Z146" s="2"/>
    </row>
    <row r="147">
      <c r="A147" s="38" t="s">
        <v>2653</v>
      </c>
      <c r="B147" s="39">
        <v>46147.0</v>
      </c>
      <c r="C147" s="38" t="s">
        <v>189</v>
      </c>
      <c r="D147" s="31" t="s">
        <v>2515</v>
      </c>
      <c r="E147" s="31" t="s">
        <v>2515</v>
      </c>
      <c r="F147" s="32" t="s">
        <v>1000</v>
      </c>
      <c r="G147" s="31" t="s">
        <v>2515</v>
      </c>
      <c r="H147" s="31" t="s">
        <v>2515</v>
      </c>
      <c r="I147" s="33" t="s">
        <v>2516</v>
      </c>
      <c r="J147" s="33"/>
      <c r="K147" s="40">
        <v>3350.0</v>
      </c>
      <c r="L147" s="40">
        <v>3350.0</v>
      </c>
      <c r="M147" s="31" t="s">
        <v>2515</v>
      </c>
      <c r="N147" s="38" t="s">
        <v>831</v>
      </c>
      <c r="O147" s="33" t="s">
        <v>2516</v>
      </c>
      <c r="P147" s="38" t="s">
        <v>2632</v>
      </c>
      <c r="Q147" s="41" t="s">
        <v>2556</v>
      </c>
      <c r="R147" s="36"/>
      <c r="S147" s="37"/>
      <c r="T147" s="37"/>
      <c r="U147" s="2"/>
      <c r="V147" s="2"/>
      <c r="W147" s="2"/>
      <c r="X147" s="2"/>
      <c r="Y147" s="2"/>
      <c r="Z147" s="2"/>
    </row>
    <row r="148">
      <c r="A148" s="29" t="s">
        <v>2654</v>
      </c>
      <c r="B148" s="30">
        <v>46147.0</v>
      </c>
      <c r="C148" s="29" t="s">
        <v>189</v>
      </c>
      <c r="D148" s="31" t="s">
        <v>2515</v>
      </c>
      <c r="E148" s="31" t="s">
        <v>2515</v>
      </c>
      <c r="F148" s="31" t="s">
        <v>2515</v>
      </c>
      <c r="G148" s="31" t="s">
        <v>2515</v>
      </c>
      <c r="H148" s="31" t="s">
        <v>2515</v>
      </c>
      <c r="I148" s="33" t="s">
        <v>2516</v>
      </c>
      <c r="J148" s="33"/>
      <c r="K148" s="34">
        <v>1500.0</v>
      </c>
      <c r="L148" s="34">
        <v>1500.0</v>
      </c>
      <c r="M148" s="31" t="s">
        <v>2515</v>
      </c>
      <c r="N148" s="29" t="s">
        <v>831</v>
      </c>
      <c r="O148" s="33" t="s">
        <v>2516</v>
      </c>
      <c r="P148" s="29" t="s">
        <v>2632</v>
      </c>
      <c r="Q148" s="35" t="s">
        <v>2556</v>
      </c>
      <c r="R148" s="36"/>
      <c r="S148" s="37"/>
      <c r="T148" s="37"/>
      <c r="U148" s="2"/>
      <c r="V148" s="2"/>
      <c r="W148" s="2"/>
      <c r="X148" s="2"/>
      <c r="Y148" s="2"/>
      <c r="Z148" s="2"/>
    </row>
    <row r="149">
      <c r="A149" s="38" t="s">
        <v>2655</v>
      </c>
      <c r="B149" s="39">
        <v>46183.0</v>
      </c>
      <c r="C149" s="38" t="s">
        <v>334</v>
      </c>
      <c r="D149" s="31" t="s">
        <v>2515</v>
      </c>
      <c r="E149" s="31" t="s">
        <v>2515</v>
      </c>
      <c r="F149" s="31" t="s">
        <v>2515</v>
      </c>
      <c r="G149" s="31" t="s">
        <v>2515</v>
      </c>
      <c r="H149" s="31" t="s">
        <v>2515</v>
      </c>
      <c r="I149" s="33" t="s">
        <v>2516</v>
      </c>
      <c r="J149" s="33"/>
      <c r="K149" s="40">
        <v>2200.0</v>
      </c>
      <c r="L149" s="40">
        <v>2200.0</v>
      </c>
      <c r="M149" s="31" t="s">
        <v>2515</v>
      </c>
      <c r="N149" s="38" t="s">
        <v>831</v>
      </c>
      <c r="O149" s="33" t="s">
        <v>2516</v>
      </c>
      <c r="P149" s="38" t="s">
        <v>2632</v>
      </c>
      <c r="Q149" s="41" t="s">
        <v>2556</v>
      </c>
      <c r="R149" s="36"/>
      <c r="S149" s="37"/>
      <c r="T149" s="37"/>
      <c r="U149" s="2"/>
      <c r="V149" s="2"/>
      <c r="W149" s="2"/>
      <c r="X149" s="2"/>
      <c r="Y149" s="2"/>
      <c r="Z149" s="2"/>
    </row>
    <row r="150">
      <c r="A150" s="29" t="s">
        <v>2656</v>
      </c>
      <c r="B150" s="30">
        <v>46181.0</v>
      </c>
      <c r="C150" s="29" t="s">
        <v>189</v>
      </c>
      <c r="D150" s="31" t="s">
        <v>2515</v>
      </c>
      <c r="E150" s="31" t="s">
        <v>2515</v>
      </c>
      <c r="F150" s="31" t="s">
        <v>2515</v>
      </c>
      <c r="G150" s="31" t="s">
        <v>2515</v>
      </c>
      <c r="H150" s="31" t="s">
        <v>2515</v>
      </c>
      <c r="I150" s="33" t="s">
        <v>2516</v>
      </c>
      <c r="J150" s="33"/>
      <c r="K150" s="34">
        <v>1500.0</v>
      </c>
      <c r="L150" s="34">
        <v>1500.0</v>
      </c>
      <c r="M150" s="31" t="s">
        <v>2515</v>
      </c>
      <c r="N150" s="29" t="s">
        <v>831</v>
      </c>
      <c r="O150" s="33" t="s">
        <v>2516</v>
      </c>
      <c r="P150" s="29" t="s">
        <v>2632</v>
      </c>
      <c r="Q150" s="35" t="s">
        <v>2556</v>
      </c>
      <c r="R150" s="36"/>
      <c r="S150" s="37"/>
      <c r="T150" s="37"/>
      <c r="U150" s="2"/>
      <c r="V150" s="2"/>
      <c r="W150" s="2"/>
      <c r="X150" s="2"/>
      <c r="Y150" s="2"/>
      <c r="Z150" s="2"/>
    </row>
    <row r="151">
      <c r="A151" s="38" t="s">
        <v>2657</v>
      </c>
      <c r="B151" s="39">
        <v>46188.0</v>
      </c>
      <c r="C151" s="38" t="s">
        <v>189</v>
      </c>
      <c r="D151" s="31" t="s">
        <v>2515</v>
      </c>
      <c r="E151" s="31" t="s">
        <v>2515</v>
      </c>
      <c r="F151" s="31" t="s">
        <v>2515</v>
      </c>
      <c r="G151" s="31" t="s">
        <v>2515</v>
      </c>
      <c r="H151" s="31" t="s">
        <v>2515</v>
      </c>
      <c r="I151" s="33" t="s">
        <v>2516</v>
      </c>
      <c r="J151" s="33"/>
      <c r="K151" s="40">
        <v>1500.0</v>
      </c>
      <c r="L151" s="40">
        <v>1500.0</v>
      </c>
      <c r="M151" s="31" t="s">
        <v>2515</v>
      </c>
      <c r="N151" s="38" t="s">
        <v>831</v>
      </c>
      <c r="O151" s="33" t="s">
        <v>2516</v>
      </c>
      <c r="P151" s="38" t="s">
        <v>2632</v>
      </c>
      <c r="Q151" s="41" t="s">
        <v>2556</v>
      </c>
      <c r="R151" s="36"/>
      <c r="S151" s="37"/>
      <c r="T151" s="37"/>
      <c r="U151" s="2"/>
      <c r="V151" s="2"/>
      <c r="W151" s="2"/>
      <c r="X151" s="2"/>
      <c r="Y151" s="2"/>
      <c r="Z151" s="2"/>
    </row>
    <row r="152">
      <c r="A152" s="29" t="s">
        <v>2658</v>
      </c>
      <c r="B152" s="30">
        <v>46190.0</v>
      </c>
      <c r="C152" s="29" t="s">
        <v>189</v>
      </c>
      <c r="D152" s="31" t="s">
        <v>2515</v>
      </c>
      <c r="E152" s="31" t="s">
        <v>2515</v>
      </c>
      <c r="F152" s="31" t="s">
        <v>2515</v>
      </c>
      <c r="G152" s="31" t="s">
        <v>2515</v>
      </c>
      <c r="H152" s="31" t="s">
        <v>2515</v>
      </c>
      <c r="I152" s="33" t="s">
        <v>2516</v>
      </c>
      <c r="J152" s="33"/>
      <c r="K152" s="34">
        <v>1000.0</v>
      </c>
      <c r="L152" s="34">
        <v>1000.0</v>
      </c>
      <c r="M152" s="31" t="s">
        <v>2515</v>
      </c>
      <c r="N152" s="29" t="s">
        <v>831</v>
      </c>
      <c r="O152" s="33" t="s">
        <v>2516</v>
      </c>
      <c r="P152" s="29" t="s">
        <v>2632</v>
      </c>
      <c r="Q152" s="35" t="s">
        <v>2556</v>
      </c>
      <c r="R152" s="36"/>
      <c r="S152" s="37"/>
      <c r="T152" s="37"/>
      <c r="U152" s="2"/>
      <c r="V152" s="2"/>
      <c r="W152" s="2"/>
      <c r="X152" s="2"/>
      <c r="Y152" s="2"/>
      <c r="Z152" s="2"/>
    </row>
    <row r="153">
      <c r="A153" s="38" t="s">
        <v>2659</v>
      </c>
      <c r="B153" s="39">
        <v>46176.0</v>
      </c>
      <c r="C153" s="38" t="s">
        <v>334</v>
      </c>
      <c r="D153" s="31" t="s">
        <v>2515</v>
      </c>
      <c r="E153" s="31" t="s">
        <v>2515</v>
      </c>
      <c r="F153" s="31" t="s">
        <v>2515</v>
      </c>
      <c r="G153" s="31" t="s">
        <v>2515</v>
      </c>
      <c r="H153" s="31" t="s">
        <v>2515</v>
      </c>
      <c r="I153" s="33" t="s">
        <v>2516</v>
      </c>
      <c r="J153" s="33"/>
      <c r="K153" s="40">
        <v>3025.0</v>
      </c>
      <c r="L153" s="40">
        <v>3025.0</v>
      </c>
      <c r="M153" s="31" t="s">
        <v>2515</v>
      </c>
      <c r="N153" s="38" t="s">
        <v>831</v>
      </c>
      <c r="O153" s="33" t="s">
        <v>2516</v>
      </c>
      <c r="P153" s="38" t="s">
        <v>2632</v>
      </c>
      <c r="Q153" s="41" t="s">
        <v>2556</v>
      </c>
      <c r="R153" s="36"/>
      <c r="S153" s="37"/>
      <c r="T153" s="37"/>
      <c r="U153" s="2"/>
      <c r="V153" s="2"/>
      <c r="W153" s="2"/>
      <c r="X153" s="2"/>
      <c r="Y153" s="2"/>
      <c r="Z153" s="2"/>
    </row>
    <row r="154">
      <c r="A154" s="29" t="s">
        <v>2660</v>
      </c>
      <c r="B154" s="30">
        <v>46191.0</v>
      </c>
      <c r="C154" s="29" t="s">
        <v>189</v>
      </c>
      <c r="D154" s="31" t="s">
        <v>2515</v>
      </c>
      <c r="E154" s="31" t="s">
        <v>2515</v>
      </c>
      <c r="F154" s="31" t="s">
        <v>2515</v>
      </c>
      <c r="G154" s="31" t="s">
        <v>2515</v>
      </c>
      <c r="H154" s="31" t="s">
        <v>2515</v>
      </c>
      <c r="I154" s="33" t="s">
        <v>2516</v>
      </c>
      <c r="J154" s="33"/>
      <c r="K154" s="34">
        <v>1000.0</v>
      </c>
      <c r="L154" s="34">
        <v>1000.0</v>
      </c>
      <c r="M154" s="31" t="s">
        <v>2515</v>
      </c>
      <c r="N154" s="29" t="s">
        <v>831</v>
      </c>
      <c r="O154" s="33" t="s">
        <v>2516</v>
      </c>
      <c r="P154" s="29" t="s">
        <v>2632</v>
      </c>
      <c r="Q154" s="35" t="s">
        <v>2556</v>
      </c>
      <c r="R154" s="36"/>
      <c r="S154" s="37"/>
      <c r="T154" s="37"/>
      <c r="U154" s="2"/>
      <c r="V154" s="2"/>
      <c r="W154" s="2"/>
      <c r="X154" s="2"/>
      <c r="Y154" s="2"/>
      <c r="Z154" s="2"/>
    </row>
    <row r="155">
      <c r="A155" s="38" t="s">
        <v>2661</v>
      </c>
      <c r="B155" s="39">
        <v>46198.0</v>
      </c>
      <c r="C155" s="38" t="s">
        <v>894</v>
      </c>
      <c r="D155" s="31" t="s">
        <v>2515</v>
      </c>
      <c r="E155" s="31" t="s">
        <v>2515</v>
      </c>
      <c r="F155" s="31" t="s">
        <v>2515</v>
      </c>
      <c r="G155" s="31" t="s">
        <v>2515</v>
      </c>
      <c r="H155" s="31" t="s">
        <v>2515</v>
      </c>
      <c r="I155" s="33" t="s">
        <v>2516</v>
      </c>
      <c r="J155" s="33"/>
      <c r="K155" s="40">
        <v>2500.0</v>
      </c>
      <c r="L155" s="40">
        <v>2500.0</v>
      </c>
      <c r="M155" s="31" t="s">
        <v>2515</v>
      </c>
      <c r="N155" s="38" t="s">
        <v>831</v>
      </c>
      <c r="O155" s="33" t="s">
        <v>2516</v>
      </c>
      <c r="P155" s="38" t="s">
        <v>2632</v>
      </c>
      <c r="Q155" s="41" t="s">
        <v>2556</v>
      </c>
      <c r="R155" s="36"/>
      <c r="S155" s="37"/>
      <c r="T155" s="37"/>
      <c r="U155" s="2"/>
      <c r="V155" s="2"/>
      <c r="W155" s="2"/>
      <c r="X155" s="2"/>
      <c r="Y155" s="2"/>
      <c r="Z155" s="2"/>
    </row>
    <row r="156">
      <c r="A156" s="29" t="s">
        <v>2662</v>
      </c>
      <c r="B156" s="30">
        <v>46188.0</v>
      </c>
      <c r="C156" s="29" t="s">
        <v>544</v>
      </c>
      <c r="D156" s="31" t="s">
        <v>2515</v>
      </c>
      <c r="E156" s="31" t="s">
        <v>2515</v>
      </c>
      <c r="F156" s="31" t="s">
        <v>2515</v>
      </c>
      <c r="G156" s="31" t="s">
        <v>2515</v>
      </c>
      <c r="H156" s="31" t="s">
        <v>2515</v>
      </c>
      <c r="I156" s="33" t="s">
        <v>2516</v>
      </c>
      <c r="J156" s="33"/>
      <c r="K156" s="34">
        <v>7500.0</v>
      </c>
      <c r="L156" s="34">
        <v>7500.0</v>
      </c>
      <c r="M156" s="31" t="s">
        <v>2515</v>
      </c>
      <c r="N156" s="29" t="s">
        <v>831</v>
      </c>
      <c r="O156" s="33" t="s">
        <v>2516</v>
      </c>
      <c r="P156" s="29" t="s">
        <v>2632</v>
      </c>
      <c r="Q156" s="35" t="s">
        <v>2556</v>
      </c>
      <c r="R156" s="36"/>
      <c r="S156" s="37"/>
      <c r="T156" s="37"/>
      <c r="U156" s="2"/>
      <c r="V156" s="2"/>
      <c r="W156" s="2"/>
      <c r="X156" s="2"/>
      <c r="Y156" s="2"/>
      <c r="Z156" s="2"/>
    </row>
    <row r="157">
      <c r="A157" s="38" t="s">
        <v>2663</v>
      </c>
      <c r="B157" s="39">
        <v>46182.0</v>
      </c>
      <c r="C157" s="38" t="s">
        <v>189</v>
      </c>
      <c r="D157" s="31" t="s">
        <v>2515</v>
      </c>
      <c r="E157" s="31" t="s">
        <v>2515</v>
      </c>
      <c r="F157" s="31" t="s">
        <v>2515</v>
      </c>
      <c r="G157" s="31" t="s">
        <v>2515</v>
      </c>
      <c r="H157" s="31" t="s">
        <v>2515</v>
      </c>
      <c r="I157" s="33" t="s">
        <v>2516</v>
      </c>
      <c r="J157" s="33"/>
      <c r="K157" s="40">
        <v>37129.8</v>
      </c>
      <c r="L157" s="40">
        <v>37129.8</v>
      </c>
      <c r="M157" s="31" t="s">
        <v>2515</v>
      </c>
      <c r="N157" s="38" t="s">
        <v>831</v>
      </c>
      <c r="O157" s="33" t="s">
        <v>2516</v>
      </c>
      <c r="P157" s="38" t="s">
        <v>2632</v>
      </c>
      <c r="Q157" s="41" t="s">
        <v>2556</v>
      </c>
      <c r="R157" s="36"/>
      <c r="S157" s="37"/>
      <c r="T157" s="37"/>
      <c r="U157" s="2"/>
      <c r="V157" s="2"/>
      <c r="W157" s="2"/>
      <c r="X157" s="2"/>
      <c r="Y157" s="2"/>
      <c r="Z157" s="2"/>
    </row>
    <row r="158">
      <c r="A158" s="29" t="s">
        <v>2664</v>
      </c>
      <c r="B158" s="30">
        <v>46181.0</v>
      </c>
      <c r="C158" s="29" t="s">
        <v>89</v>
      </c>
      <c r="D158" s="31" t="s">
        <v>2515</v>
      </c>
      <c r="E158" s="31" t="s">
        <v>2515</v>
      </c>
      <c r="F158" s="31" t="s">
        <v>2515</v>
      </c>
      <c r="G158" s="31" t="s">
        <v>2515</v>
      </c>
      <c r="H158" s="31" t="s">
        <v>2515</v>
      </c>
      <c r="I158" s="33" t="s">
        <v>2516</v>
      </c>
      <c r="J158" s="33"/>
      <c r="K158" s="34">
        <v>101080.0</v>
      </c>
      <c r="L158" s="34">
        <v>101080.0</v>
      </c>
      <c r="M158" s="31" t="s">
        <v>2515</v>
      </c>
      <c r="N158" s="29" t="s">
        <v>831</v>
      </c>
      <c r="O158" s="33" t="s">
        <v>2516</v>
      </c>
      <c r="P158" s="29" t="s">
        <v>2632</v>
      </c>
      <c r="Q158" s="35" t="s">
        <v>2556</v>
      </c>
      <c r="R158" s="36"/>
      <c r="S158" s="37"/>
      <c r="T158" s="37"/>
      <c r="U158" s="2"/>
      <c r="V158" s="2"/>
      <c r="W158" s="2"/>
      <c r="X158" s="2"/>
      <c r="Y158" s="2"/>
      <c r="Z158" s="2"/>
    </row>
    <row r="159">
      <c r="A159" s="38" t="s">
        <v>2665</v>
      </c>
      <c r="B159" s="39">
        <v>46157.0</v>
      </c>
      <c r="C159" s="38" t="s">
        <v>89</v>
      </c>
      <c r="D159" s="31" t="s">
        <v>2515</v>
      </c>
      <c r="E159" s="31" t="s">
        <v>2515</v>
      </c>
      <c r="F159" s="31" t="s">
        <v>2515</v>
      </c>
      <c r="G159" s="31" t="s">
        <v>2515</v>
      </c>
      <c r="H159" s="31" t="s">
        <v>2515</v>
      </c>
      <c r="I159" s="33" t="s">
        <v>2516</v>
      </c>
      <c r="J159" s="33"/>
      <c r="K159" s="40">
        <v>5000.0</v>
      </c>
      <c r="L159" s="40">
        <v>5000.0</v>
      </c>
      <c r="M159" s="31" t="s">
        <v>2515</v>
      </c>
      <c r="N159" s="38" t="s">
        <v>819</v>
      </c>
      <c r="O159" s="33" t="s">
        <v>2516</v>
      </c>
      <c r="P159" s="38" t="s">
        <v>2666</v>
      </c>
      <c r="Q159" s="41" t="s">
        <v>2556</v>
      </c>
      <c r="R159" s="36"/>
      <c r="S159" s="37"/>
      <c r="T159" s="37"/>
      <c r="U159" s="2"/>
      <c r="V159" s="2"/>
      <c r="W159" s="2"/>
      <c r="X159" s="2"/>
      <c r="Y159" s="2"/>
      <c r="Z159" s="2"/>
    </row>
    <row r="160">
      <c r="A160" s="29" t="s">
        <v>2667</v>
      </c>
      <c r="B160" s="30">
        <v>46190.0</v>
      </c>
      <c r="C160" s="29" t="s">
        <v>544</v>
      </c>
      <c r="D160" s="31" t="s">
        <v>2515</v>
      </c>
      <c r="E160" s="31" t="s">
        <v>2515</v>
      </c>
      <c r="F160" s="31" t="s">
        <v>2515</v>
      </c>
      <c r="G160" s="31" t="s">
        <v>2515</v>
      </c>
      <c r="H160" s="31" t="s">
        <v>2515</v>
      </c>
      <c r="I160" s="33" t="s">
        <v>2516</v>
      </c>
      <c r="J160" s="33"/>
      <c r="K160" s="34">
        <v>3500.0</v>
      </c>
      <c r="L160" s="34">
        <v>3500.0</v>
      </c>
      <c r="M160" s="31" t="s">
        <v>2515</v>
      </c>
      <c r="N160" s="29" t="s">
        <v>819</v>
      </c>
      <c r="O160" s="33" t="s">
        <v>2516</v>
      </c>
      <c r="P160" s="29" t="s">
        <v>2666</v>
      </c>
      <c r="Q160" s="35" t="s">
        <v>2556</v>
      </c>
      <c r="R160" s="36"/>
      <c r="S160" s="37"/>
      <c r="T160" s="37"/>
      <c r="U160" s="2"/>
      <c r="V160" s="2"/>
      <c r="W160" s="2"/>
      <c r="X160" s="2"/>
      <c r="Y160" s="2"/>
      <c r="Z160" s="2"/>
    </row>
    <row r="161">
      <c r="A161" s="38" t="s">
        <v>2668</v>
      </c>
      <c r="B161" s="39">
        <v>46170.0</v>
      </c>
      <c r="C161" s="38" t="s">
        <v>89</v>
      </c>
      <c r="D161" s="31" t="s">
        <v>2515</v>
      </c>
      <c r="E161" s="31" t="s">
        <v>2515</v>
      </c>
      <c r="F161" s="31" t="s">
        <v>2515</v>
      </c>
      <c r="G161" s="31" t="s">
        <v>2515</v>
      </c>
      <c r="H161" s="31" t="s">
        <v>2515</v>
      </c>
      <c r="I161" s="33" t="s">
        <v>2516</v>
      </c>
      <c r="J161" s="33"/>
      <c r="K161" s="40">
        <v>1500.0</v>
      </c>
      <c r="L161" s="40">
        <v>1500.0</v>
      </c>
      <c r="M161" s="31" t="s">
        <v>2515</v>
      </c>
      <c r="N161" s="38" t="s">
        <v>819</v>
      </c>
      <c r="O161" s="33" t="s">
        <v>2516</v>
      </c>
      <c r="P161" s="38" t="s">
        <v>2666</v>
      </c>
      <c r="Q161" s="41" t="s">
        <v>2556</v>
      </c>
      <c r="R161" s="36"/>
      <c r="S161" s="37"/>
      <c r="T161" s="37"/>
      <c r="U161" s="2"/>
      <c r="V161" s="2"/>
      <c r="W161" s="2"/>
      <c r="X161" s="2"/>
      <c r="Y161" s="2"/>
      <c r="Z161" s="2"/>
    </row>
    <row r="162">
      <c r="A162" s="29" t="s">
        <v>2669</v>
      </c>
      <c r="B162" s="30">
        <v>46149.0</v>
      </c>
      <c r="C162" s="29" t="s">
        <v>189</v>
      </c>
      <c r="D162" s="31" t="s">
        <v>2515</v>
      </c>
      <c r="E162" s="31" t="s">
        <v>2515</v>
      </c>
      <c r="F162" s="31" t="s">
        <v>2515</v>
      </c>
      <c r="G162" s="31" t="s">
        <v>2515</v>
      </c>
      <c r="H162" s="31" t="s">
        <v>2515</v>
      </c>
      <c r="I162" s="33" t="s">
        <v>2516</v>
      </c>
      <c r="J162" s="33"/>
      <c r="K162" s="34">
        <v>1500.0</v>
      </c>
      <c r="L162" s="34">
        <v>1500.0</v>
      </c>
      <c r="M162" s="31" t="s">
        <v>2515</v>
      </c>
      <c r="N162" s="29" t="s">
        <v>819</v>
      </c>
      <c r="O162" s="33" t="s">
        <v>2516</v>
      </c>
      <c r="P162" s="29" t="s">
        <v>2666</v>
      </c>
      <c r="Q162" s="35" t="s">
        <v>2556</v>
      </c>
      <c r="R162" s="36"/>
      <c r="S162" s="37"/>
      <c r="T162" s="37"/>
      <c r="U162" s="2"/>
      <c r="V162" s="2"/>
      <c r="W162" s="2"/>
      <c r="X162" s="2"/>
      <c r="Y162" s="2"/>
      <c r="Z162" s="2"/>
    </row>
    <row r="163">
      <c r="A163" s="38" t="s">
        <v>2670</v>
      </c>
      <c r="B163" s="39">
        <v>46189.0</v>
      </c>
      <c r="C163" s="38" t="s">
        <v>89</v>
      </c>
      <c r="D163" s="31" t="s">
        <v>2515</v>
      </c>
      <c r="E163" s="31" t="s">
        <v>2515</v>
      </c>
      <c r="F163" s="31" t="s">
        <v>2515</v>
      </c>
      <c r="G163" s="31" t="s">
        <v>2515</v>
      </c>
      <c r="H163" s="31" t="s">
        <v>2515</v>
      </c>
      <c r="I163" s="33" t="s">
        <v>2516</v>
      </c>
      <c r="J163" s="33"/>
      <c r="K163" s="40">
        <v>0.0</v>
      </c>
      <c r="L163" s="40">
        <v>0.0</v>
      </c>
      <c r="M163" s="31" t="s">
        <v>2515</v>
      </c>
      <c r="N163" s="38" t="s">
        <v>819</v>
      </c>
      <c r="O163" s="33" t="s">
        <v>2516</v>
      </c>
      <c r="P163" s="38" t="s">
        <v>2666</v>
      </c>
      <c r="Q163" s="41" t="s">
        <v>2556</v>
      </c>
      <c r="R163" s="36"/>
      <c r="S163" s="37"/>
      <c r="T163" s="37"/>
      <c r="U163" s="2"/>
      <c r="V163" s="2"/>
      <c r="W163" s="2"/>
      <c r="X163" s="2"/>
      <c r="Y163" s="2"/>
      <c r="Z163" s="2"/>
    </row>
    <row r="164">
      <c r="A164" s="29" t="s">
        <v>2671</v>
      </c>
      <c r="B164" s="30">
        <v>46171.0</v>
      </c>
      <c r="C164" s="29" t="s">
        <v>89</v>
      </c>
      <c r="D164" s="31" t="s">
        <v>2515</v>
      </c>
      <c r="E164" s="31" t="s">
        <v>2515</v>
      </c>
      <c r="F164" s="31" t="s">
        <v>2515</v>
      </c>
      <c r="G164" s="31" t="s">
        <v>2515</v>
      </c>
      <c r="H164" s="31" t="s">
        <v>2515</v>
      </c>
      <c r="I164" s="33" t="s">
        <v>2516</v>
      </c>
      <c r="J164" s="33"/>
      <c r="K164" s="34">
        <v>1500.0</v>
      </c>
      <c r="L164" s="34">
        <v>1500.0</v>
      </c>
      <c r="M164" s="31" t="s">
        <v>2515</v>
      </c>
      <c r="N164" s="29" t="s">
        <v>819</v>
      </c>
      <c r="O164" s="33" t="s">
        <v>2516</v>
      </c>
      <c r="P164" s="29" t="s">
        <v>2666</v>
      </c>
      <c r="Q164" s="35" t="s">
        <v>2556</v>
      </c>
      <c r="R164" s="36"/>
      <c r="S164" s="37"/>
      <c r="T164" s="37"/>
      <c r="U164" s="2"/>
      <c r="V164" s="2"/>
      <c r="W164" s="2"/>
      <c r="X164" s="2"/>
      <c r="Y164" s="2"/>
      <c r="Z164" s="2"/>
    </row>
    <row r="165">
      <c r="A165" s="38" t="s">
        <v>2672</v>
      </c>
      <c r="B165" s="39">
        <v>46157.0</v>
      </c>
      <c r="C165" s="38" t="s">
        <v>89</v>
      </c>
      <c r="D165" s="31" t="s">
        <v>2515</v>
      </c>
      <c r="E165" s="31" t="s">
        <v>2515</v>
      </c>
      <c r="F165" s="31" t="s">
        <v>2515</v>
      </c>
      <c r="G165" s="31" t="s">
        <v>2515</v>
      </c>
      <c r="H165" s="31" t="s">
        <v>2515</v>
      </c>
      <c r="I165" s="33" t="s">
        <v>2516</v>
      </c>
      <c r="J165" s="33"/>
      <c r="K165" s="40">
        <v>3000.0</v>
      </c>
      <c r="L165" s="40">
        <v>3000.0</v>
      </c>
      <c r="M165" s="31" t="s">
        <v>2515</v>
      </c>
      <c r="N165" s="38" t="s">
        <v>819</v>
      </c>
      <c r="O165" s="33" t="s">
        <v>2516</v>
      </c>
      <c r="P165" s="38" t="s">
        <v>2666</v>
      </c>
      <c r="Q165" s="41" t="s">
        <v>2556</v>
      </c>
      <c r="R165" s="36"/>
      <c r="S165" s="37"/>
      <c r="T165" s="37"/>
      <c r="U165" s="2"/>
      <c r="V165" s="2"/>
      <c r="W165" s="2"/>
      <c r="X165" s="2"/>
      <c r="Y165" s="2"/>
      <c r="Z165" s="2"/>
    </row>
    <row r="166">
      <c r="A166" s="29" t="s">
        <v>2673</v>
      </c>
      <c r="B166" s="30">
        <v>46157.0</v>
      </c>
      <c r="C166" s="29" t="s">
        <v>2542</v>
      </c>
      <c r="D166" s="31" t="s">
        <v>2515</v>
      </c>
      <c r="E166" s="31" t="s">
        <v>2515</v>
      </c>
      <c r="F166" s="31" t="s">
        <v>2515</v>
      </c>
      <c r="G166" s="31" t="s">
        <v>2515</v>
      </c>
      <c r="H166" s="31" t="s">
        <v>2515</v>
      </c>
      <c r="I166" s="33" t="s">
        <v>2516</v>
      </c>
      <c r="J166" s="33"/>
      <c r="K166" s="34">
        <v>1500.0</v>
      </c>
      <c r="L166" s="34">
        <v>1500.0</v>
      </c>
      <c r="M166" s="31" t="s">
        <v>2515</v>
      </c>
      <c r="N166" s="29" t="s">
        <v>819</v>
      </c>
      <c r="O166" s="33" t="s">
        <v>2516</v>
      </c>
      <c r="P166" s="29" t="s">
        <v>2666</v>
      </c>
      <c r="Q166" s="35" t="s">
        <v>2556</v>
      </c>
      <c r="R166" s="36"/>
      <c r="S166" s="37"/>
      <c r="T166" s="37"/>
      <c r="U166" s="2"/>
      <c r="V166" s="2"/>
      <c r="W166" s="2"/>
      <c r="X166" s="2"/>
      <c r="Y166" s="2"/>
      <c r="Z166" s="2"/>
    </row>
    <row r="167">
      <c r="A167" s="38" t="s">
        <v>2674</v>
      </c>
      <c r="B167" s="39">
        <v>46150.0</v>
      </c>
      <c r="C167" s="38" t="s">
        <v>189</v>
      </c>
      <c r="D167" s="31" t="s">
        <v>2515</v>
      </c>
      <c r="E167" s="31" t="s">
        <v>2515</v>
      </c>
      <c r="F167" s="31" t="s">
        <v>2515</v>
      </c>
      <c r="G167" s="31" t="s">
        <v>2515</v>
      </c>
      <c r="H167" s="31" t="s">
        <v>2515</v>
      </c>
      <c r="I167" s="33" t="s">
        <v>2516</v>
      </c>
      <c r="J167" s="33"/>
      <c r="K167" s="40">
        <v>3500.0</v>
      </c>
      <c r="L167" s="40">
        <v>3500.0</v>
      </c>
      <c r="M167" s="31" t="s">
        <v>2515</v>
      </c>
      <c r="N167" s="38" t="s">
        <v>819</v>
      </c>
      <c r="O167" s="33" t="s">
        <v>2516</v>
      </c>
      <c r="P167" s="38" t="s">
        <v>2666</v>
      </c>
      <c r="Q167" s="41" t="s">
        <v>2556</v>
      </c>
      <c r="R167" s="36"/>
      <c r="S167" s="37"/>
      <c r="T167" s="37"/>
      <c r="U167" s="2"/>
      <c r="V167" s="2"/>
      <c r="W167" s="2"/>
      <c r="X167" s="2"/>
      <c r="Y167" s="2"/>
      <c r="Z167" s="2"/>
    </row>
    <row r="168">
      <c r="A168" s="42" t="s">
        <v>2675</v>
      </c>
      <c r="B168" s="30">
        <v>46170.0</v>
      </c>
      <c r="C168" s="29" t="s">
        <v>189</v>
      </c>
      <c r="D168" s="31" t="s">
        <v>2515</v>
      </c>
      <c r="E168" s="31" t="s">
        <v>2515</v>
      </c>
      <c r="F168" s="31" t="s">
        <v>2515</v>
      </c>
      <c r="G168" s="31" t="s">
        <v>2515</v>
      </c>
      <c r="H168" s="31" t="s">
        <v>2515</v>
      </c>
      <c r="I168" s="33" t="s">
        <v>2516</v>
      </c>
      <c r="J168" s="33"/>
      <c r="K168" s="34">
        <v>1500.0</v>
      </c>
      <c r="L168" s="34">
        <v>1500.0</v>
      </c>
      <c r="M168" s="31" t="s">
        <v>2515</v>
      </c>
      <c r="N168" s="29" t="s">
        <v>819</v>
      </c>
      <c r="O168" s="33" t="s">
        <v>2516</v>
      </c>
      <c r="P168" s="29" t="s">
        <v>2666</v>
      </c>
      <c r="Q168" s="35" t="s">
        <v>2556</v>
      </c>
      <c r="R168" s="36"/>
      <c r="S168" s="37"/>
      <c r="T168" s="37"/>
      <c r="U168" s="2"/>
      <c r="V168" s="2"/>
      <c r="W168" s="2"/>
      <c r="X168" s="2"/>
      <c r="Y168" s="2"/>
      <c r="Z168" s="2"/>
    </row>
    <row r="169">
      <c r="A169" s="38" t="s">
        <v>2676</v>
      </c>
      <c r="B169" s="39">
        <v>46171.0</v>
      </c>
      <c r="C169" s="38" t="s">
        <v>923</v>
      </c>
      <c r="D169" s="31" t="s">
        <v>2515</v>
      </c>
      <c r="E169" s="31" t="s">
        <v>2515</v>
      </c>
      <c r="F169" s="31" t="s">
        <v>2515</v>
      </c>
      <c r="G169" s="31" t="s">
        <v>2515</v>
      </c>
      <c r="H169" s="31" t="s">
        <v>2515</v>
      </c>
      <c r="I169" s="33" t="s">
        <v>2516</v>
      </c>
      <c r="J169" s="33"/>
      <c r="K169" s="40">
        <v>2916.0</v>
      </c>
      <c r="L169" s="40">
        <v>2916.0</v>
      </c>
      <c r="M169" s="31" t="s">
        <v>2515</v>
      </c>
      <c r="N169" s="38" t="s">
        <v>819</v>
      </c>
      <c r="O169" s="33" t="s">
        <v>2516</v>
      </c>
      <c r="P169" s="38" t="s">
        <v>2666</v>
      </c>
      <c r="Q169" s="41" t="s">
        <v>2556</v>
      </c>
      <c r="R169" s="36"/>
      <c r="S169" s="37"/>
      <c r="T169" s="37"/>
      <c r="U169" s="2"/>
      <c r="V169" s="2"/>
      <c r="W169" s="2"/>
      <c r="X169" s="2"/>
      <c r="Y169" s="2"/>
      <c r="Z169" s="2"/>
    </row>
    <row r="170">
      <c r="A170" s="29" t="s">
        <v>2677</v>
      </c>
      <c r="B170" s="30">
        <v>46161.0</v>
      </c>
      <c r="C170" s="29" t="s">
        <v>334</v>
      </c>
      <c r="D170" s="31" t="s">
        <v>2515</v>
      </c>
      <c r="E170" s="31" t="s">
        <v>2515</v>
      </c>
      <c r="F170" s="31" t="s">
        <v>2515</v>
      </c>
      <c r="G170" s="31" t="s">
        <v>2515</v>
      </c>
      <c r="H170" s="31" t="s">
        <v>2515</v>
      </c>
      <c r="I170" s="33" t="s">
        <v>2516</v>
      </c>
      <c r="J170" s="33"/>
      <c r="K170" s="34">
        <v>15200.0</v>
      </c>
      <c r="L170" s="34">
        <v>15200.0</v>
      </c>
      <c r="M170" s="31" t="s">
        <v>2515</v>
      </c>
      <c r="N170" s="29" t="s">
        <v>819</v>
      </c>
      <c r="O170" s="33" t="s">
        <v>2516</v>
      </c>
      <c r="P170" s="29" t="s">
        <v>2666</v>
      </c>
      <c r="Q170" s="35" t="s">
        <v>2556</v>
      </c>
      <c r="R170" s="36"/>
      <c r="S170" s="37"/>
      <c r="T170" s="37"/>
      <c r="U170" s="2"/>
      <c r="V170" s="2"/>
      <c r="W170" s="2"/>
      <c r="X170" s="2"/>
      <c r="Y170" s="2"/>
      <c r="Z170" s="2"/>
    </row>
    <row r="171">
      <c r="A171" s="38" t="s">
        <v>2678</v>
      </c>
      <c r="B171" s="39">
        <v>46169.0</v>
      </c>
      <c r="C171" s="38" t="s">
        <v>89</v>
      </c>
      <c r="D171" s="31" t="s">
        <v>2515</v>
      </c>
      <c r="E171" s="31" t="s">
        <v>2515</v>
      </c>
      <c r="F171" s="31" t="s">
        <v>2515</v>
      </c>
      <c r="G171" s="31" t="s">
        <v>2515</v>
      </c>
      <c r="H171" s="31" t="s">
        <v>2515</v>
      </c>
      <c r="I171" s="33" t="s">
        <v>2516</v>
      </c>
      <c r="J171" s="33"/>
      <c r="K171" s="40">
        <v>1500.0</v>
      </c>
      <c r="L171" s="40">
        <v>1500.0</v>
      </c>
      <c r="M171" s="31" t="s">
        <v>2515</v>
      </c>
      <c r="N171" s="38" t="s">
        <v>819</v>
      </c>
      <c r="O171" s="33" t="s">
        <v>2516</v>
      </c>
      <c r="P171" s="38" t="s">
        <v>2666</v>
      </c>
      <c r="Q171" s="41" t="s">
        <v>2556</v>
      </c>
      <c r="R171" s="36"/>
      <c r="S171" s="37"/>
      <c r="T171" s="37"/>
      <c r="U171" s="2"/>
      <c r="V171" s="2"/>
      <c r="W171" s="2"/>
      <c r="X171" s="2"/>
      <c r="Y171" s="2"/>
      <c r="Z171" s="2"/>
    </row>
    <row r="172">
      <c r="A172" s="29" t="s">
        <v>2679</v>
      </c>
      <c r="B172" s="30">
        <v>46168.0</v>
      </c>
      <c r="C172" s="29" t="s">
        <v>189</v>
      </c>
      <c r="D172" s="31" t="s">
        <v>2515</v>
      </c>
      <c r="E172" s="31" t="s">
        <v>2515</v>
      </c>
      <c r="F172" s="31" t="s">
        <v>2515</v>
      </c>
      <c r="G172" s="31" t="s">
        <v>2515</v>
      </c>
      <c r="H172" s="31" t="s">
        <v>2515</v>
      </c>
      <c r="I172" s="33" t="s">
        <v>2516</v>
      </c>
      <c r="J172" s="33"/>
      <c r="K172" s="34">
        <v>1500.0</v>
      </c>
      <c r="L172" s="34">
        <v>1500.0</v>
      </c>
      <c r="M172" s="31" t="s">
        <v>2515</v>
      </c>
      <c r="N172" s="29" t="s">
        <v>819</v>
      </c>
      <c r="O172" s="33" t="s">
        <v>2516</v>
      </c>
      <c r="P172" s="29" t="s">
        <v>2666</v>
      </c>
      <c r="Q172" s="35" t="s">
        <v>2556</v>
      </c>
      <c r="R172" s="36"/>
      <c r="S172" s="37"/>
      <c r="T172" s="37"/>
      <c r="U172" s="2"/>
      <c r="V172" s="2"/>
      <c r="W172" s="2"/>
      <c r="X172" s="2"/>
      <c r="Y172" s="2"/>
      <c r="Z172" s="2"/>
    </row>
    <row r="173">
      <c r="A173" s="38" t="s">
        <v>2680</v>
      </c>
      <c r="B173" s="39">
        <v>46170.0</v>
      </c>
      <c r="C173" s="38" t="s">
        <v>189</v>
      </c>
      <c r="D173" s="31" t="s">
        <v>2515</v>
      </c>
      <c r="E173" s="31" t="s">
        <v>2515</v>
      </c>
      <c r="F173" s="31" t="s">
        <v>2515</v>
      </c>
      <c r="G173" s="31" t="s">
        <v>2515</v>
      </c>
      <c r="H173" s="31" t="s">
        <v>2515</v>
      </c>
      <c r="I173" s="33" t="s">
        <v>2516</v>
      </c>
      <c r="J173" s="33"/>
      <c r="K173" s="40">
        <v>1500.0</v>
      </c>
      <c r="L173" s="40">
        <v>1500.0</v>
      </c>
      <c r="M173" s="31" t="s">
        <v>2515</v>
      </c>
      <c r="N173" s="38" t="s">
        <v>819</v>
      </c>
      <c r="O173" s="33" t="s">
        <v>2516</v>
      </c>
      <c r="P173" s="38" t="s">
        <v>2666</v>
      </c>
      <c r="Q173" s="41" t="s">
        <v>2556</v>
      </c>
      <c r="R173" s="36"/>
      <c r="S173" s="37"/>
      <c r="T173" s="37"/>
      <c r="U173" s="2"/>
      <c r="V173" s="2"/>
      <c r="W173" s="2"/>
      <c r="X173" s="2"/>
      <c r="Y173" s="2"/>
      <c r="Z173" s="2"/>
    </row>
    <row r="174">
      <c r="A174" s="29" t="s">
        <v>2681</v>
      </c>
      <c r="B174" s="30">
        <v>46174.0</v>
      </c>
      <c r="C174" s="29" t="s">
        <v>89</v>
      </c>
      <c r="D174" s="31" t="s">
        <v>2515</v>
      </c>
      <c r="E174" s="31" t="s">
        <v>2515</v>
      </c>
      <c r="F174" s="31" t="s">
        <v>2515</v>
      </c>
      <c r="G174" s="31" t="s">
        <v>2515</v>
      </c>
      <c r="H174" s="31" t="s">
        <v>2515</v>
      </c>
      <c r="I174" s="33" t="s">
        <v>2516</v>
      </c>
      <c r="J174" s="33"/>
      <c r="K174" s="34">
        <v>1500.0</v>
      </c>
      <c r="L174" s="34">
        <v>1500.0</v>
      </c>
      <c r="M174" s="31" t="s">
        <v>2515</v>
      </c>
      <c r="N174" s="29" t="s">
        <v>819</v>
      </c>
      <c r="O174" s="33" t="s">
        <v>2516</v>
      </c>
      <c r="P174" s="29" t="s">
        <v>2666</v>
      </c>
      <c r="Q174" s="35" t="s">
        <v>2556</v>
      </c>
      <c r="R174" s="36"/>
      <c r="S174" s="37"/>
      <c r="T174" s="37"/>
      <c r="U174" s="2"/>
      <c r="V174" s="2"/>
      <c r="W174" s="2"/>
      <c r="X174" s="2"/>
      <c r="Y174" s="2"/>
      <c r="Z174" s="2"/>
    </row>
    <row r="175">
      <c r="A175" s="38" t="s">
        <v>2682</v>
      </c>
      <c r="B175" s="39">
        <v>46175.0</v>
      </c>
      <c r="C175" s="38" t="s">
        <v>2542</v>
      </c>
      <c r="D175" s="31" t="s">
        <v>2515</v>
      </c>
      <c r="E175" s="31" t="s">
        <v>2515</v>
      </c>
      <c r="F175" s="31" t="s">
        <v>2515</v>
      </c>
      <c r="G175" s="31" t="s">
        <v>2515</v>
      </c>
      <c r="H175" s="31" t="s">
        <v>2515</v>
      </c>
      <c r="I175" s="33" t="s">
        <v>2516</v>
      </c>
      <c r="J175" s="33"/>
      <c r="K175" s="40">
        <v>1500.0</v>
      </c>
      <c r="L175" s="40">
        <v>1500.0</v>
      </c>
      <c r="M175" s="31" t="s">
        <v>2515</v>
      </c>
      <c r="N175" s="38" t="s">
        <v>819</v>
      </c>
      <c r="O175" s="33" t="s">
        <v>2516</v>
      </c>
      <c r="P175" s="38" t="s">
        <v>2666</v>
      </c>
      <c r="Q175" s="41" t="s">
        <v>2556</v>
      </c>
      <c r="R175" s="36"/>
      <c r="S175" s="37"/>
      <c r="T175" s="37"/>
      <c r="U175" s="2"/>
      <c r="V175" s="2"/>
      <c r="W175" s="2"/>
      <c r="X175" s="2"/>
      <c r="Y175" s="2"/>
      <c r="Z175" s="2"/>
    </row>
    <row r="176">
      <c r="A176" s="29" t="s">
        <v>816</v>
      </c>
      <c r="B176" s="30">
        <v>46174.0</v>
      </c>
      <c r="C176" s="29" t="s">
        <v>159</v>
      </c>
      <c r="D176" s="31" t="s">
        <v>2515</v>
      </c>
      <c r="E176" s="31" t="s">
        <v>2515</v>
      </c>
      <c r="F176" s="31" t="s">
        <v>2515</v>
      </c>
      <c r="G176" s="31" t="s">
        <v>2515</v>
      </c>
      <c r="H176" s="31" t="s">
        <v>2515</v>
      </c>
      <c r="I176" s="33" t="s">
        <v>2516</v>
      </c>
      <c r="J176" s="33"/>
      <c r="K176" s="34">
        <v>37300.0</v>
      </c>
      <c r="L176" s="34">
        <v>22150.0</v>
      </c>
      <c r="M176" s="31" t="s">
        <v>2515</v>
      </c>
      <c r="N176" s="29" t="s">
        <v>819</v>
      </c>
      <c r="O176" s="33" t="s">
        <v>2516</v>
      </c>
      <c r="P176" s="29" t="s">
        <v>2666</v>
      </c>
      <c r="Q176" s="35" t="s">
        <v>2556</v>
      </c>
      <c r="R176" s="36"/>
      <c r="S176" s="37"/>
      <c r="T176" s="37"/>
      <c r="U176" s="2"/>
      <c r="V176" s="2"/>
      <c r="W176" s="2"/>
      <c r="X176" s="2"/>
      <c r="Y176" s="2"/>
      <c r="Z176" s="2"/>
    </row>
    <row r="177">
      <c r="A177" s="38" t="s">
        <v>2683</v>
      </c>
      <c r="B177" s="39">
        <v>46170.0</v>
      </c>
      <c r="C177" s="38" t="s">
        <v>189</v>
      </c>
      <c r="D177" s="31" t="s">
        <v>2515</v>
      </c>
      <c r="E177" s="31" t="s">
        <v>2515</v>
      </c>
      <c r="F177" s="31" t="s">
        <v>2515</v>
      </c>
      <c r="G177" s="31" t="s">
        <v>2515</v>
      </c>
      <c r="H177" s="31" t="s">
        <v>2515</v>
      </c>
      <c r="I177" s="33" t="s">
        <v>2516</v>
      </c>
      <c r="J177" s="33"/>
      <c r="K177" s="40">
        <v>1500.0</v>
      </c>
      <c r="L177" s="40">
        <v>1500.0</v>
      </c>
      <c r="M177" s="31" t="s">
        <v>2515</v>
      </c>
      <c r="N177" s="38" t="s">
        <v>819</v>
      </c>
      <c r="O177" s="33" t="s">
        <v>2516</v>
      </c>
      <c r="P177" s="38" t="s">
        <v>2666</v>
      </c>
      <c r="Q177" s="41" t="s">
        <v>2556</v>
      </c>
      <c r="R177" s="36"/>
      <c r="S177" s="37"/>
      <c r="T177" s="37"/>
      <c r="U177" s="2"/>
      <c r="V177" s="2"/>
      <c r="W177" s="2"/>
      <c r="X177" s="2"/>
      <c r="Y177" s="2"/>
      <c r="Z177" s="2"/>
    </row>
    <row r="178">
      <c r="A178" s="29" t="s">
        <v>2684</v>
      </c>
      <c r="B178" s="30">
        <v>46186.0</v>
      </c>
      <c r="C178" s="29" t="s">
        <v>89</v>
      </c>
      <c r="D178" s="31" t="s">
        <v>2515</v>
      </c>
      <c r="E178" s="31" t="s">
        <v>2515</v>
      </c>
      <c r="F178" s="31" t="s">
        <v>2515</v>
      </c>
      <c r="G178" s="31" t="s">
        <v>2515</v>
      </c>
      <c r="H178" s="31" t="s">
        <v>2515</v>
      </c>
      <c r="I178" s="33" t="s">
        <v>2516</v>
      </c>
      <c r="J178" s="33"/>
      <c r="K178" s="34">
        <v>1500.0</v>
      </c>
      <c r="L178" s="34">
        <v>1500.0</v>
      </c>
      <c r="M178" s="31" t="s">
        <v>2515</v>
      </c>
      <c r="N178" s="29" t="s">
        <v>819</v>
      </c>
      <c r="O178" s="33" t="s">
        <v>2516</v>
      </c>
      <c r="P178" s="29" t="s">
        <v>2666</v>
      </c>
      <c r="Q178" s="35" t="s">
        <v>2556</v>
      </c>
      <c r="R178" s="36"/>
      <c r="S178" s="37"/>
      <c r="T178" s="37"/>
      <c r="U178" s="2"/>
      <c r="V178" s="2"/>
      <c r="W178" s="2"/>
      <c r="X178" s="2"/>
      <c r="Y178" s="2"/>
      <c r="Z178" s="2"/>
    </row>
    <row r="179">
      <c r="A179" s="38" t="s">
        <v>2685</v>
      </c>
      <c r="B179" s="39">
        <v>46193.0</v>
      </c>
      <c r="C179" s="38" t="s">
        <v>89</v>
      </c>
      <c r="D179" s="31" t="s">
        <v>2515</v>
      </c>
      <c r="E179" s="31" t="s">
        <v>2515</v>
      </c>
      <c r="F179" s="31" t="s">
        <v>2515</v>
      </c>
      <c r="G179" s="31" t="s">
        <v>2515</v>
      </c>
      <c r="H179" s="31" t="s">
        <v>2515</v>
      </c>
      <c r="I179" s="33" t="s">
        <v>2516</v>
      </c>
      <c r="J179" s="33"/>
      <c r="K179" s="40">
        <v>1500.0</v>
      </c>
      <c r="L179" s="40">
        <v>1500.0</v>
      </c>
      <c r="M179" s="31" t="s">
        <v>2515</v>
      </c>
      <c r="N179" s="38" t="s">
        <v>819</v>
      </c>
      <c r="O179" s="33" t="s">
        <v>2516</v>
      </c>
      <c r="P179" s="38" t="s">
        <v>2666</v>
      </c>
      <c r="Q179" s="41" t="s">
        <v>2556</v>
      </c>
      <c r="R179" s="36"/>
      <c r="S179" s="37"/>
      <c r="T179" s="37"/>
      <c r="U179" s="2"/>
      <c r="V179" s="2"/>
      <c r="W179" s="2"/>
      <c r="X179" s="2"/>
      <c r="Y179" s="2"/>
      <c r="Z179" s="2"/>
    </row>
    <row r="180">
      <c r="A180" s="29" t="s">
        <v>2686</v>
      </c>
      <c r="B180" s="30">
        <v>46174.0</v>
      </c>
      <c r="C180" s="29" t="s">
        <v>334</v>
      </c>
      <c r="D180" s="31" t="s">
        <v>2515</v>
      </c>
      <c r="E180" s="31" t="s">
        <v>2515</v>
      </c>
      <c r="F180" s="31" t="s">
        <v>2515</v>
      </c>
      <c r="G180" s="31" t="s">
        <v>2515</v>
      </c>
      <c r="H180" s="31" t="s">
        <v>2515</v>
      </c>
      <c r="I180" s="33" t="s">
        <v>2516</v>
      </c>
      <c r="J180" s="33"/>
      <c r="K180" s="34">
        <v>2200.0</v>
      </c>
      <c r="L180" s="34">
        <v>2200.0</v>
      </c>
      <c r="M180" s="31" t="s">
        <v>2515</v>
      </c>
      <c r="N180" s="29" t="s">
        <v>819</v>
      </c>
      <c r="O180" s="33" t="s">
        <v>2516</v>
      </c>
      <c r="P180" s="29" t="s">
        <v>2666</v>
      </c>
      <c r="Q180" s="35" t="s">
        <v>2556</v>
      </c>
      <c r="R180" s="36"/>
      <c r="S180" s="37"/>
      <c r="T180" s="37"/>
      <c r="U180" s="2"/>
      <c r="V180" s="2"/>
      <c r="W180" s="2"/>
      <c r="X180" s="2"/>
      <c r="Y180" s="2"/>
      <c r="Z180" s="2"/>
    </row>
    <row r="181">
      <c r="A181" s="38" t="s">
        <v>2687</v>
      </c>
      <c r="B181" s="39">
        <v>46172.0</v>
      </c>
      <c r="C181" s="38" t="s">
        <v>89</v>
      </c>
      <c r="D181" s="31" t="s">
        <v>2515</v>
      </c>
      <c r="E181" s="31" t="s">
        <v>2515</v>
      </c>
      <c r="F181" s="31" t="s">
        <v>2515</v>
      </c>
      <c r="G181" s="31" t="s">
        <v>2515</v>
      </c>
      <c r="H181" s="31" t="s">
        <v>2515</v>
      </c>
      <c r="I181" s="33" t="s">
        <v>2516</v>
      </c>
      <c r="J181" s="33"/>
      <c r="K181" s="40">
        <v>1500.0</v>
      </c>
      <c r="L181" s="40">
        <v>1500.0</v>
      </c>
      <c r="M181" s="31" t="s">
        <v>2515</v>
      </c>
      <c r="N181" s="38" t="s">
        <v>819</v>
      </c>
      <c r="O181" s="33" t="s">
        <v>2516</v>
      </c>
      <c r="P181" s="38" t="s">
        <v>2666</v>
      </c>
      <c r="Q181" s="41" t="s">
        <v>2556</v>
      </c>
      <c r="R181" s="36"/>
      <c r="S181" s="37"/>
      <c r="T181" s="37"/>
      <c r="U181" s="2"/>
      <c r="V181" s="2"/>
      <c r="W181" s="2"/>
      <c r="X181" s="2"/>
      <c r="Y181" s="2"/>
      <c r="Z181" s="2"/>
    </row>
    <row r="182">
      <c r="A182" s="29" t="s">
        <v>2688</v>
      </c>
      <c r="B182" s="30">
        <v>46178.0</v>
      </c>
      <c r="C182" s="29" t="s">
        <v>89</v>
      </c>
      <c r="D182" s="31" t="s">
        <v>2515</v>
      </c>
      <c r="E182" s="31" t="s">
        <v>2515</v>
      </c>
      <c r="F182" s="31" t="s">
        <v>2515</v>
      </c>
      <c r="G182" s="31" t="s">
        <v>2515</v>
      </c>
      <c r="H182" s="31" t="s">
        <v>2515</v>
      </c>
      <c r="I182" s="33" t="s">
        <v>2516</v>
      </c>
      <c r="J182" s="33"/>
      <c r="K182" s="34">
        <v>1500.0</v>
      </c>
      <c r="L182" s="34">
        <v>1500.0</v>
      </c>
      <c r="M182" s="31" t="s">
        <v>2515</v>
      </c>
      <c r="N182" s="29" t="s">
        <v>819</v>
      </c>
      <c r="O182" s="33" t="s">
        <v>2516</v>
      </c>
      <c r="P182" s="29" t="s">
        <v>2666</v>
      </c>
      <c r="Q182" s="35" t="s">
        <v>2556</v>
      </c>
      <c r="R182" s="36"/>
      <c r="S182" s="37"/>
      <c r="T182" s="37"/>
      <c r="U182" s="2"/>
      <c r="V182" s="2"/>
      <c r="W182" s="2"/>
      <c r="X182" s="2"/>
      <c r="Y182" s="2"/>
      <c r="Z182" s="2"/>
    </row>
    <row r="183">
      <c r="A183" s="38" t="s">
        <v>2689</v>
      </c>
      <c r="B183" s="39">
        <v>46179.0</v>
      </c>
      <c r="C183" s="38" t="s">
        <v>159</v>
      </c>
      <c r="D183" s="31" t="s">
        <v>2515</v>
      </c>
      <c r="E183" s="31" t="s">
        <v>2515</v>
      </c>
      <c r="F183" s="31" t="s">
        <v>2515</v>
      </c>
      <c r="G183" s="31" t="s">
        <v>2515</v>
      </c>
      <c r="H183" s="31" t="s">
        <v>2515</v>
      </c>
      <c r="I183" s="33" t="s">
        <v>2516</v>
      </c>
      <c r="J183" s="33"/>
      <c r="K183" s="40">
        <v>1500.0</v>
      </c>
      <c r="L183" s="40">
        <v>1500.0</v>
      </c>
      <c r="M183" s="31" t="s">
        <v>2515</v>
      </c>
      <c r="N183" s="38" t="s">
        <v>819</v>
      </c>
      <c r="O183" s="33" t="s">
        <v>2516</v>
      </c>
      <c r="P183" s="38" t="s">
        <v>2666</v>
      </c>
      <c r="Q183" s="41" t="s">
        <v>2556</v>
      </c>
      <c r="R183" s="36"/>
      <c r="S183" s="37"/>
      <c r="T183" s="37"/>
      <c r="U183" s="2"/>
      <c r="V183" s="2"/>
      <c r="W183" s="2"/>
      <c r="X183" s="2"/>
      <c r="Y183" s="2"/>
      <c r="Z183" s="2"/>
    </row>
    <row r="184">
      <c r="A184" s="29" t="s">
        <v>928</v>
      </c>
      <c r="B184" s="30">
        <v>46178.0</v>
      </c>
      <c r="C184" s="29" t="s">
        <v>159</v>
      </c>
      <c r="D184" s="31" t="s">
        <v>2515</v>
      </c>
      <c r="E184" s="31" t="s">
        <v>2515</v>
      </c>
      <c r="F184" s="31" t="s">
        <v>2515</v>
      </c>
      <c r="G184" s="31" t="s">
        <v>2515</v>
      </c>
      <c r="H184" s="31" t="s">
        <v>2515</v>
      </c>
      <c r="I184" s="33" t="s">
        <v>2516</v>
      </c>
      <c r="J184" s="33"/>
      <c r="K184" s="34">
        <v>33180.0</v>
      </c>
      <c r="L184" s="34">
        <v>33180.0</v>
      </c>
      <c r="M184" s="31" t="s">
        <v>2515</v>
      </c>
      <c r="N184" s="29" t="s">
        <v>819</v>
      </c>
      <c r="O184" s="33" t="s">
        <v>2516</v>
      </c>
      <c r="P184" s="29" t="s">
        <v>2666</v>
      </c>
      <c r="Q184" s="35" t="s">
        <v>2556</v>
      </c>
      <c r="R184" s="36"/>
      <c r="S184" s="37"/>
      <c r="T184" s="37"/>
      <c r="U184" s="2"/>
      <c r="V184" s="2"/>
      <c r="W184" s="2"/>
      <c r="X184" s="2"/>
      <c r="Y184" s="2"/>
      <c r="Z184" s="2"/>
    </row>
    <row r="185">
      <c r="A185" s="38" t="s">
        <v>2690</v>
      </c>
      <c r="B185" s="39">
        <v>46193.0</v>
      </c>
      <c r="C185" s="38" t="s">
        <v>544</v>
      </c>
      <c r="D185" s="31" t="s">
        <v>2515</v>
      </c>
      <c r="E185" s="31" t="s">
        <v>2515</v>
      </c>
      <c r="F185" s="31" t="s">
        <v>2515</v>
      </c>
      <c r="G185" s="31" t="s">
        <v>2515</v>
      </c>
      <c r="H185" s="31" t="s">
        <v>2515</v>
      </c>
      <c r="I185" s="33" t="s">
        <v>2516</v>
      </c>
      <c r="J185" s="33"/>
      <c r="K185" s="40">
        <v>3500.0</v>
      </c>
      <c r="L185" s="40">
        <v>3500.0</v>
      </c>
      <c r="M185" s="31" t="s">
        <v>2515</v>
      </c>
      <c r="N185" s="38" t="s">
        <v>819</v>
      </c>
      <c r="O185" s="33" t="s">
        <v>2516</v>
      </c>
      <c r="P185" s="38" t="s">
        <v>2666</v>
      </c>
      <c r="Q185" s="41" t="s">
        <v>2556</v>
      </c>
      <c r="R185" s="36"/>
      <c r="S185" s="37"/>
      <c r="T185" s="37"/>
      <c r="U185" s="2"/>
      <c r="V185" s="2"/>
      <c r="W185" s="2"/>
      <c r="X185" s="2"/>
      <c r="Y185" s="2"/>
      <c r="Z185" s="2"/>
    </row>
    <row r="186">
      <c r="A186" s="29" t="s">
        <v>2691</v>
      </c>
      <c r="B186" s="30">
        <v>46179.0</v>
      </c>
      <c r="C186" s="29" t="s">
        <v>544</v>
      </c>
      <c r="D186" s="31" t="s">
        <v>2515</v>
      </c>
      <c r="E186" s="31" t="s">
        <v>2515</v>
      </c>
      <c r="F186" s="31" t="s">
        <v>2515</v>
      </c>
      <c r="G186" s="31" t="s">
        <v>2515</v>
      </c>
      <c r="H186" s="31" t="s">
        <v>2515</v>
      </c>
      <c r="I186" s="33" t="s">
        <v>2516</v>
      </c>
      <c r="J186" s="33"/>
      <c r="K186" s="34">
        <v>3500.0</v>
      </c>
      <c r="L186" s="34">
        <v>3500.0</v>
      </c>
      <c r="M186" s="31" t="s">
        <v>2515</v>
      </c>
      <c r="N186" s="29" t="s">
        <v>819</v>
      </c>
      <c r="O186" s="33" t="s">
        <v>2516</v>
      </c>
      <c r="P186" s="29" t="s">
        <v>2666</v>
      </c>
      <c r="Q186" s="35" t="s">
        <v>2556</v>
      </c>
      <c r="R186" s="36"/>
      <c r="S186" s="37"/>
      <c r="T186" s="37"/>
      <c r="U186" s="2"/>
      <c r="V186" s="2"/>
      <c r="W186" s="2"/>
      <c r="X186" s="2"/>
      <c r="Y186" s="2"/>
      <c r="Z186" s="2"/>
    </row>
    <row r="187">
      <c r="A187" s="38" t="s">
        <v>2692</v>
      </c>
      <c r="B187" s="39">
        <v>46183.0</v>
      </c>
      <c r="C187" s="38" t="s">
        <v>89</v>
      </c>
      <c r="D187" s="31" t="s">
        <v>2515</v>
      </c>
      <c r="E187" s="31" t="s">
        <v>2515</v>
      </c>
      <c r="F187" s="31" t="s">
        <v>2515</v>
      </c>
      <c r="G187" s="31" t="s">
        <v>2515</v>
      </c>
      <c r="H187" s="31" t="s">
        <v>2515</v>
      </c>
      <c r="I187" s="33" t="s">
        <v>2516</v>
      </c>
      <c r="J187" s="33"/>
      <c r="K187" s="40">
        <v>1500.0</v>
      </c>
      <c r="L187" s="40">
        <v>1500.0</v>
      </c>
      <c r="M187" s="31" t="s">
        <v>2515</v>
      </c>
      <c r="N187" s="38" t="s">
        <v>819</v>
      </c>
      <c r="O187" s="33" t="s">
        <v>2516</v>
      </c>
      <c r="P187" s="38" t="s">
        <v>2666</v>
      </c>
      <c r="Q187" s="41" t="s">
        <v>2556</v>
      </c>
      <c r="R187" s="36"/>
      <c r="S187" s="37"/>
      <c r="T187" s="37"/>
      <c r="U187" s="2"/>
      <c r="V187" s="2"/>
      <c r="W187" s="2"/>
      <c r="X187" s="2"/>
      <c r="Y187" s="2"/>
      <c r="Z187" s="2"/>
    </row>
    <row r="188">
      <c r="A188" s="29" t="s">
        <v>2693</v>
      </c>
      <c r="B188" s="30">
        <v>46193.0</v>
      </c>
      <c r="C188" s="29" t="s">
        <v>544</v>
      </c>
      <c r="D188" s="31" t="s">
        <v>2515</v>
      </c>
      <c r="E188" s="31" t="s">
        <v>2515</v>
      </c>
      <c r="F188" s="31" t="s">
        <v>2515</v>
      </c>
      <c r="G188" s="31" t="s">
        <v>2515</v>
      </c>
      <c r="H188" s="31" t="s">
        <v>2515</v>
      </c>
      <c r="I188" s="33" t="s">
        <v>2516</v>
      </c>
      <c r="J188" s="33"/>
      <c r="K188" s="34">
        <v>0.0</v>
      </c>
      <c r="L188" s="34">
        <v>0.0</v>
      </c>
      <c r="M188" s="31" t="s">
        <v>2515</v>
      </c>
      <c r="N188" s="29" t="s">
        <v>819</v>
      </c>
      <c r="O188" s="33" t="s">
        <v>2516</v>
      </c>
      <c r="P188" s="29" t="s">
        <v>2666</v>
      </c>
      <c r="Q188" s="35" t="s">
        <v>2556</v>
      </c>
      <c r="R188" s="36"/>
      <c r="S188" s="37"/>
      <c r="T188" s="37"/>
      <c r="U188" s="2"/>
      <c r="V188" s="2"/>
      <c r="W188" s="2"/>
      <c r="X188" s="2"/>
      <c r="Y188" s="2"/>
      <c r="Z188" s="2"/>
    </row>
    <row r="189">
      <c r="A189" s="38" t="s">
        <v>884</v>
      </c>
      <c r="B189" s="39">
        <v>46182.0</v>
      </c>
      <c r="C189" s="38" t="s">
        <v>159</v>
      </c>
      <c r="D189" s="31" t="s">
        <v>2515</v>
      </c>
      <c r="E189" s="31" t="s">
        <v>2515</v>
      </c>
      <c r="F189" s="31" t="s">
        <v>2515</v>
      </c>
      <c r="G189" s="31" t="s">
        <v>2515</v>
      </c>
      <c r="H189" s="31" t="s">
        <v>2515</v>
      </c>
      <c r="I189" s="33" t="s">
        <v>2516</v>
      </c>
      <c r="J189" s="33"/>
      <c r="K189" s="40">
        <v>1500.0</v>
      </c>
      <c r="L189" s="40">
        <v>1500.0</v>
      </c>
      <c r="M189" s="31" t="s">
        <v>2515</v>
      </c>
      <c r="N189" s="38" t="s">
        <v>819</v>
      </c>
      <c r="O189" s="33" t="s">
        <v>2516</v>
      </c>
      <c r="P189" s="38" t="s">
        <v>2666</v>
      </c>
      <c r="Q189" s="41" t="s">
        <v>2556</v>
      </c>
      <c r="R189" s="36"/>
      <c r="S189" s="37"/>
      <c r="T189" s="37"/>
      <c r="U189" s="2"/>
      <c r="V189" s="2"/>
      <c r="W189" s="2"/>
      <c r="X189" s="2"/>
      <c r="Y189" s="2"/>
      <c r="Z189" s="2"/>
    </row>
    <row r="190">
      <c r="A190" s="29" t="s">
        <v>2694</v>
      </c>
      <c r="B190" s="30">
        <v>46198.0</v>
      </c>
      <c r="C190" s="29" t="s">
        <v>189</v>
      </c>
      <c r="D190" s="31" t="s">
        <v>2515</v>
      </c>
      <c r="E190" s="31" t="s">
        <v>2515</v>
      </c>
      <c r="F190" s="32" t="s">
        <v>1000</v>
      </c>
      <c r="G190" s="31" t="s">
        <v>2515</v>
      </c>
      <c r="H190" s="31" t="s">
        <v>2515</v>
      </c>
      <c r="I190" s="33" t="s">
        <v>2516</v>
      </c>
      <c r="J190" s="33"/>
      <c r="K190" s="34">
        <v>1000.0</v>
      </c>
      <c r="L190" s="34">
        <v>1000.0</v>
      </c>
      <c r="M190" s="31" t="s">
        <v>2515</v>
      </c>
      <c r="N190" s="29" t="s">
        <v>819</v>
      </c>
      <c r="O190" s="33" t="s">
        <v>2516</v>
      </c>
      <c r="P190" s="29" t="s">
        <v>2666</v>
      </c>
      <c r="Q190" s="35" t="s">
        <v>2556</v>
      </c>
      <c r="R190" s="36"/>
      <c r="S190" s="37"/>
      <c r="T190" s="37"/>
      <c r="U190" s="2"/>
      <c r="V190" s="2"/>
      <c r="W190" s="2"/>
      <c r="X190" s="2"/>
      <c r="Y190" s="2"/>
      <c r="Z190" s="2"/>
    </row>
    <row r="191">
      <c r="A191" s="38" t="s">
        <v>2695</v>
      </c>
      <c r="B191" s="39">
        <v>46192.0</v>
      </c>
      <c r="C191" s="38" t="s">
        <v>89</v>
      </c>
      <c r="D191" s="31" t="s">
        <v>2515</v>
      </c>
      <c r="E191" s="31" t="s">
        <v>2515</v>
      </c>
      <c r="F191" s="31" t="s">
        <v>2515</v>
      </c>
      <c r="G191" s="31" t="s">
        <v>2515</v>
      </c>
      <c r="H191" s="31" t="s">
        <v>2515</v>
      </c>
      <c r="I191" s="33" t="s">
        <v>2516</v>
      </c>
      <c r="J191" s="33"/>
      <c r="K191" s="40">
        <v>0.0</v>
      </c>
      <c r="L191" s="40">
        <v>0.0</v>
      </c>
      <c r="M191" s="31" t="s">
        <v>2515</v>
      </c>
      <c r="N191" s="38" t="s">
        <v>819</v>
      </c>
      <c r="O191" s="33" t="s">
        <v>2516</v>
      </c>
      <c r="P191" s="38" t="s">
        <v>2666</v>
      </c>
      <c r="Q191" s="41" t="s">
        <v>2556</v>
      </c>
      <c r="R191" s="36"/>
      <c r="S191" s="37"/>
      <c r="T191" s="37"/>
      <c r="U191" s="2"/>
      <c r="V191" s="2"/>
      <c r="W191" s="2"/>
      <c r="X191" s="2"/>
      <c r="Y191" s="2"/>
      <c r="Z191" s="2"/>
    </row>
    <row r="192">
      <c r="A192" s="29" t="s">
        <v>2696</v>
      </c>
      <c r="B192" s="30">
        <v>46185.0</v>
      </c>
      <c r="C192" s="29" t="s">
        <v>89</v>
      </c>
      <c r="D192" s="31" t="s">
        <v>2515</v>
      </c>
      <c r="E192" s="31" t="s">
        <v>2515</v>
      </c>
      <c r="F192" s="31" t="s">
        <v>2515</v>
      </c>
      <c r="G192" s="31" t="s">
        <v>2515</v>
      </c>
      <c r="H192" s="31" t="s">
        <v>2515</v>
      </c>
      <c r="I192" s="33" t="s">
        <v>2516</v>
      </c>
      <c r="J192" s="33"/>
      <c r="K192" s="34">
        <v>1500.0</v>
      </c>
      <c r="L192" s="34">
        <v>1500.0</v>
      </c>
      <c r="M192" s="31" t="s">
        <v>2515</v>
      </c>
      <c r="N192" s="29" t="s">
        <v>819</v>
      </c>
      <c r="O192" s="33" t="s">
        <v>2516</v>
      </c>
      <c r="P192" s="29" t="s">
        <v>2666</v>
      </c>
      <c r="Q192" s="35" t="s">
        <v>2556</v>
      </c>
      <c r="R192" s="36"/>
      <c r="S192" s="37"/>
      <c r="T192" s="37"/>
      <c r="U192" s="2"/>
      <c r="V192" s="2"/>
      <c r="W192" s="2"/>
      <c r="X192" s="2"/>
      <c r="Y192" s="2"/>
      <c r="Z192" s="2"/>
    </row>
    <row r="193">
      <c r="A193" s="38" t="s">
        <v>2697</v>
      </c>
      <c r="B193" s="39">
        <v>46185.0</v>
      </c>
      <c r="C193" s="38" t="s">
        <v>189</v>
      </c>
      <c r="D193" s="31" t="s">
        <v>2515</v>
      </c>
      <c r="E193" s="31" t="s">
        <v>2515</v>
      </c>
      <c r="F193" s="31" t="s">
        <v>2515</v>
      </c>
      <c r="G193" s="31" t="s">
        <v>2515</v>
      </c>
      <c r="H193" s="31" t="s">
        <v>2515</v>
      </c>
      <c r="I193" s="33" t="s">
        <v>2516</v>
      </c>
      <c r="J193" s="33"/>
      <c r="K193" s="40">
        <v>2142.6</v>
      </c>
      <c r="L193" s="40">
        <v>2142.6</v>
      </c>
      <c r="M193" s="31" t="s">
        <v>2515</v>
      </c>
      <c r="N193" s="38" t="s">
        <v>819</v>
      </c>
      <c r="O193" s="33" t="s">
        <v>2516</v>
      </c>
      <c r="P193" s="38" t="s">
        <v>2666</v>
      </c>
      <c r="Q193" s="41" t="s">
        <v>2556</v>
      </c>
      <c r="R193" s="36"/>
      <c r="S193" s="37"/>
      <c r="T193" s="37"/>
      <c r="U193" s="2"/>
      <c r="V193" s="2"/>
      <c r="W193" s="2"/>
      <c r="X193" s="2"/>
      <c r="Y193" s="2"/>
      <c r="Z193" s="2"/>
    </row>
    <row r="194">
      <c r="A194" s="29" t="s">
        <v>2698</v>
      </c>
      <c r="B194" s="30">
        <v>46183.0</v>
      </c>
      <c r="C194" s="29" t="s">
        <v>2542</v>
      </c>
      <c r="D194" s="31" t="s">
        <v>2515</v>
      </c>
      <c r="E194" s="31" t="s">
        <v>2515</v>
      </c>
      <c r="F194" s="31" t="s">
        <v>2515</v>
      </c>
      <c r="G194" s="31" t="s">
        <v>2515</v>
      </c>
      <c r="H194" s="31" t="s">
        <v>2515</v>
      </c>
      <c r="I194" s="33" t="s">
        <v>2516</v>
      </c>
      <c r="J194" s="33"/>
      <c r="K194" s="34">
        <v>2000.0</v>
      </c>
      <c r="L194" s="34">
        <v>2000.0</v>
      </c>
      <c r="M194" s="31" t="s">
        <v>2515</v>
      </c>
      <c r="N194" s="29" t="s">
        <v>819</v>
      </c>
      <c r="O194" s="33" t="s">
        <v>2516</v>
      </c>
      <c r="P194" s="29" t="s">
        <v>2666</v>
      </c>
      <c r="Q194" s="35" t="s">
        <v>2556</v>
      </c>
      <c r="R194" s="36"/>
      <c r="S194" s="37"/>
      <c r="T194" s="37"/>
      <c r="U194" s="2"/>
      <c r="V194" s="2"/>
      <c r="W194" s="2"/>
      <c r="X194" s="2"/>
      <c r="Y194" s="2"/>
      <c r="Z194" s="2"/>
    </row>
    <row r="195">
      <c r="A195" s="38" t="s">
        <v>2699</v>
      </c>
      <c r="B195" s="39">
        <v>46179.0</v>
      </c>
      <c r="C195" s="38" t="s">
        <v>89</v>
      </c>
      <c r="D195" s="31" t="s">
        <v>2515</v>
      </c>
      <c r="E195" s="31" t="s">
        <v>2515</v>
      </c>
      <c r="F195" s="31" t="s">
        <v>2515</v>
      </c>
      <c r="G195" s="31" t="s">
        <v>2515</v>
      </c>
      <c r="H195" s="31" t="s">
        <v>2515</v>
      </c>
      <c r="I195" s="33" t="s">
        <v>2516</v>
      </c>
      <c r="J195" s="33"/>
      <c r="K195" s="40">
        <v>1500.0</v>
      </c>
      <c r="L195" s="40">
        <v>1500.0</v>
      </c>
      <c r="M195" s="31" t="s">
        <v>2515</v>
      </c>
      <c r="N195" s="38" t="s">
        <v>819</v>
      </c>
      <c r="O195" s="33" t="s">
        <v>2516</v>
      </c>
      <c r="P195" s="38" t="s">
        <v>2666</v>
      </c>
      <c r="Q195" s="41" t="s">
        <v>2556</v>
      </c>
      <c r="R195" s="36"/>
      <c r="S195" s="37"/>
      <c r="T195" s="37"/>
      <c r="U195" s="2"/>
      <c r="V195" s="2"/>
      <c r="W195" s="2"/>
      <c r="X195" s="2"/>
      <c r="Y195" s="2"/>
      <c r="Z195" s="2"/>
    </row>
    <row r="196">
      <c r="A196" s="29" t="s">
        <v>2700</v>
      </c>
      <c r="B196" s="30">
        <v>46195.0</v>
      </c>
      <c r="C196" s="29" t="s">
        <v>89</v>
      </c>
      <c r="D196" s="31" t="s">
        <v>2515</v>
      </c>
      <c r="E196" s="31" t="s">
        <v>2515</v>
      </c>
      <c r="F196" s="31" t="s">
        <v>2515</v>
      </c>
      <c r="G196" s="31" t="s">
        <v>2515</v>
      </c>
      <c r="H196" s="31" t="s">
        <v>2515</v>
      </c>
      <c r="I196" s="33" t="s">
        <v>2516</v>
      </c>
      <c r="J196" s="33"/>
      <c r="K196" s="34">
        <v>1500.0</v>
      </c>
      <c r="L196" s="34">
        <v>1500.0</v>
      </c>
      <c r="M196" s="31" t="s">
        <v>2515</v>
      </c>
      <c r="N196" s="29" t="s">
        <v>819</v>
      </c>
      <c r="O196" s="33" t="s">
        <v>2516</v>
      </c>
      <c r="P196" s="29" t="s">
        <v>2666</v>
      </c>
      <c r="Q196" s="35" t="s">
        <v>2556</v>
      </c>
      <c r="R196" s="36"/>
      <c r="S196" s="37"/>
      <c r="T196" s="37"/>
      <c r="U196" s="2"/>
      <c r="V196" s="2"/>
      <c r="W196" s="2"/>
      <c r="X196" s="2"/>
      <c r="Y196" s="2"/>
      <c r="Z196" s="2"/>
    </row>
    <row r="197">
      <c r="A197" s="38" t="s">
        <v>2253</v>
      </c>
      <c r="B197" s="39">
        <v>46175.0</v>
      </c>
      <c r="C197" s="38" t="s">
        <v>89</v>
      </c>
      <c r="D197" s="31" t="s">
        <v>2515</v>
      </c>
      <c r="E197" s="31" t="s">
        <v>2515</v>
      </c>
      <c r="F197" s="31" t="s">
        <v>2515</v>
      </c>
      <c r="G197" s="31" t="s">
        <v>2515</v>
      </c>
      <c r="H197" s="31" t="s">
        <v>2515</v>
      </c>
      <c r="I197" s="33" t="s">
        <v>2516</v>
      </c>
      <c r="J197" s="33"/>
      <c r="K197" s="40">
        <v>2642.6</v>
      </c>
      <c r="L197" s="40">
        <v>2642.6</v>
      </c>
      <c r="M197" s="31" t="s">
        <v>2515</v>
      </c>
      <c r="N197" s="38" t="s">
        <v>819</v>
      </c>
      <c r="O197" s="33" t="s">
        <v>2516</v>
      </c>
      <c r="P197" s="38" t="s">
        <v>2666</v>
      </c>
      <c r="Q197" s="41" t="s">
        <v>2556</v>
      </c>
      <c r="R197" s="36"/>
      <c r="S197" s="37"/>
      <c r="T197" s="37"/>
      <c r="U197" s="2"/>
      <c r="V197" s="2"/>
      <c r="W197" s="2"/>
      <c r="X197" s="2"/>
      <c r="Y197" s="2"/>
      <c r="Z197" s="2"/>
    </row>
    <row r="198">
      <c r="A198" s="29" t="s">
        <v>835</v>
      </c>
      <c r="B198" s="30">
        <v>46210.0</v>
      </c>
      <c r="C198" s="29" t="s">
        <v>334</v>
      </c>
      <c r="D198" s="31" t="s">
        <v>2515</v>
      </c>
      <c r="E198" s="31" t="s">
        <v>2515</v>
      </c>
      <c r="F198" s="31" t="s">
        <v>2515</v>
      </c>
      <c r="G198" s="31" t="s">
        <v>2515</v>
      </c>
      <c r="H198" s="31" t="s">
        <v>2515</v>
      </c>
      <c r="I198" s="33" t="s">
        <v>2516</v>
      </c>
      <c r="J198" s="33"/>
      <c r="K198" s="34">
        <v>2200.0</v>
      </c>
      <c r="L198" s="34">
        <v>2200.0</v>
      </c>
      <c r="M198" s="31" t="s">
        <v>2515</v>
      </c>
      <c r="N198" s="29" t="s">
        <v>819</v>
      </c>
      <c r="O198" s="33" t="s">
        <v>2516</v>
      </c>
      <c r="P198" s="29" t="s">
        <v>2666</v>
      </c>
      <c r="Q198" s="35" t="s">
        <v>2556</v>
      </c>
      <c r="R198" s="36"/>
      <c r="S198" s="37"/>
      <c r="T198" s="37"/>
      <c r="U198" s="2"/>
      <c r="V198" s="2"/>
      <c r="W198" s="2"/>
      <c r="X198" s="2"/>
      <c r="Y198" s="2"/>
      <c r="Z198" s="2"/>
    </row>
    <row r="199">
      <c r="A199" s="38" t="s">
        <v>2701</v>
      </c>
      <c r="B199" s="39">
        <v>46158.0</v>
      </c>
      <c r="C199" s="38" t="s">
        <v>189</v>
      </c>
      <c r="D199" s="31" t="s">
        <v>2515</v>
      </c>
      <c r="E199" s="31" t="s">
        <v>2515</v>
      </c>
      <c r="F199" s="31" t="s">
        <v>2515</v>
      </c>
      <c r="G199" s="31" t="s">
        <v>2515</v>
      </c>
      <c r="H199" s="31" t="s">
        <v>2515</v>
      </c>
      <c r="I199" s="38" t="s">
        <v>2702</v>
      </c>
      <c r="J199" s="38" t="s">
        <v>2702</v>
      </c>
      <c r="K199" s="40">
        <v>1500.0</v>
      </c>
      <c r="L199" s="40">
        <v>1500.0</v>
      </c>
      <c r="M199" s="31" t="s">
        <v>2515</v>
      </c>
      <c r="N199" s="38" t="s">
        <v>819</v>
      </c>
      <c r="O199" s="33" t="s">
        <v>2516</v>
      </c>
      <c r="P199" s="38" t="s">
        <v>2666</v>
      </c>
      <c r="Q199" s="41" t="s">
        <v>2556</v>
      </c>
      <c r="R199" s="36"/>
      <c r="S199" s="37"/>
      <c r="T199" s="37"/>
      <c r="U199" s="2"/>
      <c r="V199" s="2"/>
      <c r="W199" s="2"/>
      <c r="X199" s="2"/>
      <c r="Y199" s="2"/>
      <c r="Z199" s="2"/>
    </row>
    <row r="200">
      <c r="A200" s="29" t="s">
        <v>2703</v>
      </c>
      <c r="B200" s="30">
        <v>46188.0</v>
      </c>
      <c r="C200" s="29" t="s">
        <v>159</v>
      </c>
      <c r="D200" s="31" t="s">
        <v>2515</v>
      </c>
      <c r="E200" s="31" t="s">
        <v>2515</v>
      </c>
      <c r="F200" s="32" t="s">
        <v>1000</v>
      </c>
      <c r="G200" s="31" t="s">
        <v>2515</v>
      </c>
      <c r="H200" s="31" t="s">
        <v>2515</v>
      </c>
      <c r="I200" s="33" t="s">
        <v>2516</v>
      </c>
      <c r="J200" s="33"/>
      <c r="K200" s="34">
        <v>1500.0</v>
      </c>
      <c r="L200" s="34">
        <v>1500.0</v>
      </c>
      <c r="M200" s="31" t="s">
        <v>2515</v>
      </c>
      <c r="N200" s="29" t="s">
        <v>819</v>
      </c>
      <c r="O200" s="33" t="s">
        <v>2516</v>
      </c>
      <c r="P200" s="29" t="s">
        <v>2666</v>
      </c>
      <c r="Q200" s="35" t="s">
        <v>2556</v>
      </c>
      <c r="R200" s="36"/>
      <c r="S200" s="37"/>
      <c r="T200" s="37"/>
      <c r="U200" s="2"/>
      <c r="V200" s="2"/>
      <c r="W200" s="2"/>
      <c r="X200" s="2"/>
      <c r="Y200" s="2"/>
      <c r="Z200" s="2"/>
    </row>
    <row r="201">
      <c r="A201" s="38" t="s">
        <v>2704</v>
      </c>
      <c r="B201" s="39">
        <v>46172.0</v>
      </c>
      <c r="C201" s="38" t="s">
        <v>89</v>
      </c>
      <c r="D201" s="31" t="s">
        <v>2515</v>
      </c>
      <c r="E201" s="31" t="s">
        <v>2515</v>
      </c>
      <c r="F201" s="31" t="s">
        <v>2515</v>
      </c>
      <c r="G201" s="31" t="s">
        <v>2515</v>
      </c>
      <c r="H201" s="31" t="s">
        <v>2515</v>
      </c>
      <c r="I201" s="33" t="s">
        <v>2516</v>
      </c>
      <c r="J201" s="33"/>
      <c r="K201" s="40">
        <v>1500.0</v>
      </c>
      <c r="L201" s="40">
        <v>1500.0</v>
      </c>
      <c r="M201" s="31" t="s">
        <v>2515</v>
      </c>
      <c r="N201" s="38" t="s">
        <v>819</v>
      </c>
      <c r="O201" s="33" t="s">
        <v>2516</v>
      </c>
      <c r="P201" s="38" t="s">
        <v>2666</v>
      </c>
      <c r="Q201" s="41" t="s">
        <v>2556</v>
      </c>
      <c r="R201" s="36"/>
      <c r="S201" s="37"/>
      <c r="T201" s="37"/>
      <c r="U201" s="2"/>
      <c r="V201" s="2"/>
      <c r="W201" s="2"/>
      <c r="X201" s="2"/>
      <c r="Y201" s="2"/>
      <c r="Z201" s="2"/>
    </row>
    <row r="202">
      <c r="A202" s="29" t="s">
        <v>964</v>
      </c>
      <c r="B202" s="30">
        <v>46204.0</v>
      </c>
      <c r="C202" s="29" t="s">
        <v>159</v>
      </c>
      <c r="D202" s="31" t="s">
        <v>2515</v>
      </c>
      <c r="E202" s="31" t="s">
        <v>2515</v>
      </c>
      <c r="F202" s="31" t="s">
        <v>2515</v>
      </c>
      <c r="G202" s="31" t="s">
        <v>2515</v>
      </c>
      <c r="H202" s="31" t="s">
        <v>2515</v>
      </c>
      <c r="I202" s="33" t="s">
        <v>2516</v>
      </c>
      <c r="J202" s="33"/>
      <c r="K202" s="34">
        <v>1500.0</v>
      </c>
      <c r="L202" s="34">
        <v>1500.0</v>
      </c>
      <c r="M202" s="31" t="s">
        <v>2515</v>
      </c>
      <c r="N202" s="29" t="s">
        <v>819</v>
      </c>
      <c r="O202" s="33" t="s">
        <v>2516</v>
      </c>
      <c r="P202" s="29" t="s">
        <v>2666</v>
      </c>
      <c r="Q202" s="35" t="s">
        <v>2556</v>
      </c>
      <c r="R202" s="36"/>
      <c r="S202" s="37"/>
      <c r="T202" s="37"/>
      <c r="U202" s="2"/>
      <c r="V202" s="2"/>
      <c r="W202" s="2"/>
      <c r="X202" s="2"/>
      <c r="Y202" s="2"/>
      <c r="Z202" s="2"/>
    </row>
    <row r="203">
      <c r="A203" s="38" t="s">
        <v>2705</v>
      </c>
      <c r="B203" s="39">
        <v>46160.0</v>
      </c>
      <c r="C203" s="38" t="s">
        <v>89</v>
      </c>
      <c r="D203" s="31" t="s">
        <v>2515</v>
      </c>
      <c r="E203" s="31" t="s">
        <v>2515</v>
      </c>
      <c r="F203" s="31" t="s">
        <v>2515</v>
      </c>
      <c r="G203" s="31" t="s">
        <v>2515</v>
      </c>
      <c r="H203" s="31" t="s">
        <v>2515</v>
      </c>
      <c r="I203" s="33" t="s">
        <v>2516</v>
      </c>
      <c r="J203" s="33"/>
      <c r="K203" s="40">
        <v>1500.0</v>
      </c>
      <c r="L203" s="40">
        <v>1500.0</v>
      </c>
      <c r="M203" s="31" t="s">
        <v>2515</v>
      </c>
      <c r="N203" s="38" t="s">
        <v>819</v>
      </c>
      <c r="O203" s="33" t="s">
        <v>2516</v>
      </c>
      <c r="P203" s="38" t="s">
        <v>2666</v>
      </c>
      <c r="Q203" s="41" t="s">
        <v>2556</v>
      </c>
      <c r="R203" s="36"/>
      <c r="S203" s="37"/>
      <c r="T203" s="37"/>
      <c r="U203" s="2"/>
      <c r="V203" s="2"/>
      <c r="W203" s="2"/>
      <c r="X203" s="2"/>
      <c r="Y203" s="2"/>
      <c r="Z203" s="2"/>
    </row>
    <row r="204">
      <c r="A204" s="29" t="s">
        <v>2706</v>
      </c>
      <c r="B204" s="30">
        <v>46188.0</v>
      </c>
      <c r="C204" s="29" t="s">
        <v>189</v>
      </c>
      <c r="D204" s="31" t="s">
        <v>2515</v>
      </c>
      <c r="E204" s="31" t="s">
        <v>2515</v>
      </c>
      <c r="F204" s="31" t="s">
        <v>2515</v>
      </c>
      <c r="G204" s="31" t="s">
        <v>2515</v>
      </c>
      <c r="H204" s="31" t="s">
        <v>2515</v>
      </c>
      <c r="I204" s="33" t="s">
        <v>2516</v>
      </c>
      <c r="J204" s="33"/>
      <c r="K204" s="34">
        <v>1000.0</v>
      </c>
      <c r="L204" s="34">
        <v>1000.0</v>
      </c>
      <c r="M204" s="31" t="s">
        <v>2515</v>
      </c>
      <c r="N204" s="29" t="s">
        <v>819</v>
      </c>
      <c r="O204" s="33" t="s">
        <v>2516</v>
      </c>
      <c r="P204" s="29" t="s">
        <v>2666</v>
      </c>
      <c r="Q204" s="35" t="s">
        <v>2556</v>
      </c>
      <c r="R204" s="36"/>
      <c r="S204" s="37"/>
      <c r="T204" s="37"/>
      <c r="U204" s="2"/>
      <c r="V204" s="2"/>
      <c r="W204" s="2"/>
      <c r="X204" s="2"/>
      <c r="Y204" s="2"/>
      <c r="Z204" s="2"/>
    </row>
    <row r="205">
      <c r="A205" s="38" t="s">
        <v>2707</v>
      </c>
      <c r="B205" s="39">
        <v>46168.0</v>
      </c>
      <c r="C205" s="38" t="s">
        <v>89</v>
      </c>
      <c r="D205" s="31" t="s">
        <v>2515</v>
      </c>
      <c r="E205" s="31" t="s">
        <v>2515</v>
      </c>
      <c r="F205" s="31" t="s">
        <v>2515</v>
      </c>
      <c r="G205" s="31" t="s">
        <v>2515</v>
      </c>
      <c r="H205" s="31" t="s">
        <v>2515</v>
      </c>
      <c r="I205" s="33" t="s">
        <v>2516</v>
      </c>
      <c r="J205" s="33"/>
      <c r="K205" s="40">
        <v>1500.0</v>
      </c>
      <c r="L205" s="40">
        <v>1500.0</v>
      </c>
      <c r="M205" s="31" t="s">
        <v>2515</v>
      </c>
      <c r="N205" s="38" t="s">
        <v>819</v>
      </c>
      <c r="O205" s="33" t="s">
        <v>2516</v>
      </c>
      <c r="P205" s="38" t="s">
        <v>2666</v>
      </c>
      <c r="Q205" s="41" t="s">
        <v>2556</v>
      </c>
      <c r="R205" s="36"/>
      <c r="S205" s="37"/>
      <c r="T205" s="37"/>
      <c r="U205" s="2"/>
      <c r="V205" s="2"/>
      <c r="W205" s="2"/>
      <c r="X205" s="2"/>
      <c r="Y205" s="2"/>
      <c r="Z205" s="2"/>
    </row>
    <row r="206">
      <c r="A206" s="29" t="s">
        <v>2708</v>
      </c>
      <c r="B206" s="30">
        <v>46182.0</v>
      </c>
      <c r="C206" s="29" t="s">
        <v>189</v>
      </c>
      <c r="D206" s="31" t="s">
        <v>2515</v>
      </c>
      <c r="E206" s="31" t="s">
        <v>2515</v>
      </c>
      <c r="F206" s="31" t="s">
        <v>2515</v>
      </c>
      <c r="G206" s="31" t="s">
        <v>2515</v>
      </c>
      <c r="H206" s="31" t="s">
        <v>2515</v>
      </c>
      <c r="I206" s="33" t="s">
        <v>2516</v>
      </c>
      <c r="J206" s="33"/>
      <c r="K206" s="34">
        <v>1892.8</v>
      </c>
      <c r="L206" s="34">
        <v>1892.8</v>
      </c>
      <c r="M206" s="31" t="s">
        <v>2515</v>
      </c>
      <c r="N206" s="29" t="s">
        <v>819</v>
      </c>
      <c r="O206" s="33" t="s">
        <v>2516</v>
      </c>
      <c r="P206" s="29" t="s">
        <v>2666</v>
      </c>
      <c r="Q206" s="35" t="s">
        <v>2556</v>
      </c>
      <c r="R206" s="36"/>
      <c r="S206" s="37"/>
      <c r="T206" s="37"/>
      <c r="U206" s="2"/>
      <c r="V206" s="2"/>
      <c r="W206" s="2"/>
      <c r="X206" s="2"/>
      <c r="Y206" s="2"/>
      <c r="Z206" s="2"/>
    </row>
    <row r="207">
      <c r="A207" s="38" t="s">
        <v>2709</v>
      </c>
      <c r="B207" s="39">
        <v>46163.0</v>
      </c>
      <c r="C207" s="38" t="s">
        <v>89</v>
      </c>
      <c r="D207" s="31" t="s">
        <v>2515</v>
      </c>
      <c r="E207" s="31" t="s">
        <v>2515</v>
      </c>
      <c r="F207" s="31" t="s">
        <v>2515</v>
      </c>
      <c r="G207" s="31" t="s">
        <v>2515</v>
      </c>
      <c r="H207" s="31" t="s">
        <v>2515</v>
      </c>
      <c r="I207" s="38" t="s">
        <v>2710</v>
      </c>
      <c r="J207" s="38" t="s">
        <v>2710</v>
      </c>
      <c r="K207" s="40">
        <v>1500.0</v>
      </c>
      <c r="L207" s="40">
        <v>1500.0</v>
      </c>
      <c r="M207" s="31" t="s">
        <v>2515</v>
      </c>
      <c r="N207" s="38" t="s">
        <v>819</v>
      </c>
      <c r="O207" s="33" t="s">
        <v>2516</v>
      </c>
      <c r="P207" s="38" t="s">
        <v>2666</v>
      </c>
      <c r="Q207" s="41" t="s">
        <v>2556</v>
      </c>
      <c r="R207" s="36"/>
      <c r="S207" s="37"/>
      <c r="T207" s="37"/>
      <c r="U207" s="2"/>
      <c r="V207" s="2"/>
      <c r="W207" s="2"/>
      <c r="X207" s="2"/>
      <c r="Y207" s="2"/>
      <c r="Z207" s="2"/>
    </row>
    <row r="208">
      <c r="A208" s="29" t="s">
        <v>922</v>
      </c>
      <c r="B208" s="30">
        <v>46207.0</v>
      </c>
      <c r="C208" s="29" t="s">
        <v>923</v>
      </c>
      <c r="D208" s="31" t="s">
        <v>2515</v>
      </c>
      <c r="E208" s="31" t="s">
        <v>2515</v>
      </c>
      <c r="F208" s="31" t="s">
        <v>2515</v>
      </c>
      <c r="G208" s="31" t="s">
        <v>2515</v>
      </c>
      <c r="H208" s="31" t="s">
        <v>2515</v>
      </c>
      <c r="I208" s="33" t="s">
        <v>2516</v>
      </c>
      <c r="J208" s="33"/>
      <c r="K208" s="34">
        <v>1800.0</v>
      </c>
      <c r="L208" s="34">
        <v>1800.0</v>
      </c>
      <c r="M208" s="31" t="s">
        <v>2515</v>
      </c>
      <c r="N208" s="29" t="s">
        <v>819</v>
      </c>
      <c r="O208" s="33" t="s">
        <v>2516</v>
      </c>
      <c r="P208" s="29" t="s">
        <v>2666</v>
      </c>
      <c r="Q208" s="35" t="s">
        <v>2556</v>
      </c>
      <c r="R208" s="36"/>
      <c r="S208" s="37"/>
      <c r="T208" s="37"/>
      <c r="U208" s="2"/>
      <c r="V208" s="2"/>
      <c r="W208" s="2"/>
      <c r="X208" s="2"/>
      <c r="Y208" s="2"/>
      <c r="Z208" s="2"/>
    </row>
    <row r="209">
      <c r="A209" s="38" t="s">
        <v>2711</v>
      </c>
      <c r="B209" s="39">
        <v>46161.0</v>
      </c>
      <c r="C209" s="38" t="s">
        <v>2542</v>
      </c>
      <c r="D209" s="31" t="s">
        <v>2515</v>
      </c>
      <c r="E209" s="31" t="s">
        <v>2515</v>
      </c>
      <c r="F209" s="31" t="s">
        <v>2515</v>
      </c>
      <c r="G209" s="31" t="s">
        <v>2515</v>
      </c>
      <c r="H209" s="31" t="s">
        <v>2515</v>
      </c>
      <c r="I209" s="33" t="s">
        <v>2516</v>
      </c>
      <c r="J209" s="33"/>
      <c r="K209" s="40">
        <v>1500.0</v>
      </c>
      <c r="L209" s="40">
        <v>1500.0</v>
      </c>
      <c r="M209" s="31" t="s">
        <v>2515</v>
      </c>
      <c r="N209" s="38" t="s">
        <v>819</v>
      </c>
      <c r="O209" s="33" t="s">
        <v>2516</v>
      </c>
      <c r="P209" s="38" t="s">
        <v>2666</v>
      </c>
      <c r="Q209" s="41" t="s">
        <v>2556</v>
      </c>
      <c r="R209" s="36"/>
      <c r="S209" s="37"/>
      <c r="T209" s="37"/>
      <c r="U209" s="2"/>
      <c r="V209" s="2"/>
      <c r="W209" s="2"/>
      <c r="X209" s="2"/>
      <c r="Y209" s="2"/>
      <c r="Z209" s="2"/>
    </row>
    <row r="210">
      <c r="A210" s="29" t="s">
        <v>2712</v>
      </c>
      <c r="B210" s="30">
        <v>46196.0</v>
      </c>
      <c r="C210" s="29" t="s">
        <v>89</v>
      </c>
      <c r="D210" s="31" t="s">
        <v>2515</v>
      </c>
      <c r="E210" s="31" t="s">
        <v>2515</v>
      </c>
      <c r="F210" s="31" t="s">
        <v>2515</v>
      </c>
      <c r="G210" s="31" t="s">
        <v>2515</v>
      </c>
      <c r="H210" s="31" t="s">
        <v>2515</v>
      </c>
      <c r="I210" s="33" t="s">
        <v>2516</v>
      </c>
      <c r="J210" s="33"/>
      <c r="K210" s="34">
        <v>0.0</v>
      </c>
      <c r="L210" s="34">
        <v>0.0</v>
      </c>
      <c r="M210" s="31" t="s">
        <v>2515</v>
      </c>
      <c r="N210" s="29" t="s">
        <v>819</v>
      </c>
      <c r="O210" s="33" t="s">
        <v>2516</v>
      </c>
      <c r="P210" s="29" t="s">
        <v>2666</v>
      </c>
      <c r="Q210" s="35" t="s">
        <v>2556</v>
      </c>
      <c r="R210" s="36"/>
      <c r="S210" s="37"/>
      <c r="T210" s="37"/>
      <c r="U210" s="2"/>
      <c r="V210" s="2"/>
      <c r="W210" s="2"/>
      <c r="X210" s="2"/>
      <c r="Y210" s="2"/>
      <c r="Z210" s="2"/>
    </row>
    <row r="211">
      <c r="A211" s="38" t="s">
        <v>2713</v>
      </c>
      <c r="B211" s="39">
        <v>46185.0</v>
      </c>
      <c r="C211" s="38" t="s">
        <v>89</v>
      </c>
      <c r="D211" s="31" t="s">
        <v>2515</v>
      </c>
      <c r="E211" s="31" t="s">
        <v>2515</v>
      </c>
      <c r="F211" s="31" t="s">
        <v>2515</v>
      </c>
      <c r="G211" s="31" t="s">
        <v>2515</v>
      </c>
      <c r="H211" s="31" t="s">
        <v>2515</v>
      </c>
      <c r="I211" s="33" t="s">
        <v>2516</v>
      </c>
      <c r="J211" s="33"/>
      <c r="K211" s="40">
        <v>1500.0</v>
      </c>
      <c r="L211" s="40">
        <v>1500.0</v>
      </c>
      <c r="M211" s="31" t="s">
        <v>2515</v>
      </c>
      <c r="N211" s="38" t="s">
        <v>819</v>
      </c>
      <c r="O211" s="33" t="s">
        <v>2516</v>
      </c>
      <c r="P211" s="38" t="s">
        <v>2666</v>
      </c>
      <c r="Q211" s="41" t="s">
        <v>2556</v>
      </c>
      <c r="R211" s="36"/>
      <c r="S211" s="37"/>
      <c r="T211" s="37"/>
      <c r="U211" s="2"/>
      <c r="V211" s="2"/>
      <c r="W211" s="2"/>
      <c r="X211" s="2"/>
      <c r="Y211" s="2"/>
      <c r="Z211" s="2"/>
    </row>
    <row r="212">
      <c r="A212" s="29" t="s">
        <v>874</v>
      </c>
      <c r="B212" s="30">
        <v>46210.0</v>
      </c>
      <c r="C212" s="29" t="s">
        <v>189</v>
      </c>
      <c r="D212" s="31" t="s">
        <v>2515</v>
      </c>
      <c r="E212" s="31" t="s">
        <v>2515</v>
      </c>
      <c r="F212" s="31" t="s">
        <v>2515</v>
      </c>
      <c r="G212" s="31" t="s">
        <v>2515</v>
      </c>
      <c r="H212" s="31" t="s">
        <v>2515</v>
      </c>
      <c r="I212" s="33" t="s">
        <v>2516</v>
      </c>
      <c r="J212" s="33"/>
      <c r="K212" s="34">
        <v>1500.0</v>
      </c>
      <c r="L212" s="34">
        <v>1500.0</v>
      </c>
      <c r="M212" s="31" t="s">
        <v>2515</v>
      </c>
      <c r="N212" s="29" t="s">
        <v>819</v>
      </c>
      <c r="O212" s="33" t="s">
        <v>2516</v>
      </c>
      <c r="P212" s="29" t="s">
        <v>2666</v>
      </c>
      <c r="Q212" s="35" t="s">
        <v>2556</v>
      </c>
      <c r="R212" s="36"/>
      <c r="S212" s="37"/>
      <c r="T212" s="37"/>
      <c r="U212" s="2"/>
      <c r="V212" s="2"/>
      <c r="W212" s="2"/>
      <c r="X212" s="2"/>
      <c r="Y212" s="2"/>
      <c r="Z212" s="2"/>
    </row>
    <row r="213">
      <c r="A213" s="38" t="s">
        <v>918</v>
      </c>
      <c r="B213" s="39">
        <v>46207.0</v>
      </c>
      <c r="C213" s="38" t="s">
        <v>189</v>
      </c>
      <c r="D213" s="31" t="s">
        <v>2515</v>
      </c>
      <c r="E213" s="31" t="s">
        <v>2515</v>
      </c>
      <c r="F213" s="31" t="s">
        <v>2515</v>
      </c>
      <c r="G213" s="31" t="s">
        <v>2515</v>
      </c>
      <c r="H213" s="31" t="s">
        <v>2515</v>
      </c>
      <c r="I213" s="33" t="s">
        <v>2516</v>
      </c>
      <c r="J213" s="33"/>
      <c r="K213" s="40">
        <v>1000.0</v>
      </c>
      <c r="L213" s="40">
        <v>1000.0</v>
      </c>
      <c r="M213" s="31" t="s">
        <v>2515</v>
      </c>
      <c r="N213" s="38" t="s">
        <v>819</v>
      </c>
      <c r="O213" s="33" t="s">
        <v>2516</v>
      </c>
      <c r="P213" s="38" t="s">
        <v>2666</v>
      </c>
      <c r="Q213" s="41" t="s">
        <v>2556</v>
      </c>
      <c r="R213" s="36"/>
      <c r="S213" s="37"/>
      <c r="T213" s="37"/>
      <c r="U213" s="2"/>
      <c r="V213" s="2"/>
      <c r="W213" s="2"/>
      <c r="X213" s="2"/>
      <c r="Y213" s="2"/>
      <c r="Z213" s="2"/>
    </row>
    <row r="214">
      <c r="A214" s="29" t="s">
        <v>937</v>
      </c>
      <c r="B214" s="30">
        <v>46203.0</v>
      </c>
      <c r="C214" s="29" t="s">
        <v>334</v>
      </c>
      <c r="D214" s="31" t="s">
        <v>2515</v>
      </c>
      <c r="E214" s="31" t="s">
        <v>2515</v>
      </c>
      <c r="F214" s="31" t="s">
        <v>2515</v>
      </c>
      <c r="G214" s="31" t="s">
        <v>2515</v>
      </c>
      <c r="H214" s="31" t="s">
        <v>2515</v>
      </c>
      <c r="I214" s="33" t="s">
        <v>2516</v>
      </c>
      <c r="J214" s="33"/>
      <c r="K214" s="34">
        <v>0.0</v>
      </c>
      <c r="L214" s="34">
        <v>0.0</v>
      </c>
      <c r="M214" s="31" t="s">
        <v>2515</v>
      </c>
      <c r="N214" s="29" t="s">
        <v>819</v>
      </c>
      <c r="O214" s="33" t="s">
        <v>2516</v>
      </c>
      <c r="P214" s="29" t="s">
        <v>2666</v>
      </c>
      <c r="Q214" s="35" t="s">
        <v>2556</v>
      </c>
      <c r="R214" s="36"/>
      <c r="S214" s="37"/>
      <c r="T214" s="37"/>
      <c r="U214" s="2"/>
      <c r="V214" s="2"/>
      <c r="W214" s="2"/>
      <c r="X214" s="2"/>
      <c r="Y214" s="2"/>
      <c r="Z214" s="2"/>
    </row>
    <row r="215">
      <c r="A215" s="38" t="s">
        <v>2714</v>
      </c>
      <c r="B215" s="39">
        <v>46175.0</v>
      </c>
      <c r="C215" s="38" t="s">
        <v>189</v>
      </c>
      <c r="D215" s="31" t="s">
        <v>2515</v>
      </c>
      <c r="E215" s="31" t="s">
        <v>2515</v>
      </c>
      <c r="F215" s="31" t="s">
        <v>2515</v>
      </c>
      <c r="G215" s="31" t="s">
        <v>2515</v>
      </c>
      <c r="H215" s="31" t="s">
        <v>2515</v>
      </c>
      <c r="I215" s="33" t="s">
        <v>2516</v>
      </c>
      <c r="J215" s="33"/>
      <c r="K215" s="40">
        <v>1700.0</v>
      </c>
      <c r="L215" s="40">
        <v>1700.0</v>
      </c>
      <c r="M215" s="31" t="s">
        <v>2515</v>
      </c>
      <c r="N215" s="38" t="s">
        <v>819</v>
      </c>
      <c r="O215" s="33" t="s">
        <v>2516</v>
      </c>
      <c r="P215" s="38" t="s">
        <v>2666</v>
      </c>
      <c r="Q215" s="41" t="s">
        <v>2556</v>
      </c>
      <c r="R215" s="36"/>
      <c r="S215" s="37"/>
      <c r="T215" s="37"/>
      <c r="U215" s="2"/>
      <c r="V215" s="2"/>
      <c r="W215" s="2"/>
      <c r="X215" s="2"/>
      <c r="Y215" s="2"/>
      <c r="Z215" s="2"/>
    </row>
    <row r="216">
      <c r="A216" s="29" t="s">
        <v>2715</v>
      </c>
      <c r="B216" s="30">
        <v>46200.0</v>
      </c>
      <c r="C216" s="29" t="s">
        <v>159</v>
      </c>
      <c r="D216" s="31" t="s">
        <v>2515</v>
      </c>
      <c r="E216" s="31" t="s">
        <v>2515</v>
      </c>
      <c r="F216" s="31" t="s">
        <v>2515</v>
      </c>
      <c r="G216" s="32" t="s">
        <v>1000</v>
      </c>
      <c r="H216" s="31" t="s">
        <v>2515</v>
      </c>
      <c r="I216" s="33" t="s">
        <v>2516</v>
      </c>
      <c r="J216" s="33"/>
      <c r="K216" s="34">
        <v>1500.0</v>
      </c>
      <c r="L216" s="34">
        <v>1500.0</v>
      </c>
      <c r="M216" s="31" t="s">
        <v>2515</v>
      </c>
      <c r="N216" s="29" t="s">
        <v>819</v>
      </c>
      <c r="O216" s="33" t="s">
        <v>2516</v>
      </c>
      <c r="P216" s="29" t="s">
        <v>2666</v>
      </c>
      <c r="Q216" s="35" t="s">
        <v>2556</v>
      </c>
      <c r="R216" s="36"/>
      <c r="S216" s="37"/>
      <c r="T216" s="37"/>
      <c r="U216" s="2"/>
      <c r="V216" s="2"/>
      <c r="W216" s="2"/>
      <c r="X216" s="2"/>
      <c r="Y216" s="2"/>
      <c r="Z216" s="2"/>
    </row>
    <row r="217">
      <c r="A217" s="38" t="s">
        <v>876</v>
      </c>
      <c r="B217" s="39">
        <v>46210.0</v>
      </c>
      <c r="C217" s="38" t="s">
        <v>89</v>
      </c>
      <c r="D217" s="31" t="s">
        <v>2515</v>
      </c>
      <c r="E217" s="31" t="s">
        <v>2515</v>
      </c>
      <c r="F217" s="31" t="s">
        <v>2515</v>
      </c>
      <c r="G217" s="31" t="s">
        <v>2515</v>
      </c>
      <c r="H217" s="31" t="s">
        <v>2515</v>
      </c>
      <c r="I217" s="33" t="s">
        <v>2516</v>
      </c>
      <c r="J217" s="33"/>
      <c r="K217" s="40">
        <v>1500.0</v>
      </c>
      <c r="L217" s="40">
        <v>1500.0</v>
      </c>
      <c r="M217" s="31" t="s">
        <v>2515</v>
      </c>
      <c r="N217" s="38" t="s">
        <v>819</v>
      </c>
      <c r="O217" s="33" t="s">
        <v>2516</v>
      </c>
      <c r="P217" s="38" t="s">
        <v>2666</v>
      </c>
      <c r="Q217" s="41" t="s">
        <v>2556</v>
      </c>
      <c r="R217" s="36"/>
      <c r="S217" s="37"/>
      <c r="T217" s="37"/>
      <c r="U217" s="2"/>
      <c r="V217" s="2"/>
      <c r="W217" s="2"/>
      <c r="X217" s="2"/>
      <c r="Y217" s="2"/>
      <c r="Z217" s="2"/>
    </row>
    <row r="218">
      <c r="A218" s="29" t="s">
        <v>2716</v>
      </c>
      <c r="B218" s="30">
        <v>46157.0</v>
      </c>
      <c r="C218" s="29" t="s">
        <v>189</v>
      </c>
      <c r="D218" s="31" t="s">
        <v>2515</v>
      </c>
      <c r="E218" s="31" t="s">
        <v>2515</v>
      </c>
      <c r="F218" s="31" t="s">
        <v>2515</v>
      </c>
      <c r="G218" s="31" t="s">
        <v>2515</v>
      </c>
      <c r="H218" s="31" t="s">
        <v>2515</v>
      </c>
      <c r="I218" s="33" t="s">
        <v>2516</v>
      </c>
      <c r="J218" s="33"/>
      <c r="K218" s="34">
        <v>1500.0</v>
      </c>
      <c r="L218" s="34">
        <v>1500.0</v>
      </c>
      <c r="M218" s="31" t="s">
        <v>2515</v>
      </c>
      <c r="N218" s="29" t="s">
        <v>819</v>
      </c>
      <c r="O218" s="33" t="s">
        <v>2516</v>
      </c>
      <c r="P218" s="29" t="s">
        <v>2666</v>
      </c>
      <c r="Q218" s="35" t="s">
        <v>2556</v>
      </c>
      <c r="R218" s="36"/>
      <c r="S218" s="37"/>
      <c r="T218" s="37"/>
      <c r="U218" s="2"/>
      <c r="V218" s="2"/>
      <c r="W218" s="2"/>
      <c r="X218" s="2"/>
      <c r="Y218" s="2"/>
      <c r="Z218" s="2"/>
    </row>
    <row r="219">
      <c r="A219" s="38" t="s">
        <v>2717</v>
      </c>
      <c r="B219" s="39">
        <v>46186.0</v>
      </c>
      <c r="C219" s="38" t="s">
        <v>189</v>
      </c>
      <c r="D219" s="31" t="s">
        <v>2515</v>
      </c>
      <c r="E219" s="31" t="s">
        <v>2515</v>
      </c>
      <c r="F219" s="31" t="s">
        <v>2515</v>
      </c>
      <c r="G219" s="31" t="s">
        <v>2515</v>
      </c>
      <c r="H219" s="31" t="s">
        <v>2515</v>
      </c>
      <c r="I219" s="33" t="s">
        <v>2516</v>
      </c>
      <c r="J219" s="33"/>
      <c r="K219" s="40">
        <v>1000.0</v>
      </c>
      <c r="L219" s="40">
        <v>1000.0</v>
      </c>
      <c r="M219" s="31" t="s">
        <v>2515</v>
      </c>
      <c r="N219" s="38" t="s">
        <v>819</v>
      </c>
      <c r="O219" s="33" t="s">
        <v>2516</v>
      </c>
      <c r="P219" s="38" t="s">
        <v>2666</v>
      </c>
      <c r="Q219" s="41" t="s">
        <v>2556</v>
      </c>
      <c r="R219" s="36"/>
      <c r="S219" s="37"/>
      <c r="T219" s="37"/>
      <c r="U219" s="2"/>
      <c r="V219" s="2"/>
      <c r="W219" s="2"/>
      <c r="X219" s="2"/>
      <c r="Y219" s="2"/>
      <c r="Z219" s="2"/>
    </row>
    <row r="220">
      <c r="A220" s="29" t="s">
        <v>2718</v>
      </c>
      <c r="B220" s="30">
        <v>46184.0</v>
      </c>
      <c r="C220" s="29" t="s">
        <v>189</v>
      </c>
      <c r="D220" s="31" t="s">
        <v>2515</v>
      </c>
      <c r="E220" s="31" t="s">
        <v>2515</v>
      </c>
      <c r="F220" s="31" t="s">
        <v>2515</v>
      </c>
      <c r="G220" s="31" t="s">
        <v>2515</v>
      </c>
      <c r="H220" s="31" t="s">
        <v>2515</v>
      </c>
      <c r="I220" s="33" t="s">
        <v>2516</v>
      </c>
      <c r="J220" s="33"/>
      <c r="K220" s="34">
        <v>2000.0</v>
      </c>
      <c r="L220" s="34">
        <v>2000.0</v>
      </c>
      <c r="M220" s="31" t="s">
        <v>2515</v>
      </c>
      <c r="N220" s="29" t="s">
        <v>819</v>
      </c>
      <c r="O220" s="33" t="s">
        <v>2516</v>
      </c>
      <c r="P220" s="29" t="s">
        <v>2666</v>
      </c>
      <c r="Q220" s="35" t="s">
        <v>2556</v>
      </c>
      <c r="R220" s="36"/>
      <c r="S220" s="37"/>
      <c r="T220" s="37"/>
      <c r="U220" s="2"/>
      <c r="V220" s="2"/>
      <c r="W220" s="2"/>
      <c r="X220" s="2"/>
      <c r="Y220" s="2"/>
      <c r="Z220" s="2"/>
    </row>
    <row r="221">
      <c r="A221" s="38" t="s">
        <v>2719</v>
      </c>
      <c r="B221" s="39">
        <v>46150.0</v>
      </c>
      <c r="C221" s="38" t="s">
        <v>159</v>
      </c>
      <c r="D221" s="31" t="s">
        <v>2515</v>
      </c>
      <c r="E221" s="31" t="s">
        <v>2515</v>
      </c>
      <c r="F221" s="31" t="s">
        <v>2515</v>
      </c>
      <c r="G221" s="31" t="s">
        <v>2515</v>
      </c>
      <c r="H221" s="31" t="s">
        <v>2515</v>
      </c>
      <c r="I221" s="33" t="s">
        <v>2516</v>
      </c>
      <c r="J221" s="33"/>
      <c r="K221" s="40">
        <v>1500.0</v>
      </c>
      <c r="L221" s="40">
        <v>1500.0</v>
      </c>
      <c r="M221" s="31" t="s">
        <v>2515</v>
      </c>
      <c r="N221" s="38" t="s">
        <v>819</v>
      </c>
      <c r="O221" s="33" t="s">
        <v>2516</v>
      </c>
      <c r="P221" s="38" t="s">
        <v>2666</v>
      </c>
      <c r="Q221" s="41" t="s">
        <v>2556</v>
      </c>
      <c r="R221" s="36"/>
      <c r="S221" s="37"/>
      <c r="T221" s="37"/>
      <c r="U221" s="2"/>
      <c r="V221" s="2"/>
      <c r="W221" s="2"/>
      <c r="X221" s="2"/>
      <c r="Y221" s="2"/>
      <c r="Z221" s="2"/>
    </row>
    <row r="222">
      <c r="A222" s="29" t="s">
        <v>2720</v>
      </c>
      <c r="B222" s="30">
        <v>46157.0</v>
      </c>
      <c r="C222" s="29" t="s">
        <v>189</v>
      </c>
      <c r="D222" s="31" t="s">
        <v>2515</v>
      </c>
      <c r="E222" s="31" t="s">
        <v>2515</v>
      </c>
      <c r="F222" s="31" t="s">
        <v>2515</v>
      </c>
      <c r="G222" s="31" t="s">
        <v>2515</v>
      </c>
      <c r="H222" s="31" t="s">
        <v>2515</v>
      </c>
      <c r="I222" s="33" t="s">
        <v>2516</v>
      </c>
      <c r="J222" s="33"/>
      <c r="K222" s="34">
        <v>3500.0</v>
      </c>
      <c r="L222" s="34">
        <v>3500.0</v>
      </c>
      <c r="M222" s="31" t="s">
        <v>2515</v>
      </c>
      <c r="N222" s="29" t="s">
        <v>819</v>
      </c>
      <c r="O222" s="33" t="s">
        <v>2516</v>
      </c>
      <c r="P222" s="29" t="s">
        <v>2666</v>
      </c>
      <c r="Q222" s="35" t="s">
        <v>2556</v>
      </c>
      <c r="R222" s="36"/>
      <c r="S222" s="37"/>
      <c r="T222" s="37"/>
      <c r="U222" s="2"/>
      <c r="V222" s="2"/>
      <c r="W222" s="2"/>
      <c r="X222" s="2"/>
      <c r="Y222" s="2"/>
      <c r="Z222" s="2"/>
    </row>
    <row r="223">
      <c r="A223" s="38" t="s">
        <v>870</v>
      </c>
      <c r="B223" s="39">
        <v>46204.0</v>
      </c>
      <c r="C223" s="38" t="s">
        <v>89</v>
      </c>
      <c r="D223" s="31" t="s">
        <v>2515</v>
      </c>
      <c r="E223" s="31" t="s">
        <v>2515</v>
      </c>
      <c r="F223" s="31" t="s">
        <v>2515</v>
      </c>
      <c r="G223" s="31" t="s">
        <v>2515</v>
      </c>
      <c r="H223" s="31" t="s">
        <v>2515</v>
      </c>
      <c r="I223" s="33" t="s">
        <v>2516</v>
      </c>
      <c r="J223" s="33"/>
      <c r="K223" s="40">
        <v>1500.0</v>
      </c>
      <c r="L223" s="40">
        <v>1500.0</v>
      </c>
      <c r="M223" s="31" t="s">
        <v>2515</v>
      </c>
      <c r="N223" s="38" t="s">
        <v>819</v>
      </c>
      <c r="O223" s="33" t="s">
        <v>2516</v>
      </c>
      <c r="P223" s="38" t="s">
        <v>2666</v>
      </c>
      <c r="Q223" s="41" t="s">
        <v>2556</v>
      </c>
      <c r="R223" s="36"/>
      <c r="S223" s="37"/>
      <c r="T223" s="37"/>
      <c r="U223" s="2"/>
      <c r="V223" s="2"/>
      <c r="W223" s="2"/>
      <c r="X223" s="2"/>
      <c r="Y223" s="2"/>
      <c r="Z223" s="2"/>
    </row>
    <row r="224">
      <c r="A224" s="29" t="s">
        <v>2721</v>
      </c>
      <c r="B224" s="30">
        <v>46188.0</v>
      </c>
      <c r="C224" s="29" t="s">
        <v>89</v>
      </c>
      <c r="D224" s="31" t="s">
        <v>2515</v>
      </c>
      <c r="E224" s="31" t="s">
        <v>2515</v>
      </c>
      <c r="F224" s="31" t="s">
        <v>2515</v>
      </c>
      <c r="G224" s="31" t="s">
        <v>2515</v>
      </c>
      <c r="H224" s="31" t="s">
        <v>2515</v>
      </c>
      <c r="I224" s="33" t="s">
        <v>2516</v>
      </c>
      <c r="J224" s="33"/>
      <c r="K224" s="34">
        <v>1500.0</v>
      </c>
      <c r="L224" s="34">
        <v>1500.0</v>
      </c>
      <c r="M224" s="31" t="s">
        <v>2515</v>
      </c>
      <c r="N224" s="29" t="s">
        <v>819</v>
      </c>
      <c r="O224" s="33" t="s">
        <v>2516</v>
      </c>
      <c r="P224" s="29" t="s">
        <v>2666</v>
      </c>
      <c r="Q224" s="35" t="s">
        <v>2556</v>
      </c>
      <c r="R224" s="36"/>
      <c r="S224" s="37"/>
      <c r="T224" s="37"/>
      <c r="U224" s="2"/>
      <c r="V224" s="2"/>
      <c r="W224" s="2"/>
      <c r="X224" s="2"/>
      <c r="Y224" s="2"/>
      <c r="Z224" s="2"/>
    </row>
    <row r="225">
      <c r="A225" s="38" t="s">
        <v>2722</v>
      </c>
      <c r="B225" s="39">
        <v>46154.0</v>
      </c>
      <c r="C225" s="38" t="s">
        <v>189</v>
      </c>
      <c r="D225" s="31" t="s">
        <v>2515</v>
      </c>
      <c r="E225" s="31" t="s">
        <v>2515</v>
      </c>
      <c r="F225" s="31" t="s">
        <v>2515</v>
      </c>
      <c r="G225" s="31" t="s">
        <v>2515</v>
      </c>
      <c r="H225" s="31" t="s">
        <v>2515</v>
      </c>
      <c r="I225" s="38" t="s">
        <v>2723</v>
      </c>
      <c r="J225" s="38" t="s">
        <v>2723</v>
      </c>
      <c r="K225" s="40">
        <v>2200.0</v>
      </c>
      <c r="L225" s="40">
        <v>2200.0</v>
      </c>
      <c r="M225" s="31" t="s">
        <v>2515</v>
      </c>
      <c r="N225" s="38" t="s">
        <v>819</v>
      </c>
      <c r="O225" s="33" t="s">
        <v>2516</v>
      </c>
      <c r="P225" s="38" t="s">
        <v>2666</v>
      </c>
      <c r="Q225" s="41" t="s">
        <v>2556</v>
      </c>
      <c r="R225" s="36"/>
      <c r="S225" s="37"/>
      <c r="T225" s="37"/>
      <c r="U225" s="2"/>
      <c r="V225" s="2"/>
      <c r="W225" s="2"/>
      <c r="X225" s="2"/>
      <c r="Y225" s="2"/>
      <c r="Z225" s="2"/>
    </row>
    <row r="226">
      <c r="A226" s="29" t="s">
        <v>2724</v>
      </c>
      <c r="B226" s="30">
        <v>46162.0</v>
      </c>
      <c r="C226" s="29" t="s">
        <v>189</v>
      </c>
      <c r="D226" s="31" t="s">
        <v>2515</v>
      </c>
      <c r="E226" s="31" t="s">
        <v>2515</v>
      </c>
      <c r="F226" s="31" t="s">
        <v>2515</v>
      </c>
      <c r="G226" s="31" t="s">
        <v>2515</v>
      </c>
      <c r="H226" s="31" t="s">
        <v>2515</v>
      </c>
      <c r="I226" s="29" t="s">
        <v>2602</v>
      </c>
      <c r="J226" s="29" t="s">
        <v>2602</v>
      </c>
      <c r="K226" s="34">
        <v>2200.0</v>
      </c>
      <c r="L226" s="34">
        <v>2200.0</v>
      </c>
      <c r="M226" s="31" t="s">
        <v>2515</v>
      </c>
      <c r="N226" s="29" t="s">
        <v>819</v>
      </c>
      <c r="O226" s="33" t="s">
        <v>2516</v>
      </c>
      <c r="P226" s="29" t="s">
        <v>2666</v>
      </c>
      <c r="Q226" s="35" t="s">
        <v>2556</v>
      </c>
      <c r="R226" s="36"/>
      <c r="S226" s="37"/>
      <c r="T226" s="37"/>
      <c r="U226" s="2"/>
      <c r="V226" s="2"/>
      <c r="W226" s="2"/>
      <c r="X226" s="2"/>
      <c r="Y226" s="2"/>
      <c r="Z226" s="2"/>
    </row>
    <row r="227">
      <c r="A227" s="38" t="s">
        <v>2725</v>
      </c>
      <c r="B227" s="39">
        <v>46158.0</v>
      </c>
      <c r="C227" s="38" t="s">
        <v>189</v>
      </c>
      <c r="D227" s="31" t="s">
        <v>2515</v>
      </c>
      <c r="E227" s="31" t="s">
        <v>2515</v>
      </c>
      <c r="F227" s="31" t="s">
        <v>2515</v>
      </c>
      <c r="G227" s="31" t="s">
        <v>2515</v>
      </c>
      <c r="H227" s="31" t="s">
        <v>2515</v>
      </c>
      <c r="I227" s="33" t="s">
        <v>2516</v>
      </c>
      <c r="J227" s="33"/>
      <c r="K227" s="40">
        <v>3500.0</v>
      </c>
      <c r="L227" s="40">
        <v>3500.0</v>
      </c>
      <c r="M227" s="31" t="s">
        <v>2515</v>
      </c>
      <c r="N227" s="38" t="s">
        <v>819</v>
      </c>
      <c r="O227" s="33" t="s">
        <v>2516</v>
      </c>
      <c r="P227" s="38" t="s">
        <v>2666</v>
      </c>
      <c r="Q227" s="41" t="s">
        <v>2556</v>
      </c>
      <c r="R227" s="36"/>
      <c r="S227" s="37"/>
      <c r="T227" s="37"/>
      <c r="U227" s="2"/>
      <c r="V227" s="2"/>
      <c r="W227" s="2"/>
      <c r="X227" s="2"/>
      <c r="Y227" s="2"/>
      <c r="Z227" s="2"/>
    </row>
    <row r="228">
      <c r="A228" s="29" t="s">
        <v>2726</v>
      </c>
      <c r="B228" s="30">
        <v>46164.0</v>
      </c>
      <c r="C228" s="29" t="s">
        <v>189</v>
      </c>
      <c r="D228" s="31" t="s">
        <v>2515</v>
      </c>
      <c r="E228" s="31" t="s">
        <v>2515</v>
      </c>
      <c r="F228" s="31" t="s">
        <v>2515</v>
      </c>
      <c r="G228" s="31" t="s">
        <v>2515</v>
      </c>
      <c r="H228" s="31" t="s">
        <v>2515</v>
      </c>
      <c r="I228" s="33" t="s">
        <v>2516</v>
      </c>
      <c r="J228" s="33"/>
      <c r="K228" s="34">
        <v>1700.0</v>
      </c>
      <c r="L228" s="34">
        <v>1700.0</v>
      </c>
      <c r="M228" s="31" t="s">
        <v>2515</v>
      </c>
      <c r="N228" s="29" t="s">
        <v>819</v>
      </c>
      <c r="O228" s="33" t="s">
        <v>2516</v>
      </c>
      <c r="P228" s="29" t="s">
        <v>2666</v>
      </c>
      <c r="Q228" s="35" t="s">
        <v>2556</v>
      </c>
      <c r="R228" s="36"/>
      <c r="S228" s="37"/>
      <c r="T228" s="37"/>
      <c r="U228" s="2"/>
      <c r="V228" s="2"/>
      <c r="W228" s="2"/>
      <c r="X228" s="2"/>
      <c r="Y228" s="2"/>
      <c r="Z228" s="2"/>
    </row>
    <row r="229">
      <c r="A229" s="38" t="s">
        <v>2727</v>
      </c>
      <c r="B229" s="39">
        <v>46156.0</v>
      </c>
      <c r="C229" s="38" t="s">
        <v>89</v>
      </c>
      <c r="D229" s="31" t="s">
        <v>2515</v>
      </c>
      <c r="E229" s="31" t="s">
        <v>2515</v>
      </c>
      <c r="F229" s="31" t="s">
        <v>2515</v>
      </c>
      <c r="G229" s="31" t="s">
        <v>2515</v>
      </c>
      <c r="H229" s="31" t="s">
        <v>2515</v>
      </c>
      <c r="I229" s="33" t="s">
        <v>2516</v>
      </c>
      <c r="J229" s="33"/>
      <c r="K229" s="40">
        <v>0.0</v>
      </c>
      <c r="L229" s="40">
        <v>0.0</v>
      </c>
      <c r="M229" s="31" t="s">
        <v>2515</v>
      </c>
      <c r="N229" s="38" t="s">
        <v>819</v>
      </c>
      <c r="O229" s="33" t="s">
        <v>2516</v>
      </c>
      <c r="P229" s="38" t="s">
        <v>2666</v>
      </c>
      <c r="Q229" s="41" t="s">
        <v>2556</v>
      </c>
      <c r="R229" s="36"/>
      <c r="S229" s="37"/>
      <c r="T229" s="37"/>
      <c r="U229" s="2"/>
      <c r="V229" s="2"/>
      <c r="W229" s="2"/>
      <c r="X229" s="2"/>
      <c r="Y229" s="2"/>
      <c r="Z229" s="2"/>
    </row>
    <row r="230">
      <c r="A230" s="29" t="s">
        <v>2728</v>
      </c>
      <c r="B230" s="30">
        <v>46199.0</v>
      </c>
      <c r="C230" s="29" t="s">
        <v>894</v>
      </c>
      <c r="D230" s="31" t="s">
        <v>2515</v>
      </c>
      <c r="E230" s="31" t="s">
        <v>2515</v>
      </c>
      <c r="F230" s="31" t="s">
        <v>2515</v>
      </c>
      <c r="G230" s="31" t="s">
        <v>2515</v>
      </c>
      <c r="H230" s="31" t="s">
        <v>2515</v>
      </c>
      <c r="I230" s="33" t="s">
        <v>2516</v>
      </c>
      <c r="J230" s="33"/>
      <c r="K230" s="34">
        <v>2500.0</v>
      </c>
      <c r="L230" s="34">
        <v>2500.0</v>
      </c>
      <c r="M230" s="31" t="s">
        <v>2515</v>
      </c>
      <c r="N230" s="29" t="s">
        <v>819</v>
      </c>
      <c r="O230" s="33" t="s">
        <v>2516</v>
      </c>
      <c r="P230" s="29" t="s">
        <v>2666</v>
      </c>
      <c r="Q230" s="35" t="s">
        <v>2556</v>
      </c>
      <c r="R230" s="36"/>
      <c r="S230" s="37"/>
      <c r="T230" s="37"/>
      <c r="U230" s="2"/>
      <c r="V230" s="2"/>
      <c r="W230" s="2"/>
      <c r="X230" s="2"/>
      <c r="Y230" s="2"/>
      <c r="Z230" s="2"/>
    </row>
    <row r="231">
      <c r="A231" s="38" t="s">
        <v>892</v>
      </c>
      <c r="B231" s="39">
        <v>46209.0</v>
      </c>
      <c r="C231" s="38" t="s">
        <v>894</v>
      </c>
      <c r="D231" s="31" t="s">
        <v>2515</v>
      </c>
      <c r="E231" s="31" t="s">
        <v>2515</v>
      </c>
      <c r="F231" s="31" t="s">
        <v>2515</v>
      </c>
      <c r="G231" s="31" t="s">
        <v>2515</v>
      </c>
      <c r="H231" s="31" t="s">
        <v>2515</v>
      </c>
      <c r="I231" s="33" t="s">
        <v>2516</v>
      </c>
      <c r="J231" s="33"/>
      <c r="K231" s="40">
        <v>3700.0</v>
      </c>
      <c r="L231" s="40">
        <v>1200.0</v>
      </c>
      <c r="M231" s="31" t="s">
        <v>2515</v>
      </c>
      <c r="N231" s="38" t="s">
        <v>819</v>
      </c>
      <c r="O231" s="33" t="s">
        <v>2516</v>
      </c>
      <c r="P231" s="38" t="s">
        <v>2666</v>
      </c>
      <c r="Q231" s="41" t="s">
        <v>2556</v>
      </c>
      <c r="R231" s="36"/>
      <c r="S231" s="37"/>
      <c r="T231" s="37"/>
      <c r="U231" s="2"/>
      <c r="V231" s="2"/>
      <c r="W231" s="2"/>
      <c r="X231" s="2"/>
      <c r="Y231" s="2"/>
      <c r="Z231" s="2"/>
    </row>
    <row r="232">
      <c r="A232" s="29" t="s">
        <v>2729</v>
      </c>
      <c r="B232" s="30">
        <v>46150.0</v>
      </c>
      <c r="C232" s="29" t="s">
        <v>89</v>
      </c>
      <c r="D232" s="31" t="s">
        <v>2515</v>
      </c>
      <c r="E232" s="31" t="s">
        <v>2515</v>
      </c>
      <c r="F232" s="31" t="s">
        <v>2515</v>
      </c>
      <c r="G232" s="31" t="s">
        <v>2515</v>
      </c>
      <c r="H232" s="31" t="s">
        <v>2515</v>
      </c>
      <c r="I232" s="33" t="s">
        <v>2516</v>
      </c>
      <c r="J232" s="33"/>
      <c r="K232" s="34">
        <v>1600.0</v>
      </c>
      <c r="L232" s="34">
        <v>1600.0</v>
      </c>
      <c r="M232" s="31" t="s">
        <v>2515</v>
      </c>
      <c r="N232" s="29" t="s">
        <v>819</v>
      </c>
      <c r="O232" s="33" t="s">
        <v>2516</v>
      </c>
      <c r="P232" s="29" t="s">
        <v>2666</v>
      </c>
      <c r="Q232" s="35" t="s">
        <v>2556</v>
      </c>
      <c r="R232" s="36"/>
      <c r="S232" s="37"/>
      <c r="T232" s="37"/>
      <c r="U232" s="2"/>
      <c r="V232" s="2"/>
      <c r="W232" s="2"/>
      <c r="X232" s="2"/>
      <c r="Y232" s="2"/>
      <c r="Z232" s="2"/>
    </row>
    <row r="233">
      <c r="A233" s="38" t="s">
        <v>2730</v>
      </c>
      <c r="B233" s="39">
        <v>46160.0</v>
      </c>
      <c r="C233" s="38" t="s">
        <v>189</v>
      </c>
      <c r="D233" s="31" t="s">
        <v>2515</v>
      </c>
      <c r="E233" s="31" t="s">
        <v>2515</v>
      </c>
      <c r="F233" s="31" t="s">
        <v>2515</v>
      </c>
      <c r="G233" s="31" t="s">
        <v>2515</v>
      </c>
      <c r="H233" s="31" t="s">
        <v>2515</v>
      </c>
      <c r="I233" s="33" t="s">
        <v>2516</v>
      </c>
      <c r="J233" s="33"/>
      <c r="K233" s="40">
        <v>1500.0</v>
      </c>
      <c r="L233" s="40">
        <v>1500.0</v>
      </c>
      <c r="M233" s="31" t="s">
        <v>2515</v>
      </c>
      <c r="N233" s="38" t="s">
        <v>819</v>
      </c>
      <c r="O233" s="33" t="s">
        <v>2516</v>
      </c>
      <c r="P233" s="38" t="s">
        <v>2666</v>
      </c>
      <c r="Q233" s="41" t="s">
        <v>2556</v>
      </c>
      <c r="R233" s="36"/>
      <c r="S233" s="37"/>
      <c r="T233" s="37"/>
      <c r="U233" s="2"/>
      <c r="V233" s="2"/>
      <c r="W233" s="2"/>
      <c r="X233" s="2"/>
      <c r="Y233" s="2"/>
      <c r="Z233" s="2"/>
    </row>
    <row r="234">
      <c r="A234" s="29" t="s">
        <v>2731</v>
      </c>
      <c r="B234" s="30">
        <v>46168.0</v>
      </c>
      <c r="C234" s="29" t="s">
        <v>189</v>
      </c>
      <c r="D234" s="31" t="s">
        <v>2515</v>
      </c>
      <c r="E234" s="31" t="s">
        <v>2515</v>
      </c>
      <c r="F234" s="31" t="s">
        <v>2515</v>
      </c>
      <c r="G234" s="31" t="s">
        <v>2515</v>
      </c>
      <c r="H234" s="31" t="s">
        <v>2515</v>
      </c>
      <c r="I234" s="33" t="s">
        <v>2516</v>
      </c>
      <c r="J234" s="33"/>
      <c r="K234" s="34">
        <v>0.0</v>
      </c>
      <c r="L234" s="34">
        <v>0.0</v>
      </c>
      <c r="M234" s="32" t="s">
        <v>1000</v>
      </c>
      <c r="N234" s="29" t="s">
        <v>1879</v>
      </c>
      <c r="O234" s="33" t="s">
        <v>2516</v>
      </c>
      <c r="P234" s="29" t="s">
        <v>2517</v>
      </c>
      <c r="Q234" s="35" t="s">
        <v>2556</v>
      </c>
      <c r="R234" s="36"/>
      <c r="S234" s="37"/>
      <c r="T234" s="37"/>
      <c r="U234" s="2"/>
      <c r="V234" s="2"/>
      <c r="W234" s="2"/>
      <c r="X234" s="2"/>
      <c r="Y234" s="2"/>
      <c r="Z234" s="2"/>
    </row>
    <row r="235">
      <c r="A235" s="38" t="s">
        <v>2732</v>
      </c>
      <c r="B235" s="39">
        <v>46200.0</v>
      </c>
      <c r="C235" s="38" t="s">
        <v>189</v>
      </c>
      <c r="D235" s="31" t="s">
        <v>2515</v>
      </c>
      <c r="E235" s="31" t="s">
        <v>2515</v>
      </c>
      <c r="F235" s="31" t="s">
        <v>2515</v>
      </c>
      <c r="G235" s="31" t="s">
        <v>2515</v>
      </c>
      <c r="H235" s="31" t="s">
        <v>2515</v>
      </c>
      <c r="I235" s="33" t="s">
        <v>2516</v>
      </c>
      <c r="J235" s="33"/>
      <c r="K235" s="40">
        <v>450.0</v>
      </c>
      <c r="L235" s="40">
        <v>450.0</v>
      </c>
      <c r="M235" s="31" t="s">
        <v>2515</v>
      </c>
      <c r="N235" s="38" t="s">
        <v>1879</v>
      </c>
      <c r="O235" s="33" t="s">
        <v>2516</v>
      </c>
      <c r="P235" s="38" t="s">
        <v>2517</v>
      </c>
      <c r="Q235" s="41" t="s">
        <v>2556</v>
      </c>
      <c r="R235" s="36"/>
      <c r="S235" s="37"/>
      <c r="T235" s="37"/>
      <c r="U235" s="2"/>
      <c r="V235" s="2"/>
      <c r="W235" s="2"/>
      <c r="X235" s="2"/>
      <c r="Y235" s="2"/>
      <c r="Z235" s="2"/>
    </row>
    <row r="236">
      <c r="A236" s="29" t="s">
        <v>2733</v>
      </c>
      <c r="B236" s="30">
        <v>46153.0</v>
      </c>
      <c r="C236" s="29" t="s">
        <v>189</v>
      </c>
      <c r="D236" s="31" t="s">
        <v>2515</v>
      </c>
      <c r="E236" s="31" t="s">
        <v>2515</v>
      </c>
      <c r="F236" s="31" t="s">
        <v>2515</v>
      </c>
      <c r="G236" s="31" t="s">
        <v>2515</v>
      </c>
      <c r="H236" s="31" t="s">
        <v>2515</v>
      </c>
      <c r="I236" s="33" t="s">
        <v>2516</v>
      </c>
      <c r="J236" s="33"/>
      <c r="K236" s="34">
        <v>0.0</v>
      </c>
      <c r="L236" s="34">
        <v>0.0</v>
      </c>
      <c r="M236" s="32" t="s">
        <v>1000</v>
      </c>
      <c r="N236" s="29" t="s">
        <v>1196</v>
      </c>
      <c r="O236" s="33" t="s">
        <v>2516</v>
      </c>
      <c r="P236" s="29" t="s">
        <v>2555</v>
      </c>
      <c r="Q236" s="35" t="s">
        <v>2556</v>
      </c>
      <c r="R236" s="36"/>
      <c r="S236" s="37"/>
      <c r="T236" s="37"/>
      <c r="U236" s="2"/>
      <c r="V236" s="2"/>
      <c r="W236" s="2"/>
      <c r="X236" s="2"/>
      <c r="Y236" s="2"/>
      <c r="Z236" s="2"/>
    </row>
    <row r="237">
      <c r="A237" s="38" t="s">
        <v>787</v>
      </c>
      <c r="B237" s="39">
        <v>46206.0</v>
      </c>
      <c r="C237" s="38" t="s">
        <v>189</v>
      </c>
      <c r="D237" s="31" t="s">
        <v>2515</v>
      </c>
      <c r="E237" s="31" t="s">
        <v>2515</v>
      </c>
      <c r="F237" s="31" t="s">
        <v>2515</v>
      </c>
      <c r="G237" s="31" t="s">
        <v>2515</v>
      </c>
      <c r="H237" s="31" t="s">
        <v>2515</v>
      </c>
      <c r="I237" s="33" t="s">
        <v>2516</v>
      </c>
      <c r="J237" s="33"/>
      <c r="K237" s="40">
        <v>3500.0</v>
      </c>
      <c r="L237" s="40">
        <v>2400.0</v>
      </c>
      <c r="M237" s="31" t="s">
        <v>2515</v>
      </c>
      <c r="N237" s="38" t="s">
        <v>78</v>
      </c>
      <c r="O237" s="33" t="s">
        <v>2516</v>
      </c>
      <c r="P237" s="38" t="s">
        <v>2517</v>
      </c>
      <c r="Q237" s="41" t="s">
        <v>2734</v>
      </c>
      <c r="R237" s="36"/>
      <c r="S237" s="37"/>
      <c r="T237" s="37"/>
      <c r="U237" s="2"/>
      <c r="V237" s="2"/>
      <c r="W237" s="2"/>
      <c r="X237" s="2"/>
      <c r="Y237" s="2"/>
      <c r="Z237" s="2"/>
    </row>
    <row r="238">
      <c r="A238" s="29" t="s">
        <v>2735</v>
      </c>
      <c r="B238" s="30">
        <v>46151.0</v>
      </c>
      <c r="C238" s="29" t="s">
        <v>189</v>
      </c>
      <c r="D238" s="31" t="s">
        <v>2515</v>
      </c>
      <c r="E238" s="31" t="s">
        <v>2515</v>
      </c>
      <c r="F238" s="31" t="s">
        <v>2515</v>
      </c>
      <c r="G238" s="31" t="s">
        <v>2515</v>
      </c>
      <c r="H238" s="31" t="s">
        <v>2515</v>
      </c>
      <c r="I238" s="33" t="s">
        <v>2516</v>
      </c>
      <c r="J238" s="33"/>
      <c r="K238" s="34">
        <v>1700.0</v>
      </c>
      <c r="L238" s="34">
        <v>1700.0</v>
      </c>
      <c r="M238" s="31" t="s">
        <v>2515</v>
      </c>
      <c r="N238" s="29" t="s">
        <v>38</v>
      </c>
      <c r="O238" s="33" t="s">
        <v>2516</v>
      </c>
      <c r="P238" s="29" t="s">
        <v>2736</v>
      </c>
      <c r="Q238" s="35" t="s">
        <v>39</v>
      </c>
      <c r="R238" s="36"/>
      <c r="S238" s="37"/>
      <c r="T238" s="37"/>
      <c r="U238" s="2"/>
      <c r="V238" s="2"/>
      <c r="W238" s="2"/>
      <c r="X238" s="2"/>
      <c r="Y238" s="2"/>
      <c r="Z238" s="2"/>
    </row>
    <row r="239">
      <c r="A239" s="38" t="s">
        <v>2737</v>
      </c>
      <c r="B239" s="39">
        <v>46183.0</v>
      </c>
      <c r="C239" s="38" t="s">
        <v>708</v>
      </c>
      <c r="D239" s="31" t="s">
        <v>2515</v>
      </c>
      <c r="E239" s="31" t="s">
        <v>2515</v>
      </c>
      <c r="F239" s="32" t="s">
        <v>1000</v>
      </c>
      <c r="G239" s="31" t="s">
        <v>2515</v>
      </c>
      <c r="H239" s="31" t="s">
        <v>2515</v>
      </c>
      <c r="I239" s="33" t="s">
        <v>2516</v>
      </c>
      <c r="J239" s="33"/>
      <c r="K239" s="40">
        <v>0.0</v>
      </c>
      <c r="L239" s="40">
        <v>0.0</v>
      </c>
      <c r="M239" s="32" t="s">
        <v>1000</v>
      </c>
      <c r="N239" s="38" t="s">
        <v>38</v>
      </c>
      <c r="O239" s="33" t="s">
        <v>2516</v>
      </c>
      <c r="P239" s="38" t="s">
        <v>2736</v>
      </c>
      <c r="Q239" s="41" t="s">
        <v>39</v>
      </c>
      <c r="R239" s="36"/>
      <c r="S239" s="37"/>
      <c r="T239" s="37"/>
      <c r="U239" s="2"/>
      <c r="V239" s="2"/>
      <c r="W239" s="2"/>
      <c r="X239" s="2"/>
      <c r="Y239" s="2"/>
      <c r="Z239" s="2"/>
    </row>
    <row r="240">
      <c r="A240" s="29" t="s">
        <v>595</v>
      </c>
      <c r="B240" s="30">
        <v>46162.0</v>
      </c>
      <c r="C240" s="29" t="s">
        <v>189</v>
      </c>
      <c r="D240" s="31" t="s">
        <v>2515</v>
      </c>
      <c r="E240" s="31" t="s">
        <v>2515</v>
      </c>
      <c r="F240" s="31" t="s">
        <v>2515</v>
      </c>
      <c r="G240" s="31" t="s">
        <v>2515</v>
      </c>
      <c r="H240" s="31" t="s">
        <v>2515</v>
      </c>
      <c r="I240" s="33" t="s">
        <v>2516</v>
      </c>
      <c r="J240" s="33"/>
      <c r="K240" s="34">
        <v>200120.0</v>
      </c>
      <c r="L240" s="34">
        <v>200120.0</v>
      </c>
      <c r="M240" s="31" t="s">
        <v>2515</v>
      </c>
      <c r="N240" s="29" t="s">
        <v>38</v>
      </c>
      <c r="O240" s="33" t="s">
        <v>2516</v>
      </c>
      <c r="P240" s="29" t="s">
        <v>2736</v>
      </c>
      <c r="Q240" s="35" t="s">
        <v>39</v>
      </c>
      <c r="R240" s="36"/>
      <c r="S240" s="37"/>
      <c r="T240" s="37"/>
      <c r="U240" s="2"/>
      <c r="V240" s="2"/>
      <c r="W240" s="2"/>
      <c r="X240" s="2"/>
      <c r="Y240" s="2"/>
      <c r="Z240" s="2"/>
    </row>
    <row r="241">
      <c r="A241" s="38" t="s">
        <v>2738</v>
      </c>
      <c r="B241" s="39">
        <v>46184.0</v>
      </c>
      <c r="C241" s="38" t="s">
        <v>708</v>
      </c>
      <c r="D241" s="31" t="s">
        <v>2515</v>
      </c>
      <c r="E241" s="31" t="s">
        <v>2515</v>
      </c>
      <c r="F241" s="32" t="s">
        <v>1000</v>
      </c>
      <c r="G241" s="31" t="s">
        <v>2515</v>
      </c>
      <c r="H241" s="31" t="s">
        <v>2515</v>
      </c>
      <c r="I241" s="33" t="s">
        <v>2516</v>
      </c>
      <c r="J241" s="33"/>
      <c r="K241" s="40">
        <v>0.0</v>
      </c>
      <c r="L241" s="40">
        <v>0.0</v>
      </c>
      <c r="M241" s="32" t="s">
        <v>1000</v>
      </c>
      <c r="N241" s="38" t="s">
        <v>38</v>
      </c>
      <c r="O241" s="33" t="s">
        <v>2516</v>
      </c>
      <c r="P241" s="38" t="s">
        <v>2736</v>
      </c>
      <c r="Q241" s="41" t="s">
        <v>39</v>
      </c>
      <c r="R241" s="36"/>
      <c r="S241" s="37"/>
      <c r="T241" s="37"/>
      <c r="U241" s="2"/>
      <c r="V241" s="2"/>
      <c r="W241" s="2"/>
      <c r="X241" s="2"/>
      <c r="Y241" s="2"/>
      <c r="Z241" s="2"/>
    </row>
    <row r="242">
      <c r="A242" s="29" t="s">
        <v>2739</v>
      </c>
      <c r="B242" s="30">
        <v>46189.0</v>
      </c>
      <c r="C242" s="29" t="s">
        <v>189</v>
      </c>
      <c r="D242" s="31" t="s">
        <v>2515</v>
      </c>
      <c r="E242" s="31" t="s">
        <v>2515</v>
      </c>
      <c r="F242" s="31" t="s">
        <v>2515</v>
      </c>
      <c r="G242" s="31" t="s">
        <v>2515</v>
      </c>
      <c r="H242" s="31" t="s">
        <v>2515</v>
      </c>
      <c r="I242" s="33" t="s">
        <v>2516</v>
      </c>
      <c r="J242" s="33"/>
      <c r="K242" s="34">
        <v>2200.0</v>
      </c>
      <c r="L242" s="34">
        <v>2200.0</v>
      </c>
      <c r="M242" s="31" t="s">
        <v>2515</v>
      </c>
      <c r="N242" s="29" t="s">
        <v>38</v>
      </c>
      <c r="O242" s="33" t="s">
        <v>2516</v>
      </c>
      <c r="P242" s="29" t="s">
        <v>2736</v>
      </c>
      <c r="Q242" s="35" t="s">
        <v>39</v>
      </c>
      <c r="R242" s="36"/>
      <c r="S242" s="37"/>
      <c r="T242" s="37"/>
      <c r="U242" s="2"/>
      <c r="V242" s="2"/>
      <c r="W242" s="2"/>
      <c r="X242" s="2"/>
      <c r="Y242" s="2"/>
      <c r="Z242" s="2"/>
    </row>
    <row r="243">
      <c r="A243" s="38" t="s">
        <v>2740</v>
      </c>
      <c r="B243" s="39">
        <v>46171.0</v>
      </c>
      <c r="C243" s="38" t="s">
        <v>708</v>
      </c>
      <c r="D243" s="31" t="s">
        <v>2515</v>
      </c>
      <c r="E243" s="31" t="s">
        <v>2515</v>
      </c>
      <c r="F243" s="32" t="s">
        <v>1000</v>
      </c>
      <c r="G243" s="31" t="s">
        <v>2515</v>
      </c>
      <c r="H243" s="31" t="s">
        <v>2515</v>
      </c>
      <c r="I243" s="33" t="s">
        <v>2516</v>
      </c>
      <c r="J243" s="33"/>
      <c r="K243" s="40">
        <v>1000.0</v>
      </c>
      <c r="L243" s="40">
        <v>1000.0</v>
      </c>
      <c r="M243" s="31" t="s">
        <v>2515</v>
      </c>
      <c r="N243" s="38" t="s">
        <v>38</v>
      </c>
      <c r="O243" s="33" t="s">
        <v>2516</v>
      </c>
      <c r="P243" s="38" t="s">
        <v>2736</v>
      </c>
      <c r="Q243" s="41" t="s">
        <v>39</v>
      </c>
      <c r="R243" s="36"/>
      <c r="S243" s="37"/>
      <c r="T243" s="37"/>
      <c r="U243" s="2"/>
      <c r="V243" s="2"/>
      <c r="W243" s="2"/>
      <c r="X243" s="2"/>
      <c r="Y243" s="2"/>
      <c r="Z243" s="2"/>
    </row>
    <row r="244">
      <c r="A244" s="29" t="s">
        <v>2741</v>
      </c>
      <c r="B244" s="30">
        <v>46178.0</v>
      </c>
      <c r="C244" s="29" t="s">
        <v>544</v>
      </c>
      <c r="D244" s="31" t="s">
        <v>2515</v>
      </c>
      <c r="E244" s="31" t="s">
        <v>2515</v>
      </c>
      <c r="F244" s="31" t="s">
        <v>2515</v>
      </c>
      <c r="G244" s="31" t="s">
        <v>2515</v>
      </c>
      <c r="H244" s="31" t="s">
        <v>2515</v>
      </c>
      <c r="I244" s="33" t="s">
        <v>2516</v>
      </c>
      <c r="J244" s="33"/>
      <c r="K244" s="34">
        <v>10340.0</v>
      </c>
      <c r="L244" s="34">
        <v>10340.0</v>
      </c>
      <c r="M244" s="31" t="s">
        <v>2515</v>
      </c>
      <c r="N244" s="29" t="s">
        <v>38</v>
      </c>
      <c r="O244" s="33" t="s">
        <v>2516</v>
      </c>
      <c r="P244" s="29" t="s">
        <v>2736</v>
      </c>
      <c r="Q244" s="35" t="s">
        <v>39</v>
      </c>
      <c r="R244" s="36"/>
      <c r="S244" s="37"/>
      <c r="T244" s="37"/>
      <c r="U244" s="2"/>
      <c r="V244" s="2"/>
      <c r="W244" s="2"/>
      <c r="X244" s="2"/>
      <c r="Y244" s="2"/>
      <c r="Z244" s="2"/>
    </row>
    <row r="245">
      <c r="A245" s="38" t="s">
        <v>2742</v>
      </c>
      <c r="B245" s="39">
        <v>46157.0</v>
      </c>
      <c r="C245" s="38" t="s">
        <v>189</v>
      </c>
      <c r="D245" s="31" t="s">
        <v>2515</v>
      </c>
      <c r="E245" s="31" t="s">
        <v>2515</v>
      </c>
      <c r="F245" s="32" t="s">
        <v>1000</v>
      </c>
      <c r="G245" s="31" t="s">
        <v>2515</v>
      </c>
      <c r="H245" s="31" t="s">
        <v>2515</v>
      </c>
      <c r="I245" s="33" t="s">
        <v>2516</v>
      </c>
      <c r="J245" s="33"/>
      <c r="K245" s="40">
        <v>0.0</v>
      </c>
      <c r="L245" s="40">
        <v>0.0</v>
      </c>
      <c r="M245" s="31" t="s">
        <v>2515</v>
      </c>
      <c r="N245" s="38" t="s">
        <v>38</v>
      </c>
      <c r="O245" s="33" t="s">
        <v>2516</v>
      </c>
      <c r="P245" s="38" t="s">
        <v>2736</v>
      </c>
      <c r="Q245" s="41" t="s">
        <v>39</v>
      </c>
      <c r="R245" s="36"/>
      <c r="S245" s="37"/>
      <c r="T245" s="37"/>
      <c r="U245" s="2"/>
      <c r="V245" s="2"/>
      <c r="W245" s="2"/>
      <c r="X245" s="2"/>
      <c r="Y245" s="2"/>
      <c r="Z245" s="2"/>
    </row>
    <row r="246">
      <c r="A246" s="29" t="s">
        <v>2743</v>
      </c>
      <c r="B246" s="30">
        <v>46167.0</v>
      </c>
      <c r="C246" s="29" t="s">
        <v>189</v>
      </c>
      <c r="D246" s="31" t="s">
        <v>2515</v>
      </c>
      <c r="E246" s="31" t="s">
        <v>2515</v>
      </c>
      <c r="F246" s="32" t="s">
        <v>1000</v>
      </c>
      <c r="G246" s="31" t="s">
        <v>2515</v>
      </c>
      <c r="H246" s="31" t="s">
        <v>2515</v>
      </c>
      <c r="I246" s="33" t="s">
        <v>2516</v>
      </c>
      <c r="J246" s="33"/>
      <c r="K246" s="34">
        <v>2200.0</v>
      </c>
      <c r="L246" s="34">
        <v>2200.0</v>
      </c>
      <c r="M246" s="31" t="s">
        <v>2515</v>
      </c>
      <c r="N246" s="29" t="s">
        <v>38</v>
      </c>
      <c r="O246" s="33" t="s">
        <v>2516</v>
      </c>
      <c r="P246" s="29" t="s">
        <v>2736</v>
      </c>
      <c r="Q246" s="35" t="s">
        <v>39</v>
      </c>
      <c r="R246" s="36"/>
      <c r="S246" s="37"/>
      <c r="T246" s="37"/>
      <c r="U246" s="2"/>
      <c r="V246" s="2"/>
      <c r="W246" s="2"/>
      <c r="X246" s="2"/>
      <c r="Y246" s="2"/>
      <c r="Z246" s="2"/>
    </row>
    <row r="247">
      <c r="A247" s="38" t="s">
        <v>2744</v>
      </c>
      <c r="B247" s="39">
        <v>46184.0</v>
      </c>
      <c r="C247" s="38" t="s">
        <v>2521</v>
      </c>
      <c r="D247" s="31" t="s">
        <v>2515</v>
      </c>
      <c r="E247" s="31" t="s">
        <v>2515</v>
      </c>
      <c r="F247" s="32" t="s">
        <v>1000</v>
      </c>
      <c r="G247" s="31" t="s">
        <v>2515</v>
      </c>
      <c r="H247" s="31" t="s">
        <v>2515</v>
      </c>
      <c r="I247" s="33" t="s">
        <v>2516</v>
      </c>
      <c r="J247" s="33"/>
      <c r="K247" s="40">
        <v>0.0</v>
      </c>
      <c r="L247" s="40">
        <v>0.0</v>
      </c>
      <c r="M247" s="32" t="s">
        <v>1000</v>
      </c>
      <c r="N247" s="38" t="s">
        <v>38</v>
      </c>
      <c r="O247" s="33" t="s">
        <v>2516</v>
      </c>
      <c r="P247" s="38" t="s">
        <v>2736</v>
      </c>
      <c r="Q247" s="41" t="s">
        <v>39</v>
      </c>
      <c r="R247" s="36"/>
      <c r="S247" s="37"/>
      <c r="T247" s="37"/>
      <c r="U247" s="2"/>
      <c r="V247" s="2"/>
      <c r="W247" s="2"/>
      <c r="X247" s="2"/>
      <c r="Y247" s="2"/>
      <c r="Z247" s="2"/>
    </row>
    <row r="248">
      <c r="A248" s="29" t="s">
        <v>2745</v>
      </c>
      <c r="B248" s="30">
        <v>46185.0</v>
      </c>
      <c r="C248" s="29" t="s">
        <v>708</v>
      </c>
      <c r="D248" s="31" t="s">
        <v>2515</v>
      </c>
      <c r="E248" s="31" t="s">
        <v>2515</v>
      </c>
      <c r="F248" s="32" t="s">
        <v>1000</v>
      </c>
      <c r="G248" s="31" t="s">
        <v>2515</v>
      </c>
      <c r="H248" s="31" t="s">
        <v>2515</v>
      </c>
      <c r="I248" s="33" t="s">
        <v>2516</v>
      </c>
      <c r="J248" s="33"/>
      <c r="K248" s="34">
        <v>1000.0</v>
      </c>
      <c r="L248" s="34">
        <v>1000.0</v>
      </c>
      <c r="M248" s="31" t="s">
        <v>2515</v>
      </c>
      <c r="N248" s="29" t="s">
        <v>38</v>
      </c>
      <c r="O248" s="33" t="s">
        <v>2516</v>
      </c>
      <c r="P248" s="29" t="s">
        <v>2736</v>
      </c>
      <c r="Q248" s="35" t="s">
        <v>39</v>
      </c>
      <c r="R248" s="36"/>
      <c r="S248" s="37"/>
      <c r="T248" s="37"/>
      <c r="U248" s="2"/>
      <c r="V248" s="2"/>
      <c r="W248" s="2"/>
      <c r="X248" s="2"/>
      <c r="Y248" s="2"/>
      <c r="Z248" s="2"/>
    </row>
    <row r="249">
      <c r="A249" s="38" t="s">
        <v>707</v>
      </c>
      <c r="B249" s="39">
        <v>46204.0</v>
      </c>
      <c r="C249" s="38" t="s">
        <v>708</v>
      </c>
      <c r="D249" s="31" t="s">
        <v>2515</v>
      </c>
      <c r="E249" s="31" t="s">
        <v>2515</v>
      </c>
      <c r="F249" s="32" t="s">
        <v>1000</v>
      </c>
      <c r="G249" s="31" t="s">
        <v>2515</v>
      </c>
      <c r="H249" s="31" t="s">
        <v>2515</v>
      </c>
      <c r="I249" s="33" t="s">
        <v>2516</v>
      </c>
      <c r="J249" s="33"/>
      <c r="K249" s="40">
        <v>1000.0</v>
      </c>
      <c r="L249" s="40">
        <v>1000.0</v>
      </c>
      <c r="M249" s="31" t="s">
        <v>2515</v>
      </c>
      <c r="N249" s="38" t="s">
        <v>38</v>
      </c>
      <c r="O249" s="33" t="s">
        <v>2516</v>
      </c>
      <c r="P249" s="38" t="s">
        <v>2736</v>
      </c>
      <c r="Q249" s="41" t="s">
        <v>39</v>
      </c>
      <c r="R249" s="36"/>
      <c r="S249" s="37"/>
      <c r="T249" s="37"/>
      <c r="U249" s="2"/>
      <c r="V249" s="2"/>
      <c r="W249" s="2"/>
      <c r="X249" s="2"/>
      <c r="Y249" s="2"/>
      <c r="Z249" s="2"/>
    </row>
    <row r="250">
      <c r="A250" s="29" t="s">
        <v>2746</v>
      </c>
      <c r="B250" s="30">
        <v>46195.0</v>
      </c>
      <c r="C250" s="29" t="s">
        <v>189</v>
      </c>
      <c r="D250" s="31" t="s">
        <v>2515</v>
      </c>
      <c r="E250" s="31" t="s">
        <v>2515</v>
      </c>
      <c r="F250" s="31" t="s">
        <v>2515</v>
      </c>
      <c r="G250" s="31" t="s">
        <v>2515</v>
      </c>
      <c r="H250" s="31" t="s">
        <v>2515</v>
      </c>
      <c r="I250" s="33" t="s">
        <v>2516</v>
      </c>
      <c r="J250" s="33"/>
      <c r="K250" s="34">
        <v>2200.0</v>
      </c>
      <c r="L250" s="34">
        <v>2200.0</v>
      </c>
      <c r="M250" s="31" t="s">
        <v>2515</v>
      </c>
      <c r="N250" s="29" t="s">
        <v>38</v>
      </c>
      <c r="O250" s="33" t="s">
        <v>2516</v>
      </c>
      <c r="P250" s="29" t="s">
        <v>2736</v>
      </c>
      <c r="Q250" s="35" t="s">
        <v>39</v>
      </c>
      <c r="R250" s="36"/>
      <c r="S250" s="37"/>
      <c r="T250" s="37"/>
      <c r="U250" s="2"/>
      <c r="V250" s="2"/>
      <c r="W250" s="2"/>
      <c r="X250" s="2"/>
      <c r="Y250" s="2"/>
      <c r="Z250" s="2"/>
    </row>
    <row r="251">
      <c r="A251" s="38" t="s">
        <v>2747</v>
      </c>
      <c r="B251" s="39">
        <v>46181.0</v>
      </c>
      <c r="C251" s="38" t="s">
        <v>544</v>
      </c>
      <c r="D251" s="31" t="s">
        <v>2515</v>
      </c>
      <c r="E251" s="31" t="s">
        <v>2515</v>
      </c>
      <c r="F251" s="31" t="s">
        <v>2515</v>
      </c>
      <c r="G251" s="31" t="s">
        <v>2515</v>
      </c>
      <c r="H251" s="31" t="s">
        <v>2515</v>
      </c>
      <c r="I251" s="33" t="s">
        <v>2516</v>
      </c>
      <c r="J251" s="33"/>
      <c r="K251" s="40">
        <v>4800.0</v>
      </c>
      <c r="L251" s="40">
        <v>4800.0</v>
      </c>
      <c r="M251" s="31" t="s">
        <v>2515</v>
      </c>
      <c r="N251" s="38" t="s">
        <v>38</v>
      </c>
      <c r="O251" s="33" t="s">
        <v>2516</v>
      </c>
      <c r="P251" s="38" t="s">
        <v>2736</v>
      </c>
      <c r="Q251" s="41" t="s">
        <v>39</v>
      </c>
      <c r="R251" s="36"/>
      <c r="S251" s="37"/>
      <c r="T251" s="37"/>
      <c r="U251" s="2"/>
      <c r="V251" s="2"/>
      <c r="W251" s="2"/>
      <c r="X251" s="2"/>
      <c r="Y251" s="2"/>
      <c r="Z251" s="2"/>
    </row>
    <row r="252">
      <c r="A252" s="29" t="s">
        <v>2748</v>
      </c>
      <c r="B252" s="30">
        <v>46199.0</v>
      </c>
      <c r="C252" s="29" t="s">
        <v>189</v>
      </c>
      <c r="D252" s="31" t="s">
        <v>2515</v>
      </c>
      <c r="E252" s="31" t="s">
        <v>2515</v>
      </c>
      <c r="F252" s="32" t="s">
        <v>1000</v>
      </c>
      <c r="G252" s="31" t="s">
        <v>2515</v>
      </c>
      <c r="H252" s="31" t="s">
        <v>2515</v>
      </c>
      <c r="I252" s="33" t="s">
        <v>2516</v>
      </c>
      <c r="J252" s="33"/>
      <c r="K252" s="34">
        <v>1000.0</v>
      </c>
      <c r="L252" s="34">
        <v>1000.0</v>
      </c>
      <c r="M252" s="31" t="s">
        <v>2515</v>
      </c>
      <c r="N252" s="29" t="s">
        <v>38</v>
      </c>
      <c r="O252" s="33" t="s">
        <v>2516</v>
      </c>
      <c r="P252" s="29" t="s">
        <v>2736</v>
      </c>
      <c r="Q252" s="35" t="s">
        <v>39</v>
      </c>
      <c r="R252" s="36"/>
      <c r="S252" s="37"/>
      <c r="T252" s="37"/>
      <c r="U252" s="2"/>
      <c r="V252" s="2"/>
      <c r="W252" s="2"/>
      <c r="X252" s="2"/>
      <c r="Y252" s="2"/>
      <c r="Z252" s="2"/>
    </row>
    <row r="253">
      <c r="A253" s="38" t="s">
        <v>2749</v>
      </c>
      <c r="B253" s="39">
        <v>46186.0</v>
      </c>
      <c r="C253" s="38" t="s">
        <v>334</v>
      </c>
      <c r="D253" s="31" t="s">
        <v>2515</v>
      </c>
      <c r="E253" s="31" t="s">
        <v>2515</v>
      </c>
      <c r="F253" s="31" t="s">
        <v>2515</v>
      </c>
      <c r="G253" s="31" t="s">
        <v>2515</v>
      </c>
      <c r="H253" s="31" t="s">
        <v>2515</v>
      </c>
      <c r="I253" s="33" t="s">
        <v>2516</v>
      </c>
      <c r="J253" s="33"/>
      <c r="K253" s="40">
        <v>2200.0</v>
      </c>
      <c r="L253" s="40">
        <v>2200.0</v>
      </c>
      <c r="M253" s="31" t="s">
        <v>2515</v>
      </c>
      <c r="N253" s="38" t="s">
        <v>38</v>
      </c>
      <c r="O253" s="33" t="s">
        <v>2516</v>
      </c>
      <c r="P253" s="38" t="s">
        <v>2736</v>
      </c>
      <c r="Q253" s="41" t="s">
        <v>39</v>
      </c>
      <c r="R253" s="36"/>
      <c r="S253" s="37"/>
      <c r="T253" s="37"/>
      <c r="U253" s="2"/>
      <c r="V253" s="2"/>
      <c r="W253" s="2"/>
      <c r="X253" s="2"/>
      <c r="Y253" s="2"/>
      <c r="Z253" s="2"/>
    </row>
    <row r="254">
      <c r="A254" s="29" t="s">
        <v>2750</v>
      </c>
      <c r="B254" s="30">
        <v>46202.0</v>
      </c>
      <c r="C254" s="29" t="s">
        <v>544</v>
      </c>
      <c r="D254" s="31" t="s">
        <v>2515</v>
      </c>
      <c r="E254" s="31" t="s">
        <v>2515</v>
      </c>
      <c r="F254" s="32" t="s">
        <v>1000</v>
      </c>
      <c r="G254" s="31" t="s">
        <v>2515</v>
      </c>
      <c r="H254" s="31" t="s">
        <v>2515</v>
      </c>
      <c r="I254" s="33" t="s">
        <v>2516</v>
      </c>
      <c r="J254" s="33"/>
      <c r="K254" s="34">
        <v>0.0</v>
      </c>
      <c r="L254" s="34">
        <v>0.0</v>
      </c>
      <c r="M254" s="31" t="s">
        <v>2515</v>
      </c>
      <c r="N254" s="29" t="s">
        <v>38</v>
      </c>
      <c r="O254" s="33" t="s">
        <v>2516</v>
      </c>
      <c r="P254" s="29" t="s">
        <v>2736</v>
      </c>
      <c r="Q254" s="35" t="s">
        <v>39</v>
      </c>
      <c r="R254" s="36"/>
      <c r="S254" s="37"/>
      <c r="T254" s="37"/>
      <c r="U254" s="2"/>
      <c r="V254" s="2"/>
      <c r="W254" s="2"/>
      <c r="X254" s="2"/>
      <c r="Y254" s="2"/>
      <c r="Z254" s="2"/>
    </row>
    <row r="255">
      <c r="A255" s="38" t="s">
        <v>2751</v>
      </c>
      <c r="B255" s="39">
        <v>46178.0</v>
      </c>
      <c r="C255" s="38" t="s">
        <v>189</v>
      </c>
      <c r="D255" s="31" t="s">
        <v>2515</v>
      </c>
      <c r="E255" s="31" t="s">
        <v>2515</v>
      </c>
      <c r="F255" s="31" t="s">
        <v>2515</v>
      </c>
      <c r="G255" s="31" t="s">
        <v>2515</v>
      </c>
      <c r="H255" s="31" t="s">
        <v>2515</v>
      </c>
      <c r="I255" s="33" t="s">
        <v>2516</v>
      </c>
      <c r="J255" s="33"/>
      <c r="K255" s="40">
        <v>2000.0</v>
      </c>
      <c r="L255" s="40">
        <v>2000.0</v>
      </c>
      <c r="M255" s="31" t="s">
        <v>2515</v>
      </c>
      <c r="N255" s="38" t="s">
        <v>38</v>
      </c>
      <c r="O255" s="33" t="s">
        <v>2516</v>
      </c>
      <c r="P255" s="38" t="s">
        <v>2736</v>
      </c>
      <c r="Q255" s="41" t="s">
        <v>39</v>
      </c>
      <c r="R255" s="36"/>
      <c r="S255" s="37"/>
      <c r="T255" s="37"/>
      <c r="U255" s="2"/>
      <c r="V255" s="2"/>
      <c r="W255" s="2"/>
      <c r="X255" s="2"/>
      <c r="Y255" s="2"/>
      <c r="Z255" s="2"/>
    </row>
    <row r="256">
      <c r="A256" s="29" t="s">
        <v>2752</v>
      </c>
      <c r="B256" s="30">
        <v>46175.0</v>
      </c>
      <c r="C256" s="29" t="s">
        <v>189</v>
      </c>
      <c r="D256" s="31" t="s">
        <v>2515</v>
      </c>
      <c r="E256" s="31" t="s">
        <v>2515</v>
      </c>
      <c r="F256" s="31" t="s">
        <v>2515</v>
      </c>
      <c r="G256" s="31" t="s">
        <v>2515</v>
      </c>
      <c r="H256" s="31" t="s">
        <v>2515</v>
      </c>
      <c r="I256" s="33" t="s">
        <v>2516</v>
      </c>
      <c r="J256" s="33"/>
      <c r="K256" s="34">
        <v>29310.0</v>
      </c>
      <c r="L256" s="34">
        <v>29310.0</v>
      </c>
      <c r="M256" s="31" t="s">
        <v>2515</v>
      </c>
      <c r="N256" s="29" t="s">
        <v>38</v>
      </c>
      <c r="O256" s="33" t="s">
        <v>2516</v>
      </c>
      <c r="P256" s="29" t="s">
        <v>2736</v>
      </c>
      <c r="Q256" s="35" t="s">
        <v>39</v>
      </c>
      <c r="R256" s="36"/>
      <c r="S256" s="37"/>
      <c r="T256" s="37"/>
      <c r="U256" s="2"/>
      <c r="V256" s="2"/>
      <c r="W256" s="2"/>
      <c r="X256" s="2"/>
      <c r="Y256" s="2"/>
      <c r="Z256" s="2"/>
    </row>
    <row r="257">
      <c r="A257" s="38" t="s">
        <v>2753</v>
      </c>
      <c r="B257" s="39">
        <v>46174.0</v>
      </c>
      <c r="C257" s="38" t="s">
        <v>708</v>
      </c>
      <c r="D257" s="31" t="s">
        <v>2515</v>
      </c>
      <c r="E257" s="31" t="s">
        <v>2515</v>
      </c>
      <c r="F257" s="32" t="s">
        <v>1000</v>
      </c>
      <c r="G257" s="31" t="s">
        <v>2515</v>
      </c>
      <c r="H257" s="31" t="s">
        <v>2515</v>
      </c>
      <c r="I257" s="33" t="s">
        <v>2516</v>
      </c>
      <c r="J257" s="33"/>
      <c r="K257" s="40">
        <v>0.0</v>
      </c>
      <c r="L257" s="40">
        <v>0.0</v>
      </c>
      <c r="M257" s="32" t="s">
        <v>1000</v>
      </c>
      <c r="N257" s="38" t="s">
        <v>38</v>
      </c>
      <c r="O257" s="33" t="s">
        <v>2516</v>
      </c>
      <c r="P257" s="38" t="s">
        <v>2736</v>
      </c>
      <c r="Q257" s="41" t="s">
        <v>39</v>
      </c>
      <c r="R257" s="36"/>
      <c r="S257" s="37"/>
      <c r="T257" s="37"/>
      <c r="U257" s="2"/>
      <c r="V257" s="2"/>
      <c r="W257" s="2"/>
      <c r="X257" s="2"/>
      <c r="Y257" s="2"/>
      <c r="Z257" s="2"/>
    </row>
    <row r="258">
      <c r="A258" s="29" t="s">
        <v>2754</v>
      </c>
      <c r="B258" s="30">
        <v>46202.0</v>
      </c>
      <c r="C258" s="29" t="s">
        <v>189</v>
      </c>
      <c r="D258" s="31" t="s">
        <v>2515</v>
      </c>
      <c r="E258" s="31" t="s">
        <v>2515</v>
      </c>
      <c r="F258" s="31" t="s">
        <v>2515</v>
      </c>
      <c r="G258" s="31" t="s">
        <v>2515</v>
      </c>
      <c r="H258" s="31" t="s">
        <v>2515</v>
      </c>
      <c r="I258" s="33" t="s">
        <v>2516</v>
      </c>
      <c r="J258" s="33"/>
      <c r="K258" s="34">
        <v>11425.0</v>
      </c>
      <c r="L258" s="34">
        <v>11425.0</v>
      </c>
      <c r="M258" s="31" t="s">
        <v>2515</v>
      </c>
      <c r="N258" s="29" t="s">
        <v>38</v>
      </c>
      <c r="O258" s="33" t="s">
        <v>2516</v>
      </c>
      <c r="P258" s="29" t="s">
        <v>2736</v>
      </c>
      <c r="Q258" s="35" t="s">
        <v>39</v>
      </c>
      <c r="R258" s="36"/>
      <c r="S258" s="37"/>
      <c r="T258" s="37"/>
      <c r="U258" s="2"/>
      <c r="V258" s="2"/>
      <c r="W258" s="2"/>
      <c r="X258" s="2"/>
      <c r="Y258" s="2"/>
      <c r="Z258" s="2"/>
    </row>
    <row r="259">
      <c r="A259" s="38" t="s">
        <v>635</v>
      </c>
      <c r="B259" s="39">
        <v>46171.0</v>
      </c>
      <c r="C259" s="38" t="s">
        <v>544</v>
      </c>
      <c r="D259" s="31" t="s">
        <v>2515</v>
      </c>
      <c r="E259" s="31" t="s">
        <v>2515</v>
      </c>
      <c r="F259" s="31" t="s">
        <v>2515</v>
      </c>
      <c r="G259" s="31" t="s">
        <v>2515</v>
      </c>
      <c r="H259" s="31" t="s">
        <v>2515</v>
      </c>
      <c r="I259" s="31" t="s">
        <v>2515</v>
      </c>
      <c r="J259" s="38" t="s">
        <v>2591</v>
      </c>
      <c r="K259" s="40">
        <v>14500.0</v>
      </c>
      <c r="L259" s="40">
        <v>14500.0</v>
      </c>
      <c r="M259" s="31" t="s">
        <v>2515</v>
      </c>
      <c r="N259" s="38" t="s">
        <v>38</v>
      </c>
      <c r="O259" s="33" t="s">
        <v>2516</v>
      </c>
      <c r="P259" s="38" t="s">
        <v>2736</v>
      </c>
      <c r="Q259" s="41" t="s">
        <v>39</v>
      </c>
      <c r="R259" s="36"/>
      <c r="S259" s="37"/>
      <c r="T259" s="37"/>
      <c r="U259" s="2"/>
      <c r="V259" s="2"/>
      <c r="W259" s="2"/>
      <c r="X259" s="2"/>
      <c r="Y259" s="2"/>
      <c r="Z259" s="2"/>
    </row>
    <row r="260">
      <c r="A260" s="29" t="s">
        <v>2755</v>
      </c>
      <c r="B260" s="30">
        <v>46157.0</v>
      </c>
      <c r="C260" s="29" t="s">
        <v>189</v>
      </c>
      <c r="D260" s="31" t="s">
        <v>2515</v>
      </c>
      <c r="E260" s="31" t="s">
        <v>2515</v>
      </c>
      <c r="F260" s="31" t="s">
        <v>2515</v>
      </c>
      <c r="G260" s="31" t="s">
        <v>2515</v>
      </c>
      <c r="H260" s="31" t="s">
        <v>2515</v>
      </c>
      <c r="I260" s="33" t="s">
        <v>2516</v>
      </c>
      <c r="J260" s="33"/>
      <c r="K260" s="34">
        <v>2200.0</v>
      </c>
      <c r="L260" s="34">
        <v>2200.0</v>
      </c>
      <c r="M260" s="31" t="s">
        <v>2515</v>
      </c>
      <c r="N260" s="29" t="s">
        <v>38</v>
      </c>
      <c r="O260" s="33" t="s">
        <v>2516</v>
      </c>
      <c r="P260" s="29" t="s">
        <v>2736</v>
      </c>
      <c r="Q260" s="35" t="s">
        <v>39</v>
      </c>
      <c r="R260" s="36"/>
      <c r="S260" s="37"/>
      <c r="T260" s="37"/>
      <c r="U260" s="2"/>
      <c r="V260" s="2"/>
      <c r="W260" s="2"/>
      <c r="X260" s="2"/>
      <c r="Y260" s="2"/>
      <c r="Z260" s="2"/>
    </row>
    <row r="261">
      <c r="A261" s="38" t="s">
        <v>2756</v>
      </c>
      <c r="B261" s="39">
        <v>46146.0</v>
      </c>
      <c r="C261" s="38" t="s">
        <v>189</v>
      </c>
      <c r="D261" s="31" t="s">
        <v>2515</v>
      </c>
      <c r="E261" s="31" t="s">
        <v>2515</v>
      </c>
      <c r="F261" s="31" t="s">
        <v>2515</v>
      </c>
      <c r="G261" s="31" t="s">
        <v>2515</v>
      </c>
      <c r="H261" s="31" t="s">
        <v>2515</v>
      </c>
      <c r="I261" s="33" t="s">
        <v>2516</v>
      </c>
      <c r="J261" s="33"/>
      <c r="K261" s="40">
        <v>1700.0</v>
      </c>
      <c r="L261" s="40">
        <v>1700.0</v>
      </c>
      <c r="M261" s="31" t="s">
        <v>2515</v>
      </c>
      <c r="N261" s="38" t="s">
        <v>38</v>
      </c>
      <c r="O261" s="33" t="s">
        <v>2516</v>
      </c>
      <c r="P261" s="38" t="s">
        <v>2736</v>
      </c>
      <c r="Q261" s="41" t="s">
        <v>39</v>
      </c>
      <c r="R261" s="36"/>
      <c r="S261" s="37"/>
      <c r="T261" s="37"/>
      <c r="U261" s="2"/>
      <c r="V261" s="2"/>
      <c r="W261" s="2"/>
      <c r="X261" s="2"/>
      <c r="Y261" s="2"/>
      <c r="Z261" s="2"/>
    </row>
    <row r="262">
      <c r="A262" s="29" t="s">
        <v>2757</v>
      </c>
      <c r="B262" s="30">
        <v>46167.0</v>
      </c>
      <c r="C262" s="29" t="s">
        <v>189</v>
      </c>
      <c r="D262" s="31" t="s">
        <v>2515</v>
      </c>
      <c r="E262" s="31" t="s">
        <v>2515</v>
      </c>
      <c r="F262" s="32" t="s">
        <v>1000</v>
      </c>
      <c r="G262" s="31" t="s">
        <v>2515</v>
      </c>
      <c r="H262" s="31" t="s">
        <v>2515</v>
      </c>
      <c r="I262" s="33" t="s">
        <v>2516</v>
      </c>
      <c r="J262" s="33"/>
      <c r="K262" s="34">
        <v>2000.0</v>
      </c>
      <c r="L262" s="34">
        <v>2000.0</v>
      </c>
      <c r="M262" s="31" t="s">
        <v>2515</v>
      </c>
      <c r="N262" s="29" t="s">
        <v>38</v>
      </c>
      <c r="O262" s="33" t="s">
        <v>2516</v>
      </c>
      <c r="P262" s="29" t="s">
        <v>2736</v>
      </c>
      <c r="Q262" s="35" t="s">
        <v>39</v>
      </c>
      <c r="R262" s="36"/>
      <c r="S262" s="37"/>
      <c r="T262" s="37"/>
      <c r="U262" s="2"/>
      <c r="V262" s="2"/>
      <c r="W262" s="2"/>
      <c r="X262" s="2"/>
      <c r="Y262" s="2"/>
      <c r="Z262" s="2"/>
    </row>
    <row r="263">
      <c r="A263" s="38" t="s">
        <v>2758</v>
      </c>
      <c r="B263" s="39">
        <v>46168.0</v>
      </c>
      <c r="C263" s="38" t="s">
        <v>189</v>
      </c>
      <c r="D263" s="31" t="s">
        <v>2515</v>
      </c>
      <c r="E263" s="31" t="s">
        <v>2515</v>
      </c>
      <c r="F263" s="32" t="s">
        <v>1000</v>
      </c>
      <c r="G263" s="31" t="s">
        <v>2515</v>
      </c>
      <c r="H263" s="31" t="s">
        <v>2515</v>
      </c>
      <c r="I263" s="33" t="s">
        <v>2516</v>
      </c>
      <c r="J263" s="33"/>
      <c r="K263" s="40">
        <v>2000.0</v>
      </c>
      <c r="L263" s="40">
        <v>0.0</v>
      </c>
      <c r="M263" s="31" t="s">
        <v>2515</v>
      </c>
      <c r="N263" s="38" t="s">
        <v>38</v>
      </c>
      <c r="O263" s="33" t="s">
        <v>2516</v>
      </c>
      <c r="P263" s="38" t="s">
        <v>2736</v>
      </c>
      <c r="Q263" s="41" t="s">
        <v>2556</v>
      </c>
      <c r="R263" s="36"/>
      <c r="S263" s="37"/>
      <c r="T263" s="37"/>
      <c r="U263" s="2"/>
      <c r="V263" s="2"/>
      <c r="W263" s="2"/>
      <c r="X263" s="2"/>
      <c r="Y263" s="2"/>
      <c r="Z263" s="2"/>
    </row>
    <row r="264">
      <c r="A264" s="29" t="s">
        <v>2759</v>
      </c>
      <c r="B264" s="30">
        <v>46184.0</v>
      </c>
      <c r="C264" s="29" t="s">
        <v>708</v>
      </c>
      <c r="D264" s="31" t="s">
        <v>2515</v>
      </c>
      <c r="E264" s="31" t="s">
        <v>2515</v>
      </c>
      <c r="F264" s="32" t="s">
        <v>1000</v>
      </c>
      <c r="G264" s="31" t="s">
        <v>2515</v>
      </c>
      <c r="H264" s="31" t="s">
        <v>2515</v>
      </c>
      <c r="I264" s="33" t="s">
        <v>2516</v>
      </c>
      <c r="J264" s="33"/>
      <c r="K264" s="34">
        <v>1000.0</v>
      </c>
      <c r="L264" s="34">
        <v>1000.0</v>
      </c>
      <c r="M264" s="31" t="s">
        <v>2515</v>
      </c>
      <c r="N264" s="29" t="s">
        <v>38</v>
      </c>
      <c r="O264" s="33" t="s">
        <v>2516</v>
      </c>
      <c r="P264" s="29" t="s">
        <v>2736</v>
      </c>
      <c r="Q264" s="35" t="s">
        <v>39</v>
      </c>
      <c r="R264" s="36"/>
      <c r="S264" s="37"/>
      <c r="T264" s="37"/>
      <c r="U264" s="2"/>
      <c r="V264" s="2"/>
      <c r="W264" s="2"/>
      <c r="X264" s="2"/>
      <c r="Y264" s="2"/>
      <c r="Z264" s="2"/>
    </row>
    <row r="265">
      <c r="A265" s="38" t="s">
        <v>2760</v>
      </c>
      <c r="B265" s="39">
        <v>46171.0</v>
      </c>
      <c r="C265" s="38" t="s">
        <v>159</v>
      </c>
      <c r="D265" s="31" t="s">
        <v>2515</v>
      </c>
      <c r="E265" s="31" t="s">
        <v>2515</v>
      </c>
      <c r="F265" s="32" t="s">
        <v>1000</v>
      </c>
      <c r="G265" s="31" t="s">
        <v>2515</v>
      </c>
      <c r="H265" s="31" t="s">
        <v>2515</v>
      </c>
      <c r="I265" s="33" t="s">
        <v>2516</v>
      </c>
      <c r="J265" s="33"/>
      <c r="K265" s="40">
        <v>1500.0</v>
      </c>
      <c r="L265" s="40">
        <v>1500.0</v>
      </c>
      <c r="M265" s="31" t="s">
        <v>2515</v>
      </c>
      <c r="N265" s="38" t="s">
        <v>38</v>
      </c>
      <c r="O265" s="33" t="s">
        <v>2516</v>
      </c>
      <c r="P265" s="38" t="s">
        <v>2736</v>
      </c>
      <c r="Q265" s="41" t="s">
        <v>39</v>
      </c>
      <c r="R265" s="36"/>
      <c r="S265" s="37"/>
      <c r="T265" s="37"/>
      <c r="U265" s="2"/>
      <c r="V265" s="2"/>
      <c r="W265" s="2"/>
      <c r="X265" s="2"/>
      <c r="Y265" s="2"/>
      <c r="Z265" s="2"/>
    </row>
    <row r="266">
      <c r="A266" s="29" t="s">
        <v>2761</v>
      </c>
      <c r="B266" s="30">
        <v>46169.0</v>
      </c>
      <c r="C266" s="29" t="s">
        <v>189</v>
      </c>
      <c r="D266" s="31" t="s">
        <v>2515</v>
      </c>
      <c r="E266" s="31" t="s">
        <v>2515</v>
      </c>
      <c r="F266" s="31" t="s">
        <v>2515</v>
      </c>
      <c r="G266" s="31" t="s">
        <v>2515</v>
      </c>
      <c r="H266" s="31" t="s">
        <v>2515</v>
      </c>
      <c r="I266" s="33" t="s">
        <v>2516</v>
      </c>
      <c r="J266" s="33"/>
      <c r="K266" s="34">
        <v>2200.0</v>
      </c>
      <c r="L266" s="34">
        <v>2200.0</v>
      </c>
      <c r="M266" s="31" t="s">
        <v>2515</v>
      </c>
      <c r="N266" s="29" t="s">
        <v>38</v>
      </c>
      <c r="O266" s="33" t="s">
        <v>2516</v>
      </c>
      <c r="P266" s="29" t="s">
        <v>2736</v>
      </c>
      <c r="Q266" s="35" t="s">
        <v>39</v>
      </c>
      <c r="R266" s="36"/>
      <c r="S266" s="37"/>
      <c r="T266" s="37"/>
      <c r="U266" s="2"/>
      <c r="V266" s="2"/>
      <c r="W266" s="2"/>
      <c r="X266" s="2"/>
      <c r="Y266" s="2"/>
      <c r="Z266" s="2"/>
    </row>
    <row r="267">
      <c r="A267" s="38" t="s">
        <v>2762</v>
      </c>
      <c r="B267" s="39">
        <v>46178.0</v>
      </c>
      <c r="C267" s="38" t="s">
        <v>189</v>
      </c>
      <c r="D267" s="31" t="s">
        <v>2515</v>
      </c>
      <c r="E267" s="31" t="s">
        <v>2515</v>
      </c>
      <c r="F267" s="31" t="s">
        <v>2515</v>
      </c>
      <c r="G267" s="31" t="s">
        <v>2515</v>
      </c>
      <c r="H267" s="31" t="s">
        <v>2515</v>
      </c>
      <c r="I267" s="33" t="s">
        <v>2516</v>
      </c>
      <c r="J267" s="33"/>
      <c r="K267" s="40">
        <v>1500.0</v>
      </c>
      <c r="L267" s="40">
        <v>1500.0</v>
      </c>
      <c r="M267" s="31" t="s">
        <v>2515</v>
      </c>
      <c r="N267" s="38" t="s">
        <v>38</v>
      </c>
      <c r="O267" s="33" t="s">
        <v>2516</v>
      </c>
      <c r="P267" s="38" t="s">
        <v>2736</v>
      </c>
      <c r="Q267" s="41" t="s">
        <v>39</v>
      </c>
      <c r="R267" s="36"/>
      <c r="S267" s="37"/>
      <c r="T267" s="37"/>
      <c r="U267" s="2"/>
      <c r="V267" s="2"/>
      <c r="W267" s="2"/>
      <c r="X267" s="2"/>
      <c r="Y267" s="2"/>
      <c r="Z267" s="2"/>
    </row>
    <row r="268">
      <c r="A268" s="29" t="s">
        <v>2763</v>
      </c>
      <c r="B268" s="30">
        <v>46203.0</v>
      </c>
      <c r="C268" s="29" t="s">
        <v>159</v>
      </c>
      <c r="D268" s="31" t="s">
        <v>2515</v>
      </c>
      <c r="E268" s="31" t="s">
        <v>2515</v>
      </c>
      <c r="F268" s="31" t="s">
        <v>2515</v>
      </c>
      <c r="G268" s="31" t="s">
        <v>2515</v>
      </c>
      <c r="H268" s="31" t="s">
        <v>2515</v>
      </c>
      <c r="I268" s="33" t="s">
        <v>2516</v>
      </c>
      <c r="J268" s="33"/>
      <c r="K268" s="34">
        <v>1500.0</v>
      </c>
      <c r="L268" s="34">
        <v>1500.0</v>
      </c>
      <c r="M268" s="31" t="s">
        <v>2515</v>
      </c>
      <c r="N268" s="29" t="s">
        <v>38</v>
      </c>
      <c r="O268" s="33" t="s">
        <v>2516</v>
      </c>
      <c r="P268" s="29" t="s">
        <v>2736</v>
      </c>
      <c r="Q268" s="35" t="s">
        <v>39</v>
      </c>
      <c r="R268" s="36"/>
      <c r="S268" s="37"/>
      <c r="T268" s="37"/>
      <c r="U268" s="2"/>
      <c r="V268" s="2"/>
      <c r="W268" s="2"/>
      <c r="X268" s="2"/>
      <c r="Y268" s="2"/>
      <c r="Z268" s="2"/>
    </row>
    <row r="269">
      <c r="A269" s="38" t="s">
        <v>2764</v>
      </c>
      <c r="B269" s="39">
        <v>46196.0</v>
      </c>
      <c r="C269" s="38" t="s">
        <v>189</v>
      </c>
      <c r="D269" s="31" t="s">
        <v>2515</v>
      </c>
      <c r="E269" s="31" t="s">
        <v>2515</v>
      </c>
      <c r="F269" s="31" t="s">
        <v>2515</v>
      </c>
      <c r="G269" s="31" t="s">
        <v>2515</v>
      </c>
      <c r="H269" s="31" t="s">
        <v>2515</v>
      </c>
      <c r="I269" s="33" t="s">
        <v>2516</v>
      </c>
      <c r="J269" s="33"/>
      <c r="K269" s="40">
        <v>1500.0</v>
      </c>
      <c r="L269" s="40">
        <v>1500.0</v>
      </c>
      <c r="M269" s="31" t="s">
        <v>2515</v>
      </c>
      <c r="N269" s="38" t="s">
        <v>38</v>
      </c>
      <c r="O269" s="33" t="s">
        <v>2516</v>
      </c>
      <c r="P269" s="38" t="s">
        <v>2736</v>
      </c>
      <c r="Q269" s="41" t="s">
        <v>39</v>
      </c>
      <c r="R269" s="36"/>
      <c r="S269" s="37"/>
      <c r="T269" s="37"/>
      <c r="U269" s="2"/>
      <c r="V269" s="2"/>
      <c r="W269" s="2"/>
      <c r="X269" s="2"/>
      <c r="Y269" s="2"/>
      <c r="Z269" s="2"/>
    </row>
    <row r="270">
      <c r="A270" s="29" t="s">
        <v>2765</v>
      </c>
      <c r="B270" s="30">
        <v>46154.0</v>
      </c>
      <c r="C270" s="29" t="s">
        <v>89</v>
      </c>
      <c r="D270" s="31" t="s">
        <v>2515</v>
      </c>
      <c r="E270" s="31" t="s">
        <v>2515</v>
      </c>
      <c r="F270" s="31" t="s">
        <v>2515</v>
      </c>
      <c r="G270" s="31" t="s">
        <v>2515</v>
      </c>
      <c r="H270" s="31" t="s">
        <v>2515</v>
      </c>
      <c r="I270" s="33" t="s">
        <v>2516</v>
      </c>
      <c r="J270" s="33"/>
      <c r="K270" s="34">
        <v>1500.0</v>
      </c>
      <c r="L270" s="34">
        <v>1500.0</v>
      </c>
      <c r="M270" s="31" t="s">
        <v>2515</v>
      </c>
      <c r="N270" s="29" t="s">
        <v>38</v>
      </c>
      <c r="O270" s="33" t="s">
        <v>2516</v>
      </c>
      <c r="P270" s="29" t="s">
        <v>2736</v>
      </c>
      <c r="Q270" s="35" t="s">
        <v>39</v>
      </c>
      <c r="R270" s="36"/>
      <c r="S270" s="37"/>
      <c r="T270" s="37"/>
      <c r="U270" s="2"/>
      <c r="V270" s="2"/>
      <c r="W270" s="2"/>
      <c r="X270" s="2"/>
      <c r="Y270" s="2"/>
      <c r="Z270" s="2"/>
    </row>
    <row r="271">
      <c r="A271" s="38" t="s">
        <v>566</v>
      </c>
      <c r="B271" s="39">
        <v>46206.0</v>
      </c>
      <c r="C271" s="38" t="s">
        <v>159</v>
      </c>
      <c r="D271" s="31" t="s">
        <v>2515</v>
      </c>
      <c r="E271" s="31" t="s">
        <v>2515</v>
      </c>
      <c r="F271" s="31" t="s">
        <v>2515</v>
      </c>
      <c r="G271" s="31" t="s">
        <v>2515</v>
      </c>
      <c r="H271" s="31" t="s">
        <v>2515</v>
      </c>
      <c r="I271" s="33" t="s">
        <v>2516</v>
      </c>
      <c r="J271" s="33"/>
      <c r="K271" s="40">
        <v>124085.0</v>
      </c>
      <c r="L271" s="40">
        <v>124085.0</v>
      </c>
      <c r="M271" s="31" t="s">
        <v>2515</v>
      </c>
      <c r="N271" s="38" t="s">
        <v>38</v>
      </c>
      <c r="O271" s="33" t="s">
        <v>2516</v>
      </c>
      <c r="P271" s="38" t="s">
        <v>2736</v>
      </c>
      <c r="Q271" s="41" t="s">
        <v>39</v>
      </c>
      <c r="R271" s="36"/>
      <c r="S271" s="37"/>
      <c r="T271" s="37"/>
      <c r="U271" s="2"/>
      <c r="V271" s="2"/>
      <c r="W271" s="2"/>
      <c r="X271" s="2"/>
      <c r="Y271" s="2"/>
      <c r="Z271" s="2"/>
    </row>
    <row r="272">
      <c r="A272" s="29" t="s">
        <v>2766</v>
      </c>
      <c r="B272" s="30">
        <v>46170.0</v>
      </c>
      <c r="C272" s="29" t="s">
        <v>189</v>
      </c>
      <c r="D272" s="31" t="s">
        <v>2515</v>
      </c>
      <c r="E272" s="31" t="s">
        <v>2515</v>
      </c>
      <c r="F272" s="31" t="s">
        <v>2515</v>
      </c>
      <c r="G272" s="31" t="s">
        <v>2515</v>
      </c>
      <c r="H272" s="31" t="s">
        <v>2515</v>
      </c>
      <c r="I272" s="31" t="s">
        <v>2515</v>
      </c>
      <c r="J272" s="29" t="s">
        <v>2767</v>
      </c>
      <c r="K272" s="34">
        <v>3500.0</v>
      </c>
      <c r="L272" s="34">
        <v>3500.0</v>
      </c>
      <c r="M272" s="31" t="s">
        <v>2515</v>
      </c>
      <c r="N272" s="29" t="s">
        <v>38</v>
      </c>
      <c r="O272" s="33" t="s">
        <v>2516</v>
      </c>
      <c r="P272" s="29" t="s">
        <v>2736</v>
      </c>
      <c r="Q272" s="35" t="s">
        <v>39</v>
      </c>
      <c r="R272" s="36"/>
      <c r="S272" s="37"/>
      <c r="T272" s="37"/>
      <c r="U272" s="2"/>
      <c r="V272" s="2"/>
      <c r="W272" s="2"/>
      <c r="X272" s="2"/>
      <c r="Y272" s="2"/>
      <c r="Z272" s="2"/>
    </row>
    <row r="273">
      <c r="A273" s="38" t="s">
        <v>2768</v>
      </c>
      <c r="B273" s="39">
        <v>46183.0</v>
      </c>
      <c r="C273" s="38" t="s">
        <v>708</v>
      </c>
      <c r="D273" s="31" t="s">
        <v>2515</v>
      </c>
      <c r="E273" s="31" t="s">
        <v>2515</v>
      </c>
      <c r="F273" s="32" t="s">
        <v>1000</v>
      </c>
      <c r="G273" s="31" t="s">
        <v>2515</v>
      </c>
      <c r="H273" s="31" t="s">
        <v>2515</v>
      </c>
      <c r="I273" s="33" t="s">
        <v>2516</v>
      </c>
      <c r="J273" s="33"/>
      <c r="K273" s="40">
        <v>0.0</v>
      </c>
      <c r="L273" s="40">
        <v>0.0</v>
      </c>
      <c r="M273" s="32" t="s">
        <v>1000</v>
      </c>
      <c r="N273" s="38" t="s">
        <v>38</v>
      </c>
      <c r="O273" s="33" t="s">
        <v>2516</v>
      </c>
      <c r="P273" s="38" t="s">
        <v>2736</v>
      </c>
      <c r="Q273" s="41" t="s">
        <v>39</v>
      </c>
      <c r="R273" s="36"/>
      <c r="S273" s="37"/>
      <c r="T273" s="37"/>
      <c r="U273" s="2"/>
      <c r="V273" s="2"/>
      <c r="W273" s="2"/>
      <c r="X273" s="2"/>
      <c r="Y273" s="2"/>
      <c r="Z273" s="2"/>
    </row>
    <row r="274">
      <c r="A274" s="29" t="s">
        <v>2769</v>
      </c>
      <c r="B274" s="30">
        <v>46151.0</v>
      </c>
      <c r="C274" s="29" t="s">
        <v>189</v>
      </c>
      <c r="D274" s="31" t="s">
        <v>2515</v>
      </c>
      <c r="E274" s="31" t="s">
        <v>2515</v>
      </c>
      <c r="F274" s="31" t="s">
        <v>2515</v>
      </c>
      <c r="G274" s="31" t="s">
        <v>2515</v>
      </c>
      <c r="H274" s="31" t="s">
        <v>2515</v>
      </c>
      <c r="I274" s="33" t="s">
        <v>2516</v>
      </c>
      <c r="J274" s="33"/>
      <c r="K274" s="34">
        <v>0.0</v>
      </c>
      <c r="L274" s="34">
        <v>0.0</v>
      </c>
      <c r="M274" s="31" t="s">
        <v>2515</v>
      </c>
      <c r="N274" s="29" t="s">
        <v>38</v>
      </c>
      <c r="O274" s="33" t="s">
        <v>2516</v>
      </c>
      <c r="P274" s="29" t="s">
        <v>2736</v>
      </c>
      <c r="Q274" s="35" t="s">
        <v>39</v>
      </c>
      <c r="R274" s="36"/>
      <c r="S274" s="37"/>
      <c r="T274" s="37"/>
      <c r="U274" s="2"/>
      <c r="V274" s="2"/>
      <c r="W274" s="2"/>
      <c r="X274" s="2"/>
      <c r="Y274" s="2"/>
      <c r="Z274" s="2"/>
    </row>
    <row r="275">
      <c r="A275" s="38" t="s">
        <v>2770</v>
      </c>
      <c r="B275" s="39">
        <v>46177.0</v>
      </c>
      <c r="C275" s="38" t="s">
        <v>189</v>
      </c>
      <c r="D275" s="31" t="s">
        <v>2515</v>
      </c>
      <c r="E275" s="31" t="s">
        <v>2515</v>
      </c>
      <c r="F275" s="31" t="s">
        <v>2515</v>
      </c>
      <c r="G275" s="31" t="s">
        <v>2515</v>
      </c>
      <c r="H275" s="31" t="s">
        <v>2515</v>
      </c>
      <c r="I275" s="33" t="s">
        <v>2516</v>
      </c>
      <c r="J275" s="33"/>
      <c r="K275" s="40">
        <v>9700.0</v>
      </c>
      <c r="L275" s="40">
        <v>9700.0</v>
      </c>
      <c r="M275" s="31" t="s">
        <v>2515</v>
      </c>
      <c r="N275" s="38" t="s">
        <v>38</v>
      </c>
      <c r="O275" s="33" t="s">
        <v>2516</v>
      </c>
      <c r="P275" s="38" t="s">
        <v>2736</v>
      </c>
      <c r="Q275" s="41" t="s">
        <v>39</v>
      </c>
      <c r="R275" s="36"/>
      <c r="S275" s="37"/>
      <c r="T275" s="37"/>
      <c r="U275" s="2"/>
      <c r="V275" s="2"/>
      <c r="W275" s="2"/>
      <c r="X275" s="2"/>
      <c r="Y275" s="2"/>
      <c r="Z275" s="2"/>
    </row>
    <row r="276">
      <c r="A276" s="29" t="s">
        <v>2771</v>
      </c>
      <c r="B276" s="30">
        <v>46176.0</v>
      </c>
      <c r="C276" s="29" t="s">
        <v>2521</v>
      </c>
      <c r="D276" s="31" t="s">
        <v>2515</v>
      </c>
      <c r="E276" s="31" t="s">
        <v>2515</v>
      </c>
      <c r="F276" s="32" t="s">
        <v>1000</v>
      </c>
      <c r="G276" s="31" t="s">
        <v>2515</v>
      </c>
      <c r="H276" s="31" t="s">
        <v>2515</v>
      </c>
      <c r="I276" s="33" t="s">
        <v>2516</v>
      </c>
      <c r="J276" s="33"/>
      <c r="K276" s="34">
        <v>0.0</v>
      </c>
      <c r="L276" s="34">
        <v>0.0</v>
      </c>
      <c r="M276" s="31" t="s">
        <v>2515</v>
      </c>
      <c r="N276" s="29" t="s">
        <v>38</v>
      </c>
      <c r="O276" s="33" t="s">
        <v>2516</v>
      </c>
      <c r="P276" s="29" t="s">
        <v>2736</v>
      </c>
      <c r="Q276" s="35" t="s">
        <v>39</v>
      </c>
      <c r="R276" s="36"/>
      <c r="S276" s="37"/>
      <c r="T276" s="37"/>
      <c r="U276" s="2"/>
      <c r="V276" s="2"/>
      <c r="W276" s="2"/>
      <c r="X276" s="2"/>
      <c r="Y276" s="2"/>
      <c r="Z276" s="2"/>
    </row>
    <row r="277">
      <c r="A277" s="38" t="s">
        <v>2772</v>
      </c>
      <c r="B277" s="39">
        <v>46174.0</v>
      </c>
      <c r="C277" s="38" t="s">
        <v>159</v>
      </c>
      <c r="D277" s="31" t="s">
        <v>2515</v>
      </c>
      <c r="E277" s="31" t="s">
        <v>2515</v>
      </c>
      <c r="F277" s="32" t="s">
        <v>1000</v>
      </c>
      <c r="G277" s="31" t="s">
        <v>2515</v>
      </c>
      <c r="H277" s="31" t="s">
        <v>2515</v>
      </c>
      <c r="I277" s="33" t="s">
        <v>2516</v>
      </c>
      <c r="J277" s="33"/>
      <c r="K277" s="40">
        <v>800.0</v>
      </c>
      <c r="L277" s="40">
        <v>800.0</v>
      </c>
      <c r="M277" s="31" t="s">
        <v>2515</v>
      </c>
      <c r="N277" s="38" t="s">
        <v>38</v>
      </c>
      <c r="O277" s="33" t="s">
        <v>2516</v>
      </c>
      <c r="P277" s="38" t="s">
        <v>2736</v>
      </c>
      <c r="Q277" s="41" t="s">
        <v>39</v>
      </c>
      <c r="R277" s="36"/>
      <c r="S277" s="37"/>
      <c r="T277" s="37"/>
      <c r="U277" s="2"/>
      <c r="V277" s="2"/>
      <c r="W277" s="2"/>
      <c r="X277" s="2"/>
      <c r="Y277" s="2"/>
      <c r="Z277" s="2"/>
    </row>
    <row r="278">
      <c r="A278" s="29" t="s">
        <v>2773</v>
      </c>
      <c r="B278" s="30">
        <v>46182.0</v>
      </c>
      <c r="C278" s="29" t="s">
        <v>708</v>
      </c>
      <c r="D278" s="31" t="s">
        <v>2515</v>
      </c>
      <c r="E278" s="31" t="s">
        <v>2515</v>
      </c>
      <c r="F278" s="32" t="s">
        <v>1000</v>
      </c>
      <c r="G278" s="31" t="s">
        <v>2515</v>
      </c>
      <c r="H278" s="31" t="s">
        <v>2515</v>
      </c>
      <c r="I278" s="33" t="s">
        <v>2516</v>
      </c>
      <c r="J278" s="33"/>
      <c r="K278" s="34">
        <v>1000.0</v>
      </c>
      <c r="L278" s="34">
        <v>0.0</v>
      </c>
      <c r="M278" s="31" t="s">
        <v>2515</v>
      </c>
      <c r="N278" s="29" t="s">
        <v>38</v>
      </c>
      <c r="O278" s="33" t="s">
        <v>2516</v>
      </c>
      <c r="P278" s="29" t="s">
        <v>2736</v>
      </c>
      <c r="Q278" s="35" t="s">
        <v>39</v>
      </c>
      <c r="R278" s="36"/>
      <c r="S278" s="37"/>
      <c r="T278" s="37"/>
      <c r="U278" s="2"/>
      <c r="V278" s="2"/>
      <c r="W278" s="2"/>
      <c r="X278" s="2"/>
      <c r="Y278" s="2"/>
      <c r="Z278" s="2"/>
    </row>
    <row r="279">
      <c r="A279" s="38" t="s">
        <v>2774</v>
      </c>
      <c r="B279" s="39">
        <v>46199.0</v>
      </c>
      <c r="C279" s="38" t="s">
        <v>189</v>
      </c>
      <c r="D279" s="31" t="s">
        <v>2515</v>
      </c>
      <c r="E279" s="31" t="s">
        <v>2515</v>
      </c>
      <c r="F279" s="31" t="s">
        <v>2515</v>
      </c>
      <c r="G279" s="31" t="s">
        <v>2515</v>
      </c>
      <c r="H279" s="31" t="s">
        <v>2515</v>
      </c>
      <c r="I279" s="33" t="s">
        <v>2516</v>
      </c>
      <c r="J279" s="33"/>
      <c r="K279" s="40">
        <v>7800.0</v>
      </c>
      <c r="L279" s="40">
        <v>7800.0</v>
      </c>
      <c r="M279" s="31" t="s">
        <v>2515</v>
      </c>
      <c r="N279" s="38" t="s">
        <v>38</v>
      </c>
      <c r="O279" s="33" t="s">
        <v>2516</v>
      </c>
      <c r="P279" s="38" t="s">
        <v>2736</v>
      </c>
      <c r="Q279" s="41" t="s">
        <v>39</v>
      </c>
      <c r="R279" s="36"/>
      <c r="S279" s="37"/>
      <c r="T279" s="37"/>
      <c r="U279" s="2"/>
      <c r="V279" s="2"/>
      <c r="W279" s="2"/>
      <c r="X279" s="2"/>
      <c r="Y279" s="2"/>
      <c r="Z279" s="2"/>
    </row>
    <row r="280">
      <c r="A280" s="29" t="s">
        <v>2775</v>
      </c>
      <c r="B280" s="30">
        <v>46160.0</v>
      </c>
      <c r="C280" s="29" t="s">
        <v>189</v>
      </c>
      <c r="D280" s="31" t="s">
        <v>2515</v>
      </c>
      <c r="E280" s="31" t="s">
        <v>2515</v>
      </c>
      <c r="F280" s="31" t="s">
        <v>2515</v>
      </c>
      <c r="G280" s="31" t="s">
        <v>2515</v>
      </c>
      <c r="H280" s="31" t="s">
        <v>2515</v>
      </c>
      <c r="I280" s="33" t="s">
        <v>2516</v>
      </c>
      <c r="J280" s="33"/>
      <c r="K280" s="34">
        <v>2200.0</v>
      </c>
      <c r="L280" s="34">
        <v>2200.0</v>
      </c>
      <c r="M280" s="31" t="s">
        <v>2515</v>
      </c>
      <c r="N280" s="29" t="s">
        <v>38</v>
      </c>
      <c r="O280" s="33" t="s">
        <v>2516</v>
      </c>
      <c r="P280" s="29" t="s">
        <v>2736</v>
      </c>
      <c r="Q280" s="35" t="s">
        <v>39</v>
      </c>
      <c r="R280" s="36"/>
      <c r="S280" s="37"/>
      <c r="T280" s="37"/>
      <c r="U280" s="2"/>
      <c r="V280" s="2"/>
      <c r="W280" s="2"/>
      <c r="X280" s="2"/>
      <c r="Y280" s="2"/>
      <c r="Z280" s="2"/>
    </row>
    <row r="281">
      <c r="A281" s="38" t="s">
        <v>2776</v>
      </c>
      <c r="B281" s="39">
        <v>46190.0</v>
      </c>
      <c r="C281" s="38" t="s">
        <v>159</v>
      </c>
      <c r="D281" s="31" t="s">
        <v>2515</v>
      </c>
      <c r="E281" s="31" t="s">
        <v>2515</v>
      </c>
      <c r="F281" s="32" t="s">
        <v>1000</v>
      </c>
      <c r="G281" s="31" t="s">
        <v>2515</v>
      </c>
      <c r="H281" s="31" t="s">
        <v>2515</v>
      </c>
      <c r="I281" s="33" t="s">
        <v>2516</v>
      </c>
      <c r="J281" s="33"/>
      <c r="K281" s="40">
        <v>0.0</v>
      </c>
      <c r="L281" s="40">
        <v>0.0</v>
      </c>
      <c r="M281" s="32" t="s">
        <v>1000</v>
      </c>
      <c r="N281" s="38" t="s">
        <v>38</v>
      </c>
      <c r="O281" s="33" t="s">
        <v>2516</v>
      </c>
      <c r="P281" s="38" t="s">
        <v>2736</v>
      </c>
      <c r="Q281" s="41" t="s">
        <v>39</v>
      </c>
      <c r="R281" s="36"/>
      <c r="S281" s="37"/>
      <c r="T281" s="37"/>
      <c r="U281" s="2"/>
      <c r="V281" s="2"/>
      <c r="W281" s="2"/>
      <c r="X281" s="2"/>
      <c r="Y281" s="2"/>
      <c r="Z281" s="2"/>
    </row>
    <row r="282">
      <c r="A282" s="29" t="s">
        <v>2777</v>
      </c>
      <c r="B282" s="30">
        <v>46160.0</v>
      </c>
      <c r="C282" s="29" t="s">
        <v>708</v>
      </c>
      <c r="D282" s="31" t="s">
        <v>2515</v>
      </c>
      <c r="E282" s="31" t="s">
        <v>2515</v>
      </c>
      <c r="F282" s="32" t="s">
        <v>1000</v>
      </c>
      <c r="G282" s="31" t="s">
        <v>2515</v>
      </c>
      <c r="H282" s="31" t="s">
        <v>2515</v>
      </c>
      <c r="I282" s="33" t="s">
        <v>2516</v>
      </c>
      <c r="J282" s="33"/>
      <c r="K282" s="34">
        <v>1000.0</v>
      </c>
      <c r="L282" s="34">
        <v>1000.0</v>
      </c>
      <c r="M282" s="31" t="s">
        <v>2515</v>
      </c>
      <c r="N282" s="29" t="s">
        <v>38</v>
      </c>
      <c r="O282" s="33" t="s">
        <v>2516</v>
      </c>
      <c r="P282" s="29" t="s">
        <v>2736</v>
      </c>
      <c r="Q282" s="35" t="s">
        <v>39</v>
      </c>
      <c r="R282" s="36"/>
      <c r="S282" s="37"/>
      <c r="T282" s="37"/>
      <c r="U282" s="2"/>
      <c r="V282" s="2"/>
      <c r="W282" s="2"/>
      <c r="X282" s="2"/>
      <c r="Y282" s="2"/>
      <c r="Z282" s="2"/>
    </row>
    <row r="283">
      <c r="A283" s="38" t="s">
        <v>2778</v>
      </c>
      <c r="B283" s="39">
        <v>46192.0</v>
      </c>
      <c r="C283" s="38" t="s">
        <v>159</v>
      </c>
      <c r="D283" s="31" t="s">
        <v>2515</v>
      </c>
      <c r="E283" s="31" t="s">
        <v>2515</v>
      </c>
      <c r="F283" s="32" t="s">
        <v>1000</v>
      </c>
      <c r="G283" s="31" t="s">
        <v>2515</v>
      </c>
      <c r="H283" s="31" t="s">
        <v>2515</v>
      </c>
      <c r="I283" s="33" t="s">
        <v>2516</v>
      </c>
      <c r="J283" s="33"/>
      <c r="K283" s="40">
        <v>0.0</v>
      </c>
      <c r="L283" s="40">
        <v>0.0</v>
      </c>
      <c r="M283" s="32" t="s">
        <v>1000</v>
      </c>
      <c r="N283" s="38" t="s">
        <v>38</v>
      </c>
      <c r="O283" s="33" t="s">
        <v>2516</v>
      </c>
      <c r="P283" s="38" t="s">
        <v>2736</v>
      </c>
      <c r="Q283" s="41" t="s">
        <v>39</v>
      </c>
      <c r="R283" s="36"/>
      <c r="S283" s="37"/>
      <c r="T283" s="37"/>
      <c r="U283" s="2"/>
      <c r="V283" s="2"/>
      <c r="W283" s="2"/>
      <c r="X283" s="2"/>
      <c r="Y283" s="2"/>
      <c r="Z283" s="2"/>
    </row>
    <row r="284">
      <c r="A284" s="29" t="s">
        <v>2779</v>
      </c>
      <c r="B284" s="30">
        <v>46178.0</v>
      </c>
      <c r="C284" s="29" t="s">
        <v>2624</v>
      </c>
      <c r="D284" s="31" t="s">
        <v>2515</v>
      </c>
      <c r="E284" s="31" t="s">
        <v>2515</v>
      </c>
      <c r="F284" s="31" t="s">
        <v>2515</v>
      </c>
      <c r="G284" s="31" t="s">
        <v>2515</v>
      </c>
      <c r="H284" s="31" t="s">
        <v>2515</v>
      </c>
      <c r="I284" s="33" t="s">
        <v>2516</v>
      </c>
      <c r="J284" s="33"/>
      <c r="K284" s="34">
        <v>0.0</v>
      </c>
      <c r="L284" s="34">
        <v>0.0</v>
      </c>
      <c r="M284" s="31" t="s">
        <v>2515</v>
      </c>
      <c r="N284" s="29" t="s">
        <v>38</v>
      </c>
      <c r="O284" s="33" t="s">
        <v>2516</v>
      </c>
      <c r="P284" s="29" t="s">
        <v>2736</v>
      </c>
      <c r="Q284" s="35" t="s">
        <v>39</v>
      </c>
      <c r="R284" s="36"/>
      <c r="S284" s="37"/>
      <c r="T284" s="37"/>
      <c r="U284" s="2"/>
      <c r="V284" s="2"/>
      <c r="W284" s="2"/>
      <c r="X284" s="2"/>
      <c r="Y284" s="2"/>
      <c r="Z284" s="2"/>
    </row>
    <row r="285">
      <c r="A285" s="38" t="s">
        <v>2780</v>
      </c>
      <c r="B285" s="39">
        <v>46164.0</v>
      </c>
      <c r="C285" s="38" t="s">
        <v>159</v>
      </c>
      <c r="D285" s="31" t="s">
        <v>2515</v>
      </c>
      <c r="E285" s="31" t="s">
        <v>2515</v>
      </c>
      <c r="F285" s="32" t="s">
        <v>1000</v>
      </c>
      <c r="G285" s="31" t="s">
        <v>2515</v>
      </c>
      <c r="H285" s="31" t="s">
        <v>2515</v>
      </c>
      <c r="I285" s="33" t="s">
        <v>2516</v>
      </c>
      <c r="J285" s="33"/>
      <c r="K285" s="40">
        <v>1500.0</v>
      </c>
      <c r="L285" s="40">
        <v>1500.0</v>
      </c>
      <c r="M285" s="31" t="s">
        <v>2515</v>
      </c>
      <c r="N285" s="38" t="s">
        <v>38</v>
      </c>
      <c r="O285" s="33" t="s">
        <v>2516</v>
      </c>
      <c r="P285" s="38" t="s">
        <v>2736</v>
      </c>
      <c r="Q285" s="41" t="s">
        <v>39</v>
      </c>
      <c r="R285" s="36"/>
      <c r="S285" s="37"/>
      <c r="T285" s="37"/>
      <c r="U285" s="2"/>
      <c r="V285" s="2"/>
      <c r="W285" s="2"/>
      <c r="X285" s="2"/>
      <c r="Y285" s="2"/>
      <c r="Z285" s="2"/>
    </row>
    <row r="286">
      <c r="A286" s="29" t="s">
        <v>2781</v>
      </c>
      <c r="B286" s="30">
        <v>46190.0</v>
      </c>
      <c r="C286" s="29" t="s">
        <v>159</v>
      </c>
      <c r="D286" s="31" t="s">
        <v>2515</v>
      </c>
      <c r="E286" s="31" t="s">
        <v>2515</v>
      </c>
      <c r="F286" s="31" t="s">
        <v>2515</v>
      </c>
      <c r="G286" s="31" t="s">
        <v>2515</v>
      </c>
      <c r="H286" s="31" t="s">
        <v>2515</v>
      </c>
      <c r="I286" s="33" t="s">
        <v>2516</v>
      </c>
      <c r="J286" s="33"/>
      <c r="K286" s="34">
        <v>16500.0</v>
      </c>
      <c r="L286" s="34">
        <v>16500.0</v>
      </c>
      <c r="M286" s="31" t="s">
        <v>2515</v>
      </c>
      <c r="N286" s="29" t="s">
        <v>38</v>
      </c>
      <c r="O286" s="33" t="s">
        <v>2516</v>
      </c>
      <c r="P286" s="29" t="s">
        <v>2736</v>
      </c>
      <c r="Q286" s="35" t="s">
        <v>39</v>
      </c>
      <c r="R286" s="36"/>
      <c r="S286" s="37"/>
      <c r="T286" s="37"/>
      <c r="U286" s="2"/>
      <c r="V286" s="2"/>
      <c r="W286" s="2"/>
      <c r="X286" s="2"/>
      <c r="Y286" s="2"/>
      <c r="Z286" s="2"/>
    </row>
    <row r="287">
      <c r="A287" s="38" t="s">
        <v>2782</v>
      </c>
      <c r="B287" s="39">
        <v>46188.0</v>
      </c>
      <c r="C287" s="38" t="s">
        <v>189</v>
      </c>
      <c r="D287" s="31" t="s">
        <v>2515</v>
      </c>
      <c r="E287" s="31" t="s">
        <v>2515</v>
      </c>
      <c r="F287" s="31" t="s">
        <v>2515</v>
      </c>
      <c r="G287" s="31" t="s">
        <v>2515</v>
      </c>
      <c r="H287" s="31" t="s">
        <v>2515</v>
      </c>
      <c r="I287" s="33" t="s">
        <v>2516</v>
      </c>
      <c r="J287" s="33"/>
      <c r="K287" s="40">
        <v>132595.0</v>
      </c>
      <c r="L287" s="40">
        <v>132595.0</v>
      </c>
      <c r="M287" s="31" t="s">
        <v>2515</v>
      </c>
      <c r="N287" s="38" t="s">
        <v>38</v>
      </c>
      <c r="O287" s="33" t="s">
        <v>2516</v>
      </c>
      <c r="P287" s="38" t="s">
        <v>2736</v>
      </c>
      <c r="Q287" s="41" t="s">
        <v>39</v>
      </c>
      <c r="R287" s="36"/>
      <c r="S287" s="37"/>
      <c r="T287" s="37"/>
      <c r="U287" s="2"/>
      <c r="V287" s="2"/>
      <c r="W287" s="2"/>
      <c r="X287" s="2"/>
      <c r="Y287" s="2"/>
      <c r="Z287" s="2"/>
    </row>
    <row r="288">
      <c r="A288" s="29" t="s">
        <v>2783</v>
      </c>
      <c r="B288" s="30">
        <v>46155.0</v>
      </c>
      <c r="C288" s="29" t="s">
        <v>89</v>
      </c>
      <c r="D288" s="31" t="s">
        <v>2515</v>
      </c>
      <c r="E288" s="31" t="s">
        <v>2515</v>
      </c>
      <c r="F288" s="31" t="s">
        <v>2515</v>
      </c>
      <c r="G288" s="31" t="s">
        <v>2515</v>
      </c>
      <c r="H288" s="31" t="s">
        <v>2515</v>
      </c>
      <c r="I288" s="33" t="s">
        <v>2516</v>
      </c>
      <c r="J288" s="33"/>
      <c r="K288" s="34">
        <v>1500.0</v>
      </c>
      <c r="L288" s="34">
        <v>1500.0</v>
      </c>
      <c r="M288" s="31" t="s">
        <v>2515</v>
      </c>
      <c r="N288" s="29" t="s">
        <v>609</v>
      </c>
      <c r="O288" s="33" t="s">
        <v>2516</v>
      </c>
      <c r="P288" s="29" t="s">
        <v>2517</v>
      </c>
      <c r="Q288" s="35" t="s">
        <v>2556</v>
      </c>
      <c r="R288" s="36"/>
      <c r="S288" s="37"/>
      <c r="T288" s="37"/>
      <c r="U288" s="2"/>
      <c r="V288" s="2"/>
      <c r="W288" s="2"/>
      <c r="X288" s="2"/>
      <c r="Y288" s="2"/>
      <c r="Z288" s="2"/>
    </row>
    <row r="289">
      <c r="A289" s="38" t="s">
        <v>2784</v>
      </c>
      <c r="B289" s="39">
        <v>46161.0</v>
      </c>
      <c r="C289" s="38" t="s">
        <v>2542</v>
      </c>
      <c r="D289" s="31" t="s">
        <v>2515</v>
      </c>
      <c r="E289" s="31" t="s">
        <v>2515</v>
      </c>
      <c r="F289" s="31" t="s">
        <v>2515</v>
      </c>
      <c r="G289" s="32" t="s">
        <v>1000</v>
      </c>
      <c r="H289" s="31" t="s">
        <v>2515</v>
      </c>
      <c r="I289" s="33" t="s">
        <v>2516</v>
      </c>
      <c r="J289" s="33"/>
      <c r="K289" s="40">
        <v>3000.0</v>
      </c>
      <c r="L289" s="40">
        <v>3000.0</v>
      </c>
      <c r="M289" s="31" t="s">
        <v>2515</v>
      </c>
      <c r="N289" s="38" t="s">
        <v>65</v>
      </c>
      <c r="O289" s="33" t="s">
        <v>2516</v>
      </c>
      <c r="P289" s="38" t="s">
        <v>2785</v>
      </c>
      <c r="Q289" s="41" t="s">
        <v>39</v>
      </c>
      <c r="R289" s="36"/>
      <c r="S289" s="37"/>
      <c r="T289" s="37"/>
      <c r="U289" s="2"/>
      <c r="V289" s="2"/>
      <c r="W289" s="2"/>
      <c r="X289" s="2"/>
      <c r="Y289" s="2"/>
      <c r="Z289" s="2"/>
    </row>
    <row r="290">
      <c r="A290" s="29" t="s">
        <v>2786</v>
      </c>
      <c r="B290" s="30">
        <v>46196.0</v>
      </c>
      <c r="C290" s="29" t="s">
        <v>189</v>
      </c>
      <c r="D290" s="31" t="s">
        <v>2515</v>
      </c>
      <c r="E290" s="31" t="s">
        <v>2515</v>
      </c>
      <c r="F290" s="32" t="s">
        <v>1000</v>
      </c>
      <c r="G290" s="31" t="s">
        <v>2515</v>
      </c>
      <c r="H290" s="31" t="s">
        <v>2515</v>
      </c>
      <c r="I290" s="33" t="s">
        <v>2516</v>
      </c>
      <c r="J290" s="33"/>
      <c r="K290" s="34">
        <v>1000.0</v>
      </c>
      <c r="L290" s="34">
        <v>1000.0</v>
      </c>
      <c r="M290" s="31" t="s">
        <v>2515</v>
      </c>
      <c r="N290" s="29" t="s">
        <v>65</v>
      </c>
      <c r="O290" s="33" t="s">
        <v>2516</v>
      </c>
      <c r="P290" s="29" t="s">
        <v>2785</v>
      </c>
      <c r="Q290" s="35" t="s">
        <v>39</v>
      </c>
      <c r="R290" s="36"/>
      <c r="S290" s="37"/>
      <c r="T290" s="37"/>
      <c r="U290" s="2"/>
      <c r="V290" s="2"/>
      <c r="W290" s="2"/>
      <c r="X290" s="2"/>
      <c r="Y290" s="2"/>
      <c r="Z290" s="2"/>
    </row>
    <row r="291">
      <c r="A291" s="38" t="s">
        <v>2787</v>
      </c>
      <c r="B291" s="39">
        <v>46197.0</v>
      </c>
      <c r="C291" s="38" t="s">
        <v>544</v>
      </c>
      <c r="D291" s="31" t="s">
        <v>2515</v>
      </c>
      <c r="E291" s="31" t="s">
        <v>2515</v>
      </c>
      <c r="F291" s="31" t="s">
        <v>2515</v>
      </c>
      <c r="G291" s="31" t="s">
        <v>2515</v>
      </c>
      <c r="H291" s="31" t="s">
        <v>2515</v>
      </c>
      <c r="I291" s="33" t="s">
        <v>2516</v>
      </c>
      <c r="J291" s="33"/>
      <c r="K291" s="40">
        <v>3500.0</v>
      </c>
      <c r="L291" s="40">
        <v>3500.0</v>
      </c>
      <c r="M291" s="31" t="s">
        <v>2515</v>
      </c>
      <c r="N291" s="38" t="s">
        <v>65</v>
      </c>
      <c r="O291" s="33" t="s">
        <v>2516</v>
      </c>
      <c r="P291" s="38" t="s">
        <v>2785</v>
      </c>
      <c r="Q291" s="41" t="s">
        <v>39</v>
      </c>
      <c r="R291" s="36"/>
      <c r="S291" s="37"/>
      <c r="T291" s="37"/>
      <c r="U291" s="2"/>
      <c r="V291" s="2"/>
      <c r="W291" s="2"/>
      <c r="X291" s="2"/>
      <c r="Y291" s="2"/>
      <c r="Z291" s="2"/>
    </row>
    <row r="292">
      <c r="A292" s="29" t="s">
        <v>2788</v>
      </c>
      <c r="B292" s="30">
        <v>46200.0</v>
      </c>
      <c r="C292" s="29" t="s">
        <v>189</v>
      </c>
      <c r="D292" s="31" t="s">
        <v>2515</v>
      </c>
      <c r="E292" s="31" t="s">
        <v>2515</v>
      </c>
      <c r="F292" s="31" t="s">
        <v>2515</v>
      </c>
      <c r="G292" s="31" t="s">
        <v>2515</v>
      </c>
      <c r="H292" s="31" t="s">
        <v>2515</v>
      </c>
      <c r="I292" s="33" t="s">
        <v>2516</v>
      </c>
      <c r="J292" s="33"/>
      <c r="K292" s="34">
        <v>1000.0</v>
      </c>
      <c r="L292" s="34">
        <v>1000.0</v>
      </c>
      <c r="M292" s="31" t="s">
        <v>2515</v>
      </c>
      <c r="N292" s="29" t="s">
        <v>65</v>
      </c>
      <c r="O292" s="33" t="s">
        <v>2516</v>
      </c>
      <c r="P292" s="29" t="s">
        <v>2785</v>
      </c>
      <c r="Q292" s="35" t="s">
        <v>39</v>
      </c>
      <c r="R292" s="36"/>
      <c r="S292" s="37"/>
      <c r="T292" s="37"/>
      <c r="U292" s="2"/>
      <c r="V292" s="2"/>
      <c r="W292" s="2"/>
      <c r="X292" s="2"/>
      <c r="Y292" s="2"/>
      <c r="Z292" s="2"/>
    </row>
    <row r="293">
      <c r="A293" s="38" t="s">
        <v>688</v>
      </c>
      <c r="B293" s="39">
        <v>46205.0</v>
      </c>
      <c r="C293" s="38" t="s">
        <v>189</v>
      </c>
      <c r="D293" s="31" t="s">
        <v>2515</v>
      </c>
      <c r="E293" s="31" t="s">
        <v>2515</v>
      </c>
      <c r="F293" s="31" t="s">
        <v>2515</v>
      </c>
      <c r="G293" s="31" t="s">
        <v>2515</v>
      </c>
      <c r="H293" s="31" t="s">
        <v>2515</v>
      </c>
      <c r="I293" s="33" t="s">
        <v>2516</v>
      </c>
      <c r="J293" s="33"/>
      <c r="K293" s="40">
        <v>3500.0</v>
      </c>
      <c r="L293" s="40">
        <v>3500.0</v>
      </c>
      <c r="M293" s="31" t="s">
        <v>2515</v>
      </c>
      <c r="N293" s="38" t="s">
        <v>65</v>
      </c>
      <c r="O293" s="33" t="s">
        <v>2516</v>
      </c>
      <c r="P293" s="38" t="s">
        <v>2785</v>
      </c>
      <c r="Q293" s="41" t="s">
        <v>39</v>
      </c>
      <c r="R293" s="36"/>
      <c r="S293" s="37"/>
      <c r="T293" s="37"/>
      <c r="U293" s="2"/>
      <c r="V293" s="2"/>
      <c r="W293" s="2"/>
      <c r="X293" s="2"/>
      <c r="Y293" s="2"/>
      <c r="Z293" s="2"/>
    </row>
    <row r="294">
      <c r="A294" s="29" t="s">
        <v>2789</v>
      </c>
      <c r="B294" s="30">
        <v>46200.0</v>
      </c>
      <c r="C294" s="29" t="s">
        <v>189</v>
      </c>
      <c r="D294" s="31" t="s">
        <v>2515</v>
      </c>
      <c r="E294" s="31" t="s">
        <v>2515</v>
      </c>
      <c r="F294" s="31" t="s">
        <v>2515</v>
      </c>
      <c r="G294" s="31" t="s">
        <v>2515</v>
      </c>
      <c r="H294" s="31" t="s">
        <v>2515</v>
      </c>
      <c r="I294" s="33" t="s">
        <v>2516</v>
      </c>
      <c r="J294" s="33"/>
      <c r="K294" s="34">
        <v>3500.0</v>
      </c>
      <c r="L294" s="34">
        <v>3500.0</v>
      </c>
      <c r="M294" s="31" t="s">
        <v>2515</v>
      </c>
      <c r="N294" s="29" t="s">
        <v>65</v>
      </c>
      <c r="O294" s="33" t="s">
        <v>2516</v>
      </c>
      <c r="P294" s="29" t="s">
        <v>2785</v>
      </c>
      <c r="Q294" s="35" t="s">
        <v>39</v>
      </c>
      <c r="R294" s="36"/>
      <c r="S294" s="37"/>
      <c r="T294" s="37"/>
      <c r="U294" s="2"/>
      <c r="V294" s="2"/>
      <c r="W294" s="2"/>
      <c r="X294" s="2"/>
      <c r="Y294" s="2"/>
      <c r="Z294" s="2"/>
    </row>
    <row r="295">
      <c r="A295" s="38" t="s">
        <v>2790</v>
      </c>
      <c r="B295" s="39">
        <v>46165.0</v>
      </c>
      <c r="C295" s="38" t="s">
        <v>189</v>
      </c>
      <c r="D295" s="31" t="s">
        <v>2515</v>
      </c>
      <c r="E295" s="31" t="s">
        <v>2515</v>
      </c>
      <c r="F295" s="31" t="s">
        <v>2515</v>
      </c>
      <c r="G295" s="31" t="s">
        <v>2515</v>
      </c>
      <c r="H295" s="31" t="s">
        <v>2515</v>
      </c>
      <c r="I295" s="33" t="s">
        <v>2516</v>
      </c>
      <c r="J295" s="33"/>
      <c r="K295" s="40">
        <v>2200.0</v>
      </c>
      <c r="L295" s="40">
        <v>2200.0</v>
      </c>
      <c r="M295" s="31" t="s">
        <v>2515</v>
      </c>
      <c r="N295" s="38" t="s">
        <v>65</v>
      </c>
      <c r="O295" s="33" t="s">
        <v>2516</v>
      </c>
      <c r="P295" s="38" t="s">
        <v>2785</v>
      </c>
      <c r="Q295" s="41" t="s">
        <v>39</v>
      </c>
      <c r="R295" s="36"/>
      <c r="S295" s="37"/>
      <c r="T295" s="37"/>
      <c r="U295" s="2"/>
      <c r="V295" s="2"/>
      <c r="W295" s="2"/>
      <c r="X295" s="2"/>
      <c r="Y295" s="2"/>
      <c r="Z295" s="2"/>
    </row>
    <row r="296">
      <c r="A296" s="29" t="s">
        <v>2791</v>
      </c>
      <c r="B296" s="30">
        <v>46197.0</v>
      </c>
      <c r="C296" s="29" t="s">
        <v>189</v>
      </c>
      <c r="D296" s="31" t="s">
        <v>2515</v>
      </c>
      <c r="E296" s="31" t="s">
        <v>2515</v>
      </c>
      <c r="F296" s="31" t="s">
        <v>2515</v>
      </c>
      <c r="G296" s="31" t="s">
        <v>2515</v>
      </c>
      <c r="H296" s="31" t="s">
        <v>2515</v>
      </c>
      <c r="I296" s="33" t="s">
        <v>2516</v>
      </c>
      <c r="J296" s="33"/>
      <c r="K296" s="34">
        <v>3975.0</v>
      </c>
      <c r="L296" s="34">
        <v>3975.0</v>
      </c>
      <c r="M296" s="31" t="s">
        <v>2515</v>
      </c>
      <c r="N296" s="29" t="s">
        <v>65</v>
      </c>
      <c r="O296" s="33" t="s">
        <v>2516</v>
      </c>
      <c r="P296" s="29" t="s">
        <v>2785</v>
      </c>
      <c r="Q296" s="35" t="s">
        <v>39</v>
      </c>
      <c r="R296" s="36"/>
      <c r="S296" s="37"/>
      <c r="T296" s="37"/>
      <c r="U296" s="2"/>
      <c r="V296" s="2"/>
      <c r="W296" s="2"/>
      <c r="X296" s="2"/>
      <c r="Y296" s="2"/>
      <c r="Z296" s="2"/>
    </row>
    <row r="297">
      <c r="A297" s="38" t="s">
        <v>2792</v>
      </c>
      <c r="B297" s="39">
        <v>46177.0</v>
      </c>
      <c r="C297" s="38" t="s">
        <v>189</v>
      </c>
      <c r="D297" s="31" t="s">
        <v>2515</v>
      </c>
      <c r="E297" s="31" t="s">
        <v>2515</v>
      </c>
      <c r="F297" s="31" t="s">
        <v>2515</v>
      </c>
      <c r="G297" s="31" t="s">
        <v>2515</v>
      </c>
      <c r="H297" s="31" t="s">
        <v>2515</v>
      </c>
      <c r="I297" s="33" t="s">
        <v>2516</v>
      </c>
      <c r="J297" s="33"/>
      <c r="K297" s="40">
        <v>0.0</v>
      </c>
      <c r="L297" s="40">
        <v>0.0</v>
      </c>
      <c r="M297" s="31" t="s">
        <v>2515</v>
      </c>
      <c r="N297" s="38" t="s">
        <v>65</v>
      </c>
      <c r="O297" s="33" t="s">
        <v>2516</v>
      </c>
      <c r="P297" s="38" t="s">
        <v>2785</v>
      </c>
      <c r="Q297" s="41" t="s">
        <v>39</v>
      </c>
      <c r="R297" s="36"/>
      <c r="S297" s="37"/>
      <c r="T297" s="37"/>
      <c r="U297" s="2"/>
      <c r="V297" s="2"/>
      <c r="W297" s="2"/>
      <c r="X297" s="2"/>
      <c r="Y297" s="2"/>
      <c r="Z297" s="2"/>
    </row>
    <row r="298">
      <c r="A298" s="29" t="s">
        <v>2793</v>
      </c>
      <c r="B298" s="30">
        <v>46183.0</v>
      </c>
      <c r="C298" s="29" t="s">
        <v>334</v>
      </c>
      <c r="D298" s="31" t="s">
        <v>2515</v>
      </c>
      <c r="E298" s="31" t="s">
        <v>2515</v>
      </c>
      <c r="F298" s="31" t="s">
        <v>2515</v>
      </c>
      <c r="G298" s="31" t="s">
        <v>2515</v>
      </c>
      <c r="H298" s="31" t="s">
        <v>2515</v>
      </c>
      <c r="I298" s="33" t="s">
        <v>2516</v>
      </c>
      <c r="J298" s="33"/>
      <c r="K298" s="34">
        <v>2200.0</v>
      </c>
      <c r="L298" s="34">
        <v>2200.0</v>
      </c>
      <c r="M298" s="31" t="s">
        <v>2515</v>
      </c>
      <c r="N298" s="29" t="s">
        <v>65</v>
      </c>
      <c r="O298" s="33" t="s">
        <v>2516</v>
      </c>
      <c r="P298" s="29" t="s">
        <v>2785</v>
      </c>
      <c r="Q298" s="35" t="s">
        <v>39</v>
      </c>
      <c r="R298" s="36"/>
      <c r="S298" s="37"/>
      <c r="T298" s="37"/>
      <c r="U298" s="2"/>
      <c r="V298" s="2"/>
      <c r="W298" s="2"/>
      <c r="X298" s="2"/>
      <c r="Y298" s="2"/>
      <c r="Z298" s="2"/>
    </row>
    <row r="299">
      <c r="A299" s="38" t="s">
        <v>2794</v>
      </c>
      <c r="B299" s="39">
        <v>46193.0</v>
      </c>
      <c r="C299" s="38" t="s">
        <v>189</v>
      </c>
      <c r="D299" s="31" t="s">
        <v>2515</v>
      </c>
      <c r="E299" s="31" t="s">
        <v>2515</v>
      </c>
      <c r="F299" s="31" t="s">
        <v>2515</v>
      </c>
      <c r="G299" s="31" t="s">
        <v>2515</v>
      </c>
      <c r="H299" s="31" t="s">
        <v>2515</v>
      </c>
      <c r="I299" s="33" t="s">
        <v>2516</v>
      </c>
      <c r="J299" s="33"/>
      <c r="K299" s="40">
        <v>0.0</v>
      </c>
      <c r="L299" s="40">
        <v>0.0</v>
      </c>
      <c r="M299" s="31" t="s">
        <v>2515</v>
      </c>
      <c r="N299" s="38" t="s">
        <v>65</v>
      </c>
      <c r="O299" s="33" t="s">
        <v>2516</v>
      </c>
      <c r="P299" s="38" t="s">
        <v>2785</v>
      </c>
      <c r="Q299" s="41" t="s">
        <v>39</v>
      </c>
      <c r="R299" s="36"/>
      <c r="S299" s="37"/>
      <c r="T299" s="37"/>
      <c r="U299" s="2"/>
      <c r="V299" s="2"/>
      <c r="W299" s="2"/>
      <c r="X299" s="2"/>
      <c r="Y299" s="2"/>
      <c r="Z299" s="2"/>
    </row>
    <row r="300">
      <c r="A300" s="29" t="s">
        <v>2795</v>
      </c>
      <c r="B300" s="30">
        <v>46196.0</v>
      </c>
      <c r="C300" s="29" t="s">
        <v>159</v>
      </c>
      <c r="D300" s="31" t="s">
        <v>2515</v>
      </c>
      <c r="E300" s="31" t="s">
        <v>2515</v>
      </c>
      <c r="F300" s="32" t="s">
        <v>1000</v>
      </c>
      <c r="G300" s="31" t="s">
        <v>2515</v>
      </c>
      <c r="H300" s="31" t="s">
        <v>2515</v>
      </c>
      <c r="I300" s="33" t="s">
        <v>2516</v>
      </c>
      <c r="J300" s="33"/>
      <c r="K300" s="34">
        <v>1500.0</v>
      </c>
      <c r="L300" s="34">
        <v>0.0</v>
      </c>
      <c r="M300" s="31" t="s">
        <v>2515</v>
      </c>
      <c r="N300" s="29" t="s">
        <v>65</v>
      </c>
      <c r="O300" s="33" t="s">
        <v>2516</v>
      </c>
      <c r="P300" s="29" t="s">
        <v>2785</v>
      </c>
      <c r="Q300" s="35" t="s">
        <v>39</v>
      </c>
      <c r="R300" s="36"/>
      <c r="S300" s="37"/>
      <c r="T300" s="37"/>
      <c r="U300" s="2"/>
      <c r="V300" s="2"/>
      <c r="W300" s="2"/>
      <c r="X300" s="2"/>
      <c r="Y300" s="2"/>
      <c r="Z300" s="2"/>
    </row>
    <row r="301">
      <c r="A301" s="38" t="s">
        <v>2796</v>
      </c>
      <c r="B301" s="39">
        <v>46195.0</v>
      </c>
      <c r="C301" s="38" t="s">
        <v>189</v>
      </c>
      <c r="D301" s="31" t="s">
        <v>2515</v>
      </c>
      <c r="E301" s="31" t="s">
        <v>2515</v>
      </c>
      <c r="F301" s="31" t="s">
        <v>2515</v>
      </c>
      <c r="G301" s="31" t="s">
        <v>2515</v>
      </c>
      <c r="H301" s="31" t="s">
        <v>2515</v>
      </c>
      <c r="I301" s="33" t="s">
        <v>2516</v>
      </c>
      <c r="J301" s="33"/>
      <c r="K301" s="40">
        <v>3500.0</v>
      </c>
      <c r="L301" s="40">
        <v>3500.0</v>
      </c>
      <c r="M301" s="31" t="s">
        <v>2515</v>
      </c>
      <c r="N301" s="38" t="s">
        <v>65</v>
      </c>
      <c r="O301" s="33" t="s">
        <v>2516</v>
      </c>
      <c r="P301" s="38" t="s">
        <v>2785</v>
      </c>
      <c r="Q301" s="41" t="s">
        <v>39</v>
      </c>
      <c r="R301" s="36"/>
      <c r="S301" s="37"/>
      <c r="T301" s="37"/>
      <c r="U301" s="2"/>
      <c r="V301" s="2"/>
      <c r="W301" s="2"/>
      <c r="X301" s="2"/>
      <c r="Y301" s="2"/>
      <c r="Z301" s="2"/>
    </row>
    <row r="302">
      <c r="A302" s="29" t="s">
        <v>2797</v>
      </c>
      <c r="B302" s="30">
        <v>46168.0</v>
      </c>
      <c r="C302" s="29" t="s">
        <v>2798</v>
      </c>
      <c r="D302" s="31" t="s">
        <v>2515</v>
      </c>
      <c r="E302" s="31" t="s">
        <v>2515</v>
      </c>
      <c r="F302" s="32" t="s">
        <v>1000</v>
      </c>
      <c r="G302" s="31" t="s">
        <v>2515</v>
      </c>
      <c r="H302" s="31" t="s">
        <v>2515</v>
      </c>
      <c r="I302" s="33" t="s">
        <v>2516</v>
      </c>
      <c r="J302" s="33"/>
      <c r="K302" s="34">
        <v>0.0</v>
      </c>
      <c r="L302" s="34">
        <v>0.0</v>
      </c>
      <c r="M302" s="31" t="s">
        <v>2515</v>
      </c>
      <c r="N302" s="29" t="s">
        <v>65</v>
      </c>
      <c r="O302" s="33" t="s">
        <v>2516</v>
      </c>
      <c r="P302" s="29" t="s">
        <v>2785</v>
      </c>
      <c r="Q302" s="35" t="s">
        <v>39</v>
      </c>
      <c r="R302" s="36"/>
      <c r="S302" s="37"/>
      <c r="T302" s="37"/>
      <c r="U302" s="2"/>
      <c r="V302" s="2"/>
      <c r="W302" s="2"/>
      <c r="X302" s="2"/>
      <c r="Y302" s="2"/>
      <c r="Z302" s="2"/>
    </row>
    <row r="303">
      <c r="A303" s="38" t="s">
        <v>2799</v>
      </c>
      <c r="B303" s="39">
        <v>46203.0</v>
      </c>
      <c r="C303" s="38" t="s">
        <v>2521</v>
      </c>
      <c r="D303" s="31" t="s">
        <v>2515</v>
      </c>
      <c r="E303" s="31" t="s">
        <v>2515</v>
      </c>
      <c r="F303" s="32" t="s">
        <v>1000</v>
      </c>
      <c r="G303" s="32" t="s">
        <v>1000</v>
      </c>
      <c r="H303" s="31" t="s">
        <v>2515</v>
      </c>
      <c r="I303" s="33" t="s">
        <v>2516</v>
      </c>
      <c r="J303" s="33"/>
      <c r="K303" s="40">
        <v>0.0</v>
      </c>
      <c r="L303" s="40">
        <v>0.0</v>
      </c>
      <c r="M303" s="32" t="s">
        <v>1000</v>
      </c>
      <c r="N303" s="38" t="s">
        <v>65</v>
      </c>
      <c r="O303" s="33" t="s">
        <v>2516</v>
      </c>
      <c r="P303" s="38" t="s">
        <v>2785</v>
      </c>
      <c r="Q303" s="41" t="s">
        <v>39</v>
      </c>
      <c r="R303" s="36"/>
      <c r="S303" s="37"/>
      <c r="T303" s="37"/>
      <c r="U303" s="2"/>
      <c r="V303" s="2"/>
      <c r="W303" s="2"/>
      <c r="X303" s="2"/>
      <c r="Y303" s="2"/>
      <c r="Z303" s="2"/>
    </row>
    <row r="304">
      <c r="A304" s="29" t="s">
        <v>2800</v>
      </c>
      <c r="B304" s="30">
        <v>46163.0</v>
      </c>
      <c r="C304" s="29" t="s">
        <v>159</v>
      </c>
      <c r="D304" s="31" t="s">
        <v>2515</v>
      </c>
      <c r="E304" s="31" t="s">
        <v>2515</v>
      </c>
      <c r="F304" s="32" t="s">
        <v>1000</v>
      </c>
      <c r="G304" s="31" t="s">
        <v>2515</v>
      </c>
      <c r="H304" s="31" t="s">
        <v>2515</v>
      </c>
      <c r="I304" s="33" t="s">
        <v>2516</v>
      </c>
      <c r="J304" s="33"/>
      <c r="K304" s="34">
        <v>800.0</v>
      </c>
      <c r="L304" s="34">
        <v>800.0</v>
      </c>
      <c r="M304" s="31" t="s">
        <v>2515</v>
      </c>
      <c r="N304" s="29" t="s">
        <v>65</v>
      </c>
      <c r="O304" s="33" t="s">
        <v>2516</v>
      </c>
      <c r="P304" s="29" t="s">
        <v>2785</v>
      </c>
      <c r="Q304" s="35" t="s">
        <v>39</v>
      </c>
      <c r="R304" s="36"/>
      <c r="S304" s="37"/>
      <c r="T304" s="37"/>
      <c r="U304" s="2"/>
      <c r="V304" s="2"/>
      <c r="W304" s="2"/>
      <c r="X304" s="2"/>
      <c r="Y304" s="2"/>
      <c r="Z304" s="2"/>
    </row>
    <row r="305">
      <c r="A305" s="38" t="s">
        <v>2801</v>
      </c>
      <c r="B305" s="39">
        <v>46182.0</v>
      </c>
      <c r="C305" s="38" t="s">
        <v>894</v>
      </c>
      <c r="D305" s="31" t="s">
        <v>2515</v>
      </c>
      <c r="E305" s="31" t="s">
        <v>2515</v>
      </c>
      <c r="F305" s="31" t="s">
        <v>2515</v>
      </c>
      <c r="G305" s="31" t="s">
        <v>2515</v>
      </c>
      <c r="H305" s="31" t="s">
        <v>2515</v>
      </c>
      <c r="I305" s="33" t="s">
        <v>2516</v>
      </c>
      <c r="J305" s="33"/>
      <c r="K305" s="40">
        <v>2500.0</v>
      </c>
      <c r="L305" s="40">
        <v>2500.0</v>
      </c>
      <c r="M305" s="31" t="s">
        <v>2515</v>
      </c>
      <c r="N305" s="38" t="s">
        <v>65</v>
      </c>
      <c r="O305" s="33" t="s">
        <v>2516</v>
      </c>
      <c r="P305" s="38" t="s">
        <v>2785</v>
      </c>
      <c r="Q305" s="41" t="s">
        <v>39</v>
      </c>
      <c r="R305" s="36"/>
      <c r="S305" s="37"/>
      <c r="T305" s="37"/>
      <c r="U305" s="2"/>
      <c r="V305" s="2"/>
      <c r="W305" s="2"/>
      <c r="X305" s="2"/>
      <c r="Y305" s="2"/>
      <c r="Z305" s="2"/>
    </row>
    <row r="306">
      <c r="A306" s="29" t="s">
        <v>2802</v>
      </c>
      <c r="B306" s="30">
        <v>46183.0</v>
      </c>
      <c r="C306" s="29" t="s">
        <v>334</v>
      </c>
      <c r="D306" s="31" t="s">
        <v>2515</v>
      </c>
      <c r="E306" s="31" t="s">
        <v>2515</v>
      </c>
      <c r="F306" s="31" t="s">
        <v>2515</v>
      </c>
      <c r="G306" s="31" t="s">
        <v>2515</v>
      </c>
      <c r="H306" s="31" t="s">
        <v>2515</v>
      </c>
      <c r="I306" s="33" t="s">
        <v>2516</v>
      </c>
      <c r="J306" s="33"/>
      <c r="K306" s="34">
        <v>14312.5</v>
      </c>
      <c r="L306" s="34">
        <v>14312.5</v>
      </c>
      <c r="M306" s="31" t="s">
        <v>2515</v>
      </c>
      <c r="N306" s="29" t="s">
        <v>65</v>
      </c>
      <c r="O306" s="33" t="s">
        <v>2516</v>
      </c>
      <c r="P306" s="29" t="s">
        <v>2785</v>
      </c>
      <c r="Q306" s="35" t="s">
        <v>39</v>
      </c>
      <c r="R306" s="36"/>
      <c r="S306" s="37"/>
      <c r="T306" s="37"/>
      <c r="U306" s="2"/>
      <c r="V306" s="2"/>
      <c r="W306" s="2"/>
      <c r="X306" s="2"/>
      <c r="Y306" s="2"/>
      <c r="Z306" s="2"/>
    </row>
    <row r="307">
      <c r="A307" s="38" t="s">
        <v>2803</v>
      </c>
      <c r="B307" s="39">
        <v>46165.0</v>
      </c>
      <c r="C307" s="38" t="s">
        <v>189</v>
      </c>
      <c r="D307" s="31" t="s">
        <v>2515</v>
      </c>
      <c r="E307" s="31" t="s">
        <v>2515</v>
      </c>
      <c r="F307" s="31" t="s">
        <v>2515</v>
      </c>
      <c r="G307" s="31" t="s">
        <v>2515</v>
      </c>
      <c r="H307" s="31" t="s">
        <v>2515</v>
      </c>
      <c r="I307" s="33" t="s">
        <v>2516</v>
      </c>
      <c r="J307" s="33"/>
      <c r="K307" s="40">
        <v>2200.0</v>
      </c>
      <c r="L307" s="40">
        <v>2200.0</v>
      </c>
      <c r="M307" s="31" t="s">
        <v>2515</v>
      </c>
      <c r="N307" s="38" t="s">
        <v>65</v>
      </c>
      <c r="O307" s="33" t="s">
        <v>2516</v>
      </c>
      <c r="P307" s="38" t="s">
        <v>2785</v>
      </c>
      <c r="Q307" s="41" t="s">
        <v>39</v>
      </c>
      <c r="R307" s="36"/>
      <c r="S307" s="37"/>
      <c r="T307" s="37"/>
      <c r="U307" s="2"/>
      <c r="V307" s="2"/>
      <c r="W307" s="2"/>
      <c r="X307" s="2"/>
      <c r="Y307" s="2"/>
      <c r="Z307" s="2"/>
    </row>
    <row r="308">
      <c r="A308" s="29" t="s">
        <v>2804</v>
      </c>
      <c r="B308" s="30">
        <v>46164.0</v>
      </c>
      <c r="C308" s="29" t="s">
        <v>159</v>
      </c>
      <c r="D308" s="31" t="s">
        <v>2515</v>
      </c>
      <c r="E308" s="31" t="s">
        <v>2515</v>
      </c>
      <c r="F308" s="32" t="s">
        <v>1000</v>
      </c>
      <c r="G308" s="32" t="s">
        <v>1000</v>
      </c>
      <c r="H308" s="31" t="s">
        <v>2515</v>
      </c>
      <c r="I308" s="33" t="s">
        <v>2516</v>
      </c>
      <c r="J308" s="33"/>
      <c r="K308" s="34">
        <v>0.0</v>
      </c>
      <c r="L308" s="34">
        <v>0.0</v>
      </c>
      <c r="M308" s="32" t="s">
        <v>1000</v>
      </c>
      <c r="N308" s="29" t="s">
        <v>65</v>
      </c>
      <c r="O308" s="33" t="s">
        <v>2516</v>
      </c>
      <c r="P308" s="29" t="s">
        <v>2785</v>
      </c>
      <c r="Q308" s="35" t="s">
        <v>39</v>
      </c>
      <c r="R308" s="36"/>
      <c r="S308" s="37"/>
      <c r="T308" s="37"/>
      <c r="U308" s="2"/>
      <c r="V308" s="2"/>
      <c r="W308" s="2"/>
      <c r="X308" s="2"/>
      <c r="Y308" s="2"/>
      <c r="Z308" s="2"/>
    </row>
    <row r="309">
      <c r="A309" s="38" t="s">
        <v>2805</v>
      </c>
      <c r="B309" s="39">
        <v>46157.0</v>
      </c>
      <c r="C309" s="38" t="s">
        <v>189</v>
      </c>
      <c r="D309" s="31" t="s">
        <v>2515</v>
      </c>
      <c r="E309" s="31" t="s">
        <v>2515</v>
      </c>
      <c r="F309" s="31" t="s">
        <v>2515</v>
      </c>
      <c r="G309" s="31" t="s">
        <v>2515</v>
      </c>
      <c r="H309" s="31" t="s">
        <v>2515</v>
      </c>
      <c r="I309" s="38" t="s">
        <v>2806</v>
      </c>
      <c r="J309" s="38" t="s">
        <v>2702</v>
      </c>
      <c r="K309" s="40">
        <v>2200.0</v>
      </c>
      <c r="L309" s="40">
        <v>2200.0</v>
      </c>
      <c r="M309" s="31" t="s">
        <v>2515</v>
      </c>
      <c r="N309" s="38" t="s">
        <v>65</v>
      </c>
      <c r="O309" s="33" t="s">
        <v>2516</v>
      </c>
      <c r="P309" s="38" t="s">
        <v>2785</v>
      </c>
      <c r="Q309" s="41" t="s">
        <v>39</v>
      </c>
      <c r="R309" s="36"/>
      <c r="S309" s="37"/>
      <c r="T309" s="37"/>
      <c r="U309" s="2"/>
      <c r="V309" s="2"/>
      <c r="W309" s="2"/>
      <c r="X309" s="2"/>
      <c r="Y309" s="2"/>
      <c r="Z309" s="2"/>
    </row>
    <row r="310">
      <c r="A310" s="29" t="s">
        <v>2807</v>
      </c>
      <c r="B310" s="30">
        <v>46160.0</v>
      </c>
      <c r="C310" s="29" t="s">
        <v>189</v>
      </c>
      <c r="D310" s="31" t="s">
        <v>2515</v>
      </c>
      <c r="E310" s="31" t="s">
        <v>2515</v>
      </c>
      <c r="F310" s="31" t="s">
        <v>2515</v>
      </c>
      <c r="G310" s="32" t="s">
        <v>1000</v>
      </c>
      <c r="H310" s="31" t="s">
        <v>2515</v>
      </c>
      <c r="I310" s="33" t="s">
        <v>2516</v>
      </c>
      <c r="J310" s="33"/>
      <c r="K310" s="34">
        <v>2200.0</v>
      </c>
      <c r="L310" s="34">
        <v>2200.0</v>
      </c>
      <c r="M310" s="31" t="s">
        <v>2515</v>
      </c>
      <c r="N310" s="29" t="s">
        <v>65</v>
      </c>
      <c r="O310" s="33" t="s">
        <v>2516</v>
      </c>
      <c r="P310" s="29" t="s">
        <v>2785</v>
      </c>
      <c r="Q310" s="35" t="s">
        <v>39</v>
      </c>
      <c r="R310" s="36"/>
      <c r="S310" s="37"/>
      <c r="T310" s="37"/>
      <c r="U310" s="2"/>
      <c r="V310" s="2"/>
      <c r="W310" s="2"/>
      <c r="X310" s="2"/>
      <c r="Y310" s="2"/>
      <c r="Z310" s="2"/>
    </row>
    <row r="311">
      <c r="A311" s="38" t="s">
        <v>2808</v>
      </c>
      <c r="B311" s="39">
        <v>46200.0</v>
      </c>
      <c r="C311" s="38" t="s">
        <v>189</v>
      </c>
      <c r="D311" s="31" t="s">
        <v>2515</v>
      </c>
      <c r="E311" s="31" t="s">
        <v>2515</v>
      </c>
      <c r="F311" s="31" t="s">
        <v>2515</v>
      </c>
      <c r="G311" s="31" t="s">
        <v>2515</v>
      </c>
      <c r="H311" s="31" t="s">
        <v>2515</v>
      </c>
      <c r="I311" s="33" t="s">
        <v>2516</v>
      </c>
      <c r="J311" s="33"/>
      <c r="K311" s="40">
        <v>2200.0</v>
      </c>
      <c r="L311" s="40">
        <v>2200.0</v>
      </c>
      <c r="M311" s="31" t="s">
        <v>2515</v>
      </c>
      <c r="N311" s="38" t="s">
        <v>65</v>
      </c>
      <c r="O311" s="33" t="s">
        <v>2516</v>
      </c>
      <c r="P311" s="38" t="s">
        <v>2785</v>
      </c>
      <c r="Q311" s="41" t="s">
        <v>39</v>
      </c>
      <c r="R311" s="36"/>
      <c r="S311" s="37"/>
      <c r="T311" s="37"/>
      <c r="U311" s="2"/>
      <c r="V311" s="2"/>
      <c r="W311" s="2"/>
      <c r="X311" s="2"/>
      <c r="Y311" s="2"/>
      <c r="Z311" s="2"/>
    </row>
    <row r="312">
      <c r="A312" s="29" t="s">
        <v>2809</v>
      </c>
      <c r="B312" s="30">
        <v>46177.0</v>
      </c>
      <c r="C312" s="29" t="s">
        <v>159</v>
      </c>
      <c r="D312" s="31" t="s">
        <v>2515</v>
      </c>
      <c r="E312" s="31" t="s">
        <v>2515</v>
      </c>
      <c r="F312" s="31" t="s">
        <v>2515</v>
      </c>
      <c r="G312" s="31" t="s">
        <v>2515</v>
      </c>
      <c r="H312" s="31" t="s">
        <v>2515</v>
      </c>
      <c r="I312" s="33" t="s">
        <v>2516</v>
      </c>
      <c r="J312" s="33"/>
      <c r="K312" s="34">
        <v>1500.0</v>
      </c>
      <c r="L312" s="34">
        <v>1500.0</v>
      </c>
      <c r="M312" s="31" t="s">
        <v>2515</v>
      </c>
      <c r="N312" s="29" t="s">
        <v>65</v>
      </c>
      <c r="O312" s="33" t="s">
        <v>2516</v>
      </c>
      <c r="P312" s="29" t="s">
        <v>2785</v>
      </c>
      <c r="Q312" s="35" t="s">
        <v>39</v>
      </c>
      <c r="R312" s="36"/>
      <c r="S312" s="37"/>
      <c r="T312" s="37"/>
      <c r="U312" s="2"/>
      <c r="V312" s="2"/>
      <c r="W312" s="2"/>
      <c r="X312" s="2"/>
      <c r="Y312" s="2"/>
      <c r="Z312" s="2"/>
    </row>
    <row r="313">
      <c r="A313" s="38" t="s">
        <v>2810</v>
      </c>
      <c r="B313" s="39">
        <v>46177.0</v>
      </c>
      <c r="C313" s="38" t="s">
        <v>189</v>
      </c>
      <c r="D313" s="31" t="s">
        <v>2515</v>
      </c>
      <c r="E313" s="31" t="s">
        <v>2515</v>
      </c>
      <c r="F313" s="31" t="s">
        <v>2515</v>
      </c>
      <c r="G313" s="31" t="s">
        <v>2515</v>
      </c>
      <c r="H313" s="31" t="s">
        <v>2515</v>
      </c>
      <c r="I313" s="33" t="s">
        <v>2516</v>
      </c>
      <c r="J313" s="33"/>
      <c r="K313" s="40">
        <v>20625.5</v>
      </c>
      <c r="L313" s="40">
        <v>20625.5</v>
      </c>
      <c r="M313" s="31" t="s">
        <v>2515</v>
      </c>
      <c r="N313" s="38" t="s">
        <v>65</v>
      </c>
      <c r="O313" s="33" t="s">
        <v>2516</v>
      </c>
      <c r="P313" s="38" t="s">
        <v>2785</v>
      </c>
      <c r="Q313" s="41" t="s">
        <v>39</v>
      </c>
      <c r="R313" s="36"/>
      <c r="S313" s="37"/>
      <c r="T313" s="37"/>
      <c r="U313" s="2"/>
      <c r="V313" s="2"/>
      <c r="W313" s="2"/>
      <c r="X313" s="2"/>
      <c r="Y313" s="2"/>
      <c r="Z313" s="2"/>
    </row>
    <row r="314">
      <c r="A314" s="29" t="s">
        <v>2811</v>
      </c>
      <c r="B314" s="30">
        <v>46154.0</v>
      </c>
      <c r="C314" s="29" t="s">
        <v>89</v>
      </c>
      <c r="D314" s="31" t="s">
        <v>2515</v>
      </c>
      <c r="E314" s="31" t="s">
        <v>2515</v>
      </c>
      <c r="F314" s="31" t="s">
        <v>2515</v>
      </c>
      <c r="G314" s="31" t="s">
        <v>2515</v>
      </c>
      <c r="H314" s="31" t="s">
        <v>2515</v>
      </c>
      <c r="I314" s="33" t="s">
        <v>2516</v>
      </c>
      <c r="J314" s="33"/>
      <c r="K314" s="34">
        <v>4200.0</v>
      </c>
      <c r="L314" s="34">
        <v>4200.0</v>
      </c>
      <c r="M314" s="31" t="s">
        <v>2515</v>
      </c>
      <c r="N314" s="29" t="s">
        <v>381</v>
      </c>
      <c r="O314" s="33" t="s">
        <v>2516</v>
      </c>
      <c r="P314" s="29" t="s">
        <v>2812</v>
      </c>
      <c r="Q314" s="35" t="s">
        <v>2734</v>
      </c>
      <c r="R314" s="36"/>
      <c r="S314" s="37"/>
      <c r="T314" s="37"/>
      <c r="U314" s="2"/>
      <c r="V314" s="2"/>
      <c r="W314" s="2"/>
      <c r="X314" s="2"/>
      <c r="Y314" s="2"/>
      <c r="Z314" s="2"/>
    </row>
    <row r="315">
      <c r="A315" s="38" t="s">
        <v>2813</v>
      </c>
      <c r="B315" s="39">
        <v>46155.0</v>
      </c>
      <c r="C315" s="38" t="s">
        <v>189</v>
      </c>
      <c r="D315" s="31" t="s">
        <v>2515</v>
      </c>
      <c r="E315" s="31" t="s">
        <v>2515</v>
      </c>
      <c r="F315" s="31" t="s">
        <v>2515</v>
      </c>
      <c r="G315" s="31" t="s">
        <v>2515</v>
      </c>
      <c r="H315" s="31" t="s">
        <v>2515</v>
      </c>
      <c r="I315" s="33" t="s">
        <v>2516</v>
      </c>
      <c r="J315" s="33"/>
      <c r="K315" s="40">
        <v>1500.0</v>
      </c>
      <c r="L315" s="40">
        <v>1500.0</v>
      </c>
      <c r="M315" s="31" t="s">
        <v>2515</v>
      </c>
      <c r="N315" s="38" t="s">
        <v>381</v>
      </c>
      <c r="O315" s="33" t="s">
        <v>2516</v>
      </c>
      <c r="P315" s="38" t="s">
        <v>2812</v>
      </c>
      <c r="Q315" s="41" t="s">
        <v>2734</v>
      </c>
      <c r="R315" s="36"/>
      <c r="S315" s="37"/>
      <c r="T315" s="37"/>
      <c r="U315" s="2"/>
      <c r="V315" s="2"/>
      <c r="W315" s="2"/>
      <c r="X315" s="2"/>
      <c r="Y315" s="2"/>
      <c r="Z315" s="2"/>
    </row>
    <row r="316">
      <c r="A316" s="29" t="s">
        <v>775</v>
      </c>
      <c r="B316" s="30">
        <v>46211.0</v>
      </c>
      <c r="C316" s="29" t="s">
        <v>189</v>
      </c>
      <c r="D316" s="31" t="s">
        <v>2515</v>
      </c>
      <c r="E316" s="31" t="s">
        <v>2515</v>
      </c>
      <c r="F316" s="31" t="s">
        <v>2515</v>
      </c>
      <c r="G316" s="31" t="s">
        <v>2515</v>
      </c>
      <c r="H316" s="31" t="s">
        <v>2515</v>
      </c>
      <c r="I316" s="33" t="s">
        <v>2516</v>
      </c>
      <c r="J316" s="33"/>
      <c r="K316" s="34">
        <v>0.0</v>
      </c>
      <c r="L316" s="34">
        <v>0.0</v>
      </c>
      <c r="M316" s="31" t="s">
        <v>2515</v>
      </c>
      <c r="N316" s="29" t="s">
        <v>381</v>
      </c>
      <c r="O316" s="33" t="s">
        <v>2516</v>
      </c>
      <c r="P316" s="29" t="s">
        <v>2812</v>
      </c>
      <c r="Q316" s="35" t="s">
        <v>2734</v>
      </c>
      <c r="R316" s="36"/>
      <c r="S316" s="37"/>
      <c r="T316" s="37"/>
      <c r="U316" s="2"/>
      <c r="V316" s="2"/>
      <c r="W316" s="2"/>
      <c r="X316" s="2"/>
      <c r="Y316" s="2"/>
      <c r="Z316" s="2"/>
    </row>
    <row r="317">
      <c r="A317" s="38" t="s">
        <v>2814</v>
      </c>
      <c r="B317" s="39">
        <v>46185.0</v>
      </c>
      <c r="C317" s="38" t="s">
        <v>544</v>
      </c>
      <c r="D317" s="31" t="s">
        <v>2515</v>
      </c>
      <c r="E317" s="31" t="s">
        <v>2515</v>
      </c>
      <c r="F317" s="31" t="s">
        <v>2515</v>
      </c>
      <c r="G317" s="31" t="s">
        <v>2515</v>
      </c>
      <c r="H317" s="31" t="s">
        <v>2515</v>
      </c>
      <c r="I317" s="33" t="s">
        <v>2516</v>
      </c>
      <c r="J317" s="33"/>
      <c r="K317" s="40">
        <v>3500.0</v>
      </c>
      <c r="L317" s="40">
        <v>3500.0</v>
      </c>
      <c r="M317" s="31" t="s">
        <v>2515</v>
      </c>
      <c r="N317" s="38" t="s">
        <v>381</v>
      </c>
      <c r="O317" s="33" t="s">
        <v>2516</v>
      </c>
      <c r="P317" s="38" t="s">
        <v>2812</v>
      </c>
      <c r="Q317" s="41" t="s">
        <v>2734</v>
      </c>
      <c r="R317" s="36"/>
      <c r="S317" s="37"/>
      <c r="T317" s="37"/>
      <c r="U317" s="2"/>
      <c r="V317" s="2"/>
      <c r="W317" s="2"/>
      <c r="X317" s="2"/>
      <c r="Y317" s="2"/>
      <c r="Z317" s="2"/>
    </row>
    <row r="318">
      <c r="A318" s="29" t="s">
        <v>2815</v>
      </c>
      <c r="B318" s="30">
        <v>46155.0</v>
      </c>
      <c r="C318" s="29" t="s">
        <v>189</v>
      </c>
      <c r="D318" s="31" t="s">
        <v>2515</v>
      </c>
      <c r="E318" s="31" t="s">
        <v>2515</v>
      </c>
      <c r="F318" s="31" t="s">
        <v>2515</v>
      </c>
      <c r="G318" s="31" t="s">
        <v>2515</v>
      </c>
      <c r="H318" s="31" t="s">
        <v>2515</v>
      </c>
      <c r="I318" s="33" t="s">
        <v>2516</v>
      </c>
      <c r="J318" s="33"/>
      <c r="K318" s="34">
        <v>12070.0</v>
      </c>
      <c r="L318" s="34">
        <v>12070.0</v>
      </c>
      <c r="M318" s="31" t="s">
        <v>2515</v>
      </c>
      <c r="N318" s="29" t="s">
        <v>381</v>
      </c>
      <c r="O318" s="33" t="s">
        <v>2516</v>
      </c>
      <c r="P318" s="29" t="s">
        <v>2812</v>
      </c>
      <c r="Q318" s="35" t="s">
        <v>2734</v>
      </c>
      <c r="R318" s="36"/>
      <c r="S318" s="37"/>
      <c r="T318" s="37"/>
      <c r="U318" s="2"/>
      <c r="V318" s="2"/>
      <c r="W318" s="2"/>
      <c r="X318" s="2"/>
      <c r="Y318" s="2"/>
      <c r="Z318" s="2"/>
    </row>
    <row r="319">
      <c r="A319" s="38" t="s">
        <v>784</v>
      </c>
      <c r="B319" s="39">
        <v>46206.0</v>
      </c>
      <c r="C319" s="38" t="s">
        <v>89</v>
      </c>
      <c r="D319" s="31" t="s">
        <v>2515</v>
      </c>
      <c r="E319" s="31" t="s">
        <v>2515</v>
      </c>
      <c r="F319" s="31" t="s">
        <v>2515</v>
      </c>
      <c r="G319" s="31" t="s">
        <v>2515</v>
      </c>
      <c r="H319" s="31" t="s">
        <v>2515</v>
      </c>
      <c r="I319" s="33" t="s">
        <v>2516</v>
      </c>
      <c r="J319" s="33"/>
      <c r="K319" s="40">
        <v>2050.0</v>
      </c>
      <c r="L319" s="40">
        <v>2050.0</v>
      </c>
      <c r="M319" s="31" t="s">
        <v>2515</v>
      </c>
      <c r="N319" s="38" t="s">
        <v>381</v>
      </c>
      <c r="O319" s="33" t="s">
        <v>2516</v>
      </c>
      <c r="P319" s="38" t="s">
        <v>2812</v>
      </c>
      <c r="Q319" s="41" t="s">
        <v>2734</v>
      </c>
      <c r="R319" s="36"/>
      <c r="S319" s="37"/>
      <c r="T319" s="37"/>
      <c r="U319" s="2"/>
      <c r="V319" s="2"/>
      <c r="W319" s="2"/>
      <c r="X319" s="2"/>
      <c r="Y319" s="2"/>
      <c r="Z319" s="2"/>
    </row>
    <row r="320">
      <c r="A320" s="29" t="s">
        <v>2816</v>
      </c>
      <c r="B320" s="30">
        <v>46153.0</v>
      </c>
      <c r="C320" s="29" t="s">
        <v>159</v>
      </c>
      <c r="D320" s="31" t="s">
        <v>2515</v>
      </c>
      <c r="E320" s="31" t="s">
        <v>2515</v>
      </c>
      <c r="F320" s="31" t="s">
        <v>2515</v>
      </c>
      <c r="G320" s="31" t="s">
        <v>2515</v>
      </c>
      <c r="H320" s="31" t="s">
        <v>2515</v>
      </c>
      <c r="I320" s="33" t="s">
        <v>2516</v>
      </c>
      <c r="J320" s="33"/>
      <c r="K320" s="34">
        <v>2100.0</v>
      </c>
      <c r="L320" s="34">
        <v>2100.0</v>
      </c>
      <c r="M320" s="31" t="s">
        <v>2515</v>
      </c>
      <c r="N320" s="29" t="s">
        <v>381</v>
      </c>
      <c r="O320" s="33" t="s">
        <v>2516</v>
      </c>
      <c r="P320" s="29" t="s">
        <v>2812</v>
      </c>
      <c r="Q320" s="35" t="s">
        <v>2734</v>
      </c>
      <c r="R320" s="36"/>
      <c r="S320" s="37"/>
      <c r="T320" s="37"/>
      <c r="U320" s="2"/>
      <c r="V320" s="2"/>
      <c r="W320" s="2"/>
      <c r="X320" s="2"/>
      <c r="Y320" s="2"/>
      <c r="Z320" s="2"/>
    </row>
    <row r="321">
      <c r="A321" s="38" t="s">
        <v>769</v>
      </c>
      <c r="B321" s="39">
        <v>46163.0</v>
      </c>
      <c r="C321" s="38" t="s">
        <v>189</v>
      </c>
      <c r="D321" s="31" t="s">
        <v>2515</v>
      </c>
      <c r="E321" s="31" t="s">
        <v>2515</v>
      </c>
      <c r="F321" s="31" t="s">
        <v>2515</v>
      </c>
      <c r="G321" s="31" t="s">
        <v>2515</v>
      </c>
      <c r="H321" s="31" t="s">
        <v>2515</v>
      </c>
      <c r="I321" s="31" t="s">
        <v>2515</v>
      </c>
      <c r="J321" s="38" t="s">
        <v>2710</v>
      </c>
      <c r="K321" s="40">
        <v>18644.0</v>
      </c>
      <c r="L321" s="40">
        <v>18644.0</v>
      </c>
      <c r="M321" s="31" t="s">
        <v>2515</v>
      </c>
      <c r="N321" s="38" t="s">
        <v>381</v>
      </c>
      <c r="O321" s="33" t="s">
        <v>2516</v>
      </c>
      <c r="P321" s="38" t="s">
        <v>2812</v>
      </c>
      <c r="Q321" s="41" t="s">
        <v>2734</v>
      </c>
      <c r="R321" s="36"/>
      <c r="S321" s="37"/>
      <c r="T321" s="37"/>
      <c r="U321" s="2"/>
      <c r="V321" s="2"/>
      <c r="W321" s="2"/>
      <c r="X321" s="2"/>
      <c r="Y321" s="2"/>
      <c r="Z321" s="2"/>
    </row>
    <row r="322">
      <c r="A322" s="29" t="s">
        <v>2817</v>
      </c>
      <c r="B322" s="30">
        <v>46148.0</v>
      </c>
      <c r="C322" s="29" t="s">
        <v>189</v>
      </c>
      <c r="D322" s="31" t="s">
        <v>2515</v>
      </c>
      <c r="E322" s="31" t="s">
        <v>2515</v>
      </c>
      <c r="F322" s="31" t="s">
        <v>2515</v>
      </c>
      <c r="G322" s="31" t="s">
        <v>2515</v>
      </c>
      <c r="H322" s="31" t="s">
        <v>2515</v>
      </c>
      <c r="I322" s="29" t="s">
        <v>2806</v>
      </c>
      <c r="J322" s="29" t="s">
        <v>2602</v>
      </c>
      <c r="K322" s="34">
        <v>3550.0</v>
      </c>
      <c r="L322" s="34">
        <v>3550.0</v>
      </c>
      <c r="M322" s="31" t="s">
        <v>2515</v>
      </c>
      <c r="N322" s="29" t="s">
        <v>381</v>
      </c>
      <c r="O322" s="33" t="s">
        <v>2516</v>
      </c>
      <c r="P322" s="29" t="s">
        <v>2812</v>
      </c>
      <c r="Q322" s="35" t="s">
        <v>2734</v>
      </c>
      <c r="R322" s="36"/>
      <c r="S322" s="37"/>
      <c r="T322" s="37"/>
      <c r="U322" s="2"/>
      <c r="V322" s="2"/>
      <c r="W322" s="2"/>
      <c r="X322" s="2"/>
      <c r="Y322" s="2"/>
      <c r="Z322" s="2"/>
    </row>
    <row r="323">
      <c r="A323" s="38" t="s">
        <v>2818</v>
      </c>
      <c r="B323" s="39">
        <v>46177.0</v>
      </c>
      <c r="C323" s="38" t="s">
        <v>89</v>
      </c>
      <c r="D323" s="31" t="s">
        <v>2515</v>
      </c>
      <c r="E323" s="31" t="s">
        <v>2515</v>
      </c>
      <c r="F323" s="31" t="s">
        <v>2515</v>
      </c>
      <c r="G323" s="31" t="s">
        <v>2515</v>
      </c>
      <c r="H323" s="31" t="s">
        <v>2515</v>
      </c>
      <c r="I323" s="33" t="s">
        <v>2516</v>
      </c>
      <c r="J323" s="33"/>
      <c r="K323" s="40">
        <v>1500.0</v>
      </c>
      <c r="L323" s="40">
        <v>1500.0</v>
      </c>
      <c r="M323" s="31" t="s">
        <v>2515</v>
      </c>
      <c r="N323" s="38" t="s">
        <v>381</v>
      </c>
      <c r="O323" s="33" t="s">
        <v>2516</v>
      </c>
      <c r="P323" s="38" t="s">
        <v>2812</v>
      </c>
      <c r="Q323" s="41" t="s">
        <v>2734</v>
      </c>
      <c r="R323" s="36"/>
      <c r="S323" s="37"/>
      <c r="T323" s="37"/>
      <c r="U323" s="2"/>
      <c r="V323" s="2"/>
      <c r="W323" s="2"/>
      <c r="X323" s="2"/>
      <c r="Y323" s="2"/>
      <c r="Z323" s="2"/>
    </row>
    <row r="324">
      <c r="A324" s="29" t="s">
        <v>766</v>
      </c>
      <c r="B324" s="30">
        <v>46212.0</v>
      </c>
      <c r="C324" s="29" t="s">
        <v>189</v>
      </c>
      <c r="D324" s="31" t="s">
        <v>2515</v>
      </c>
      <c r="E324" s="31" t="s">
        <v>2515</v>
      </c>
      <c r="F324" s="31" t="s">
        <v>2515</v>
      </c>
      <c r="G324" s="31" t="s">
        <v>2515</v>
      </c>
      <c r="H324" s="31" t="s">
        <v>2515</v>
      </c>
      <c r="I324" s="33" t="s">
        <v>2516</v>
      </c>
      <c r="J324" s="33"/>
      <c r="K324" s="34">
        <v>0.0</v>
      </c>
      <c r="L324" s="34">
        <v>0.0</v>
      </c>
      <c r="M324" s="31" t="s">
        <v>2515</v>
      </c>
      <c r="N324" s="29" t="s">
        <v>381</v>
      </c>
      <c r="O324" s="33" t="s">
        <v>2516</v>
      </c>
      <c r="P324" s="29" t="s">
        <v>2812</v>
      </c>
      <c r="Q324" s="35" t="s">
        <v>2734</v>
      </c>
      <c r="R324" s="36"/>
      <c r="S324" s="37"/>
      <c r="T324" s="37"/>
      <c r="U324" s="2"/>
      <c r="V324" s="2"/>
      <c r="W324" s="2"/>
      <c r="X324" s="2"/>
      <c r="Y324" s="2"/>
      <c r="Z324" s="2"/>
    </row>
    <row r="325">
      <c r="A325" s="38" t="s">
        <v>2819</v>
      </c>
      <c r="B325" s="39">
        <v>46167.0</v>
      </c>
      <c r="C325" s="38" t="s">
        <v>189</v>
      </c>
      <c r="D325" s="31" t="s">
        <v>2515</v>
      </c>
      <c r="E325" s="31" t="s">
        <v>2515</v>
      </c>
      <c r="F325" s="31" t="s">
        <v>2515</v>
      </c>
      <c r="G325" s="31" t="s">
        <v>2515</v>
      </c>
      <c r="H325" s="31" t="s">
        <v>2515</v>
      </c>
      <c r="I325" s="33" t="s">
        <v>2516</v>
      </c>
      <c r="J325" s="33"/>
      <c r="K325" s="40">
        <v>1500.0</v>
      </c>
      <c r="L325" s="40">
        <v>1500.0</v>
      </c>
      <c r="M325" s="31" t="s">
        <v>2515</v>
      </c>
      <c r="N325" s="38" t="s">
        <v>381</v>
      </c>
      <c r="O325" s="33" t="s">
        <v>2516</v>
      </c>
      <c r="P325" s="38" t="s">
        <v>2812</v>
      </c>
      <c r="Q325" s="41" t="s">
        <v>2734</v>
      </c>
      <c r="R325" s="36"/>
      <c r="S325" s="37"/>
      <c r="T325" s="37"/>
      <c r="U325" s="2"/>
      <c r="V325" s="2"/>
      <c r="W325" s="2"/>
      <c r="X325" s="2"/>
      <c r="Y325" s="2"/>
      <c r="Z325" s="2"/>
    </row>
    <row r="326">
      <c r="A326" s="29" t="s">
        <v>782</v>
      </c>
      <c r="B326" s="30">
        <v>46210.0</v>
      </c>
      <c r="C326" s="29" t="s">
        <v>189</v>
      </c>
      <c r="D326" s="31" t="s">
        <v>2515</v>
      </c>
      <c r="E326" s="31" t="s">
        <v>2515</v>
      </c>
      <c r="F326" s="31" t="s">
        <v>2515</v>
      </c>
      <c r="G326" s="31" t="s">
        <v>2515</v>
      </c>
      <c r="H326" s="31" t="s">
        <v>2515</v>
      </c>
      <c r="I326" s="33" t="s">
        <v>2516</v>
      </c>
      <c r="J326" s="33"/>
      <c r="K326" s="34">
        <v>4350.0</v>
      </c>
      <c r="L326" s="34">
        <v>4350.0</v>
      </c>
      <c r="M326" s="31" t="s">
        <v>2515</v>
      </c>
      <c r="N326" s="29" t="s">
        <v>381</v>
      </c>
      <c r="O326" s="33" t="s">
        <v>2516</v>
      </c>
      <c r="P326" s="29" t="s">
        <v>2812</v>
      </c>
      <c r="Q326" s="35" t="s">
        <v>2734</v>
      </c>
      <c r="R326" s="36"/>
      <c r="S326" s="37"/>
      <c r="T326" s="37"/>
      <c r="U326" s="2"/>
      <c r="V326" s="2"/>
      <c r="W326" s="2"/>
      <c r="X326" s="2"/>
      <c r="Y326" s="2"/>
      <c r="Z326" s="2"/>
    </row>
    <row r="327">
      <c r="A327" s="38" t="s">
        <v>2820</v>
      </c>
      <c r="B327" s="39">
        <v>46162.0</v>
      </c>
      <c r="C327" s="38" t="s">
        <v>189</v>
      </c>
      <c r="D327" s="31" t="s">
        <v>2515</v>
      </c>
      <c r="E327" s="31" t="s">
        <v>2515</v>
      </c>
      <c r="F327" s="31" t="s">
        <v>2515</v>
      </c>
      <c r="G327" s="31" t="s">
        <v>2515</v>
      </c>
      <c r="H327" s="31" t="s">
        <v>2515</v>
      </c>
      <c r="I327" s="33" t="s">
        <v>2516</v>
      </c>
      <c r="J327" s="33"/>
      <c r="K327" s="40">
        <v>2200.0</v>
      </c>
      <c r="L327" s="40">
        <v>2200.0</v>
      </c>
      <c r="M327" s="31" t="s">
        <v>2515</v>
      </c>
      <c r="N327" s="38" t="s">
        <v>381</v>
      </c>
      <c r="O327" s="33" t="s">
        <v>2516</v>
      </c>
      <c r="P327" s="38" t="s">
        <v>2812</v>
      </c>
      <c r="Q327" s="41" t="s">
        <v>2734</v>
      </c>
      <c r="R327" s="36"/>
      <c r="S327" s="37"/>
      <c r="T327" s="37"/>
      <c r="U327" s="2"/>
      <c r="V327" s="2"/>
      <c r="W327" s="2"/>
      <c r="X327" s="2"/>
      <c r="Y327" s="2"/>
      <c r="Z327" s="2"/>
    </row>
    <row r="328">
      <c r="A328" s="29" t="s">
        <v>812</v>
      </c>
      <c r="B328" s="30">
        <v>46204.0</v>
      </c>
      <c r="C328" s="29" t="s">
        <v>189</v>
      </c>
      <c r="D328" s="31" t="s">
        <v>2515</v>
      </c>
      <c r="E328" s="31" t="s">
        <v>2515</v>
      </c>
      <c r="F328" s="31" t="s">
        <v>2515</v>
      </c>
      <c r="G328" s="31" t="s">
        <v>2515</v>
      </c>
      <c r="H328" s="31" t="s">
        <v>2515</v>
      </c>
      <c r="I328" s="33" t="s">
        <v>2516</v>
      </c>
      <c r="J328" s="33"/>
      <c r="K328" s="34">
        <v>1000.0</v>
      </c>
      <c r="L328" s="34">
        <v>650.0</v>
      </c>
      <c r="M328" s="31" t="s">
        <v>2515</v>
      </c>
      <c r="N328" s="29" t="s">
        <v>381</v>
      </c>
      <c r="O328" s="33" t="s">
        <v>2516</v>
      </c>
      <c r="P328" s="29" t="s">
        <v>2812</v>
      </c>
      <c r="Q328" s="35" t="s">
        <v>2734</v>
      </c>
      <c r="R328" s="36"/>
      <c r="S328" s="37"/>
      <c r="T328" s="37"/>
      <c r="U328" s="2"/>
      <c r="V328" s="2"/>
      <c r="W328" s="2"/>
      <c r="X328" s="2"/>
      <c r="Y328" s="2"/>
      <c r="Z328" s="2"/>
    </row>
    <row r="329">
      <c r="A329" s="38" t="s">
        <v>2821</v>
      </c>
      <c r="B329" s="39">
        <v>46177.0</v>
      </c>
      <c r="C329" s="38" t="s">
        <v>189</v>
      </c>
      <c r="D329" s="31" t="s">
        <v>2515</v>
      </c>
      <c r="E329" s="31" t="s">
        <v>2515</v>
      </c>
      <c r="F329" s="31" t="s">
        <v>2515</v>
      </c>
      <c r="G329" s="31" t="s">
        <v>2515</v>
      </c>
      <c r="H329" s="31" t="s">
        <v>2515</v>
      </c>
      <c r="I329" s="33" t="s">
        <v>2516</v>
      </c>
      <c r="J329" s="33"/>
      <c r="K329" s="40">
        <v>3500.0</v>
      </c>
      <c r="L329" s="40">
        <v>3500.0</v>
      </c>
      <c r="M329" s="31" t="s">
        <v>2515</v>
      </c>
      <c r="N329" s="38" t="s">
        <v>381</v>
      </c>
      <c r="O329" s="33" t="s">
        <v>2516</v>
      </c>
      <c r="P329" s="38" t="s">
        <v>2812</v>
      </c>
      <c r="Q329" s="41" t="s">
        <v>2734</v>
      </c>
      <c r="R329" s="36"/>
      <c r="S329" s="37"/>
      <c r="T329" s="37"/>
      <c r="U329" s="2"/>
      <c r="V329" s="2"/>
      <c r="W329" s="2"/>
      <c r="X329" s="2"/>
      <c r="Y329" s="2"/>
      <c r="Z329" s="2"/>
    </row>
    <row r="330">
      <c r="A330" s="29" t="s">
        <v>2822</v>
      </c>
      <c r="B330" s="30">
        <v>46154.0</v>
      </c>
      <c r="C330" s="29" t="s">
        <v>189</v>
      </c>
      <c r="D330" s="31" t="s">
        <v>2515</v>
      </c>
      <c r="E330" s="31" t="s">
        <v>2515</v>
      </c>
      <c r="F330" s="31" t="s">
        <v>2515</v>
      </c>
      <c r="G330" s="31" t="s">
        <v>2515</v>
      </c>
      <c r="H330" s="31" t="s">
        <v>2515</v>
      </c>
      <c r="I330" s="33" t="s">
        <v>2516</v>
      </c>
      <c r="J330" s="33"/>
      <c r="K330" s="34">
        <v>3500.0</v>
      </c>
      <c r="L330" s="34">
        <v>3500.0</v>
      </c>
      <c r="M330" s="31" t="s">
        <v>2515</v>
      </c>
      <c r="N330" s="29" t="s">
        <v>381</v>
      </c>
      <c r="O330" s="33" t="s">
        <v>2516</v>
      </c>
      <c r="P330" s="29" t="s">
        <v>2812</v>
      </c>
      <c r="Q330" s="35" t="s">
        <v>2734</v>
      </c>
      <c r="R330" s="36"/>
      <c r="S330" s="37"/>
      <c r="T330" s="37"/>
      <c r="U330" s="2"/>
      <c r="V330" s="2"/>
      <c r="W330" s="2"/>
      <c r="X330" s="2"/>
      <c r="Y330" s="2"/>
      <c r="Z330" s="2"/>
    </row>
    <row r="331">
      <c r="A331" s="38" t="s">
        <v>2823</v>
      </c>
      <c r="B331" s="39">
        <v>46183.0</v>
      </c>
      <c r="C331" s="38" t="s">
        <v>189</v>
      </c>
      <c r="D331" s="31" t="s">
        <v>2515</v>
      </c>
      <c r="E331" s="31" t="s">
        <v>2515</v>
      </c>
      <c r="F331" s="31" t="s">
        <v>2515</v>
      </c>
      <c r="G331" s="31" t="s">
        <v>2515</v>
      </c>
      <c r="H331" s="31" t="s">
        <v>2515</v>
      </c>
      <c r="I331" s="33" t="s">
        <v>2516</v>
      </c>
      <c r="J331" s="33"/>
      <c r="K331" s="40">
        <v>1500.0</v>
      </c>
      <c r="L331" s="40">
        <v>1500.0</v>
      </c>
      <c r="M331" s="31" t="s">
        <v>2515</v>
      </c>
      <c r="N331" s="38" t="s">
        <v>381</v>
      </c>
      <c r="O331" s="33" t="s">
        <v>2516</v>
      </c>
      <c r="P331" s="38" t="s">
        <v>2812</v>
      </c>
      <c r="Q331" s="41" t="s">
        <v>2734</v>
      </c>
      <c r="R331" s="36"/>
      <c r="S331" s="37"/>
      <c r="T331" s="37"/>
      <c r="U331" s="2"/>
      <c r="V331" s="2"/>
      <c r="W331" s="2"/>
      <c r="X331" s="2"/>
      <c r="Y331" s="2"/>
      <c r="Z331" s="2"/>
    </row>
    <row r="332">
      <c r="A332" s="29" t="s">
        <v>763</v>
      </c>
      <c r="B332" s="30">
        <v>46202.0</v>
      </c>
      <c r="C332" s="29" t="s">
        <v>189</v>
      </c>
      <c r="D332" s="31" t="s">
        <v>2515</v>
      </c>
      <c r="E332" s="31" t="s">
        <v>2515</v>
      </c>
      <c r="F332" s="31" t="s">
        <v>2515</v>
      </c>
      <c r="G332" s="31" t="s">
        <v>2515</v>
      </c>
      <c r="H332" s="31" t="s">
        <v>2515</v>
      </c>
      <c r="I332" s="29" t="s">
        <v>2824</v>
      </c>
      <c r="J332" s="29" t="s">
        <v>2825</v>
      </c>
      <c r="K332" s="34">
        <v>5850.0</v>
      </c>
      <c r="L332" s="34">
        <v>5850.0</v>
      </c>
      <c r="M332" s="31" t="s">
        <v>2515</v>
      </c>
      <c r="N332" s="29" t="s">
        <v>381</v>
      </c>
      <c r="O332" s="33" t="s">
        <v>2516</v>
      </c>
      <c r="P332" s="29" t="s">
        <v>2812</v>
      </c>
      <c r="Q332" s="35" t="s">
        <v>2734</v>
      </c>
      <c r="R332" s="36"/>
      <c r="S332" s="37"/>
      <c r="T332" s="37"/>
      <c r="U332" s="2"/>
      <c r="V332" s="2"/>
      <c r="W332" s="2"/>
      <c r="X332" s="2"/>
      <c r="Y332" s="2"/>
      <c r="Z332" s="2"/>
    </row>
    <row r="333">
      <c r="A333" s="38" t="s">
        <v>2826</v>
      </c>
      <c r="B333" s="39">
        <v>46176.0</v>
      </c>
      <c r="C333" s="38" t="s">
        <v>2542</v>
      </c>
      <c r="D333" s="31" t="s">
        <v>2515</v>
      </c>
      <c r="E333" s="31" t="s">
        <v>2515</v>
      </c>
      <c r="F333" s="31" t="s">
        <v>2515</v>
      </c>
      <c r="G333" s="31" t="s">
        <v>2515</v>
      </c>
      <c r="H333" s="31" t="s">
        <v>2515</v>
      </c>
      <c r="I333" s="33" t="s">
        <v>2516</v>
      </c>
      <c r="J333" s="33"/>
      <c r="K333" s="40">
        <v>11325.0</v>
      </c>
      <c r="L333" s="40">
        <v>11325.0</v>
      </c>
      <c r="M333" s="31" t="s">
        <v>2515</v>
      </c>
      <c r="N333" s="38" t="s">
        <v>381</v>
      </c>
      <c r="O333" s="33" t="s">
        <v>2516</v>
      </c>
      <c r="P333" s="38" t="s">
        <v>2812</v>
      </c>
      <c r="Q333" s="41" t="s">
        <v>2734</v>
      </c>
      <c r="R333" s="36"/>
      <c r="S333" s="37"/>
      <c r="T333" s="37"/>
      <c r="U333" s="2"/>
      <c r="V333" s="2"/>
      <c r="W333" s="2"/>
      <c r="X333" s="2"/>
      <c r="Y333" s="2"/>
      <c r="Z333" s="2"/>
    </row>
    <row r="334">
      <c r="A334" s="29" t="s">
        <v>2827</v>
      </c>
      <c r="B334" s="30">
        <v>46153.0</v>
      </c>
      <c r="C334" s="29" t="s">
        <v>2542</v>
      </c>
      <c r="D334" s="31" t="s">
        <v>2515</v>
      </c>
      <c r="E334" s="31" t="s">
        <v>2515</v>
      </c>
      <c r="F334" s="31" t="s">
        <v>2515</v>
      </c>
      <c r="G334" s="31" t="s">
        <v>2515</v>
      </c>
      <c r="H334" s="31" t="s">
        <v>2515</v>
      </c>
      <c r="I334" s="33" t="s">
        <v>2516</v>
      </c>
      <c r="J334" s="33"/>
      <c r="K334" s="34">
        <v>2000.0</v>
      </c>
      <c r="L334" s="34">
        <v>2000.0</v>
      </c>
      <c r="M334" s="31" t="s">
        <v>2515</v>
      </c>
      <c r="N334" s="29" t="s">
        <v>381</v>
      </c>
      <c r="O334" s="33" t="s">
        <v>2516</v>
      </c>
      <c r="P334" s="29" t="s">
        <v>2812</v>
      </c>
      <c r="Q334" s="35" t="s">
        <v>2734</v>
      </c>
      <c r="R334" s="36"/>
      <c r="S334" s="37"/>
      <c r="T334" s="37"/>
      <c r="U334" s="2"/>
      <c r="V334" s="2"/>
      <c r="W334" s="2"/>
      <c r="X334" s="2"/>
      <c r="Y334" s="2"/>
      <c r="Z334" s="2"/>
    </row>
    <row r="335">
      <c r="A335" s="38" t="s">
        <v>2828</v>
      </c>
      <c r="B335" s="39">
        <v>46164.0</v>
      </c>
      <c r="C335" s="38" t="s">
        <v>189</v>
      </c>
      <c r="D335" s="31" t="s">
        <v>2515</v>
      </c>
      <c r="E335" s="31" t="s">
        <v>2515</v>
      </c>
      <c r="F335" s="31" t="s">
        <v>2515</v>
      </c>
      <c r="G335" s="31" t="s">
        <v>2515</v>
      </c>
      <c r="H335" s="31" t="s">
        <v>2515</v>
      </c>
      <c r="I335" s="33" t="s">
        <v>2516</v>
      </c>
      <c r="J335" s="33"/>
      <c r="K335" s="40">
        <v>2200.0</v>
      </c>
      <c r="L335" s="40">
        <v>2200.0</v>
      </c>
      <c r="M335" s="31" t="s">
        <v>2515</v>
      </c>
      <c r="N335" s="38" t="s">
        <v>381</v>
      </c>
      <c r="O335" s="33" t="s">
        <v>2516</v>
      </c>
      <c r="P335" s="38" t="s">
        <v>2812</v>
      </c>
      <c r="Q335" s="41" t="s">
        <v>2734</v>
      </c>
      <c r="R335" s="36"/>
      <c r="S335" s="37"/>
      <c r="T335" s="37"/>
      <c r="U335" s="2"/>
      <c r="V335" s="2"/>
      <c r="W335" s="2"/>
      <c r="X335" s="2"/>
      <c r="Y335" s="2"/>
      <c r="Z335" s="2"/>
    </row>
    <row r="336">
      <c r="A336" s="29" t="s">
        <v>2829</v>
      </c>
      <c r="B336" s="30">
        <v>46167.0</v>
      </c>
      <c r="C336" s="29" t="s">
        <v>2651</v>
      </c>
      <c r="D336" s="31" t="s">
        <v>2515</v>
      </c>
      <c r="E336" s="31" t="s">
        <v>2515</v>
      </c>
      <c r="F336" s="31" t="s">
        <v>2515</v>
      </c>
      <c r="G336" s="31" t="s">
        <v>2515</v>
      </c>
      <c r="H336" s="31" t="s">
        <v>2515</v>
      </c>
      <c r="I336" s="29" t="s">
        <v>2830</v>
      </c>
      <c r="J336" s="29" t="s">
        <v>2831</v>
      </c>
      <c r="K336" s="34">
        <v>9630.0</v>
      </c>
      <c r="L336" s="34">
        <v>9630.0</v>
      </c>
      <c r="M336" s="31" t="s">
        <v>2515</v>
      </c>
      <c r="N336" s="29" t="s">
        <v>381</v>
      </c>
      <c r="O336" s="33" t="s">
        <v>2516</v>
      </c>
      <c r="P336" s="29" t="s">
        <v>2812</v>
      </c>
      <c r="Q336" s="35" t="s">
        <v>2734</v>
      </c>
      <c r="R336" s="36"/>
      <c r="S336" s="37"/>
      <c r="T336" s="37"/>
      <c r="U336" s="2"/>
      <c r="V336" s="2"/>
      <c r="W336" s="2"/>
      <c r="X336" s="2"/>
      <c r="Y336" s="2"/>
      <c r="Z336" s="2"/>
    </row>
    <row r="337">
      <c r="A337" s="38" t="s">
        <v>2832</v>
      </c>
      <c r="B337" s="39">
        <v>46176.0</v>
      </c>
      <c r="C337" s="38" t="s">
        <v>334</v>
      </c>
      <c r="D337" s="31" t="s">
        <v>2515</v>
      </c>
      <c r="E337" s="31" t="s">
        <v>2515</v>
      </c>
      <c r="F337" s="31" t="s">
        <v>2515</v>
      </c>
      <c r="G337" s="31" t="s">
        <v>2515</v>
      </c>
      <c r="H337" s="31" t="s">
        <v>2515</v>
      </c>
      <c r="I337" s="33" t="s">
        <v>2516</v>
      </c>
      <c r="J337" s="33"/>
      <c r="K337" s="40">
        <v>2200.0</v>
      </c>
      <c r="L337" s="40">
        <v>2200.0</v>
      </c>
      <c r="M337" s="31" t="s">
        <v>2515</v>
      </c>
      <c r="N337" s="38" t="s">
        <v>381</v>
      </c>
      <c r="O337" s="33" t="s">
        <v>2516</v>
      </c>
      <c r="P337" s="38" t="s">
        <v>2812</v>
      </c>
      <c r="Q337" s="41" t="s">
        <v>2734</v>
      </c>
      <c r="R337" s="36"/>
      <c r="S337" s="37"/>
      <c r="T337" s="37"/>
      <c r="U337" s="2"/>
      <c r="V337" s="2"/>
      <c r="W337" s="2"/>
      <c r="X337" s="2"/>
      <c r="Y337" s="2"/>
      <c r="Z337" s="2"/>
    </row>
    <row r="338">
      <c r="A338" s="29" t="s">
        <v>751</v>
      </c>
      <c r="B338" s="30">
        <v>46183.0</v>
      </c>
      <c r="C338" s="29" t="s">
        <v>189</v>
      </c>
      <c r="D338" s="31" t="s">
        <v>2515</v>
      </c>
      <c r="E338" s="31" t="s">
        <v>2515</v>
      </c>
      <c r="F338" s="31" t="s">
        <v>2515</v>
      </c>
      <c r="G338" s="31" t="s">
        <v>2515</v>
      </c>
      <c r="H338" s="31" t="s">
        <v>2515</v>
      </c>
      <c r="I338" s="33" t="s">
        <v>2516</v>
      </c>
      <c r="J338" s="33"/>
      <c r="K338" s="34">
        <v>4350.0</v>
      </c>
      <c r="L338" s="34">
        <v>4350.0</v>
      </c>
      <c r="M338" s="31" t="s">
        <v>2515</v>
      </c>
      <c r="N338" s="29" t="s">
        <v>381</v>
      </c>
      <c r="O338" s="33" t="s">
        <v>2516</v>
      </c>
      <c r="P338" s="29" t="s">
        <v>2812</v>
      </c>
      <c r="Q338" s="35" t="s">
        <v>2734</v>
      </c>
      <c r="R338" s="36"/>
      <c r="S338" s="37"/>
      <c r="T338" s="37"/>
      <c r="U338" s="2"/>
      <c r="V338" s="2"/>
      <c r="W338" s="2"/>
      <c r="X338" s="2"/>
      <c r="Y338" s="2"/>
      <c r="Z338" s="2"/>
    </row>
    <row r="339">
      <c r="A339" s="38" t="s">
        <v>2833</v>
      </c>
      <c r="B339" s="39">
        <v>46192.0</v>
      </c>
      <c r="C339" s="38" t="s">
        <v>334</v>
      </c>
      <c r="D339" s="31" t="s">
        <v>2515</v>
      </c>
      <c r="E339" s="31" t="s">
        <v>2515</v>
      </c>
      <c r="F339" s="31" t="s">
        <v>2515</v>
      </c>
      <c r="G339" s="31" t="s">
        <v>2515</v>
      </c>
      <c r="H339" s="31" t="s">
        <v>2515</v>
      </c>
      <c r="I339" s="33" t="s">
        <v>2516</v>
      </c>
      <c r="J339" s="33"/>
      <c r="K339" s="40">
        <v>2200.0</v>
      </c>
      <c r="L339" s="40">
        <v>2200.0</v>
      </c>
      <c r="M339" s="31" t="s">
        <v>2515</v>
      </c>
      <c r="N339" s="38" t="s">
        <v>381</v>
      </c>
      <c r="O339" s="33" t="s">
        <v>2516</v>
      </c>
      <c r="P339" s="38" t="s">
        <v>2812</v>
      </c>
      <c r="Q339" s="41" t="s">
        <v>2734</v>
      </c>
      <c r="R339" s="36"/>
      <c r="S339" s="37"/>
      <c r="T339" s="37"/>
      <c r="U339" s="2"/>
      <c r="V339" s="2"/>
      <c r="W339" s="2"/>
      <c r="X339" s="2"/>
      <c r="Y339" s="2"/>
      <c r="Z339" s="2"/>
    </row>
    <row r="340">
      <c r="A340" s="29" t="s">
        <v>2834</v>
      </c>
      <c r="B340" s="30">
        <v>46163.0</v>
      </c>
      <c r="C340" s="29" t="s">
        <v>189</v>
      </c>
      <c r="D340" s="31" t="s">
        <v>2515</v>
      </c>
      <c r="E340" s="31" t="s">
        <v>2515</v>
      </c>
      <c r="F340" s="31" t="s">
        <v>2515</v>
      </c>
      <c r="G340" s="31" t="s">
        <v>2515</v>
      </c>
      <c r="H340" s="31" t="s">
        <v>2515</v>
      </c>
      <c r="I340" s="33" t="s">
        <v>2516</v>
      </c>
      <c r="J340" s="33"/>
      <c r="K340" s="34">
        <v>2200.0</v>
      </c>
      <c r="L340" s="34">
        <v>2200.0</v>
      </c>
      <c r="M340" s="31" t="s">
        <v>2515</v>
      </c>
      <c r="N340" s="29" t="s">
        <v>2835</v>
      </c>
      <c r="O340" s="33" t="s">
        <v>2516</v>
      </c>
      <c r="P340" s="29" t="s">
        <v>2555</v>
      </c>
      <c r="Q340" s="35" t="s">
        <v>2556</v>
      </c>
      <c r="R340" s="36"/>
      <c r="S340" s="37"/>
      <c r="T340" s="37"/>
      <c r="U340" s="2"/>
      <c r="V340" s="2"/>
      <c r="W340" s="2"/>
      <c r="X340" s="2"/>
      <c r="Y340" s="2"/>
      <c r="Z340" s="2"/>
    </row>
    <row r="341">
      <c r="A341" s="38" t="s">
        <v>2836</v>
      </c>
      <c r="B341" s="39">
        <v>46161.0</v>
      </c>
      <c r="C341" s="38" t="s">
        <v>89</v>
      </c>
      <c r="D341" s="31" t="s">
        <v>2515</v>
      </c>
      <c r="E341" s="31" t="s">
        <v>2515</v>
      </c>
      <c r="F341" s="31" t="s">
        <v>2515</v>
      </c>
      <c r="G341" s="31" t="s">
        <v>2515</v>
      </c>
      <c r="H341" s="31" t="s">
        <v>2515</v>
      </c>
      <c r="I341" s="33" t="s">
        <v>2516</v>
      </c>
      <c r="J341" s="33"/>
      <c r="K341" s="40">
        <v>1500.0</v>
      </c>
      <c r="L341" s="40">
        <v>1500.0</v>
      </c>
      <c r="M341" s="31" t="s">
        <v>2515</v>
      </c>
      <c r="N341" s="38" t="s">
        <v>2835</v>
      </c>
      <c r="O341" s="33" t="s">
        <v>2516</v>
      </c>
      <c r="P341" s="38" t="s">
        <v>2555</v>
      </c>
      <c r="Q341" s="41" t="s">
        <v>2556</v>
      </c>
      <c r="R341" s="36"/>
      <c r="S341" s="37"/>
      <c r="T341" s="37"/>
      <c r="U341" s="2"/>
      <c r="V341" s="2"/>
      <c r="W341" s="2"/>
      <c r="X341" s="2"/>
      <c r="Y341" s="2"/>
      <c r="Z341" s="2"/>
    </row>
    <row r="342">
      <c r="A342" s="29" t="s">
        <v>2837</v>
      </c>
      <c r="B342" s="30">
        <v>46153.0</v>
      </c>
      <c r="C342" s="29" t="s">
        <v>2521</v>
      </c>
      <c r="D342" s="31" t="s">
        <v>2515</v>
      </c>
      <c r="E342" s="31" t="s">
        <v>2515</v>
      </c>
      <c r="F342" s="32" t="s">
        <v>1000</v>
      </c>
      <c r="G342" s="31" t="s">
        <v>2515</v>
      </c>
      <c r="H342" s="31" t="s">
        <v>2515</v>
      </c>
      <c r="I342" s="33" t="s">
        <v>2516</v>
      </c>
      <c r="J342" s="33"/>
      <c r="K342" s="34">
        <v>0.0</v>
      </c>
      <c r="L342" s="34">
        <v>0.0</v>
      </c>
      <c r="M342" s="32" t="s">
        <v>1000</v>
      </c>
      <c r="N342" s="29" t="s">
        <v>257</v>
      </c>
      <c r="O342" s="33" t="s">
        <v>2516</v>
      </c>
      <c r="P342" s="29" t="s">
        <v>2785</v>
      </c>
      <c r="Q342" s="35" t="s">
        <v>39</v>
      </c>
      <c r="R342" s="36"/>
      <c r="S342" s="37"/>
      <c r="T342" s="37"/>
      <c r="U342" s="2"/>
      <c r="V342" s="2"/>
      <c r="W342" s="2"/>
      <c r="X342" s="2"/>
      <c r="Y342" s="2"/>
      <c r="Z342" s="2"/>
    </row>
    <row r="343">
      <c r="A343" s="38" t="s">
        <v>2838</v>
      </c>
      <c r="B343" s="39">
        <v>46177.0</v>
      </c>
      <c r="C343" s="38" t="s">
        <v>159</v>
      </c>
      <c r="D343" s="31" t="s">
        <v>2515</v>
      </c>
      <c r="E343" s="31" t="s">
        <v>2515</v>
      </c>
      <c r="F343" s="31" t="s">
        <v>2515</v>
      </c>
      <c r="G343" s="31" t="s">
        <v>2515</v>
      </c>
      <c r="H343" s="31" t="s">
        <v>2515</v>
      </c>
      <c r="I343" s="33" t="s">
        <v>2516</v>
      </c>
      <c r="J343" s="33"/>
      <c r="K343" s="40">
        <v>1500.0</v>
      </c>
      <c r="L343" s="40">
        <v>1500.0</v>
      </c>
      <c r="M343" s="31" t="s">
        <v>2515</v>
      </c>
      <c r="N343" s="38" t="s">
        <v>257</v>
      </c>
      <c r="O343" s="33" t="s">
        <v>2516</v>
      </c>
      <c r="P343" s="38" t="s">
        <v>2785</v>
      </c>
      <c r="Q343" s="41" t="s">
        <v>39</v>
      </c>
      <c r="R343" s="36"/>
      <c r="S343" s="37"/>
      <c r="T343" s="37"/>
      <c r="U343" s="2"/>
      <c r="V343" s="2"/>
      <c r="W343" s="2"/>
      <c r="X343" s="2"/>
      <c r="Y343" s="2"/>
      <c r="Z343" s="2"/>
    </row>
    <row r="344">
      <c r="A344" s="29" t="s">
        <v>711</v>
      </c>
      <c r="B344" s="30">
        <v>46203.0</v>
      </c>
      <c r="C344" s="29" t="s">
        <v>189</v>
      </c>
      <c r="D344" s="31" t="s">
        <v>2515</v>
      </c>
      <c r="E344" s="31" t="s">
        <v>2515</v>
      </c>
      <c r="F344" s="32" t="s">
        <v>1000</v>
      </c>
      <c r="G344" s="31" t="s">
        <v>2515</v>
      </c>
      <c r="H344" s="31" t="s">
        <v>2515</v>
      </c>
      <c r="I344" s="33" t="s">
        <v>2516</v>
      </c>
      <c r="J344" s="33"/>
      <c r="K344" s="34">
        <v>2200.0</v>
      </c>
      <c r="L344" s="34">
        <v>2200.0</v>
      </c>
      <c r="M344" s="31" t="s">
        <v>2515</v>
      </c>
      <c r="N344" s="29" t="s">
        <v>257</v>
      </c>
      <c r="O344" s="33" t="s">
        <v>2516</v>
      </c>
      <c r="P344" s="29" t="s">
        <v>2785</v>
      </c>
      <c r="Q344" s="35" t="s">
        <v>39</v>
      </c>
      <c r="R344" s="36"/>
      <c r="S344" s="37"/>
      <c r="T344" s="37"/>
      <c r="U344" s="2"/>
      <c r="V344" s="2"/>
      <c r="W344" s="2"/>
      <c r="X344" s="2"/>
      <c r="Y344" s="2"/>
      <c r="Z344" s="2"/>
    </row>
    <row r="345">
      <c r="A345" s="38" t="s">
        <v>2839</v>
      </c>
      <c r="B345" s="39">
        <v>46195.0</v>
      </c>
      <c r="C345" s="38" t="s">
        <v>189</v>
      </c>
      <c r="D345" s="31" t="s">
        <v>2515</v>
      </c>
      <c r="E345" s="31" t="s">
        <v>2515</v>
      </c>
      <c r="F345" s="31" t="s">
        <v>2515</v>
      </c>
      <c r="G345" s="31" t="s">
        <v>2515</v>
      </c>
      <c r="H345" s="31" t="s">
        <v>2515</v>
      </c>
      <c r="I345" s="33" t="s">
        <v>2516</v>
      </c>
      <c r="J345" s="33"/>
      <c r="K345" s="40">
        <v>4500.0</v>
      </c>
      <c r="L345" s="40">
        <v>1000.0</v>
      </c>
      <c r="M345" s="31" t="s">
        <v>2515</v>
      </c>
      <c r="N345" s="38" t="s">
        <v>257</v>
      </c>
      <c r="O345" s="33" t="s">
        <v>2516</v>
      </c>
      <c r="P345" s="38" t="s">
        <v>2785</v>
      </c>
      <c r="Q345" s="41" t="s">
        <v>39</v>
      </c>
      <c r="R345" s="36"/>
      <c r="S345" s="37"/>
      <c r="T345" s="37"/>
      <c r="U345" s="2"/>
      <c r="V345" s="2"/>
      <c r="W345" s="2"/>
      <c r="X345" s="2"/>
      <c r="Y345" s="2"/>
      <c r="Z345" s="2"/>
    </row>
    <row r="346">
      <c r="A346" s="29" t="s">
        <v>2840</v>
      </c>
      <c r="B346" s="30">
        <v>46174.0</v>
      </c>
      <c r="C346" s="29" t="s">
        <v>544</v>
      </c>
      <c r="D346" s="31" t="s">
        <v>2515</v>
      </c>
      <c r="E346" s="31" t="s">
        <v>2515</v>
      </c>
      <c r="F346" s="31" t="s">
        <v>2515</v>
      </c>
      <c r="G346" s="31" t="s">
        <v>2515</v>
      </c>
      <c r="H346" s="31" t="s">
        <v>2515</v>
      </c>
      <c r="I346" s="33" t="s">
        <v>2516</v>
      </c>
      <c r="J346" s="33"/>
      <c r="K346" s="34">
        <v>3500.0</v>
      </c>
      <c r="L346" s="34">
        <v>3500.0</v>
      </c>
      <c r="M346" s="31" t="s">
        <v>2515</v>
      </c>
      <c r="N346" s="29" t="s">
        <v>257</v>
      </c>
      <c r="O346" s="33" t="s">
        <v>2516</v>
      </c>
      <c r="P346" s="29" t="s">
        <v>2785</v>
      </c>
      <c r="Q346" s="35" t="s">
        <v>39</v>
      </c>
      <c r="R346" s="36"/>
      <c r="S346" s="37"/>
      <c r="T346" s="37"/>
      <c r="U346" s="2"/>
      <c r="V346" s="2"/>
      <c r="W346" s="2"/>
      <c r="X346" s="2"/>
      <c r="Y346" s="2"/>
      <c r="Z346" s="2"/>
    </row>
    <row r="347">
      <c r="A347" s="38" t="s">
        <v>314</v>
      </c>
      <c r="B347" s="39">
        <v>46150.0</v>
      </c>
      <c r="C347" s="38" t="s">
        <v>189</v>
      </c>
      <c r="D347" s="31" t="s">
        <v>2515</v>
      </c>
      <c r="E347" s="31" t="s">
        <v>2515</v>
      </c>
      <c r="F347" s="31" t="s">
        <v>2515</v>
      </c>
      <c r="G347" s="31" t="s">
        <v>2515</v>
      </c>
      <c r="H347" s="31" t="s">
        <v>2515</v>
      </c>
      <c r="I347" s="33" t="s">
        <v>2516</v>
      </c>
      <c r="J347" s="33"/>
      <c r="K347" s="40">
        <v>67506.0</v>
      </c>
      <c r="L347" s="40">
        <v>67506.0</v>
      </c>
      <c r="M347" s="31" t="s">
        <v>2515</v>
      </c>
      <c r="N347" s="38" t="s">
        <v>257</v>
      </c>
      <c r="O347" s="33" t="s">
        <v>2516</v>
      </c>
      <c r="P347" s="38" t="s">
        <v>2785</v>
      </c>
      <c r="Q347" s="41" t="s">
        <v>39</v>
      </c>
      <c r="R347" s="36"/>
      <c r="S347" s="37"/>
      <c r="T347" s="37"/>
      <c r="U347" s="2"/>
      <c r="V347" s="2"/>
      <c r="W347" s="2"/>
      <c r="X347" s="2"/>
      <c r="Y347" s="2"/>
      <c r="Z347" s="2"/>
    </row>
    <row r="348">
      <c r="A348" s="29" t="s">
        <v>2841</v>
      </c>
      <c r="B348" s="30">
        <v>46179.0</v>
      </c>
      <c r="C348" s="29" t="s">
        <v>544</v>
      </c>
      <c r="D348" s="31" t="s">
        <v>2515</v>
      </c>
      <c r="E348" s="31" t="s">
        <v>2515</v>
      </c>
      <c r="F348" s="31" t="s">
        <v>2515</v>
      </c>
      <c r="G348" s="31" t="s">
        <v>2515</v>
      </c>
      <c r="H348" s="31" t="s">
        <v>2515</v>
      </c>
      <c r="I348" s="33" t="s">
        <v>2516</v>
      </c>
      <c r="J348" s="33"/>
      <c r="K348" s="34">
        <v>3500.0</v>
      </c>
      <c r="L348" s="34">
        <v>3500.0</v>
      </c>
      <c r="M348" s="31" t="s">
        <v>2515</v>
      </c>
      <c r="N348" s="29" t="s">
        <v>257</v>
      </c>
      <c r="O348" s="33" t="s">
        <v>2516</v>
      </c>
      <c r="P348" s="29" t="s">
        <v>2785</v>
      </c>
      <c r="Q348" s="35" t="s">
        <v>39</v>
      </c>
      <c r="R348" s="36"/>
      <c r="S348" s="37"/>
      <c r="T348" s="37"/>
      <c r="U348" s="2"/>
      <c r="V348" s="2"/>
      <c r="W348" s="2"/>
      <c r="X348" s="2"/>
      <c r="Y348" s="2"/>
      <c r="Z348" s="2"/>
    </row>
    <row r="349">
      <c r="A349" s="38" t="s">
        <v>2842</v>
      </c>
      <c r="B349" s="39">
        <v>46156.0</v>
      </c>
      <c r="C349" s="38" t="s">
        <v>189</v>
      </c>
      <c r="D349" s="31" t="s">
        <v>2515</v>
      </c>
      <c r="E349" s="31" t="s">
        <v>2515</v>
      </c>
      <c r="F349" s="31" t="s">
        <v>2515</v>
      </c>
      <c r="G349" s="31" t="s">
        <v>2515</v>
      </c>
      <c r="H349" s="31" t="s">
        <v>2515</v>
      </c>
      <c r="I349" s="33" t="s">
        <v>2516</v>
      </c>
      <c r="J349" s="33"/>
      <c r="K349" s="40">
        <v>0.0</v>
      </c>
      <c r="L349" s="40">
        <v>0.0</v>
      </c>
      <c r="M349" s="31" t="s">
        <v>2515</v>
      </c>
      <c r="N349" s="38" t="s">
        <v>257</v>
      </c>
      <c r="O349" s="33" t="s">
        <v>2516</v>
      </c>
      <c r="P349" s="38" t="s">
        <v>2785</v>
      </c>
      <c r="Q349" s="41" t="s">
        <v>39</v>
      </c>
      <c r="R349" s="36"/>
      <c r="S349" s="37"/>
      <c r="T349" s="37"/>
      <c r="U349" s="2"/>
      <c r="V349" s="2"/>
      <c r="W349" s="2"/>
      <c r="X349" s="2"/>
      <c r="Y349" s="2"/>
      <c r="Z349" s="2"/>
    </row>
    <row r="350">
      <c r="A350" s="29" t="s">
        <v>2843</v>
      </c>
      <c r="B350" s="30">
        <v>46195.0</v>
      </c>
      <c r="C350" s="29" t="s">
        <v>189</v>
      </c>
      <c r="D350" s="31" t="s">
        <v>2515</v>
      </c>
      <c r="E350" s="31" t="s">
        <v>2515</v>
      </c>
      <c r="F350" s="31" t="s">
        <v>2515</v>
      </c>
      <c r="G350" s="31" t="s">
        <v>2515</v>
      </c>
      <c r="H350" s="31" t="s">
        <v>2515</v>
      </c>
      <c r="I350" s="33" t="s">
        <v>2516</v>
      </c>
      <c r="J350" s="33"/>
      <c r="K350" s="34">
        <v>2200.0</v>
      </c>
      <c r="L350" s="34">
        <v>2200.0</v>
      </c>
      <c r="M350" s="31" t="s">
        <v>2515</v>
      </c>
      <c r="N350" s="29" t="s">
        <v>257</v>
      </c>
      <c r="O350" s="33" t="s">
        <v>2516</v>
      </c>
      <c r="P350" s="29" t="s">
        <v>2785</v>
      </c>
      <c r="Q350" s="35" t="s">
        <v>39</v>
      </c>
      <c r="R350" s="36"/>
      <c r="S350" s="37"/>
      <c r="T350" s="37"/>
      <c r="U350" s="2"/>
      <c r="V350" s="2"/>
      <c r="W350" s="2"/>
      <c r="X350" s="2"/>
      <c r="Y350" s="2"/>
      <c r="Z350" s="2"/>
    </row>
    <row r="351">
      <c r="A351" s="38" t="s">
        <v>2844</v>
      </c>
      <c r="B351" s="39">
        <v>46144.0</v>
      </c>
      <c r="C351" s="38" t="s">
        <v>189</v>
      </c>
      <c r="D351" s="31" t="s">
        <v>2515</v>
      </c>
      <c r="E351" s="31" t="s">
        <v>2515</v>
      </c>
      <c r="F351" s="31" t="s">
        <v>2515</v>
      </c>
      <c r="G351" s="32" t="s">
        <v>1000</v>
      </c>
      <c r="H351" s="31" t="s">
        <v>2515</v>
      </c>
      <c r="I351" s="33" t="s">
        <v>2516</v>
      </c>
      <c r="J351" s="33"/>
      <c r="K351" s="40">
        <v>4300.0</v>
      </c>
      <c r="L351" s="40">
        <v>4300.0</v>
      </c>
      <c r="M351" s="31" t="s">
        <v>2515</v>
      </c>
      <c r="N351" s="38" t="s">
        <v>257</v>
      </c>
      <c r="O351" s="33" t="s">
        <v>2516</v>
      </c>
      <c r="P351" s="38" t="s">
        <v>2785</v>
      </c>
      <c r="Q351" s="41" t="s">
        <v>39</v>
      </c>
      <c r="R351" s="36"/>
      <c r="S351" s="37"/>
      <c r="T351" s="37"/>
      <c r="U351" s="2"/>
      <c r="V351" s="2"/>
      <c r="W351" s="2"/>
      <c r="X351" s="2"/>
      <c r="Y351" s="2"/>
      <c r="Z351" s="2"/>
    </row>
    <row r="352">
      <c r="A352" s="29" t="s">
        <v>312</v>
      </c>
      <c r="B352" s="30">
        <v>46179.0</v>
      </c>
      <c r="C352" s="29" t="s">
        <v>189</v>
      </c>
      <c r="D352" s="31" t="s">
        <v>2515</v>
      </c>
      <c r="E352" s="31" t="s">
        <v>2515</v>
      </c>
      <c r="F352" s="31" t="s">
        <v>2515</v>
      </c>
      <c r="G352" s="31" t="s">
        <v>2515</v>
      </c>
      <c r="H352" s="31" t="s">
        <v>2515</v>
      </c>
      <c r="I352" s="33" t="s">
        <v>2516</v>
      </c>
      <c r="J352" s="33"/>
      <c r="K352" s="34">
        <v>29150.0</v>
      </c>
      <c r="L352" s="34">
        <v>29150.0</v>
      </c>
      <c r="M352" s="31" t="s">
        <v>2515</v>
      </c>
      <c r="N352" s="29" t="s">
        <v>257</v>
      </c>
      <c r="O352" s="33" t="s">
        <v>2516</v>
      </c>
      <c r="P352" s="29" t="s">
        <v>2785</v>
      </c>
      <c r="Q352" s="35" t="s">
        <v>39</v>
      </c>
      <c r="R352" s="36"/>
      <c r="S352" s="37"/>
      <c r="T352" s="37"/>
      <c r="U352" s="2"/>
      <c r="V352" s="2"/>
      <c r="W352" s="2"/>
      <c r="X352" s="2"/>
      <c r="Y352" s="2"/>
      <c r="Z352" s="2"/>
    </row>
    <row r="353">
      <c r="A353" s="38" t="s">
        <v>2845</v>
      </c>
      <c r="B353" s="39">
        <v>46179.0</v>
      </c>
      <c r="C353" s="38" t="s">
        <v>189</v>
      </c>
      <c r="D353" s="31" t="s">
        <v>2515</v>
      </c>
      <c r="E353" s="31" t="s">
        <v>2515</v>
      </c>
      <c r="F353" s="31" t="s">
        <v>2515</v>
      </c>
      <c r="G353" s="31" t="s">
        <v>2515</v>
      </c>
      <c r="H353" s="31" t="s">
        <v>2515</v>
      </c>
      <c r="I353" s="33" t="s">
        <v>2516</v>
      </c>
      <c r="J353" s="33"/>
      <c r="K353" s="40">
        <v>1500.0</v>
      </c>
      <c r="L353" s="40">
        <v>1500.0</v>
      </c>
      <c r="M353" s="31" t="s">
        <v>2515</v>
      </c>
      <c r="N353" s="38" t="s">
        <v>257</v>
      </c>
      <c r="O353" s="33" t="s">
        <v>2516</v>
      </c>
      <c r="P353" s="38" t="s">
        <v>2785</v>
      </c>
      <c r="Q353" s="41" t="s">
        <v>39</v>
      </c>
      <c r="R353" s="36"/>
      <c r="S353" s="37"/>
      <c r="T353" s="37"/>
      <c r="U353" s="2"/>
      <c r="V353" s="2"/>
      <c r="W353" s="2"/>
      <c r="X353" s="2"/>
      <c r="Y353" s="2"/>
      <c r="Z353" s="2"/>
    </row>
    <row r="354">
      <c r="A354" s="29" t="s">
        <v>347</v>
      </c>
      <c r="B354" s="30">
        <v>46211.0</v>
      </c>
      <c r="C354" s="29" t="s">
        <v>189</v>
      </c>
      <c r="D354" s="31" t="s">
        <v>2515</v>
      </c>
      <c r="E354" s="31" t="s">
        <v>2515</v>
      </c>
      <c r="F354" s="31" t="s">
        <v>2515</v>
      </c>
      <c r="G354" s="31" t="s">
        <v>2515</v>
      </c>
      <c r="H354" s="31" t="s">
        <v>2515</v>
      </c>
      <c r="I354" s="33" t="s">
        <v>2516</v>
      </c>
      <c r="J354" s="33"/>
      <c r="K354" s="34">
        <v>1000.0</v>
      </c>
      <c r="L354" s="34">
        <v>0.0</v>
      </c>
      <c r="M354" s="31" t="s">
        <v>2515</v>
      </c>
      <c r="N354" s="29" t="s">
        <v>257</v>
      </c>
      <c r="O354" s="33" t="s">
        <v>2516</v>
      </c>
      <c r="P354" s="29" t="s">
        <v>2785</v>
      </c>
      <c r="Q354" s="35" t="s">
        <v>39</v>
      </c>
      <c r="R354" s="36"/>
      <c r="S354" s="37"/>
      <c r="T354" s="37"/>
      <c r="U354" s="2"/>
      <c r="V354" s="2"/>
      <c r="W354" s="2"/>
      <c r="X354" s="2"/>
      <c r="Y354" s="2"/>
      <c r="Z354" s="2"/>
    </row>
    <row r="355">
      <c r="A355" s="38" t="s">
        <v>2846</v>
      </c>
      <c r="B355" s="39">
        <v>46144.0</v>
      </c>
      <c r="C355" s="38" t="s">
        <v>189</v>
      </c>
      <c r="D355" s="31" t="s">
        <v>2515</v>
      </c>
      <c r="E355" s="31" t="s">
        <v>2515</v>
      </c>
      <c r="F355" s="32" t="s">
        <v>1000</v>
      </c>
      <c r="G355" s="32" t="s">
        <v>1000</v>
      </c>
      <c r="H355" s="31" t="s">
        <v>2515</v>
      </c>
      <c r="I355" s="33" t="s">
        <v>2516</v>
      </c>
      <c r="J355" s="33"/>
      <c r="K355" s="40">
        <v>1700.0</v>
      </c>
      <c r="L355" s="40">
        <v>1700.0</v>
      </c>
      <c r="M355" s="31" t="s">
        <v>2515</v>
      </c>
      <c r="N355" s="38" t="s">
        <v>257</v>
      </c>
      <c r="O355" s="33" t="s">
        <v>2516</v>
      </c>
      <c r="P355" s="38" t="s">
        <v>2785</v>
      </c>
      <c r="Q355" s="41" t="s">
        <v>39</v>
      </c>
      <c r="R355" s="36"/>
      <c r="S355" s="37"/>
      <c r="T355" s="37"/>
      <c r="U355" s="2"/>
      <c r="V355" s="2"/>
      <c r="W355" s="2"/>
      <c r="X355" s="2"/>
      <c r="Y355" s="2"/>
      <c r="Z355" s="2"/>
    </row>
    <row r="356">
      <c r="A356" s="29" t="s">
        <v>2847</v>
      </c>
      <c r="B356" s="30">
        <v>46146.0</v>
      </c>
      <c r="C356" s="29" t="s">
        <v>159</v>
      </c>
      <c r="D356" s="31" t="s">
        <v>2515</v>
      </c>
      <c r="E356" s="31" t="s">
        <v>2515</v>
      </c>
      <c r="F356" s="31" t="s">
        <v>2515</v>
      </c>
      <c r="G356" s="32" t="s">
        <v>1000</v>
      </c>
      <c r="H356" s="31" t="s">
        <v>2515</v>
      </c>
      <c r="I356" s="33" t="s">
        <v>2516</v>
      </c>
      <c r="J356" s="33"/>
      <c r="K356" s="34">
        <v>1000.0</v>
      </c>
      <c r="L356" s="34">
        <v>1000.0</v>
      </c>
      <c r="M356" s="31" t="s">
        <v>2515</v>
      </c>
      <c r="N356" s="29" t="s">
        <v>257</v>
      </c>
      <c r="O356" s="33" t="s">
        <v>2516</v>
      </c>
      <c r="P356" s="29" t="s">
        <v>2785</v>
      </c>
      <c r="Q356" s="35" t="s">
        <v>39</v>
      </c>
      <c r="R356" s="36"/>
      <c r="S356" s="37"/>
      <c r="T356" s="37"/>
      <c r="U356" s="2"/>
      <c r="V356" s="2"/>
      <c r="W356" s="2"/>
      <c r="X356" s="2"/>
      <c r="Y356" s="2"/>
      <c r="Z356" s="2"/>
    </row>
    <row r="357">
      <c r="A357" s="38" t="s">
        <v>2848</v>
      </c>
      <c r="B357" s="39">
        <v>46181.0</v>
      </c>
      <c r="C357" s="38" t="s">
        <v>189</v>
      </c>
      <c r="D357" s="31" t="s">
        <v>2515</v>
      </c>
      <c r="E357" s="31" t="s">
        <v>2515</v>
      </c>
      <c r="F357" s="31" t="s">
        <v>2515</v>
      </c>
      <c r="G357" s="31" t="s">
        <v>2515</v>
      </c>
      <c r="H357" s="31" t="s">
        <v>2515</v>
      </c>
      <c r="I357" s="33" t="s">
        <v>2516</v>
      </c>
      <c r="J357" s="33"/>
      <c r="K357" s="40">
        <v>2200.0</v>
      </c>
      <c r="L357" s="40">
        <v>2200.0</v>
      </c>
      <c r="M357" s="31" t="s">
        <v>2515</v>
      </c>
      <c r="N357" s="38" t="s">
        <v>257</v>
      </c>
      <c r="O357" s="33" t="s">
        <v>2516</v>
      </c>
      <c r="P357" s="38" t="s">
        <v>2785</v>
      </c>
      <c r="Q357" s="41" t="s">
        <v>39</v>
      </c>
      <c r="R357" s="36"/>
      <c r="S357" s="37"/>
      <c r="T357" s="37"/>
      <c r="U357" s="2"/>
      <c r="V357" s="2"/>
      <c r="W357" s="2"/>
      <c r="X357" s="2"/>
      <c r="Y357" s="2"/>
      <c r="Z357" s="2"/>
    </row>
    <row r="358">
      <c r="A358" s="29" t="s">
        <v>2849</v>
      </c>
      <c r="B358" s="30">
        <v>46181.0</v>
      </c>
      <c r="C358" s="29" t="s">
        <v>2521</v>
      </c>
      <c r="D358" s="31" t="s">
        <v>2515</v>
      </c>
      <c r="E358" s="31" t="s">
        <v>2515</v>
      </c>
      <c r="F358" s="31" t="s">
        <v>2515</v>
      </c>
      <c r="G358" s="31" t="s">
        <v>2515</v>
      </c>
      <c r="H358" s="31" t="s">
        <v>2515</v>
      </c>
      <c r="I358" s="33" t="s">
        <v>2516</v>
      </c>
      <c r="J358" s="33"/>
      <c r="K358" s="34">
        <v>119465.0</v>
      </c>
      <c r="L358" s="34">
        <v>119465.0</v>
      </c>
      <c r="M358" s="31" t="s">
        <v>2515</v>
      </c>
      <c r="N358" s="29" t="s">
        <v>257</v>
      </c>
      <c r="O358" s="33" t="s">
        <v>2516</v>
      </c>
      <c r="P358" s="29" t="s">
        <v>2785</v>
      </c>
      <c r="Q358" s="35" t="s">
        <v>39</v>
      </c>
      <c r="R358" s="36"/>
      <c r="S358" s="37"/>
      <c r="T358" s="37"/>
      <c r="U358" s="2"/>
      <c r="V358" s="2"/>
      <c r="W358" s="2"/>
      <c r="X358" s="2"/>
      <c r="Y358" s="2"/>
      <c r="Z358" s="2"/>
    </row>
    <row r="359">
      <c r="A359" s="38" t="s">
        <v>2850</v>
      </c>
      <c r="B359" s="39">
        <v>46176.0</v>
      </c>
      <c r="C359" s="38" t="s">
        <v>189</v>
      </c>
      <c r="D359" s="31" t="s">
        <v>2515</v>
      </c>
      <c r="E359" s="31" t="s">
        <v>2515</v>
      </c>
      <c r="F359" s="31" t="s">
        <v>2515</v>
      </c>
      <c r="G359" s="31" t="s">
        <v>2515</v>
      </c>
      <c r="H359" s="31" t="s">
        <v>2515</v>
      </c>
      <c r="I359" s="33" t="s">
        <v>2516</v>
      </c>
      <c r="J359" s="33"/>
      <c r="K359" s="40">
        <v>1500.0</v>
      </c>
      <c r="L359" s="40">
        <v>1500.0</v>
      </c>
      <c r="M359" s="31" t="s">
        <v>2515</v>
      </c>
      <c r="N359" s="38" t="s">
        <v>257</v>
      </c>
      <c r="O359" s="33" t="s">
        <v>2516</v>
      </c>
      <c r="P359" s="38" t="s">
        <v>2785</v>
      </c>
      <c r="Q359" s="41" t="s">
        <v>39</v>
      </c>
      <c r="R359" s="36"/>
      <c r="S359" s="37"/>
      <c r="T359" s="37"/>
      <c r="U359" s="2"/>
      <c r="V359" s="2"/>
      <c r="W359" s="2"/>
      <c r="X359" s="2"/>
      <c r="Y359" s="2"/>
      <c r="Z359" s="2"/>
    </row>
    <row r="360">
      <c r="A360" s="29" t="s">
        <v>2851</v>
      </c>
      <c r="B360" s="30">
        <v>46167.0</v>
      </c>
      <c r="C360" s="29" t="s">
        <v>159</v>
      </c>
      <c r="D360" s="31" t="s">
        <v>2515</v>
      </c>
      <c r="E360" s="31" t="s">
        <v>2515</v>
      </c>
      <c r="F360" s="31" t="s">
        <v>2515</v>
      </c>
      <c r="G360" s="31" t="s">
        <v>2515</v>
      </c>
      <c r="H360" s="31" t="s">
        <v>2515</v>
      </c>
      <c r="I360" s="33" t="s">
        <v>2516</v>
      </c>
      <c r="J360" s="33"/>
      <c r="K360" s="34">
        <v>1500.0</v>
      </c>
      <c r="L360" s="34">
        <v>1500.0</v>
      </c>
      <c r="M360" s="31" t="s">
        <v>2515</v>
      </c>
      <c r="N360" s="29" t="s">
        <v>257</v>
      </c>
      <c r="O360" s="33" t="s">
        <v>2516</v>
      </c>
      <c r="P360" s="29" t="s">
        <v>2785</v>
      </c>
      <c r="Q360" s="35" t="s">
        <v>39</v>
      </c>
      <c r="R360" s="36"/>
      <c r="S360" s="37"/>
      <c r="T360" s="37"/>
      <c r="U360" s="2"/>
      <c r="V360" s="2"/>
      <c r="W360" s="2"/>
      <c r="X360" s="2"/>
      <c r="Y360" s="2"/>
      <c r="Z360" s="2"/>
    </row>
    <row r="361">
      <c r="A361" s="38" t="s">
        <v>2852</v>
      </c>
      <c r="B361" s="39">
        <v>46164.0</v>
      </c>
      <c r="C361" s="38" t="s">
        <v>334</v>
      </c>
      <c r="D361" s="31" t="s">
        <v>2515</v>
      </c>
      <c r="E361" s="31" t="s">
        <v>2515</v>
      </c>
      <c r="F361" s="31" t="s">
        <v>2515</v>
      </c>
      <c r="G361" s="32" t="s">
        <v>1000</v>
      </c>
      <c r="H361" s="31" t="s">
        <v>2515</v>
      </c>
      <c r="I361" s="33" t="s">
        <v>2516</v>
      </c>
      <c r="J361" s="33"/>
      <c r="K361" s="40">
        <v>2200.0</v>
      </c>
      <c r="L361" s="40">
        <v>2200.0</v>
      </c>
      <c r="M361" s="31" t="s">
        <v>2515</v>
      </c>
      <c r="N361" s="38" t="s">
        <v>257</v>
      </c>
      <c r="O361" s="33" t="s">
        <v>2516</v>
      </c>
      <c r="P361" s="38" t="s">
        <v>2785</v>
      </c>
      <c r="Q361" s="41" t="s">
        <v>39</v>
      </c>
      <c r="R361" s="36"/>
      <c r="S361" s="37"/>
      <c r="T361" s="37"/>
      <c r="U361" s="2"/>
      <c r="V361" s="2"/>
      <c r="W361" s="2"/>
      <c r="X361" s="2"/>
      <c r="Y361" s="2"/>
      <c r="Z361" s="2"/>
    </row>
    <row r="362">
      <c r="A362" s="29" t="s">
        <v>2853</v>
      </c>
      <c r="B362" s="30">
        <v>46161.0</v>
      </c>
      <c r="C362" s="29" t="s">
        <v>189</v>
      </c>
      <c r="D362" s="31" t="s">
        <v>2515</v>
      </c>
      <c r="E362" s="31" t="s">
        <v>2515</v>
      </c>
      <c r="F362" s="31" t="s">
        <v>2515</v>
      </c>
      <c r="G362" s="32" t="s">
        <v>1000</v>
      </c>
      <c r="H362" s="31" t="s">
        <v>2515</v>
      </c>
      <c r="I362" s="31" t="s">
        <v>2515</v>
      </c>
      <c r="J362" s="29" t="s">
        <v>2806</v>
      </c>
      <c r="K362" s="34">
        <v>2200.0</v>
      </c>
      <c r="L362" s="34">
        <v>2200.0</v>
      </c>
      <c r="M362" s="31" t="s">
        <v>2515</v>
      </c>
      <c r="N362" s="29" t="s">
        <v>257</v>
      </c>
      <c r="O362" s="33" t="s">
        <v>2516</v>
      </c>
      <c r="P362" s="29" t="s">
        <v>2785</v>
      </c>
      <c r="Q362" s="35" t="s">
        <v>39</v>
      </c>
      <c r="R362" s="36"/>
      <c r="S362" s="37"/>
      <c r="T362" s="37"/>
      <c r="U362" s="2"/>
      <c r="V362" s="2"/>
      <c r="W362" s="2"/>
      <c r="X362" s="2"/>
      <c r="Y362" s="2"/>
      <c r="Z362" s="2"/>
    </row>
    <row r="363">
      <c r="A363" s="38" t="s">
        <v>2854</v>
      </c>
      <c r="B363" s="39">
        <v>46153.0</v>
      </c>
      <c r="C363" s="38" t="s">
        <v>189</v>
      </c>
      <c r="D363" s="31" t="s">
        <v>2515</v>
      </c>
      <c r="E363" s="31" t="s">
        <v>2515</v>
      </c>
      <c r="F363" s="31" t="s">
        <v>2515</v>
      </c>
      <c r="G363" s="32" t="s">
        <v>1000</v>
      </c>
      <c r="H363" s="31" t="s">
        <v>2515</v>
      </c>
      <c r="I363" s="33" t="s">
        <v>2516</v>
      </c>
      <c r="J363" s="33"/>
      <c r="K363" s="40">
        <v>2200.0</v>
      </c>
      <c r="L363" s="40">
        <v>2200.0</v>
      </c>
      <c r="M363" s="31" t="s">
        <v>2515</v>
      </c>
      <c r="N363" s="38" t="s">
        <v>257</v>
      </c>
      <c r="O363" s="33" t="s">
        <v>2516</v>
      </c>
      <c r="P363" s="38" t="s">
        <v>2785</v>
      </c>
      <c r="Q363" s="41" t="s">
        <v>39</v>
      </c>
      <c r="R363" s="36"/>
      <c r="S363" s="37"/>
      <c r="T363" s="37"/>
      <c r="U363" s="2"/>
      <c r="V363" s="2"/>
      <c r="W363" s="2"/>
      <c r="X363" s="2"/>
      <c r="Y363" s="2"/>
      <c r="Z363" s="2"/>
    </row>
    <row r="364">
      <c r="A364" s="29" t="s">
        <v>2855</v>
      </c>
      <c r="B364" s="30">
        <v>46193.0</v>
      </c>
      <c r="C364" s="29" t="s">
        <v>189</v>
      </c>
      <c r="D364" s="31" t="s">
        <v>2515</v>
      </c>
      <c r="E364" s="31" t="s">
        <v>2515</v>
      </c>
      <c r="F364" s="31" t="s">
        <v>2515</v>
      </c>
      <c r="G364" s="31" t="s">
        <v>2515</v>
      </c>
      <c r="H364" s="31" t="s">
        <v>2515</v>
      </c>
      <c r="I364" s="33" t="s">
        <v>2516</v>
      </c>
      <c r="J364" s="33"/>
      <c r="K364" s="34">
        <v>1300.0</v>
      </c>
      <c r="L364" s="34">
        <v>1300.0</v>
      </c>
      <c r="M364" s="31" t="s">
        <v>2515</v>
      </c>
      <c r="N364" s="29" t="s">
        <v>257</v>
      </c>
      <c r="O364" s="33" t="s">
        <v>2516</v>
      </c>
      <c r="P364" s="29" t="s">
        <v>2785</v>
      </c>
      <c r="Q364" s="35" t="s">
        <v>39</v>
      </c>
      <c r="R364" s="36"/>
      <c r="S364" s="37"/>
      <c r="T364" s="37"/>
      <c r="U364" s="2"/>
      <c r="V364" s="2"/>
      <c r="W364" s="2"/>
      <c r="X364" s="2"/>
      <c r="Y364" s="2"/>
      <c r="Z364" s="2"/>
    </row>
    <row r="365">
      <c r="A365" s="38" t="s">
        <v>2856</v>
      </c>
      <c r="B365" s="39">
        <v>46197.0</v>
      </c>
      <c r="C365" s="38" t="s">
        <v>159</v>
      </c>
      <c r="D365" s="31" t="s">
        <v>2515</v>
      </c>
      <c r="E365" s="31" t="s">
        <v>2515</v>
      </c>
      <c r="F365" s="31" t="s">
        <v>2515</v>
      </c>
      <c r="G365" s="32" t="s">
        <v>1000</v>
      </c>
      <c r="H365" s="31" t="s">
        <v>2515</v>
      </c>
      <c r="I365" s="33" t="s">
        <v>2516</v>
      </c>
      <c r="J365" s="33"/>
      <c r="K365" s="40">
        <v>1300.0</v>
      </c>
      <c r="L365" s="40">
        <v>1300.0</v>
      </c>
      <c r="M365" s="31" t="s">
        <v>2515</v>
      </c>
      <c r="N365" s="38" t="s">
        <v>257</v>
      </c>
      <c r="O365" s="33" t="s">
        <v>2516</v>
      </c>
      <c r="P365" s="38" t="s">
        <v>2785</v>
      </c>
      <c r="Q365" s="41" t="s">
        <v>39</v>
      </c>
      <c r="R365" s="36"/>
      <c r="S365" s="37"/>
      <c r="T365" s="37"/>
      <c r="U365" s="2"/>
      <c r="V365" s="2"/>
      <c r="W365" s="2"/>
      <c r="X365" s="2"/>
      <c r="Y365" s="2"/>
      <c r="Z365" s="2"/>
    </row>
    <row r="366">
      <c r="A366" s="29" t="s">
        <v>2857</v>
      </c>
      <c r="B366" s="30">
        <v>46149.0</v>
      </c>
      <c r="C366" s="29" t="s">
        <v>159</v>
      </c>
      <c r="D366" s="31" t="s">
        <v>2515</v>
      </c>
      <c r="E366" s="31" t="s">
        <v>2515</v>
      </c>
      <c r="F366" s="32" t="s">
        <v>1000</v>
      </c>
      <c r="G366" s="31" t="s">
        <v>2515</v>
      </c>
      <c r="H366" s="31" t="s">
        <v>2515</v>
      </c>
      <c r="I366" s="33" t="s">
        <v>2516</v>
      </c>
      <c r="J366" s="33"/>
      <c r="K366" s="34">
        <v>129532.0</v>
      </c>
      <c r="L366" s="34">
        <v>129532.0</v>
      </c>
      <c r="M366" s="31" t="s">
        <v>2515</v>
      </c>
      <c r="N366" s="29" t="s">
        <v>257</v>
      </c>
      <c r="O366" s="33" t="s">
        <v>2516</v>
      </c>
      <c r="P366" s="29" t="s">
        <v>2785</v>
      </c>
      <c r="Q366" s="35" t="s">
        <v>39</v>
      </c>
      <c r="R366" s="36"/>
      <c r="S366" s="37"/>
      <c r="T366" s="37"/>
      <c r="U366" s="2"/>
      <c r="V366" s="2"/>
      <c r="W366" s="2"/>
      <c r="X366" s="2"/>
      <c r="Y366" s="2"/>
      <c r="Z366" s="2"/>
    </row>
    <row r="367">
      <c r="A367" s="38" t="s">
        <v>2858</v>
      </c>
      <c r="B367" s="39">
        <v>46144.0</v>
      </c>
      <c r="C367" s="38" t="s">
        <v>189</v>
      </c>
      <c r="D367" s="31" t="s">
        <v>2515</v>
      </c>
      <c r="E367" s="31" t="s">
        <v>2515</v>
      </c>
      <c r="F367" s="31" t="s">
        <v>2515</v>
      </c>
      <c r="G367" s="32" t="s">
        <v>1000</v>
      </c>
      <c r="H367" s="31" t="s">
        <v>2515</v>
      </c>
      <c r="I367" s="33" t="s">
        <v>2516</v>
      </c>
      <c r="J367" s="33"/>
      <c r="K367" s="40">
        <v>1700.0</v>
      </c>
      <c r="L367" s="40">
        <v>1700.0</v>
      </c>
      <c r="M367" s="31" t="s">
        <v>2515</v>
      </c>
      <c r="N367" s="38" t="s">
        <v>257</v>
      </c>
      <c r="O367" s="33" t="s">
        <v>2516</v>
      </c>
      <c r="P367" s="38" t="s">
        <v>2785</v>
      </c>
      <c r="Q367" s="41" t="s">
        <v>39</v>
      </c>
      <c r="R367" s="36"/>
      <c r="S367" s="37"/>
      <c r="T367" s="37"/>
      <c r="U367" s="2"/>
      <c r="V367" s="2"/>
      <c r="W367" s="2"/>
      <c r="X367" s="2"/>
      <c r="Y367" s="2"/>
      <c r="Z367" s="2"/>
    </row>
    <row r="368">
      <c r="A368" s="29" t="s">
        <v>2859</v>
      </c>
      <c r="B368" s="30">
        <v>46151.0</v>
      </c>
      <c r="C368" s="29" t="s">
        <v>189</v>
      </c>
      <c r="D368" s="31" t="s">
        <v>2515</v>
      </c>
      <c r="E368" s="31" t="s">
        <v>2515</v>
      </c>
      <c r="F368" s="31" t="s">
        <v>2515</v>
      </c>
      <c r="G368" s="32" t="s">
        <v>1000</v>
      </c>
      <c r="H368" s="31" t="s">
        <v>2515</v>
      </c>
      <c r="I368" s="33" t="s">
        <v>2516</v>
      </c>
      <c r="J368" s="33"/>
      <c r="K368" s="34">
        <v>3500.0</v>
      </c>
      <c r="L368" s="34">
        <v>3500.0</v>
      </c>
      <c r="M368" s="31" t="s">
        <v>2515</v>
      </c>
      <c r="N368" s="29" t="s">
        <v>257</v>
      </c>
      <c r="O368" s="33" t="s">
        <v>2516</v>
      </c>
      <c r="P368" s="29" t="s">
        <v>2785</v>
      </c>
      <c r="Q368" s="35" t="s">
        <v>39</v>
      </c>
      <c r="R368" s="36"/>
      <c r="S368" s="37"/>
      <c r="T368" s="37"/>
      <c r="U368" s="2"/>
      <c r="V368" s="2"/>
      <c r="W368" s="2"/>
      <c r="X368" s="2"/>
      <c r="Y368" s="2"/>
      <c r="Z368" s="2"/>
    </row>
    <row r="369">
      <c r="A369" s="38" t="s">
        <v>2860</v>
      </c>
      <c r="B369" s="39">
        <v>46154.0</v>
      </c>
      <c r="C369" s="38" t="s">
        <v>159</v>
      </c>
      <c r="D369" s="31" t="s">
        <v>2515</v>
      </c>
      <c r="E369" s="31" t="s">
        <v>2515</v>
      </c>
      <c r="F369" s="32" t="s">
        <v>1000</v>
      </c>
      <c r="G369" s="32" t="s">
        <v>1000</v>
      </c>
      <c r="H369" s="31" t="s">
        <v>2515</v>
      </c>
      <c r="I369" s="33" t="s">
        <v>2516</v>
      </c>
      <c r="J369" s="33"/>
      <c r="K369" s="40">
        <v>1500.0</v>
      </c>
      <c r="L369" s="40">
        <v>1500.0</v>
      </c>
      <c r="M369" s="31" t="s">
        <v>2515</v>
      </c>
      <c r="N369" s="38" t="s">
        <v>257</v>
      </c>
      <c r="O369" s="33" t="s">
        <v>2516</v>
      </c>
      <c r="P369" s="38" t="s">
        <v>2785</v>
      </c>
      <c r="Q369" s="41" t="s">
        <v>39</v>
      </c>
      <c r="R369" s="36"/>
      <c r="S369" s="37"/>
      <c r="T369" s="37"/>
      <c r="U369" s="2"/>
      <c r="V369" s="2"/>
      <c r="W369" s="2"/>
      <c r="X369" s="2"/>
      <c r="Y369" s="2"/>
      <c r="Z369" s="2"/>
    </row>
    <row r="370">
      <c r="A370" s="29" t="s">
        <v>2861</v>
      </c>
      <c r="B370" s="30">
        <v>46156.0</v>
      </c>
      <c r="C370" s="29" t="s">
        <v>189</v>
      </c>
      <c r="D370" s="31" t="s">
        <v>2515</v>
      </c>
      <c r="E370" s="31" t="s">
        <v>2515</v>
      </c>
      <c r="F370" s="32" t="s">
        <v>1000</v>
      </c>
      <c r="G370" s="32" t="s">
        <v>1000</v>
      </c>
      <c r="H370" s="31" t="s">
        <v>2515</v>
      </c>
      <c r="I370" s="33" t="s">
        <v>2516</v>
      </c>
      <c r="J370" s="33"/>
      <c r="K370" s="34">
        <v>0.0</v>
      </c>
      <c r="L370" s="34">
        <v>0.0</v>
      </c>
      <c r="M370" s="32" t="s">
        <v>1000</v>
      </c>
      <c r="N370" s="29" t="s">
        <v>257</v>
      </c>
      <c r="O370" s="33" t="s">
        <v>2516</v>
      </c>
      <c r="P370" s="29" t="s">
        <v>2785</v>
      </c>
      <c r="Q370" s="35" t="s">
        <v>39</v>
      </c>
      <c r="R370" s="36"/>
      <c r="S370" s="37"/>
      <c r="T370" s="37"/>
      <c r="U370" s="2"/>
      <c r="V370" s="2"/>
      <c r="W370" s="2"/>
      <c r="X370" s="2"/>
      <c r="Y370" s="2"/>
      <c r="Z370" s="2"/>
    </row>
    <row r="371">
      <c r="A371" s="38" t="s">
        <v>2862</v>
      </c>
      <c r="B371" s="39">
        <v>46167.0</v>
      </c>
      <c r="C371" s="38" t="s">
        <v>189</v>
      </c>
      <c r="D371" s="31" t="s">
        <v>2515</v>
      </c>
      <c r="E371" s="31" t="s">
        <v>2515</v>
      </c>
      <c r="F371" s="31" t="s">
        <v>2515</v>
      </c>
      <c r="G371" s="31" t="s">
        <v>2515</v>
      </c>
      <c r="H371" s="31" t="s">
        <v>2515</v>
      </c>
      <c r="I371" s="31" t="s">
        <v>2515</v>
      </c>
      <c r="J371" s="38" t="s">
        <v>2863</v>
      </c>
      <c r="K371" s="40">
        <v>2200.0</v>
      </c>
      <c r="L371" s="40">
        <v>2200.0</v>
      </c>
      <c r="M371" s="31" t="s">
        <v>2515</v>
      </c>
      <c r="N371" s="38" t="s">
        <v>257</v>
      </c>
      <c r="O371" s="33" t="s">
        <v>2516</v>
      </c>
      <c r="P371" s="38" t="s">
        <v>2785</v>
      </c>
      <c r="Q371" s="41" t="s">
        <v>39</v>
      </c>
      <c r="R371" s="36"/>
      <c r="S371" s="37"/>
      <c r="T371" s="37"/>
      <c r="U371" s="2"/>
      <c r="V371" s="2"/>
      <c r="W371" s="2"/>
      <c r="X371" s="2"/>
      <c r="Y371" s="2"/>
      <c r="Z371" s="2"/>
    </row>
    <row r="372">
      <c r="A372" s="29" t="s">
        <v>2864</v>
      </c>
      <c r="B372" s="30">
        <v>46172.0</v>
      </c>
      <c r="C372" s="29" t="s">
        <v>189</v>
      </c>
      <c r="D372" s="31" t="s">
        <v>2515</v>
      </c>
      <c r="E372" s="31" t="s">
        <v>2515</v>
      </c>
      <c r="F372" s="31" t="s">
        <v>2515</v>
      </c>
      <c r="G372" s="32" t="s">
        <v>1000</v>
      </c>
      <c r="H372" s="31" t="s">
        <v>2515</v>
      </c>
      <c r="I372" s="33" t="s">
        <v>2516</v>
      </c>
      <c r="J372" s="33"/>
      <c r="K372" s="34">
        <v>3500.0</v>
      </c>
      <c r="L372" s="34">
        <v>3500.0</v>
      </c>
      <c r="M372" s="31" t="s">
        <v>2515</v>
      </c>
      <c r="N372" s="29" t="s">
        <v>257</v>
      </c>
      <c r="O372" s="33" t="s">
        <v>2516</v>
      </c>
      <c r="P372" s="29" t="s">
        <v>2785</v>
      </c>
      <c r="Q372" s="35" t="s">
        <v>39</v>
      </c>
      <c r="R372" s="36"/>
      <c r="S372" s="37"/>
      <c r="T372" s="37"/>
      <c r="U372" s="2"/>
      <c r="V372" s="2"/>
      <c r="W372" s="2"/>
      <c r="X372" s="2"/>
      <c r="Y372" s="2"/>
      <c r="Z372" s="2"/>
    </row>
    <row r="373">
      <c r="A373" s="38" t="s">
        <v>2865</v>
      </c>
      <c r="B373" s="39">
        <v>46171.0</v>
      </c>
      <c r="C373" s="38" t="s">
        <v>708</v>
      </c>
      <c r="D373" s="31" t="s">
        <v>2515</v>
      </c>
      <c r="E373" s="31" t="s">
        <v>2515</v>
      </c>
      <c r="F373" s="32" t="s">
        <v>1000</v>
      </c>
      <c r="G373" s="31" t="s">
        <v>2515</v>
      </c>
      <c r="H373" s="31" t="s">
        <v>2515</v>
      </c>
      <c r="I373" s="33" t="s">
        <v>2516</v>
      </c>
      <c r="J373" s="33"/>
      <c r="K373" s="40">
        <v>0.0</v>
      </c>
      <c r="L373" s="40">
        <v>0.0</v>
      </c>
      <c r="M373" s="32" t="s">
        <v>1000</v>
      </c>
      <c r="N373" s="38" t="s">
        <v>257</v>
      </c>
      <c r="O373" s="33" t="s">
        <v>2516</v>
      </c>
      <c r="P373" s="38" t="s">
        <v>2785</v>
      </c>
      <c r="Q373" s="41" t="s">
        <v>39</v>
      </c>
      <c r="R373" s="36"/>
      <c r="S373" s="37"/>
      <c r="T373" s="37"/>
      <c r="U373" s="2"/>
      <c r="V373" s="2"/>
      <c r="W373" s="2"/>
      <c r="X373" s="2"/>
      <c r="Y373" s="2"/>
      <c r="Z373" s="2"/>
    </row>
    <row r="374">
      <c r="A374" s="29" t="s">
        <v>2866</v>
      </c>
      <c r="B374" s="30">
        <v>46175.0</v>
      </c>
      <c r="C374" s="29" t="s">
        <v>894</v>
      </c>
      <c r="D374" s="31" t="s">
        <v>2515</v>
      </c>
      <c r="E374" s="31" t="s">
        <v>2515</v>
      </c>
      <c r="F374" s="31" t="s">
        <v>2515</v>
      </c>
      <c r="G374" s="31" t="s">
        <v>2515</v>
      </c>
      <c r="H374" s="31" t="s">
        <v>2515</v>
      </c>
      <c r="I374" s="33" t="s">
        <v>2516</v>
      </c>
      <c r="J374" s="33"/>
      <c r="K374" s="34">
        <v>2200.0</v>
      </c>
      <c r="L374" s="34">
        <v>2200.0</v>
      </c>
      <c r="M374" s="31" t="s">
        <v>2515</v>
      </c>
      <c r="N374" s="29" t="s">
        <v>257</v>
      </c>
      <c r="O374" s="33" t="s">
        <v>2516</v>
      </c>
      <c r="P374" s="29" t="s">
        <v>2785</v>
      </c>
      <c r="Q374" s="35" t="s">
        <v>39</v>
      </c>
      <c r="R374" s="36"/>
      <c r="S374" s="37"/>
      <c r="T374" s="37"/>
      <c r="U374" s="2"/>
      <c r="V374" s="2"/>
      <c r="W374" s="2"/>
      <c r="X374" s="2"/>
      <c r="Y374" s="2"/>
      <c r="Z374" s="2"/>
    </row>
    <row r="375">
      <c r="A375" s="38" t="s">
        <v>2867</v>
      </c>
      <c r="B375" s="39">
        <v>46158.0</v>
      </c>
      <c r="C375" s="38" t="s">
        <v>189</v>
      </c>
      <c r="D375" s="31" t="s">
        <v>2515</v>
      </c>
      <c r="E375" s="31" t="s">
        <v>2515</v>
      </c>
      <c r="F375" s="31" t="s">
        <v>2515</v>
      </c>
      <c r="G375" s="31" t="s">
        <v>2515</v>
      </c>
      <c r="H375" s="31" t="s">
        <v>2515</v>
      </c>
      <c r="I375" s="33" t="s">
        <v>2516</v>
      </c>
      <c r="J375" s="33"/>
      <c r="K375" s="40">
        <v>2200.0</v>
      </c>
      <c r="L375" s="40">
        <v>2200.0</v>
      </c>
      <c r="M375" s="31" t="s">
        <v>2515</v>
      </c>
      <c r="N375" s="38" t="s">
        <v>37</v>
      </c>
      <c r="O375" s="33" t="s">
        <v>2516</v>
      </c>
      <c r="P375" s="38" t="s">
        <v>2868</v>
      </c>
      <c r="Q375" s="41" t="s">
        <v>39</v>
      </c>
      <c r="R375" s="36"/>
      <c r="S375" s="37"/>
      <c r="T375" s="37"/>
      <c r="U375" s="2"/>
      <c r="V375" s="2"/>
      <c r="W375" s="2"/>
      <c r="X375" s="2"/>
      <c r="Y375" s="2"/>
      <c r="Z375" s="2"/>
    </row>
    <row r="376">
      <c r="A376" s="29" t="s">
        <v>2869</v>
      </c>
      <c r="B376" s="30">
        <v>46164.0</v>
      </c>
      <c r="C376" s="29" t="s">
        <v>334</v>
      </c>
      <c r="D376" s="31" t="s">
        <v>2515</v>
      </c>
      <c r="E376" s="31" t="s">
        <v>2515</v>
      </c>
      <c r="F376" s="31" t="s">
        <v>2515</v>
      </c>
      <c r="G376" s="31" t="s">
        <v>2515</v>
      </c>
      <c r="H376" s="31" t="s">
        <v>2515</v>
      </c>
      <c r="I376" s="33" t="s">
        <v>2516</v>
      </c>
      <c r="J376" s="33"/>
      <c r="K376" s="34">
        <v>2200.0</v>
      </c>
      <c r="L376" s="34">
        <v>2200.0</v>
      </c>
      <c r="M376" s="31" t="s">
        <v>2515</v>
      </c>
      <c r="N376" s="29" t="s">
        <v>37</v>
      </c>
      <c r="O376" s="33" t="s">
        <v>2516</v>
      </c>
      <c r="P376" s="29" t="s">
        <v>2868</v>
      </c>
      <c r="Q376" s="35" t="s">
        <v>39</v>
      </c>
      <c r="R376" s="36"/>
      <c r="S376" s="37"/>
      <c r="T376" s="37"/>
      <c r="U376" s="2"/>
      <c r="V376" s="2"/>
      <c r="W376" s="2"/>
      <c r="X376" s="2"/>
      <c r="Y376" s="2"/>
      <c r="Z376" s="2"/>
    </row>
    <row r="377">
      <c r="A377" s="38" t="s">
        <v>614</v>
      </c>
      <c r="B377" s="39">
        <v>46206.0</v>
      </c>
      <c r="C377" s="38" t="s">
        <v>189</v>
      </c>
      <c r="D377" s="31" t="s">
        <v>2515</v>
      </c>
      <c r="E377" s="31" t="s">
        <v>2515</v>
      </c>
      <c r="F377" s="31" t="s">
        <v>2515</v>
      </c>
      <c r="G377" s="31" t="s">
        <v>2515</v>
      </c>
      <c r="H377" s="31" t="s">
        <v>2515</v>
      </c>
      <c r="I377" s="33" t="s">
        <v>2516</v>
      </c>
      <c r="J377" s="33"/>
      <c r="K377" s="40">
        <v>1000.0</v>
      </c>
      <c r="L377" s="40">
        <v>1000.0</v>
      </c>
      <c r="M377" s="31" t="s">
        <v>2515</v>
      </c>
      <c r="N377" s="38" t="s">
        <v>37</v>
      </c>
      <c r="O377" s="33" t="s">
        <v>2516</v>
      </c>
      <c r="P377" s="38" t="s">
        <v>2868</v>
      </c>
      <c r="Q377" s="41" t="s">
        <v>39</v>
      </c>
      <c r="R377" s="36"/>
      <c r="S377" s="37"/>
      <c r="T377" s="37"/>
      <c r="U377" s="2"/>
      <c r="V377" s="2"/>
      <c r="W377" s="2"/>
      <c r="X377" s="2"/>
      <c r="Y377" s="2"/>
      <c r="Z377" s="2"/>
    </row>
    <row r="378">
      <c r="A378" s="29" t="s">
        <v>2870</v>
      </c>
      <c r="B378" s="30">
        <v>46182.0</v>
      </c>
      <c r="C378" s="29" t="s">
        <v>189</v>
      </c>
      <c r="D378" s="31" t="s">
        <v>2515</v>
      </c>
      <c r="E378" s="31" t="s">
        <v>2515</v>
      </c>
      <c r="F378" s="31" t="s">
        <v>2515</v>
      </c>
      <c r="G378" s="31" t="s">
        <v>2515</v>
      </c>
      <c r="H378" s="31" t="s">
        <v>2515</v>
      </c>
      <c r="I378" s="33" t="s">
        <v>2516</v>
      </c>
      <c r="J378" s="33"/>
      <c r="K378" s="34">
        <v>0.0</v>
      </c>
      <c r="L378" s="34">
        <v>0.0</v>
      </c>
      <c r="M378" s="31" t="s">
        <v>2515</v>
      </c>
      <c r="N378" s="29" t="s">
        <v>37</v>
      </c>
      <c r="O378" s="33" t="s">
        <v>2516</v>
      </c>
      <c r="P378" s="29" t="s">
        <v>2868</v>
      </c>
      <c r="Q378" s="35" t="s">
        <v>39</v>
      </c>
      <c r="R378" s="36"/>
      <c r="S378" s="37"/>
      <c r="T378" s="37"/>
      <c r="U378" s="2"/>
      <c r="V378" s="2"/>
      <c r="W378" s="2"/>
      <c r="X378" s="2"/>
      <c r="Y378" s="2"/>
      <c r="Z378" s="2"/>
    </row>
    <row r="379">
      <c r="A379" s="38" t="s">
        <v>447</v>
      </c>
      <c r="B379" s="39">
        <v>46209.0</v>
      </c>
      <c r="C379" s="38" t="s">
        <v>189</v>
      </c>
      <c r="D379" s="31" t="s">
        <v>2515</v>
      </c>
      <c r="E379" s="31" t="s">
        <v>2515</v>
      </c>
      <c r="F379" s="32" t="s">
        <v>1000</v>
      </c>
      <c r="G379" s="31" t="s">
        <v>2515</v>
      </c>
      <c r="H379" s="31" t="s">
        <v>2515</v>
      </c>
      <c r="I379" s="33" t="s">
        <v>2516</v>
      </c>
      <c r="J379" s="33"/>
      <c r="K379" s="40">
        <v>7000.0</v>
      </c>
      <c r="L379" s="40">
        <v>7000.0</v>
      </c>
      <c r="M379" s="31" t="s">
        <v>2515</v>
      </c>
      <c r="N379" s="38" t="s">
        <v>37</v>
      </c>
      <c r="O379" s="33" t="s">
        <v>2516</v>
      </c>
      <c r="P379" s="38" t="s">
        <v>2868</v>
      </c>
      <c r="Q379" s="41" t="s">
        <v>39</v>
      </c>
      <c r="R379" s="36"/>
      <c r="S379" s="37"/>
      <c r="T379" s="37"/>
      <c r="U379" s="2"/>
      <c r="V379" s="2"/>
      <c r="W379" s="2"/>
      <c r="X379" s="2"/>
      <c r="Y379" s="2"/>
      <c r="Z379" s="2"/>
    </row>
    <row r="380">
      <c r="A380" s="29" t="s">
        <v>2871</v>
      </c>
      <c r="B380" s="30">
        <v>46177.0</v>
      </c>
      <c r="C380" s="29" t="s">
        <v>189</v>
      </c>
      <c r="D380" s="31" t="s">
        <v>2515</v>
      </c>
      <c r="E380" s="31" t="s">
        <v>2515</v>
      </c>
      <c r="F380" s="31" t="s">
        <v>2515</v>
      </c>
      <c r="G380" s="31" t="s">
        <v>2515</v>
      </c>
      <c r="H380" s="31" t="s">
        <v>2515</v>
      </c>
      <c r="I380" s="33" t="s">
        <v>2516</v>
      </c>
      <c r="J380" s="33"/>
      <c r="K380" s="34">
        <v>6000.0</v>
      </c>
      <c r="L380" s="34">
        <v>6000.0</v>
      </c>
      <c r="M380" s="31" t="s">
        <v>2515</v>
      </c>
      <c r="N380" s="29" t="s">
        <v>37</v>
      </c>
      <c r="O380" s="33" t="s">
        <v>2516</v>
      </c>
      <c r="P380" s="29" t="s">
        <v>2868</v>
      </c>
      <c r="Q380" s="35" t="s">
        <v>39</v>
      </c>
      <c r="R380" s="36"/>
      <c r="S380" s="37"/>
      <c r="T380" s="37"/>
      <c r="U380" s="2"/>
      <c r="V380" s="2"/>
      <c r="W380" s="2"/>
      <c r="X380" s="2"/>
      <c r="Y380" s="2"/>
      <c r="Z380" s="2"/>
    </row>
    <row r="381">
      <c r="A381" s="38" t="s">
        <v>228</v>
      </c>
      <c r="B381" s="39">
        <v>46212.0</v>
      </c>
      <c r="C381" s="38" t="s">
        <v>159</v>
      </c>
      <c r="D381" s="31" t="s">
        <v>2515</v>
      </c>
      <c r="E381" s="31" t="s">
        <v>2515</v>
      </c>
      <c r="F381" s="32" t="s">
        <v>1000</v>
      </c>
      <c r="G381" s="32" t="s">
        <v>1000</v>
      </c>
      <c r="H381" s="31" t="s">
        <v>2515</v>
      </c>
      <c r="I381" s="33" t="s">
        <v>2516</v>
      </c>
      <c r="J381" s="33"/>
      <c r="K381" s="40">
        <v>0.0</v>
      </c>
      <c r="L381" s="40">
        <v>0.0</v>
      </c>
      <c r="M381" s="32" t="s">
        <v>1000</v>
      </c>
      <c r="N381" s="38" t="s">
        <v>37</v>
      </c>
      <c r="O381" s="33" t="s">
        <v>2516</v>
      </c>
      <c r="P381" s="38" t="s">
        <v>2868</v>
      </c>
      <c r="Q381" s="41" t="s">
        <v>39</v>
      </c>
      <c r="R381" s="36"/>
      <c r="S381" s="37"/>
      <c r="T381" s="37"/>
      <c r="U381" s="2"/>
      <c r="V381" s="2"/>
      <c r="W381" s="2"/>
      <c r="X381" s="2"/>
      <c r="Y381" s="2"/>
      <c r="Z381" s="2"/>
    </row>
    <row r="382">
      <c r="A382" s="29" t="s">
        <v>2872</v>
      </c>
      <c r="B382" s="30">
        <v>46154.0</v>
      </c>
      <c r="C382" s="29" t="s">
        <v>189</v>
      </c>
      <c r="D382" s="31" t="s">
        <v>2515</v>
      </c>
      <c r="E382" s="31" t="s">
        <v>2515</v>
      </c>
      <c r="F382" s="31" t="s">
        <v>2515</v>
      </c>
      <c r="G382" s="31" t="s">
        <v>2515</v>
      </c>
      <c r="H382" s="31" t="s">
        <v>2515</v>
      </c>
      <c r="I382" s="33" t="s">
        <v>2516</v>
      </c>
      <c r="J382" s="33"/>
      <c r="K382" s="34">
        <v>1700.0</v>
      </c>
      <c r="L382" s="34">
        <v>1700.0</v>
      </c>
      <c r="M382" s="31" t="s">
        <v>2515</v>
      </c>
      <c r="N382" s="29" t="s">
        <v>37</v>
      </c>
      <c r="O382" s="33" t="s">
        <v>2516</v>
      </c>
      <c r="P382" s="29" t="s">
        <v>2868</v>
      </c>
      <c r="Q382" s="35" t="s">
        <v>39</v>
      </c>
      <c r="R382" s="36"/>
      <c r="S382" s="37"/>
      <c r="T382" s="37"/>
      <c r="U382" s="2"/>
      <c r="V382" s="2"/>
      <c r="W382" s="2"/>
      <c r="X382" s="2"/>
      <c r="Y382" s="2"/>
      <c r="Z382" s="2"/>
    </row>
    <row r="383">
      <c r="A383" s="38" t="s">
        <v>2873</v>
      </c>
      <c r="B383" s="39">
        <v>46164.0</v>
      </c>
      <c r="C383" s="38" t="s">
        <v>189</v>
      </c>
      <c r="D383" s="31" t="s">
        <v>2515</v>
      </c>
      <c r="E383" s="31" t="s">
        <v>2515</v>
      </c>
      <c r="F383" s="31" t="s">
        <v>2515</v>
      </c>
      <c r="G383" s="31" t="s">
        <v>2515</v>
      </c>
      <c r="H383" s="31" t="s">
        <v>2515</v>
      </c>
      <c r="I383" s="33" t="s">
        <v>2516</v>
      </c>
      <c r="J383" s="33"/>
      <c r="K383" s="40">
        <v>1500.0</v>
      </c>
      <c r="L383" s="40">
        <v>1500.0</v>
      </c>
      <c r="M383" s="31" t="s">
        <v>2515</v>
      </c>
      <c r="N383" s="38" t="s">
        <v>37</v>
      </c>
      <c r="O383" s="33" t="s">
        <v>2516</v>
      </c>
      <c r="P383" s="38" t="s">
        <v>2868</v>
      </c>
      <c r="Q383" s="41" t="s">
        <v>39</v>
      </c>
      <c r="R383" s="36"/>
      <c r="S383" s="37"/>
      <c r="T383" s="37"/>
      <c r="U383" s="2"/>
      <c r="V383" s="2"/>
      <c r="W383" s="2"/>
      <c r="X383" s="2"/>
      <c r="Y383" s="2"/>
      <c r="Z383" s="2"/>
    </row>
    <row r="384">
      <c r="A384" s="29" t="s">
        <v>195</v>
      </c>
      <c r="B384" s="30">
        <v>46212.0</v>
      </c>
      <c r="C384" s="29" t="s">
        <v>159</v>
      </c>
      <c r="D384" s="31" t="s">
        <v>2515</v>
      </c>
      <c r="E384" s="31" t="s">
        <v>2515</v>
      </c>
      <c r="F384" s="32" t="s">
        <v>1000</v>
      </c>
      <c r="G384" s="32" t="s">
        <v>1000</v>
      </c>
      <c r="H384" s="31" t="s">
        <v>2515</v>
      </c>
      <c r="I384" s="33" t="s">
        <v>2516</v>
      </c>
      <c r="J384" s="33"/>
      <c r="K384" s="34">
        <v>0.0</v>
      </c>
      <c r="L384" s="34">
        <v>0.0</v>
      </c>
      <c r="M384" s="32" t="s">
        <v>1000</v>
      </c>
      <c r="N384" s="29" t="s">
        <v>37</v>
      </c>
      <c r="O384" s="33" t="s">
        <v>2516</v>
      </c>
      <c r="P384" s="29" t="s">
        <v>2868</v>
      </c>
      <c r="Q384" s="35" t="s">
        <v>39</v>
      </c>
      <c r="R384" s="36"/>
      <c r="S384" s="37"/>
      <c r="T384" s="37"/>
      <c r="U384" s="2"/>
      <c r="V384" s="2"/>
      <c r="W384" s="2"/>
      <c r="X384" s="2"/>
      <c r="Y384" s="2"/>
      <c r="Z384" s="2"/>
    </row>
    <row r="385">
      <c r="A385" s="38" t="s">
        <v>2874</v>
      </c>
      <c r="B385" s="39">
        <v>46146.0</v>
      </c>
      <c r="C385" s="38" t="s">
        <v>189</v>
      </c>
      <c r="D385" s="31" t="s">
        <v>2515</v>
      </c>
      <c r="E385" s="31" t="s">
        <v>2515</v>
      </c>
      <c r="F385" s="31" t="s">
        <v>2515</v>
      </c>
      <c r="G385" s="31" t="s">
        <v>2515</v>
      </c>
      <c r="H385" s="31" t="s">
        <v>2515</v>
      </c>
      <c r="I385" s="33" t="s">
        <v>2516</v>
      </c>
      <c r="J385" s="33"/>
      <c r="K385" s="40">
        <v>1700.0</v>
      </c>
      <c r="L385" s="40">
        <v>1700.0</v>
      </c>
      <c r="M385" s="31" t="s">
        <v>2515</v>
      </c>
      <c r="N385" s="38" t="s">
        <v>37</v>
      </c>
      <c r="O385" s="33" t="s">
        <v>2516</v>
      </c>
      <c r="P385" s="38" t="s">
        <v>2868</v>
      </c>
      <c r="Q385" s="41" t="s">
        <v>39</v>
      </c>
      <c r="R385" s="36"/>
      <c r="S385" s="37"/>
      <c r="T385" s="37"/>
      <c r="U385" s="2"/>
      <c r="V385" s="2"/>
      <c r="W385" s="2"/>
      <c r="X385" s="2"/>
      <c r="Y385" s="2"/>
      <c r="Z385" s="2"/>
    </row>
    <row r="386">
      <c r="A386" s="29" t="s">
        <v>2875</v>
      </c>
      <c r="B386" s="30">
        <v>46158.0</v>
      </c>
      <c r="C386" s="29" t="s">
        <v>189</v>
      </c>
      <c r="D386" s="31" t="s">
        <v>2515</v>
      </c>
      <c r="E386" s="31" t="s">
        <v>2515</v>
      </c>
      <c r="F386" s="31" t="s">
        <v>2515</v>
      </c>
      <c r="G386" s="31" t="s">
        <v>2515</v>
      </c>
      <c r="H386" s="31" t="s">
        <v>2515</v>
      </c>
      <c r="I386" s="31" t="s">
        <v>2515</v>
      </c>
      <c r="J386" s="29" t="s">
        <v>2876</v>
      </c>
      <c r="K386" s="34">
        <v>2200.0</v>
      </c>
      <c r="L386" s="34">
        <v>2200.0</v>
      </c>
      <c r="M386" s="31" t="s">
        <v>2515</v>
      </c>
      <c r="N386" s="29" t="s">
        <v>37</v>
      </c>
      <c r="O386" s="33" t="s">
        <v>2516</v>
      </c>
      <c r="P386" s="29" t="s">
        <v>2868</v>
      </c>
      <c r="Q386" s="35" t="s">
        <v>39</v>
      </c>
      <c r="R386" s="36"/>
      <c r="S386" s="37"/>
      <c r="T386" s="37"/>
      <c r="U386" s="2"/>
      <c r="V386" s="2"/>
      <c r="W386" s="2"/>
      <c r="X386" s="2"/>
      <c r="Y386" s="2"/>
      <c r="Z386" s="2"/>
    </row>
    <row r="387">
      <c r="A387" s="38" t="s">
        <v>2877</v>
      </c>
      <c r="B387" s="39">
        <v>46169.0</v>
      </c>
      <c r="C387" s="38" t="s">
        <v>189</v>
      </c>
      <c r="D387" s="31" t="s">
        <v>2515</v>
      </c>
      <c r="E387" s="31" t="s">
        <v>2515</v>
      </c>
      <c r="F387" s="31" t="s">
        <v>2515</v>
      </c>
      <c r="G387" s="31" t="s">
        <v>2515</v>
      </c>
      <c r="H387" s="31" t="s">
        <v>2515</v>
      </c>
      <c r="I387" s="33" t="s">
        <v>2516</v>
      </c>
      <c r="J387" s="33"/>
      <c r="K387" s="40">
        <v>1500.0</v>
      </c>
      <c r="L387" s="40">
        <v>1500.0</v>
      </c>
      <c r="M387" s="31" t="s">
        <v>2515</v>
      </c>
      <c r="N387" s="38" t="s">
        <v>37</v>
      </c>
      <c r="O387" s="33" t="s">
        <v>2516</v>
      </c>
      <c r="P387" s="38" t="s">
        <v>2868</v>
      </c>
      <c r="Q387" s="41" t="s">
        <v>39</v>
      </c>
      <c r="R387" s="36"/>
      <c r="S387" s="37"/>
      <c r="T387" s="37"/>
      <c r="U387" s="2"/>
      <c r="V387" s="2"/>
      <c r="W387" s="2"/>
      <c r="X387" s="2"/>
      <c r="Y387" s="2"/>
      <c r="Z387" s="2"/>
    </row>
    <row r="388">
      <c r="A388" s="29" t="s">
        <v>2878</v>
      </c>
      <c r="B388" s="30">
        <v>46150.0</v>
      </c>
      <c r="C388" s="29" t="s">
        <v>189</v>
      </c>
      <c r="D388" s="31" t="s">
        <v>2515</v>
      </c>
      <c r="E388" s="31" t="s">
        <v>2515</v>
      </c>
      <c r="F388" s="31" t="s">
        <v>2515</v>
      </c>
      <c r="G388" s="31" t="s">
        <v>2515</v>
      </c>
      <c r="H388" s="31" t="s">
        <v>2515</v>
      </c>
      <c r="I388" s="33" t="s">
        <v>2516</v>
      </c>
      <c r="J388" s="33"/>
      <c r="K388" s="34">
        <v>0.0</v>
      </c>
      <c r="L388" s="34">
        <v>0.0</v>
      </c>
      <c r="M388" s="32" t="s">
        <v>1000</v>
      </c>
      <c r="N388" s="29" t="s">
        <v>37</v>
      </c>
      <c r="O388" s="33" t="s">
        <v>2516</v>
      </c>
      <c r="P388" s="29" t="s">
        <v>2868</v>
      </c>
      <c r="Q388" s="35" t="s">
        <v>39</v>
      </c>
      <c r="R388" s="36"/>
      <c r="S388" s="37"/>
      <c r="T388" s="37"/>
      <c r="U388" s="2"/>
      <c r="V388" s="2"/>
      <c r="W388" s="2"/>
      <c r="X388" s="2"/>
      <c r="Y388" s="2"/>
      <c r="Z388" s="2"/>
    </row>
    <row r="389">
      <c r="A389" s="38" t="s">
        <v>1965</v>
      </c>
      <c r="B389" s="39">
        <v>46149.0</v>
      </c>
      <c r="C389" s="38" t="s">
        <v>189</v>
      </c>
      <c r="D389" s="31" t="s">
        <v>2515</v>
      </c>
      <c r="E389" s="31" t="s">
        <v>2515</v>
      </c>
      <c r="F389" s="31" t="s">
        <v>2515</v>
      </c>
      <c r="G389" s="31" t="s">
        <v>2515</v>
      </c>
      <c r="H389" s="31" t="s">
        <v>2515</v>
      </c>
      <c r="I389" s="33" t="s">
        <v>2516</v>
      </c>
      <c r="J389" s="33"/>
      <c r="K389" s="40">
        <v>1500.0</v>
      </c>
      <c r="L389" s="40">
        <v>1500.0</v>
      </c>
      <c r="M389" s="31" t="s">
        <v>2515</v>
      </c>
      <c r="N389" s="38" t="s">
        <v>37</v>
      </c>
      <c r="O389" s="33" t="s">
        <v>2516</v>
      </c>
      <c r="P389" s="38" t="s">
        <v>2868</v>
      </c>
      <c r="Q389" s="41" t="s">
        <v>39</v>
      </c>
      <c r="R389" s="36"/>
      <c r="S389" s="37"/>
      <c r="T389" s="37"/>
      <c r="U389" s="2"/>
      <c r="V389" s="2"/>
      <c r="W389" s="2"/>
      <c r="X389" s="2"/>
      <c r="Y389" s="2"/>
      <c r="Z389" s="2"/>
    </row>
    <row r="390">
      <c r="A390" s="29" t="s">
        <v>2879</v>
      </c>
      <c r="B390" s="30">
        <v>46162.0</v>
      </c>
      <c r="C390" s="29" t="s">
        <v>159</v>
      </c>
      <c r="D390" s="31" t="s">
        <v>2515</v>
      </c>
      <c r="E390" s="31" t="s">
        <v>2515</v>
      </c>
      <c r="F390" s="32" t="s">
        <v>1000</v>
      </c>
      <c r="G390" s="31" t="s">
        <v>2515</v>
      </c>
      <c r="H390" s="31" t="s">
        <v>2515</v>
      </c>
      <c r="I390" s="33" t="s">
        <v>2516</v>
      </c>
      <c r="J390" s="33"/>
      <c r="K390" s="34">
        <v>0.0</v>
      </c>
      <c r="L390" s="34">
        <v>0.0</v>
      </c>
      <c r="M390" s="32" t="s">
        <v>1000</v>
      </c>
      <c r="N390" s="29" t="s">
        <v>37</v>
      </c>
      <c r="O390" s="33" t="s">
        <v>2516</v>
      </c>
      <c r="P390" s="29" t="s">
        <v>2868</v>
      </c>
      <c r="Q390" s="35" t="s">
        <v>39</v>
      </c>
      <c r="R390" s="36"/>
      <c r="S390" s="37"/>
      <c r="T390" s="37"/>
      <c r="U390" s="2"/>
      <c r="V390" s="2"/>
      <c r="W390" s="2"/>
      <c r="X390" s="2"/>
      <c r="Y390" s="2"/>
      <c r="Z390" s="2"/>
    </row>
    <row r="391">
      <c r="A391" s="38" t="s">
        <v>2880</v>
      </c>
      <c r="B391" s="39">
        <v>46185.0</v>
      </c>
      <c r="C391" s="38" t="s">
        <v>189</v>
      </c>
      <c r="D391" s="31" t="s">
        <v>2515</v>
      </c>
      <c r="E391" s="31" t="s">
        <v>2515</v>
      </c>
      <c r="F391" s="31" t="s">
        <v>2515</v>
      </c>
      <c r="G391" s="31" t="s">
        <v>2515</v>
      </c>
      <c r="H391" s="31" t="s">
        <v>2515</v>
      </c>
      <c r="I391" s="33" t="s">
        <v>2516</v>
      </c>
      <c r="J391" s="33"/>
      <c r="K391" s="40">
        <v>0.0</v>
      </c>
      <c r="L391" s="40">
        <v>0.0</v>
      </c>
      <c r="M391" s="32" t="s">
        <v>1000</v>
      </c>
      <c r="N391" s="38" t="s">
        <v>37</v>
      </c>
      <c r="O391" s="33" t="s">
        <v>2516</v>
      </c>
      <c r="P391" s="38" t="s">
        <v>2868</v>
      </c>
      <c r="Q391" s="41" t="s">
        <v>39</v>
      </c>
      <c r="R391" s="36"/>
      <c r="S391" s="37"/>
      <c r="T391" s="37"/>
      <c r="U391" s="2"/>
      <c r="V391" s="2"/>
      <c r="W391" s="2"/>
      <c r="X391" s="2"/>
      <c r="Y391" s="2"/>
      <c r="Z391" s="2"/>
    </row>
    <row r="392">
      <c r="A392" s="29" t="s">
        <v>2881</v>
      </c>
      <c r="B392" s="30">
        <v>46164.0</v>
      </c>
      <c r="C392" s="29" t="s">
        <v>159</v>
      </c>
      <c r="D392" s="31" t="s">
        <v>2515</v>
      </c>
      <c r="E392" s="31" t="s">
        <v>2515</v>
      </c>
      <c r="F392" s="32" t="s">
        <v>1000</v>
      </c>
      <c r="G392" s="32" t="s">
        <v>1000</v>
      </c>
      <c r="H392" s="31" t="s">
        <v>2515</v>
      </c>
      <c r="I392" s="33" t="s">
        <v>2516</v>
      </c>
      <c r="J392" s="33"/>
      <c r="K392" s="34">
        <v>0.0</v>
      </c>
      <c r="L392" s="34">
        <v>0.0</v>
      </c>
      <c r="M392" s="32" t="s">
        <v>1000</v>
      </c>
      <c r="N392" s="29" t="s">
        <v>37</v>
      </c>
      <c r="O392" s="33" t="s">
        <v>2516</v>
      </c>
      <c r="P392" s="29" t="s">
        <v>2868</v>
      </c>
      <c r="Q392" s="35" t="s">
        <v>39</v>
      </c>
      <c r="R392" s="36"/>
      <c r="S392" s="37"/>
      <c r="T392" s="37"/>
      <c r="U392" s="2"/>
      <c r="V392" s="2"/>
      <c r="W392" s="2"/>
      <c r="X392" s="2"/>
      <c r="Y392" s="2"/>
      <c r="Z392" s="2"/>
    </row>
    <row r="393">
      <c r="A393" s="42" t="s">
        <v>2882</v>
      </c>
      <c r="B393" s="39">
        <v>46169.0</v>
      </c>
      <c r="C393" s="38" t="s">
        <v>189</v>
      </c>
      <c r="D393" s="31" t="s">
        <v>2515</v>
      </c>
      <c r="E393" s="31" t="s">
        <v>2515</v>
      </c>
      <c r="F393" s="31" t="s">
        <v>2515</v>
      </c>
      <c r="G393" s="31" t="s">
        <v>2515</v>
      </c>
      <c r="H393" s="31" t="s">
        <v>2515</v>
      </c>
      <c r="I393" s="33" t="s">
        <v>2516</v>
      </c>
      <c r="J393" s="33"/>
      <c r="K393" s="40">
        <v>2200.0</v>
      </c>
      <c r="L393" s="40">
        <v>2200.0</v>
      </c>
      <c r="M393" s="31" t="s">
        <v>2515</v>
      </c>
      <c r="N393" s="38" t="s">
        <v>37</v>
      </c>
      <c r="O393" s="33" t="s">
        <v>2516</v>
      </c>
      <c r="P393" s="38" t="s">
        <v>2868</v>
      </c>
      <c r="Q393" s="41" t="s">
        <v>39</v>
      </c>
      <c r="R393" s="36"/>
      <c r="S393" s="37"/>
      <c r="T393" s="37"/>
      <c r="U393" s="2"/>
      <c r="V393" s="2"/>
      <c r="W393" s="2"/>
      <c r="X393" s="2"/>
      <c r="Y393" s="2"/>
      <c r="Z393" s="2"/>
    </row>
    <row r="394">
      <c r="A394" s="29" t="s">
        <v>2883</v>
      </c>
      <c r="B394" s="30">
        <v>46174.0</v>
      </c>
      <c r="C394" s="29" t="s">
        <v>189</v>
      </c>
      <c r="D394" s="31" t="s">
        <v>2515</v>
      </c>
      <c r="E394" s="31" t="s">
        <v>2515</v>
      </c>
      <c r="F394" s="31" t="s">
        <v>2515</v>
      </c>
      <c r="G394" s="31" t="s">
        <v>2515</v>
      </c>
      <c r="H394" s="31" t="s">
        <v>2515</v>
      </c>
      <c r="I394" s="33" t="s">
        <v>2516</v>
      </c>
      <c r="J394" s="33"/>
      <c r="K394" s="34">
        <v>1500.0</v>
      </c>
      <c r="L394" s="34">
        <v>1500.0</v>
      </c>
      <c r="M394" s="31" t="s">
        <v>2515</v>
      </c>
      <c r="N394" s="29" t="s">
        <v>37</v>
      </c>
      <c r="O394" s="33" t="s">
        <v>2516</v>
      </c>
      <c r="P394" s="29" t="s">
        <v>2868</v>
      </c>
      <c r="Q394" s="35" t="s">
        <v>39</v>
      </c>
      <c r="R394" s="36"/>
      <c r="S394" s="37"/>
      <c r="T394" s="37"/>
      <c r="U394" s="2"/>
      <c r="V394" s="2"/>
      <c r="W394" s="2"/>
      <c r="X394" s="2"/>
      <c r="Y394" s="2"/>
      <c r="Z394" s="2"/>
    </row>
    <row r="395">
      <c r="A395" s="38" t="s">
        <v>2884</v>
      </c>
      <c r="B395" s="39">
        <v>46174.0</v>
      </c>
      <c r="C395" s="38" t="s">
        <v>189</v>
      </c>
      <c r="D395" s="31" t="s">
        <v>2515</v>
      </c>
      <c r="E395" s="31" t="s">
        <v>2515</v>
      </c>
      <c r="F395" s="31" t="s">
        <v>2515</v>
      </c>
      <c r="G395" s="31" t="s">
        <v>2515</v>
      </c>
      <c r="H395" s="31" t="s">
        <v>2515</v>
      </c>
      <c r="I395" s="33" t="s">
        <v>2516</v>
      </c>
      <c r="J395" s="33"/>
      <c r="K395" s="40">
        <v>2050.0</v>
      </c>
      <c r="L395" s="40">
        <v>2050.0</v>
      </c>
      <c r="M395" s="31" t="s">
        <v>2515</v>
      </c>
      <c r="N395" s="38" t="s">
        <v>37</v>
      </c>
      <c r="O395" s="33" t="s">
        <v>2516</v>
      </c>
      <c r="P395" s="38" t="s">
        <v>2868</v>
      </c>
      <c r="Q395" s="41" t="s">
        <v>39</v>
      </c>
      <c r="R395" s="36"/>
      <c r="S395" s="37"/>
      <c r="T395" s="37"/>
      <c r="U395" s="2"/>
      <c r="V395" s="2"/>
      <c r="W395" s="2"/>
      <c r="X395" s="2"/>
      <c r="Y395" s="2"/>
      <c r="Z395" s="2"/>
    </row>
    <row r="396">
      <c r="A396" s="29" t="s">
        <v>543</v>
      </c>
      <c r="B396" s="30">
        <v>46207.0</v>
      </c>
      <c r="C396" s="29" t="s">
        <v>544</v>
      </c>
      <c r="D396" s="31" t="s">
        <v>2515</v>
      </c>
      <c r="E396" s="31" t="s">
        <v>2515</v>
      </c>
      <c r="F396" s="32" t="s">
        <v>1000</v>
      </c>
      <c r="G396" s="31" t="s">
        <v>2515</v>
      </c>
      <c r="H396" s="31" t="s">
        <v>2515</v>
      </c>
      <c r="I396" s="33" t="s">
        <v>2516</v>
      </c>
      <c r="J396" s="33"/>
      <c r="K396" s="34">
        <v>3500.0</v>
      </c>
      <c r="L396" s="34">
        <v>3500.0</v>
      </c>
      <c r="M396" s="31" t="s">
        <v>2515</v>
      </c>
      <c r="N396" s="29" t="s">
        <v>37</v>
      </c>
      <c r="O396" s="33" t="s">
        <v>2516</v>
      </c>
      <c r="P396" s="29" t="s">
        <v>2868</v>
      </c>
      <c r="Q396" s="35" t="s">
        <v>39</v>
      </c>
      <c r="R396" s="36"/>
      <c r="S396" s="37"/>
      <c r="T396" s="37"/>
      <c r="U396" s="2"/>
      <c r="V396" s="2"/>
      <c r="W396" s="2"/>
      <c r="X396" s="2"/>
      <c r="Y396" s="2"/>
      <c r="Z396" s="2"/>
    </row>
    <row r="397">
      <c r="A397" s="38" t="s">
        <v>535</v>
      </c>
      <c r="B397" s="39">
        <v>46207.0</v>
      </c>
      <c r="C397" s="38" t="s">
        <v>189</v>
      </c>
      <c r="D397" s="31" t="s">
        <v>2515</v>
      </c>
      <c r="E397" s="31" t="s">
        <v>2515</v>
      </c>
      <c r="F397" s="32" t="s">
        <v>1000</v>
      </c>
      <c r="G397" s="31" t="s">
        <v>2515</v>
      </c>
      <c r="H397" s="31" t="s">
        <v>2515</v>
      </c>
      <c r="I397" s="33" t="s">
        <v>2516</v>
      </c>
      <c r="J397" s="33"/>
      <c r="K397" s="40">
        <v>2200.0</v>
      </c>
      <c r="L397" s="40">
        <v>2200.0</v>
      </c>
      <c r="M397" s="31" t="s">
        <v>2515</v>
      </c>
      <c r="N397" s="38" t="s">
        <v>37</v>
      </c>
      <c r="O397" s="33" t="s">
        <v>2516</v>
      </c>
      <c r="P397" s="38" t="s">
        <v>2868</v>
      </c>
      <c r="Q397" s="41" t="s">
        <v>39</v>
      </c>
      <c r="R397" s="36"/>
      <c r="S397" s="37"/>
      <c r="T397" s="37"/>
      <c r="U397" s="2"/>
      <c r="V397" s="2"/>
      <c r="W397" s="2"/>
      <c r="X397" s="2"/>
      <c r="Y397" s="2"/>
      <c r="Z397" s="2"/>
    </row>
    <row r="398">
      <c r="A398" s="29" t="s">
        <v>2885</v>
      </c>
      <c r="B398" s="30">
        <v>46197.0</v>
      </c>
      <c r="C398" s="29" t="s">
        <v>189</v>
      </c>
      <c r="D398" s="31" t="s">
        <v>2515</v>
      </c>
      <c r="E398" s="31" t="s">
        <v>2515</v>
      </c>
      <c r="F398" s="31" t="s">
        <v>2515</v>
      </c>
      <c r="G398" s="31" t="s">
        <v>2515</v>
      </c>
      <c r="H398" s="31" t="s">
        <v>2515</v>
      </c>
      <c r="I398" s="33" t="s">
        <v>2516</v>
      </c>
      <c r="J398" s="33"/>
      <c r="K398" s="34">
        <v>1000.0</v>
      </c>
      <c r="L398" s="34">
        <v>1000.0</v>
      </c>
      <c r="M398" s="31" t="s">
        <v>2515</v>
      </c>
      <c r="N398" s="29" t="s">
        <v>37</v>
      </c>
      <c r="O398" s="33" t="s">
        <v>2516</v>
      </c>
      <c r="P398" s="29" t="s">
        <v>2868</v>
      </c>
      <c r="Q398" s="35" t="s">
        <v>39</v>
      </c>
      <c r="R398" s="36"/>
      <c r="S398" s="37"/>
      <c r="T398" s="37"/>
      <c r="U398" s="2"/>
      <c r="V398" s="2"/>
      <c r="W398" s="2"/>
      <c r="X398" s="2"/>
      <c r="Y398" s="2"/>
      <c r="Z398" s="2"/>
    </row>
    <row r="399">
      <c r="A399" s="38" t="s">
        <v>2886</v>
      </c>
      <c r="B399" s="39">
        <v>46182.0</v>
      </c>
      <c r="C399" s="38" t="s">
        <v>189</v>
      </c>
      <c r="D399" s="31" t="s">
        <v>2515</v>
      </c>
      <c r="E399" s="31" t="s">
        <v>2515</v>
      </c>
      <c r="F399" s="31" t="s">
        <v>2515</v>
      </c>
      <c r="G399" s="31" t="s">
        <v>2515</v>
      </c>
      <c r="H399" s="31" t="s">
        <v>2515</v>
      </c>
      <c r="I399" s="33" t="s">
        <v>2516</v>
      </c>
      <c r="J399" s="33"/>
      <c r="K399" s="40">
        <v>7000.0</v>
      </c>
      <c r="L399" s="40">
        <v>7000.0</v>
      </c>
      <c r="M399" s="31" t="s">
        <v>2515</v>
      </c>
      <c r="N399" s="38" t="s">
        <v>1189</v>
      </c>
      <c r="O399" s="33" t="s">
        <v>2516</v>
      </c>
      <c r="P399" s="38" t="s">
        <v>2555</v>
      </c>
      <c r="Q399" s="41" t="s">
        <v>2556</v>
      </c>
      <c r="R399" s="36"/>
      <c r="S399" s="37"/>
      <c r="T399" s="37"/>
      <c r="U399" s="2"/>
      <c r="V399" s="2"/>
      <c r="W399" s="2"/>
      <c r="X399" s="2"/>
      <c r="Y399" s="2"/>
      <c r="Z399" s="2"/>
    </row>
    <row r="400">
      <c r="A400" s="29" t="s">
        <v>2887</v>
      </c>
      <c r="B400" s="30">
        <v>46168.0</v>
      </c>
      <c r="C400" s="29" t="s">
        <v>159</v>
      </c>
      <c r="D400" s="31" t="s">
        <v>2515</v>
      </c>
      <c r="E400" s="31" t="s">
        <v>2515</v>
      </c>
      <c r="F400" s="31" t="s">
        <v>2515</v>
      </c>
      <c r="G400" s="31" t="s">
        <v>2515</v>
      </c>
      <c r="H400" s="31" t="s">
        <v>2515</v>
      </c>
      <c r="I400" s="33" t="s">
        <v>2516</v>
      </c>
      <c r="J400" s="33"/>
      <c r="K400" s="34">
        <v>113750.0</v>
      </c>
      <c r="L400" s="34">
        <v>113750.0</v>
      </c>
      <c r="M400" s="31" t="s">
        <v>2515</v>
      </c>
      <c r="N400" s="29" t="s">
        <v>49</v>
      </c>
      <c r="O400" s="33" t="s">
        <v>2516</v>
      </c>
      <c r="P400" s="29" t="s">
        <v>2517</v>
      </c>
      <c r="Q400" s="35" t="s">
        <v>39</v>
      </c>
      <c r="R400" s="36"/>
      <c r="S400" s="37"/>
      <c r="T400" s="37"/>
      <c r="U400" s="2"/>
      <c r="V400" s="2"/>
      <c r="W400" s="2"/>
      <c r="X400" s="2"/>
      <c r="Y400" s="2"/>
      <c r="Z400" s="2"/>
    </row>
    <row r="401">
      <c r="A401" s="38" t="s">
        <v>2888</v>
      </c>
      <c r="B401" s="39">
        <v>46178.0</v>
      </c>
      <c r="C401" s="38" t="s">
        <v>189</v>
      </c>
      <c r="D401" s="31" t="s">
        <v>2515</v>
      </c>
      <c r="E401" s="31" t="s">
        <v>2515</v>
      </c>
      <c r="F401" s="31" t="s">
        <v>2515</v>
      </c>
      <c r="G401" s="31" t="s">
        <v>2515</v>
      </c>
      <c r="H401" s="31" t="s">
        <v>2515</v>
      </c>
      <c r="I401" s="33" t="s">
        <v>2516</v>
      </c>
      <c r="J401" s="33"/>
      <c r="K401" s="40">
        <v>5100.0</v>
      </c>
      <c r="L401" s="40">
        <v>5100.0</v>
      </c>
      <c r="M401" s="31" t="s">
        <v>2515</v>
      </c>
      <c r="N401" s="38" t="s">
        <v>49</v>
      </c>
      <c r="O401" s="33" t="s">
        <v>2516</v>
      </c>
      <c r="P401" s="38" t="s">
        <v>2517</v>
      </c>
      <c r="Q401" s="41" t="s">
        <v>39</v>
      </c>
      <c r="R401" s="36"/>
      <c r="S401" s="37"/>
      <c r="T401" s="37"/>
      <c r="U401" s="2"/>
      <c r="V401" s="2"/>
      <c r="W401" s="2"/>
      <c r="X401" s="2"/>
      <c r="Y401" s="2"/>
      <c r="Z401" s="2"/>
    </row>
    <row r="402">
      <c r="A402" s="29" t="s">
        <v>730</v>
      </c>
      <c r="B402" s="30">
        <v>46204.0</v>
      </c>
      <c r="C402" s="29" t="s">
        <v>189</v>
      </c>
      <c r="D402" s="31" t="s">
        <v>2515</v>
      </c>
      <c r="E402" s="31" t="s">
        <v>2515</v>
      </c>
      <c r="F402" s="31" t="s">
        <v>2515</v>
      </c>
      <c r="G402" s="31" t="s">
        <v>2515</v>
      </c>
      <c r="H402" s="31" t="s">
        <v>2515</v>
      </c>
      <c r="I402" s="33" t="s">
        <v>2516</v>
      </c>
      <c r="J402" s="33"/>
      <c r="K402" s="34">
        <v>5325.0</v>
      </c>
      <c r="L402" s="34">
        <v>5325.0</v>
      </c>
      <c r="M402" s="31" t="s">
        <v>2515</v>
      </c>
      <c r="N402" s="29" t="s">
        <v>49</v>
      </c>
      <c r="O402" s="33" t="s">
        <v>2516</v>
      </c>
      <c r="P402" s="29" t="s">
        <v>2517</v>
      </c>
      <c r="Q402" s="35" t="s">
        <v>39</v>
      </c>
      <c r="R402" s="36"/>
      <c r="S402" s="37"/>
      <c r="T402" s="37"/>
      <c r="U402" s="2"/>
      <c r="V402" s="2"/>
      <c r="W402" s="2"/>
      <c r="X402" s="2"/>
      <c r="Y402" s="2"/>
      <c r="Z402" s="2"/>
    </row>
    <row r="403">
      <c r="A403" s="38" t="s">
        <v>2889</v>
      </c>
      <c r="B403" s="39">
        <v>46151.0</v>
      </c>
      <c r="C403" s="38" t="s">
        <v>189</v>
      </c>
      <c r="D403" s="31" t="s">
        <v>2515</v>
      </c>
      <c r="E403" s="31" t="s">
        <v>2515</v>
      </c>
      <c r="F403" s="31" t="s">
        <v>2515</v>
      </c>
      <c r="G403" s="31" t="s">
        <v>2515</v>
      </c>
      <c r="H403" s="31" t="s">
        <v>2515</v>
      </c>
      <c r="I403" s="33" t="s">
        <v>2516</v>
      </c>
      <c r="J403" s="33"/>
      <c r="K403" s="40">
        <v>1500.0</v>
      </c>
      <c r="L403" s="40">
        <v>1500.0</v>
      </c>
      <c r="M403" s="31" t="s">
        <v>2515</v>
      </c>
      <c r="N403" s="38" t="s">
        <v>71</v>
      </c>
      <c r="O403" s="33" t="s">
        <v>2516</v>
      </c>
      <c r="P403" s="38" t="s">
        <v>2524</v>
      </c>
      <c r="Q403" s="41" t="s">
        <v>39</v>
      </c>
      <c r="R403" s="36"/>
      <c r="S403" s="37"/>
      <c r="T403" s="37"/>
      <c r="U403" s="2"/>
      <c r="V403" s="2"/>
      <c r="W403" s="2"/>
      <c r="X403" s="2"/>
      <c r="Y403" s="2"/>
      <c r="Z403" s="2"/>
    </row>
    <row r="404">
      <c r="A404" s="29" t="s">
        <v>2890</v>
      </c>
      <c r="B404" s="30">
        <v>46183.0</v>
      </c>
      <c r="C404" s="29" t="s">
        <v>159</v>
      </c>
      <c r="D404" s="31" t="s">
        <v>2515</v>
      </c>
      <c r="E404" s="31" t="s">
        <v>2515</v>
      </c>
      <c r="F404" s="32" t="s">
        <v>1000</v>
      </c>
      <c r="G404" s="31" t="s">
        <v>2515</v>
      </c>
      <c r="H404" s="31" t="s">
        <v>2515</v>
      </c>
      <c r="I404" s="33" t="s">
        <v>2516</v>
      </c>
      <c r="J404" s="33"/>
      <c r="K404" s="34">
        <v>1500.0</v>
      </c>
      <c r="L404" s="34">
        <v>1500.0</v>
      </c>
      <c r="M404" s="31" t="s">
        <v>2515</v>
      </c>
      <c r="N404" s="29" t="s">
        <v>71</v>
      </c>
      <c r="O404" s="33" t="s">
        <v>2516</v>
      </c>
      <c r="P404" s="29" t="s">
        <v>2524</v>
      </c>
      <c r="Q404" s="35" t="s">
        <v>39</v>
      </c>
      <c r="R404" s="36"/>
      <c r="S404" s="37"/>
      <c r="T404" s="37"/>
      <c r="U404" s="2"/>
      <c r="V404" s="2"/>
      <c r="W404" s="2"/>
      <c r="X404" s="2"/>
      <c r="Y404" s="2"/>
      <c r="Z404" s="2"/>
    </row>
    <row r="405">
      <c r="A405" s="38" t="s">
        <v>88</v>
      </c>
      <c r="B405" s="39">
        <v>46160.0</v>
      </c>
      <c r="C405" s="38" t="s">
        <v>189</v>
      </c>
      <c r="D405" s="31" t="s">
        <v>2515</v>
      </c>
      <c r="E405" s="31" t="s">
        <v>2515</v>
      </c>
      <c r="F405" s="31" t="s">
        <v>2515</v>
      </c>
      <c r="G405" s="31" t="s">
        <v>2515</v>
      </c>
      <c r="H405" s="31" t="s">
        <v>2515</v>
      </c>
      <c r="I405" s="33" t="s">
        <v>2516</v>
      </c>
      <c r="J405" s="33"/>
      <c r="K405" s="40">
        <v>1500.0</v>
      </c>
      <c r="L405" s="40">
        <v>1500.0</v>
      </c>
      <c r="M405" s="31" t="s">
        <v>2515</v>
      </c>
      <c r="N405" s="38" t="s">
        <v>71</v>
      </c>
      <c r="O405" s="33" t="s">
        <v>2516</v>
      </c>
      <c r="P405" s="38" t="s">
        <v>2524</v>
      </c>
      <c r="Q405" s="41" t="s">
        <v>39</v>
      </c>
      <c r="R405" s="36"/>
      <c r="S405" s="37"/>
      <c r="T405" s="37"/>
      <c r="U405" s="2"/>
      <c r="V405" s="2"/>
      <c r="W405" s="2"/>
      <c r="X405" s="2"/>
      <c r="Y405" s="2"/>
      <c r="Z405" s="2"/>
    </row>
    <row r="406">
      <c r="A406" s="29" t="s">
        <v>2891</v>
      </c>
      <c r="B406" s="30">
        <v>46182.0</v>
      </c>
      <c r="C406" s="29" t="s">
        <v>159</v>
      </c>
      <c r="D406" s="31" t="s">
        <v>2515</v>
      </c>
      <c r="E406" s="31" t="s">
        <v>2515</v>
      </c>
      <c r="F406" s="31" t="s">
        <v>2515</v>
      </c>
      <c r="G406" s="31" t="s">
        <v>2515</v>
      </c>
      <c r="H406" s="31" t="s">
        <v>2515</v>
      </c>
      <c r="I406" s="33" t="s">
        <v>2516</v>
      </c>
      <c r="J406" s="33"/>
      <c r="K406" s="34">
        <v>1500.0</v>
      </c>
      <c r="L406" s="34">
        <v>1500.0</v>
      </c>
      <c r="M406" s="31" t="s">
        <v>2515</v>
      </c>
      <c r="N406" s="29" t="s">
        <v>71</v>
      </c>
      <c r="O406" s="33" t="s">
        <v>2516</v>
      </c>
      <c r="P406" s="29" t="s">
        <v>2524</v>
      </c>
      <c r="Q406" s="35" t="s">
        <v>39</v>
      </c>
      <c r="R406" s="36"/>
      <c r="S406" s="37"/>
      <c r="T406" s="37"/>
      <c r="U406" s="2"/>
      <c r="V406" s="2"/>
      <c r="W406" s="2"/>
      <c r="X406" s="2"/>
      <c r="Y406" s="2"/>
      <c r="Z406" s="2"/>
    </row>
    <row r="407">
      <c r="A407" s="42" t="s">
        <v>2892</v>
      </c>
      <c r="B407" s="39">
        <v>46190.0</v>
      </c>
      <c r="C407" s="38" t="s">
        <v>334</v>
      </c>
      <c r="D407" s="31" t="s">
        <v>2515</v>
      </c>
      <c r="E407" s="31" t="s">
        <v>2515</v>
      </c>
      <c r="F407" s="31" t="s">
        <v>2515</v>
      </c>
      <c r="G407" s="31" t="s">
        <v>2515</v>
      </c>
      <c r="H407" s="31" t="s">
        <v>2515</v>
      </c>
      <c r="I407" s="33" t="s">
        <v>2516</v>
      </c>
      <c r="J407" s="33"/>
      <c r="K407" s="40">
        <v>2200.0</v>
      </c>
      <c r="L407" s="40">
        <v>2200.0</v>
      </c>
      <c r="M407" s="31" t="s">
        <v>2515</v>
      </c>
      <c r="N407" s="38" t="s">
        <v>71</v>
      </c>
      <c r="O407" s="33" t="s">
        <v>2516</v>
      </c>
      <c r="P407" s="38" t="s">
        <v>2524</v>
      </c>
      <c r="Q407" s="41" t="s">
        <v>39</v>
      </c>
      <c r="R407" s="36"/>
      <c r="S407" s="37"/>
      <c r="T407" s="37"/>
      <c r="U407" s="2"/>
      <c r="V407" s="2"/>
      <c r="W407" s="2"/>
      <c r="X407" s="2"/>
      <c r="Y407" s="2"/>
      <c r="Z407" s="2"/>
    </row>
    <row r="408">
      <c r="A408" s="29" t="s">
        <v>2893</v>
      </c>
      <c r="B408" s="30">
        <v>46167.0</v>
      </c>
      <c r="C408" s="29" t="s">
        <v>189</v>
      </c>
      <c r="D408" s="31" t="s">
        <v>2515</v>
      </c>
      <c r="E408" s="31" t="s">
        <v>2515</v>
      </c>
      <c r="F408" s="31" t="s">
        <v>2515</v>
      </c>
      <c r="G408" s="31" t="s">
        <v>2515</v>
      </c>
      <c r="H408" s="31" t="s">
        <v>2515</v>
      </c>
      <c r="I408" s="31" t="s">
        <v>2515</v>
      </c>
      <c r="J408" s="29" t="s">
        <v>2710</v>
      </c>
      <c r="K408" s="34">
        <v>2200.0</v>
      </c>
      <c r="L408" s="34">
        <v>2200.0</v>
      </c>
      <c r="M408" s="31" t="s">
        <v>2515</v>
      </c>
      <c r="N408" s="29" t="s">
        <v>71</v>
      </c>
      <c r="O408" s="33" t="s">
        <v>2516</v>
      </c>
      <c r="P408" s="29" t="s">
        <v>2524</v>
      </c>
      <c r="Q408" s="35" t="s">
        <v>39</v>
      </c>
      <c r="R408" s="36"/>
      <c r="S408" s="37"/>
      <c r="T408" s="37"/>
      <c r="U408" s="2"/>
      <c r="V408" s="2"/>
      <c r="W408" s="2"/>
      <c r="X408" s="2"/>
      <c r="Y408" s="2"/>
      <c r="Z408" s="2"/>
    </row>
    <row r="409">
      <c r="A409" s="42" t="s">
        <v>2894</v>
      </c>
      <c r="B409" s="39">
        <v>46156.0</v>
      </c>
      <c r="C409" s="38" t="s">
        <v>89</v>
      </c>
      <c r="D409" s="31" t="s">
        <v>2515</v>
      </c>
      <c r="E409" s="31" t="s">
        <v>2515</v>
      </c>
      <c r="F409" s="31" t="s">
        <v>2515</v>
      </c>
      <c r="G409" s="31" t="s">
        <v>2515</v>
      </c>
      <c r="H409" s="31" t="s">
        <v>2515</v>
      </c>
      <c r="I409" s="33" t="s">
        <v>2516</v>
      </c>
      <c r="J409" s="33"/>
      <c r="K409" s="40">
        <v>2000.0</v>
      </c>
      <c r="L409" s="40">
        <v>2000.0</v>
      </c>
      <c r="M409" s="31" t="s">
        <v>2515</v>
      </c>
      <c r="N409" s="38" t="s">
        <v>71</v>
      </c>
      <c r="O409" s="33" t="s">
        <v>2516</v>
      </c>
      <c r="P409" s="38" t="s">
        <v>2524</v>
      </c>
      <c r="Q409" s="41" t="s">
        <v>39</v>
      </c>
      <c r="R409" s="36"/>
      <c r="S409" s="37"/>
      <c r="T409" s="37"/>
      <c r="U409" s="2"/>
      <c r="V409" s="2"/>
      <c r="W409" s="2"/>
      <c r="X409" s="2"/>
      <c r="Y409" s="2"/>
      <c r="Z409" s="2"/>
    </row>
    <row r="410">
      <c r="A410" s="29" t="s">
        <v>2895</v>
      </c>
      <c r="B410" s="30">
        <v>46175.0</v>
      </c>
      <c r="C410" s="29" t="s">
        <v>189</v>
      </c>
      <c r="D410" s="31" t="s">
        <v>2515</v>
      </c>
      <c r="E410" s="31" t="s">
        <v>2515</v>
      </c>
      <c r="F410" s="31" t="s">
        <v>2515</v>
      </c>
      <c r="G410" s="31" t="s">
        <v>2515</v>
      </c>
      <c r="H410" s="31" t="s">
        <v>2515</v>
      </c>
      <c r="I410" s="33" t="s">
        <v>2516</v>
      </c>
      <c r="J410" s="33"/>
      <c r="K410" s="34">
        <v>2200.0</v>
      </c>
      <c r="L410" s="34">
        <v>2200.0</v>
      </c>
      <c r="M410" s="31" t="s">
        <v>2515</v>
      </c>
      <c r="N410" s="29" t="s">
        <v>71</v>
      </c>
      <c r="O410" s="33" t="s">
        <v>2516</v>
      </c>
      <c r="P410" s="29" t="s">
        <v>2524</v>
      </c>
      <c r="Q410" s="35" t="s">
        <v>39</v>
      </c>
      <c r="R410" s="36"/>
      <c r="S410" s="37"/>
      <c r="T410" s="37"/>
      <c r="U410" s="2"/>
      <c r="V410" s="2"/>
      <c r="W410" s="2"/>
      <c r="X410" s="2"/>
      <c r="Y410" s="2"/>
      <c r="Z410" s="2"/>
    </row>
    <row r="411">
      <c r="A411" s="38" t="s">
        <v>324</v>
      </c>
      <c r="B411" s="39">
        <v>46177.0</v>
      </c>
      <c r="C411" s="38" t="s">
        <v>334</v>
      </c>
      <c r="D411" s="31" t="s">
        <v>2515</v>
      </c>
      <c r="E411" s="31" t="s">
        <v>2515</v>
      </c>
      <c r="F411" s="32" t="s">
        <v>1000</v>
      </c>
      <c r="G411" s="31" t="s">
        <v>2515</v>
      </c>
      <c r="H411" s="31" t="s">
        <v>2515</v>
      </c>
      <c r="I411" s="33" t="s">
        <v>2516</v>
      </c>
      <c r="J411" s="33"/>
      <c r="K411" s="40">
        <v>58322.0</v>
      </c>
      <c r="L411" s="40">
        <v>35120.0</v>
      </c>
      <c r="M411" s="31" t="s">
        <v>2515</v>
      </c>
      <c r="N411" s="38" t="s">
        <v>71</v>
      </c>
      <c r="O411" s="33" t="s">
        <v>2516</v>
      </c>
      <c r="P411" s="38" t="s">
        <v>2524</v>
      </c>
      <c r="Q411" s="41" t="s">
        <v>39</v>
      </c>
      <c r="R411" s="36"/>
      <c r="S411" s="37"/>
      <c r="T411" s="37"/>
      <c r="U411" s="2"/>
      <c r="V411" s="2"/>
      <c r="W411" s="2"/>
      <c r="X411" s="2"/>
      <c r="Y411" s="2"/>
      <c r="Z411" s="2"/>
    </row>
    <row r="412">
      <c r="A412" s="29" t="s">
        <v>2896</v>
      </c>
      <c r="B412" s="30">
        <v>46171.0</v>
      </c>
      <c r="C412" s="29" t="s">
        <v>334</v>
      </c>
      <c r="D412" s="31" t="s">
        <v>2515</v>
      </c>
      <c r="E412" s="31" t="s">
        <v>2515</v>
      </c>
      <c r="F412" s="32" t="s">
        <v>1000</v>
      </c>
      <c r="G412" s="31" t="s">
        <v>2515</v>
      </c>
      <c r="H412" s="31" t="s">
        <v>2515</v>
      </c>
      <c r="I412" s="33" t="s">
        <v>2516</v>
      </c>
      <c r="J412" s="33"/>
      <c r="K412" s="34">
        <v>2200.0</v>
      </c>
      <c r="L412" s="34">
        <v>700.0</v>
      </c>
      <c r="M412" s="31" t="s">
        <v>2515</v>
      </c>
      <c r="N412" s="29" t="s">
        <v>71</v>
      </c>
      <c r="O412" s="33" t="s">
        <v>2516</v>
      </c>
      <c r="P412" s="29" t="s">
        <v>2524</v>
      </c>
      <c r="Q412" s="35" t="s">
        <v>39</v>
      </c>
      <c r="R412" s="36"/>
      <c r="S412" s="37"/>
      <c r="T412" s="37"/>
      <c r="U412" s="2"/>
      <c r="V412" s="2"/>
      <c r="W412" s="2"/>
      <c r="X412" s="2"/>
      <c r="Y412" s="2"/>
      <c r="Z412" s="2"/>
    </row>
    <row r="413">
      <c r="A413" s="38" t="s">
        <v>2897</v>
      </c>
      <c r="B413" s="39">
        <v>46183.0</v>
      </c>
      <c r="C413" s="38" t="s">
        <v>189</v>
      </c>
      <c r="D413" s="31" t="s">
        <v>2515</v>
      </c>
      <c r="E413" s="31" t="s">
        <v>2515</v>
      </c>
      <c r="F413" s="31" t="s">
        <v>2515</v>
      </c>
      <c r="G413" s="31" t="s">
        <v>2515</v>
      </c>
      <c r="H413" s="31" t="s">
        <v>2515</v>
      </c>
      <c r="I413" s="33" t="s">
        <v>2516</v>
      </c>
      <c r="J413" s="33"/>
      <c r="K413" s="40">
        <v>2200.0</v>
      </c>
      <c r="L413" s="40">
        <v>2200.0</v>
      </c>
      <c r="M413" s="31" t="s">
        <v>2515</v>
      </c>
      <c r="N413" s="38" t="s">
        <v>71</v>
      </c>
      <c r="O413" s="33" t="s">
        <v>2516</v>
      </c>
      <c r="P413" s="38" t="s">
        <v>2524</v>
      </c>
      <c r="Q413" s="41" t="s">
        <v>39</v>
      </c>
      <c r="R413" s="36"/>
      <c r="S413" s="37"/>
      <c r="T413" s="37"/>
      <c r="U413" s="2"/>
      <c r="V413" s="2"/>
      <c r="W413" s="2"/>
      <c r="X413" s="2"/>
      <c r="Y413" s="2"/>
      <c r="Z413" s="2"/>
    </row>
    <row r="414">
      <c r="A414" s="29" t="s">
        <v>2898</v>
      </c>
      <c r="B414" s="30">
        <v>46182.0</v>
      </c>
      <c r="C414" s="29" t="s">
        <v>189</v>
      </c>
      <c r="D414" s="31" t="s">
        <v>2515</v>
      </c>
      <c r="E414" s="31" t="s">
        <v>2515</v>
      </c>
      <c r="F414" s="31" t="s">
        <v>2515</v>
      </c>
      <c r="G414" s="31" t="s">
        <v>2515</v>
      </c>
      <c r="H414" s="31" t="s">
        <v>2515</v>
      </c>
      <c r="I414" s="33" t="s">
        <v>2516</v>
      </c>
      <c r="J414" s="33"/>
      <c r="K414" s="34">
        <v>2200.0</v>
      </c>
      <c r="L414" s="34">
        <v>2200.0</v>
      </c>
      <c r="M414" s="31" t="s">
        <v>2515</v>
      </c>
      <c r="N414" s="29" t="s">
        <v>71</v>
      </c>
      <c r="O414" s="33" t="s">
        <v>2516</v>
      </c>
      <c r="P414" s="29" t="s">
        <v>2524</v>
      </c>
      <c r="Q414" s="35" t="s">
        <v>39</v>
      </c>
      <c r="R414" s="36"/>
      <c r="S414" s="37"/>
      <c r="T414" s="37"/>
      <c r="U414" s="2"/>
      <c r="V414" s="2"/>
      <c r="W414" s="2"/>
      <c r="X414" s="2"/>
      <c r="Y414" s="2"/>
      <c r="Z414" s="2"/>
    </row>
    <row r="415">
      <c r="A415" s="38" t="s">
        <v>2899</v>
      </c>
      <c r="B415" s="39">
        <v>46153.0</v>
      </c>
      <c r="C415" s="38" t="s">
        <v>159</v>
      </c>
      <c r="D415" s="31" t="s">
        <v>2515</v>
      </c>
      <c r="E415" s="31" t="s">
        <v>2515</v>
      </c>
      <c r="F415" s="31" t="s">
        <v>2515</v>
      </c>
      <c r="G415" s="31" t="s">
        <v>2515</v>
      </c>
      <c r="H415" s="31" t="s">
        <v>2515</v>
      </c>
      <c r="I415" s="33" t="s">
        <v>2516</v>
      </c>
      <c r="J415" s="33"/>
      <c r="K415" s="40">
        <v>1500.0</v>
      </c>
      <c r="L415" s="40">
        <v>1500.0</v>
      </c>
      <c r="M415" s="31" t="s">
        <v>2515</v>
      </c>
      <c r="N415" s="38" t="s">
        <v>71</v>
      </c>
      <c r="O415" s="33" t="s">
        <v>2516</v>
      </c>
      <c r="P415" s="38" t="s">
        <v>2524</v>
      </c>
      <c r="Q415" s="41" t="s">
        <v>39</v>
      </c>
      <c r="R415" s="36"/>
      <c r="S415" s="37"/>
      <c r="T415" s="37"/>
      <c r="U415" s="2"/>
      <c r="V415" s="2"/>
      <c r="W415" s="2"/>
      <c r="X415" s="2"/>
      <c r="Y415" s="2"/>
      <c r="Z415" s="2"/>
    </row>
    <row r="416">
      <c r="A416" s="29" t="s">
        <v>2900</v>
      </c>
      <c r="B416" s="30">
        <v>46202.0</v>
      </c>
      <c r="C416" s="29" t="s">
        <v>189</v>
      </c>
      <c r="D416" s="31" t="s">
        <v>2515</v>
      </c>
      <c r="E416" s="31" t="s">
        <v>2515</v>
      </c>
      <c r="F416" s="32" t="s">
        <v>1000</v>
      </c>
      <c r="G416" s="32" t="s">
        <v>1000</v>
      </c>
      <c r="H416" s="31" t="s">
        <v>2515</v>
      </c>
      <c r="I416" s="33" t="s">
        <v>2516</v>
      </c>
      <c r="J416" s="33"/>
      <c r="K416" s="34">
        <v>1000.5</v>
      </c>
      <c r="L416" s="34">
        <v>700.0</v>
      </c>
      <c r="M416" s="31" t="s">
        <v>2515</v>
      </c>
      <c r="N416" s="29" t="s">
        <v>71</v>
      </c>
      <c r="O416" s="33" t="s">
        <v>2516</v>
      </c>
      <c r="P416" s="29" t="s">
        <v>2524</v>
      </c>
      <c r="Q416" s="35" t="s">
        <v>39</v>
      </c>
      <c r="R416" s="36"/>
      <c r="S416" s="37"/>
      <c r="T416" s="37"/>
      <c r="U416" s="2"/>
      <c r="V416" s="2"/>
      <c r="W416" s="2"/>
      <c r="X416" s="2"/>
      <c r="Y416" s="2"/>
      <c r="Z416" s="2"/>
    </row>
    <row r="417">
      <c r="A417" s="38" t="s">
        <v>2901</v>
      </c>
      <c r="B417" s="39">
        <v>46199.0</v>
      </c>
      <c r="C417" s="38" t="s">
        <v>189</v>
      </c>
      <c r="D417" s="31" t="s">
        <v>2515</v>
      </c>
      <c r="E417" s="31" t="s">
        <v>2515</v>
      </c>
      <c r="F417" s="31" t="s">
        <v>2515</v>
      </c>
      <c r="G417" s="32" t="s">
        <v>1000</v>
      </c>
      <c r="H417" s="31" t="s">
        <v>2515</v>
      </c>
      <c r="I417" s="33" t="s">
        <v>2516</v>
      </c>
      <c r="J417" s="33"/>
      <c r="K417" s="40">
        <v>2200.0</v>
      </c>
      <c r="L417" s="40">
        <v>2200.0</v>
      </c>
      <c r="M417" s="31" t="s">
        <v>2515</v>
      </c>
      <c r="N417" s="38" t="s">
        <v>71</v>
      </c>
      <c r="O417" s="33" t="s">
        <v>2516</v>
      </c>
      <c r="P417" s="38" t="s">
        <v>2524</v>
      </c>
      <c r="Q417" s="41" t="s">
        <v>39</v>
      </c>
      <c r="R417" s="36"/>
      <c r="S417" s="37"/>
      <c r="T417" s="37"/>
      <c r="U417" s="2"/>
      <c r="V417" s="2"/>
      <c r="W417" s="2"/>
      <c r="X417" s="2"/>
      <c r="Y417" s="2"/>
      <c r="Z417" s="2"/>
    </row>
    <row r="418">
      <c r="A418" s="29" t="s">
        <v>2902</v>
      </c>
      <c r="B418" s="30">
        <v>46200.0</v>
      </c>
      <c r="C418" s="29" t="s">
        <v>89</v>
      </c>
      <c r="D418" s="31" t="s">
        <v>2515</v>
      </c>
      <c r="E418" s="31" t="s">
        <v>2515</v>
      </c>
      <c r="F418" s="31" t="s">
        <v>2515</v>
      </c>
      <c r="G418" s="31" t="s">
        <v>2515</v>
      </c>
      <c r="H418" s="31" t="s">
        <v>2515</v>
      </c>
      <c r="I418" s="33" t="s">
        <v>2516</v>
      </c>
      <c r="J418" s="33"/>
      <c r="K418" s="34">
        <v>3050.0</v>
      </c>
      <c r="L418" s="34">
        <v>3050.0</v>
      </c>
      <c r="M418" s="31" t="s">
        <v>2515</v>
      </c>
      <c r="N418" s="29" t="s">
        <v>71</v>
      </c>
      <c r="O418" s="33" t="s">
        <v>2516</v>
      </c>
      <c r="P418" s="29" t="s">
        <v>2524</v>
      </c>
      <c r="Q418" s="35" t="s">
        <v>39</v>
      </c>
      <c r="R418" s="36"/>
      <c r="S418" s="37"/>
      <c r="T418" s="37"/>
      <c r="U418" s="2"/>
      <c r="V418" s="2"/>
      <c r="W418" s="2"/>
      <c r="X418" s="2"/>
      <c r="Y418" s="2"/>
      <c r="Z418" s="2"/>
    </row>
    <row r="419">
      <c r="A419" s="38" t="s">
        <v>526</v>
      </c>
      <c r="B419" s="39">
        <v>46196.0</v>
      </c>
      <c r="C419" s="38" t="s">
        <v>334</v>
      </c>
      <c r="D419" s="31" t="s">
        <v>2515</v>
      </c>
      <c r="E419" s="31" t="s">
        <v>2515</v>
      </c>
      <c r="F419" s="31" t="s">
        <v>2515</v>
      </c>
      <c r="G419" s="31" t="s">
        <v>2515</v>
      </c>
      <c r="H419" s="31" t="s">
        <v>2515</v>
      </c>
      <c r="I419" s="33" t="s">
        <v>2516</v>
      </c>
      <c r="J419" s="33"/>
      <c r="K419" s="40">
        <v>6620.0</v>
      </c>
      <c r="L419" s="40">
        <v>6620.0</v>
      </c>
      <c r="M419" s="31" t="s">
        <v>2515</v>
      </c>
      <c r="N419" s="38" t="s">
        <v>71</v>
      </c>
      <c r="O419" s="33" t="s">
        <v>2516</v>
      </c>
      <c r="P419" s="38" t="s">
        <v>2524</v>
      </c>
      <c r="Q419" s="41" t="s">
        <v>39</v>
      </c>
      <c r="R419" s="36"/>
      <c r="S419" s="37"/>
      <c r="T419" s="37"/>
      <c r="U419" s="2"/>
      <c r="V419" s="2"/>
      <c r="W419" s="2"/>
      <c r="X419" s="2"/>
      <c r="Y419" s="2"/>
      <c r="Z419" s="2"/>
    </row>
    <row r="420">
      <c r="A420" s="29" t="s">
        <v>2903</v>
      </c>
      <c r="B420" s="30">
        <v>46172.0</v>
      </c>
      <c r="C420" s="29" t="s">
        <v>189</v>
      </c>
      <c r="D420" s="31" t="s">
        <v>2515</v>
      </c>
      <c r="E420" s="31" t="s">
        <v>2515</v>
      </c>
      <c r="F420" s="32" t="s">
        <v>1000</v>
      </c>
      <c r="G420" s="31" t="s">
        <v>2515</v>
      </c>
      <c r="H420" s="31" t="s">
        <v>2515</v>
      </c>
      <c r="I420" s="33" t="s">
        <v>2516</v>
      </c>
      <c r="J420" s="33"/>
      <c r="K420" s="34">
        <v>8500.0</v>
      </c>
      <c r="L420" s="34">
        <v>8500.0</v>
      </c>
      <c r="M420" s="31" t="s">
        <v>2515</v>
      </c>
      <c r="N420" s="29" t="s">
        <v>71</v>
      </c>
      <c r="O420" s="33" t="s">
        <v>2516</v>
      </c>
      <c r="P420" s="29" t="s">
        <v>2524</v>
      </c>
      <c r="Q420" s="35" t="s">
        <v>39</v>
      </c>
      <c r="R420" s="36"/>
      <c r="S420" s="37"/>
      <c r="T420" s="37"/>
      <c r="U420" s="2"/>
      <c r="V420" s="2"/>
      <c r="W420" s="2"/>
      <c r="X420" s="2"/>
      <c r="Y420" s="2"/>
      <c r="Z420" s="2"/>
    </row>
    <row r="421">
      <c r="A421" s="38" t="s">
        <v>430</v>
      </c>
      <c r="B421" s="39">
        <v>46205.0</v>
      </c>
      <c r="C421" s="38" t="s">
        <v>334</v>
      </c>
      <c r="D421" s="31" t="s">
        <v>2515</v>
      </c>
      <c r="E421" s="31" t="s">
        <v>2515</v>
      </c>
      <c r="F421" s="31" t="s">
        <v>2515</v>
      </c>
      <c r="G421" s="31" t="s">
        <v>2515</v>
      </c>
      <c r="H421" s="31" t="s">
        <v>2515</v>
      </c>
      <c r="I421" s="33" t="s">
        <v>2516</v>
      </c>
      <c r="J421" s="33"/>
      <c r="K421" s="40">
        <v>2200.0</v>
      </c>
      <c r="L421" s="40">
        <v>2200.0</v>
      </c>
      <c r="M421" s="31" t="s">
        <v>2515</v>
      </c>
      <c r="N421" s="38" t="s">
        <v>71</v>
      </c>
      <c r="O421" s="33" t="s">
        <v>2516</v>
      </c>
      <c r="P421" s="38" t="s">
        <v>2524</v>
      </c>
      <c r="Q421" s="41" t="s">
        <v>39</v>
      </c>
      <c r="R421" s="36"/>
      <c r="S421" s="37"/>
      <c r="T421" s="37"/>
      <c r="U421" s="2"/>
      <c r="V421" s="2"/>
      <c r="W421" s="2"/>
      <c r="X421" s="2"/>
      <c r="Y421" s="2"/>
      <c r="Z421" s="2"/>
    </row>
    <row r="422">
      <c r="A422" s="29" t="s">
        <v>2904</v>
      </c>
      <c r="B422" s="30">
        <v>46182.0</v>
      </c>
      <c r="C422" s="29" t="s">
        <v>89</v>
      </c>
      <c r="D422" s="31" t="s">
        <v>2515</v>
      </c>
      <c r="E422" s="31" t="s">
        <v>2515</v>
      </c>
      <c r="F422" s="32" t="s">
        <v>1000</v>
      </c>
      <c r="G422" s="31" t="s">
        <v>2515</v>
      </c>
      <c r="H422" s="31" t="s">
        <v>2515</v>
      </c>
      <c r="I422" s="33" t="s">
        <v>2516</v>
      </c>
      <c r="J422" s="33"/>
      <c r="K422" s="34">
        <v>2000.0</v>
      </c>
      <c r="L422" s="34">
        <v>2000.0</v>
      </c>
      <c r="M422" s="31" t="s">
        <v>2515</v>
      </c>
      <c r="N422" s="29" t="s">
        <v>71</v>
      </c>
      <c r="O422" s="33" t="s">
        <v>2516</v>
      </c>
      <c r="P422" s="29" t="s">
        <v>2524</v>
      </c>
      <c r="Q422" s="35" t="s">
        <v>39</v>
      </c>
      <c r="R422" s="36"/>
      <c r="S422" s="37"/>
      <c r="T422" s="37"/>
      <c r="U422" s="2"/>
      <c r="V422" s="2"/>
      <c r="W422" s="2"/>
      <c r="X422" s="2"/>
      <c r="Y422" s="2"/>
      <c r="Z422" s="2"/>
    </row>
    <row r="423">
      <c r="A423" s="38" t="s">
        <v>218</v>
      </c>
      <c r="B423" s="39">
        <v>46210.0</v>
      </c>
      <c r="C423" s="38" t="s">
        <v>334</v>
      </c>
      <c r="D423" s="31" t="s">
        <v>2515</v>
      </c>
      <c r="E423" s="31" t="s">
        <v>2515</v>
      </c>
      <c r="F423" s="31" t="s">
        <v>2515</v>
      </c>
      <c r="G423" s="31" t="s">
        <v>2515</v>
      </c>
      <c r="H423" s="31" t="s">
        <v>2515</v>
      </c>
      <c r="I423" s="33" t="s">
        <v>2516</v>
      </c>
      <c r="J423" s="33"/>
      <c r="K423" s="40">
        <v>2200.0</v>
      </c>
      <c r="L423" s="40">
        <v>2200.0</v>
      </c>
      <c r="M423" s="31" t="s">
        <v>2515</v>
      </c>
      <c r="N423" s="38" t="s">
        <v>71</v>
      </c>
      <c r="O423" s="33" t="s">
        <v>2516</v>
      </c>
      <c r="P423" s="38" t="s">
        <v>2524</v>
      </c>
      <c r="Q423" s="41" t="s">
        <v>39</v>
      </c>
      <c r="R423" s="36"/>
      <c r="S423" s="37"/>
      <c r="T423" s="37"/>
      <c r="U423" s="2"/>
      <c r="V423" s="2"/>
      <c r="W423" s="2"/>
      <c r="X423" s="2"/>
      <c r="Y423" s="2"/>
      <c r="Z423" s="2"/>
    </row>
    <row r="424">
      <c r="A424" s="29" t="s">
        <v>633</v>
      </c>
      <c r="B424" s="30">
        <v>46202.0</v>
      </c>
      <c r="C424" s="29" t="s">
        <v>334</v>
      </c>
      <c r="D424" s="31" t="s">
        <v>2515</v>
      </c>
      <c r="E424" s="31" t="s">
        <v>2515</v>
      </c>
      <c r="F424" s="31" t="s">
        <v>2515</v>
      </c>
      <c r="G424" s="31" t="s">
        <v>2515</v>
      </c>
      <c r="H424" s="31" t="s">
        <v>2515</v>
      </c>
      <c r="I424" s="33" t="s">
        <v>2516</v>
      </c>
      <c r="J424" s="33"/>
      <c r="K424" s="34">
        <v>2200.0</v>
      </c>
      <c r="L424" s="34">
        <v>2200.0</v>
      </c>
      <c r="M424" s="31" t="s">
        <v>2515</v>
      </c>
      <c r="N424" s="29" t="s">
        <v>71</v>
      </c>
      <c r="O424" s="33" t="s">
        <v>2516</v>
      </c>
      <c r="P424" s="29" t="s">
        <v>2524</v>
      </c>
      <c r="Q424" s="35" t="s">
        <v>39</v>
      </c>
      <c r="R424" s="36"/>
      <c r="S424" s="37"/>
      <c r="T424" s="37"/>
      <c r="U424" s="2"/>
      <c r="V424" s="2"/>
      <c r="W424" s="2"/>
      <c r="X424" s="2"/>
      <c r="Y424" s="2"/>
      <c r="Z424" s="2"/>
    </row>
    <row r="425">
      <c r="A425" s="38" t="s">
        <v>733</v>
      </c>
      <c r="B425" s="39">
        <v>46204.0</v>
      </c>
      <c r="C425" s="38" t="s">
        <v>544</v>
      </c>
      <c r="D425" s="31" t="s">
        <v>2515</v>
      </c>
      <c r="E425" s="31" t="s">
        <v>2515</v>
      </c>
      <c r="F425" s="31" t="s">
        <v>2515</v>
      </c>
      <c r="G425" s="31" t="s">
        <v>2515</v>
      </c>
      <c r="H425" s="31" t="s">
        <v>2515</v>
      </c>
      <c r="I425" s="33" t="s">
        <v>2516</v>
      </c>
      <c r="J425" s="33"/>
      <c r="K425" s="40">
        <v>3500.0</v>
      </c>
      <c r="L425" s="40">
        <v>3500.0</v>
      </c>
      <c r="M425" s="31" t="s">
        <v>2515</v>
      </c>
      <c r="N425" s="38" t="s">
        <v>71</v>
      </c>
      <c r="O425" s="33" t="s">
        <v>2516</v>
      </c>
      <c r="P425" s="38" t="s">
        <v>2524</v>
      </c>
      <c r="Q425" s="41" t="s">
        <v>39</v>
      </c>
      <c r="R425" s="36"/>
      <c r="S425" s="37"/>
      <c r="T425" s="37"/>
      <c r="U425" s="2"/>
      <c r="V425" s="2"/>
      <c r="W425" s="2"/>
      <c r="X425" s="2"/>
      <c r="Y425" s="2"/>
      <c r="Z425" s="2"/>
    </row>
    <row r="426">
      <c r="A426" s="29" t="s">
        <v>2905</v>
      </c>
      <c r="B426" s="30">
        <v>46182.0</v>
      </c>
      <c r="C426" s="29" t="s">
        <v>159</v>
      </c>
      <c r="D426" s="31" t="s">
        <v>2515</v>
      </c>
      <c r="E426" s="31" t="s">
        <v>2515</v>
      </c>
      <c r="F426" s="32" t="s">
        <v>1000</v>
      </c>
      <c r="G426" s="31" t="s">
        <v>2515</v>
      </c>
      <c r="H426" s="31" t="s">
        <v>2515</v>
      </c>
      <c r="I426" s="33" t="s">
        <v>2516</v>
      </c>
      <c r="J426" s="33"/>
      <c r="K426" s="34">
        <v>1500.0</v>
      </c>
      <c r="L426" s="34">
        <v>1500.0</v>
      </c>
      <c r="M426" s="31" t="s">
        <v>2515</v>
      </c>
      <c r="N426" s="29" t="s">
        <v>71</v>
      </c>
      <c r="O426" s="33" t="s">
        <v>2516</v>
      </c>
      <c r="P426" s="29" t="s">
        <v>2524</v>
      </c>
      <c r="Q426" s="35" t="s">
        <v>39</v>
      </c>
      <c r="R426" s="36"/>
      <c r="S426" s="37"/>
      <c r="T426" s="37"/>
      <c r="U426" s="2"/>
      <c r="V426" s="2"/>
      <c r="W426" s="2"/>
      <c r="X426" s="2"/>
      <c r="Y426" s="2"/>
      <c r="Z426" s="2"/>
    </row>
    <row r="427">
      <c r="A427" s="38" t="s">
        <v>284</v>
      </c>
      <c r="B427" s="39">
        <v>46168.0</v>
      </c>
      <c r="C427" s="38" t="s">
        <v>189</v>
      </c>
      <c r="D427" s="31" t="s">
        <v>2515</v>
      </c>
      <c r="E427" s="31" t="s">
        <v>2515</v>
      </c>
      <c r="F427" s="31" t="s">
        <v>2515</v>
      </c>
      <c r="G427" s="31" t="s">
        <v>2515</v>
      </c>
      <c r="H427" s="31" t="s">
        <v>2515</v>
      </c>
      <c r="I427" s="38" t="s">
        <v>2863</v>
      </c>
      <c r="J427" s="38" t="s">
        <v>2602</v>
      </c>
      <c r="K427" s="40">
        <v>10200.0</v>
      </c>
      <c r="L427" s="40">
        <v>10200.0</v>
      </c>
      <c r="M427" s="31" t="s">
        <v>2515</v>
      </c>
      <c r="N427" s="38" t="s">
        <v>71</v>
      </c>
      <c r="O427" s="33" t="s">
        <v>2516</v>
      </c>
      <c r="P427" s="38" t="s">
        <v>2524</v>
      </c>
      <c r="Q427" s="41" t="s">
        <v>39</v>
      </c>
      <c r="R427" s="36"/>
      <c r="S427" s="37"/>
      <c r="T427" s="37"/>
      <c r="U427" s="2"/>
      <c r="V427" s="2"/>
      <c r="W427" s="2"/>
      <c r="X427" s="2"/>
      <c r="Y427" s="2"/>
      <c r="Z427" s="2"/>
    </row>
    <row r="428">
      <c r="A428" s="29" t="s">
        <v>2906</v>
      </c>
      <c r="B428" s="30">
        <v>46146.0</v>
      </c>
      <c r="C428" s="29" t="s">
        <v>189</v>
      </c>
      <c r="D428" s="31" t="s">
        <v>2515</v>
      </c>
      <c r="E428" s="31" t="s">
        <v>2515</v>
      </c>
      <c r="F428" s="31" t="s">
        <v>2515</v>
      </c>
      <c r="G428" s="31" t="s">
        <v>2515</v>
      </c>
      <c r="H428" s="31" t="s">
        <v>2515</v>
      </c>
      <c r="I428" s="33" t="s">
        <v>2516</v>
      </c>
      <c r="J428" s="33"/>
      <c r="K428" s="34">
        <v>1700.0</v>
      </c>
      <c r="L428" s="34">
        <v>1700.0</v>
      </c>
      <c r="M428" s="31" t="s">
        <v>2515</v>
      </c>
      <c r="N428" s="29" t="s">
        <v>71</v>
      </c>
      <c r="O428" s="33" t="s">
        <v>2516</v>
      </c>
      <c r="P428" s="29" t="s">
        <v>2524</v>
      </c>
      <c r="Q428" s="35" t="s">
        <v>39</v>
      </c>
      <c r="R428" s="36"/>
      <c r="S428" s="37"/>
      <c r="T428" s="37"/>
      <c r="U428" s="2"/>
      <c r="V428" s="2"/>
      <c r="W428" s="2"/>
      <c r="X428" s="2"/>
      <c r="Y428" s="2"/>
      <c r="Z428" s="2"/>
    </row>
    <row r="429">
      <c r="A429" s="42" t="s">
        <v>2907</v>
      </c>
      <c r="B429" s="39">
        <v>46163.0</v>
      </c>
      <c r="C429" s="38" t="s">
        <v>189</v>
      </c>
      <c r="D429" s="31" t="s">
        <v>2515</v>
      </c>
      <c r="E429" s="31" t="s">
        <v>2515</v>
      </c>
      <c r="F429" s="31" t="s">
        <v>2515</v>
      </c>
      <c r="G429" s="31" t="s">
        <v>2515</v>
      </c>
      <c r="H429" s="31" t="s">
        <v>2515</v>
      </c>
      <c r="I429" s="33" t="s">
        <v>2516</v>
      </c>
      <c r="J429" s="33"/>
      <c r="K429" s="40">
        <v>1700.0</v>
      </c>
      <c r="L429" s="40">
        <v>1700.0</v>
      </c>
      <c r="M429" s="31" t="s">
        <v>2515</v>
      </c>
      <c r="N429" s="38" t="s">
        <v>71</v>
      </c>
      <c r="O429" s="33" t="s">
        <v>2516</v>
      </c>
      <c r="P429" s="38" t="s">
        <v>2524</v>
      </c>
      <c r="Q429" s="41" t="s">
        <v>39</v>
      </c>
      <c r="R429" s="36"/>
      <c r="S429" s="37"/>
      <c r="T429" s="37"/>
      <c r="U429" s="2"/>
      <c r="V429" s="2"/>
      <c r="W429" s="2"/>
      <c r="X429" s="2"/>
      <c r="Y429" s="2"/>
      <c r="Z429" s="2"/>
    </row>
    <row r="430">
      <c r="A430" s="29" t="s">
        <v>2908</v>
      </c>
      <c r="B430" s="30">
        <v>46157.0</v>
      </c>
      <c r="C430" s="29" t="s">
        <v>89</v>
      </c>
      <c r="D430" s="31" t="s">
        <v>2515</v>
      </c>
      <c r="E430" s="31" t="s">
        <v>2515</v>
      </c>
      <c r="F430" s="31" t="s">
        <v>2515</v>
      </c>
      <c r="G430" s="31" t="s">
        <v>2515</v>
      </c>
      <c r="H430" s="31" t="s">
        <v>2515</v>
      </c>
      <c r="I430" s="33" t="s">
        <v>2516</v>
      </c>
      <c r="J430" s="33"/>
      <c r="K430" s="34">
        <v>7030.0</v>
      </c>
      <c r="L430" s="34">
        <v>7030.0</v>
      </c>
      <c r="M430" s="31" t="s">
        <v>2515</v>
      </c>
      <c r="N430" s="29" t="s">
        <v>71</v>
      </c>
      <c r="O430" s="33" t="s">
        <v>2516</v>
      </c>
      <c r="P430" s="29" t="s">
        <v>2524</v>
      </c>
      <c r="Q430" s="35" t="s">
        <v>39</v>
      </c>
      <c r="R430" s="36"/>
      <c r="S430" s="37"/>
      <c r="T430" s="37"/>
      <c r="U430" s="2"/>
      <c r="V430" s="2"/>
      <c r="W430" s="2"/>
      <c r="X430" s="2"/>
      <c r="Y430" s="2"/>
      <c r="Z430" s="2"/>
    </row>
    <row r="431">
      <c r="A431" s="42" t="s">
        <v>2909</v>
      </c>
      <c r="B431" s="39">
        <v>46151.0</v>
      </c>
      <c r="C431" s="38" t="s">
        <v>189</v>
      </c>
      <c r="D431" s="31" t="s">
        <v>2515</v>
      </c>
      <c r="E431" s="31" t="s">
        <v>2515</v>
      </c>
      <c r="F431" s="32" t="s">
        <v>1000</v>
      </c>
      <c r="G431" s="31" t="s">
        <v>2515</v>
      </c>
      <c r="H431" s="31" t="s">
        <v>2515</v>
      </c>
      <c r="I431" s="33" t="s">
        <v>2516</v>
      </c>
      <c r="J431" s="33"/>
      <c r="K431" s="40">
        <v>2200.0</v>
      </c>
      <c r="L431" s="40">
        <v>2200.0</v>
      </c>
      <c r="M431" s="31" t="s">
        <v>2515</v>
      </c>
      <c r="N431" s="38" t="s">
        <v>71</v>
      </c>
      <c r="O431" s="33" t="s">
        <v>2516</v>
      </c>
      <c r="P431" s="38" t="s">
        <v>2524</v>
      </c>
      <c r="Q431" s="41" t="s">
        <v>39</v>
      </c>
      <c r="R431" s="36"/>
      <c r="S431" s="37"/>
      <c r="T431" s="37"/>
      <c r="U431" s="2"/>
      <c r="V431" s="2"/>
      <c r="W431" s="2"/>
      <c r="X431" s="2"/>
      <c r="Y431" s="2"/>
      <c r="Z431" s="2"/>
    </row>
    <row r="432">
      <c r="A432" s="42" t="s">
        <v>252</v>
      </c>
      <c r="B432" s="30">
        <v>46147.0</v>
      </c>
      <c r="C432" s="29" t="s">
        <v>708</v>
      </c>
      <c r="D432" s="31" t="s">
        <v>2515</v>
      </c>
      <c r="E432" s="31" t="s">
        <v>2515</v>
      </c>
      <c r="F432" s="32" t="s">
        <v>1000</v>
      </c>
      <c r="G432" s="31" t="s">
        <v>2515</v>
      </c>
      <c r="H432" s="31" t="s">
        <v>2515</v>
      </c>
      <c r="I432" s="33" t="s">
        <v>2516</v>
      </c>
      <c r="J432" s="33"/>
      <c r="K432" s="34">
        <v>20770.0</v>
      </c>
      <c r="L432" s="34">
        <v>0.0</v>
      </c>
      <c r="M432" s="31" t="s">
        <v>2515</v>
      </c>
      <c r="N432" s="29" t="s">
        <v>71</v>
      </c>
      <c r="O432" s="33" t="s">
        <v>2516</v>
      </c>
      <c r="P432" s="29" t="s">
        <v>2524</v>
      </c>
      <c r="Q432" s="35" t="s">
        <v>39</v>
      </c>
      <c r="R432" s="36"/>
      <c r="S432" s="37"/>
      <c r="T432" s="37"/>
      <c r="U432" s="2"/>
      <c r="V432" s="2"/>
      <c r="W432" s="2"/>
      <c r="X432" s="2"/>
      <c r="Y432" s="2"/>
      <c r="Z432" s="2"/>
    </row>
    <row r="433">
      <c r="A433" s="42" t="s">
        <v>355</v>
      </c>
      <c r="B433" s="39">
        <v>46211.0</v>
      </c>
      <c r="C433" s="38" t="s">
        <v>189</v>
      </c>
      <c r="D433" s="31" t="s">
        <v>2515</v>
      </c>
      <c r="E433" s="31" t="s">
        <v>2515</v>
      </c>
      <c r="F433" s="31" t="s">
        <v>2515</v>
      </c>
      <c r="G433" s="31" t="s">
        <v>2515</v>
      </c>
      <c r="H433" s="31" t="s">
        <v>2515</v>
      </c>
      <c r="I433" s="33" t="s">
        <v>2516</v>
      </c>
      <c r="J433" s="33"/>
      <c r="K433" s="40">
        <v>1500.0</v>
      </c>
      <c r="L433" s="40">
        <v>1500.0</v>
      </c>
      <c r="M433" s="31" t="s">
        <v>2515</v>
      </c>
      <c r="N433" s="38" t="s">
        <v>71</v>
      </c>
      <c r="O433" s="33" t="s">
        <v>2516</v>
      </c>
      <c r="P433" s="38" t="s">
        <v>2524</v>
      </c>
      <c r="Q433" s="41" t="s">
        <v>39</v>
      </c>
      <c r="R433" s="36"/>
      <c r="S433" s="37"/>
      <c r="T433" s="37"/>
      <c r="U433" s="2"/>
      <c r="V433" s="2"/>
      <c r="W433" s="2"/>
      <c r="X433" s="2"/>
      <c r="Y433" s="2"/>
      <c r="Z433" s="2"/>
    </row>
    <row r="434">
      <c r="A434" s="29" t="s">
        <v>2910</v>
      </c>
      <c r="B434" s="30">
        <v>46154.0</v>
      </c>
      <c r="C434" s="29" t="s">
        <v>189</v>
      </c>
      <c r="D434" s="31" t="s">
        <v>2515</v>
      </c>
      <c r="E434" s="31" t="s">
        <v>2515</v>
      </c>
      <c r="F434" s="32" t="s">
        <v>1000</v>
      </c>
      <c r="G434" s="31" t="s">
        <v>2515</v>
      </c>
      <c r="H434" s="31" t="s">
        <v>2515</v>
      </c>
      <c r="I434" s="33" t="s">
        <v>2516</v>
      </c>
      <c r="J434" s="33"/>
      <c r="K434" s="34">
        <v>1500.0</v>
      </c>
      <c r="L434" s="34">
        <v>1500.0</v>
      </c>
      <c r="M434" s="31" t="s">
        <v>2515</v>
      </c>
      <c r="N434" s="29" t="s">
        <v>71</v>
      </c>
      <c r="O434" s="33" t="s">
        <v>2516</v>
      </c>
      <c r="P434" s="29" t="s">
        <v>2524</v>
      </c>
      <c r="Q434" s="35" t="s">
        <v>39</v>
      </c>
      <c r="R434" s="36"/>
      <c r="S434" s="37"/>
      <c r="T434" s="37"/>
      <c r="U434" s="2"/>
      <c r="V434" s="2"/>
      <c r="W434" s="2"/>
      <c r="X434" s="2"/>
      <c r="Y434" s="2"/>
      <c r="Z434" s="2"/>
    </row>
    <row r="435">
      <c r="A435" s="38" t="s">
        <v>2911</v>
      </c>
      <c r="B435" s="39">
        <v>46167.0</v>
      </c>
      <c r="C435" s="38" t="s">
        <v>89</v>
      </c>
      <c r="D435" s="31" t="s">
        <v>2515</v>
      </c>
      <c r="E435" s="31" t="s">
        <v>2515</v>
      </c>
      <c r="F435" s="32" t="s">
        <v>1000</v>
      </c>
      <c r="G435" s="31" t="s">
        <v>2515</v>
      </c>
      <c r="H435" s="31" t="s">
        <v>2515</v>
      </c>
      <c r="I435" s="33" t="s">
        <v>2516</v>
      </c>
      <c r="J435" s="33"/>
      <c r="K435" s="40">
        <v>1000.0</v>
      </c>
      <c r="L435" s="40">
        <v>1000.0</v>
      </c>
      <c r="M435" s="31" t="s">
        <v>2515</v>
      </c>
      <c r="N435" s="38" t="s">
        <v>71</v>
      </c>
      <c r="O435" s="33" t="s">
        <v>2516</v>
      </c>
      <c r="P435" s="38" t="s">
        <v>2524</v>
      </c>
      <c r="Q435" s="41" t="s">
        <v>39</v>
      </c>
      <c r="R435" s="36"/>
      <c r="S435" s="37"/>
      <c r="T435" s="37"/>
      <c r="U435" s="2"/>
      <c r="V435" s="2"/>
      <c r="W435" s="2"/>
      <c r="X435" s="2"/>
      <c r="Y435" s="2"/>
      <c r="Z435" s="2"/>
    </row>
    <row r="436">
      <c r="A436" s="29" t="s">
        <v>259</v>
      </c>
      <c r="B436" s="30">
        <v>46196.0</v>
      </c>
      <c r="C436" s="29" t="s">
        <v>189</v>
      </c>
      <c r="D436" s="31" t="s">
        <v>2515</v>
      </c>
      <c r="E436" s="31" t="s">
        <v>2515</v>
      </c>
      <c r="F436" s="31" t="s">
        <v>2515</v>
      </c>
      <c r="G436" s="31" t="s">
        <v>2515</v>
      </c>
      <c r="H436" s="31" t="s">
        <v>2515</v>
      </c>
      <c r="I436" s="33" t="s">
        <v>2516</v>
      </c>
      <c r="J436" s="33"/>
      <c r="K436" s="34">
        <v>1500.0</v>
      </c>
      <c r="L436" s="34">
        <v>1500.0</v>
      </c>
      <c r="M436" s="31" t="s">
        <v>2515</v>
      </c>
      <c r="N436" s="29" t="s">
        <v>71</v>
      </c>
      <c r="O436" s="33" t="s">
        <v>2516</v>
      </c>
      <c r="P436" s="29" t="s">
        <v>2524</v>
      </c>
      <c r="Q436" s="35" t="s">
        <v>39</v>
      </c>
      <c r="R436" s="36"/>
      <c r="S436" s="37"/>
      <c r="T436" s="37"/>
      <c r="U436" s="2"/>
      <c r="V436" s="2"/>
      <c r="W436" s="2"/>
      <c r="X436" s="2"/>
      <c r="Y436" s="2"/>
      <c r="Z436" s="2"/>
    </row>
    <row r="437">
      <c r="A437" s="38" t="s">
        <v>120</v>
      </c>
      <c r="B437" s="39">
        <v>46174.0</v>
      </c>
      <c r="C437" s="38" t="s">
        <v>159</v>
      </c>
      <c r="D437" s="31" t="s">
        <v>2515</v>
      </c>
      <c r="E437" s="31" t="s">
        <v>2515</v>
      </c>
      <c r="F437" s="32" t="s">
        <v>1000</v>
      </c>
      <c r="G437" s="31" t="s">
        <v>2515</v>
      </c>
      <c r="H437" s="31" t="s">
        <v>2515</v>
      </c>
      <c r="I437" s="33" t="s">
        <v>2516</v>
      </c>
      <c r="J437" s="33"/>
      <c r="K437" s="40">
        <v>24940.0</v>
      </c>
      <c r="L437" s="40">
        <v>24940.0</v>
      </c>
      <c r="M437" s="31" t="s">
        <v>2515</v>
      </c>
      <c r="N437" s="38" t="s">
        <v>71</v>
      </c>
      <c r="O437" s="33" t="s">
        <v>2516</v>
      </c>
      <c r="P437" s="38" t="s">
        <v>2524</v>
      </c>
      <c r="Q437" s="41" t="s">
        <v>39</v>
      </c>
      <c r="R437" s="36"/>
      <c r="S437" s="37"/>
      <c r="T437" s="37"/>
      <c r="U437" s="2"/>
      <c r="V437" s="2"/>
      <c r="W437" s="2"/>
      <c r="X437" s="2"/>
      <c r="Y437" s="2"/>
      <c r="Z437" s="2"/>
    </row>
    <row r="438">
      <c r="A438" s="29" t="s">
        <v>559</v>
      </c>
      <c r="B438" s="30">
        <v>46200.0</v>
      </c>
      <c r="C438" s="29" t="s">
        <v>89</v>
      </c>
      <c r="D438" s="31" t="s">
        <v>2515</v>
      </c>
      <c r="E438" s="31" t="s">
        <v>2515</v>
      </c>
      <c r="F438" s="31" t="s">
        <v>2515</v>
      </c>
      <c r="G438" s="31" t="s">
        <v>2515</v>
      </c>
      <c r="H438" s="31" t="s">
        <v>2515</v>
      </c>
      <c r="I438" s="33" t="s">
        <v>2516</v>
      </c>
      <c r="J438" s="33"/>
      <c r="K438" s="34">
        <v>3050.0</v>
      </c>
      <c r="L438" s="34">
        <v>3050.0</v>
      </c>
      <c r="M438" s="31" t="s">
        <v>2515</v>
      </c>
      <c r="N438" s="29" t="s">
        <v>71</v>
      </c>
      <c r="O438" s="33" t="s">
        <v>2516</v>
      </c>
      <c r="P438" s="29" t="s">
        <v>2524</v>
      </c>
      <c r="Q438" s="35" t="s">
        <v>39</v>
      </c>
      <c r="R438" s="36"/>
      <c r="S438" s="37"/>
      <c r="T438" s="37"/>
      <c r="U438" s="2"/>
      <c r="V438" s="2"/>
      <c r="W438" s="2"/>
      <c r="X438" s="2"/>
      <c r="Y438" s="2"/>
      <c r="Z438" s="2"/>
    </row>
    <row r="439">
      <c r="A439" s="42" t="s">
        <v>2912</v>
      </c>
      <c r="B439" s="39">
        <v>46191.0</v>
      </c>
      <c r="C439" s="38" t="s">
        <v>334</v>
      </c>
      <c r="D439" s="31" t="s">
        <v>2515</v>
      </c>
      <c r="E439" s="31" t="s">
        <v>2515</v>
      </c>
      <c r="F439" s="31" t="s">
        <v>2515</v>
      </c>
      <c r="G439" s="31" t="s">
        <v>2515</v>
      </c>
      <c r="H439" s="31" t="s">
        <v>2515</v>
      </c>
      <c r="I439" s="33" t="s">
        <v>2516</v>
      </c>
      <c r="J439" s="33"/>
      <c r="K439" s="40">
        <v>2200.0</v>
      </c>
      <c r="L439" s="40">
        <v>2200.0</v>
      </c>
      <c r="M439" s="31" t="s">
        <v>2515</v>
      </c>
      <c r="N439" s="38" t="s">
        <v>71</v>
      </c>
      <c r="O439" s="33" t="s">
        <v>2516</v>
      </c>
      <c r="P439" s="38" t="s">
        <v>2524</v>
      </c>
      <c r="Q439" s="41" t="s">
        <v>39</v>
      </c>
      <c r="R439" s="36"/>
      <c r="S439" s="37"/>
      <c r="T439" s="37"/>
      <c r="U439" s="2"/>
      <c r="V439" s="2"/>
      <c r="W439" s="2"/>
      <c r="X439" s="2"/>
      <c r="Y439" s="2"/>
      <c r="Z439" s="2"/>
    </row>
    <row r="440">
      <c r="A440" s="29" t="s">
        <v>2913</v>
      </c>
      <c r="B440" s="30">
        <v>46175.0</v>
      </c>
      <c r="C440" s="29" t="s">
        <v>89</v>
      </c>
      <c r="D440" s="31" t="s">
        <v>2515</v>
      </c>
      <c r="E440" s="31" t="s">
        <v>2515</v>
      </c>
      <c r="F440" s="32" t="s">
        <v>1000</v>
      </c>
      <c r="G440" s="31" t="s">
        <v>2515</v>
      </c>
      <c r="H440" s="31" t="s">
        <v>2515</v>
      </c>
      <c r="I440" s="33" t="s">
        <v>2516</v>
      </c>
      <c r="J440" s="33"/>
      <c r="K440" s="34">
        <v>1500.0</v>
      </c>
      <c r="L440" s="34">
        <v>1500.0</v>
      </c>
      <c r="M440" s="31" t="s">
        <v>2515</v>
      </c>
      <c r="N440" s="29" t="s">
        <v>71</v>
      </c>
      <c r="O440" s="33" t="s">
        <v>2516</v>
      </c>
      <c r="P440" s="29" t="s">
        <v>2524</v>
      </c>
      <c r="Q440" s="35" t="s">
        <v>39</v>
      </c>
      <c r="R440" s="36"/>
      <c r="S440" s="37"/>
      <c r="T440" s="37"/>
      <c r="U440" s="2"/>
      <c r="V440" s="2"/>
      <c r="W440" s="2"/>
      <c r="X440" s="2"/>
      <c r="Y440" s="2"/>
      <c r="Z440" s="2"/>
    </row>
    <row r="441">
      <c r="A441" s="38" t="s">
        <v>2914</v>
      </c>
      <c r="B441" s="39">
        <v>46183.0</v>
      </c>
      <c r="C441" s="38" t="s">
        <v>334</v>
      </c>
      <c r="D441" s="31" t="s">
        <v>2515</v>
      </c>
      <c r="E441" s="31" t="s">
        <v>2515</v>
      </c>
      <c r="F441" s="32" t="s">
        <v>1000</v>
      </c>
      <c r="G441" s="31" t="s">
        <v>2515</v>
      </c>
      <c r="H441" s="31" t="s">
        <v>2515</v>
      </c>
      <c r="I441" s="33" t="s">
        <v>2516</v>
      </c>
      <c r="J441" s="33"/>
      <c r="K441" s="40">
        <v>2200.0</v>
      </c>
      <c r="L441" s="40">
        <v>2200.0</v>
      </c>
      <c r="M441" s="31" t="s">
        <v>2515</v>
      </c>
      <c r="N441" s="38" t="s">
        <v>71</v>
      </c>
      <c r="O441" s="33" t="s">
        <v>2516</v>
      </c>
      <c r="P441" s="38" t="s">
        <v>2524</v>
      </c>
      <c r="Q441" s="41" t="s">
        <v>39</v>
      </c>
      <c r="R441" s="36"/>
      <c r="S441" s="37"/>
      <c r="T441" s="37"/>
      <c r="U441" s="2"/>
      <c r="V441" s="2"/>
      <c r="W441" s="2"/>
      <c r="X441" s="2"/>
      <c r="Y441" s="2"/>
      <c r="Z441" s="2"/>
    </row>
    <row r="442">
      <c r="A442" s="29" t="s">
        <v>2915</v>
      </c>
      <c r="B442" s="30">
        <v>46189.0</v>
      </c>
      <c r="C442" s="29" t="s">
        <v>189</v>
      </c>
      <c r="D442" s="31" t="s">
        <v>2515</v>
      </c>
      <c r="E442" s="31" t="s">
        <v>2515</v>
      </c>
      <c r="F442" s="31" t="s">
        <v>2515</v>
      </c>
      <c r="G442" s="31" t="s">
        <v>2515</v>
      </c>
      <c r="H442" s="31" t="s">
        <v>2515</v>
      </c>
      <c r="I442" s="33" t="s">
        <v>2516</v>
      </c>
      <c r="J442" s="33"/>
      <c r="K442" s="34">
        <v>2200.0</v>
      </c>
      <c r="L442" s="34">
        <v>2200.0</v>
      </c>
      <c r="M442" s="31" t="s">
        <v>2515</v>
      </c>
      <c r="N442" s="29" t="s">
        <v>71</v>
      </c>
      <c r="O442" s="33" t="s">
        <v>2516</v>
      </c>
      <c r="P442" s="29" t="s">
        <v>2524</v>
      </c>
      <c r="Q442" s="35" t="s">
        <v>39</v>
      </c>
      <c r="R442" s="36"/>
      <c r="S442" s="37"/>
      <c r="T442" s="37"/>
      <c r="U442" s="2"/>
      <c r="V442" s="2"/>
      <c r="W442" s="2"/>
      <c r="X442" s="2"/>
      <c r="Y442" s="2"/>
      <c r="Z442" s="2"/>
    </row>
    <row r="443">
      <c r="A443" s="38" t="s">
        <v>468</v>
      </c>
      <c r="B443" s="39">
        <v>46209.0</v>
      </c>
      <c r="C443" s="38" t="s">
        <v>159</v>
      </c>
      <c r="D443" s="31" t="s">
        <v>2515</v>
      </c>
      <c r="E443" s="31" t="s">
        <v>2515</v>
      </c>
      <c r="F443" s="32" t="s">
        <v>1000</v>
      </c>
      <c r="G443" s="32" t="s">
        <v>1000</v>
      </c>
      <c r="H443" s="31" t="s">
        <v>2515</v>
      </c>
      <c r="I443" s="33" t="s">
        <v>2516</v>
      </c>
      <c r="J443" s="33"/>
      <c r="K443" s="40">
        <v>0.0</v>
      </c>
      <c r="L443" s="40">
        <v>0.0</v>
      </c>
      <c r="M443" s="32" t="s">
        <v>1000</v>
      </c>
      <c r="N443" s="38" t="s">
        <v>71</v>
      </c>
      <c r="O443" s="33" t="s">
        <v>2516</v>
      </c>
      <c r="P443" s="38" t="s">
        <v>2524</v>
      </c>
      <c r="Q443" s="41" t="s">
        <v>39</v>
      </c>
      <c r="R443" s="36"/>
      <c r="S443" s="37"/>
      <c r="T443" s="37"/>
      <c r="U443" s="2"/>
      <c r="V443" s="2"/>
      <c r="W443" s="2"/>
      <c r="X443" s="2"/>
      <c r="Y443" s="2"/>
      <c r="Z443" s="2"/>
    </row>
    <row r="444">
      <c r="A444" s="29" t="s">
        <v>503</v>
      </c>
      <c r="B444" s="30">
        <v>46207.0</v>
      </c>
      <c r="C444" s="29" t="s">
        <v>89</v>
      </c>
      <c r="D444" s="31" t="s">
        <v>2515</v>
      </c>
      <c r="E444" s="31" t="s">
        <v>2515</v>
      </c>
      <c r="F444" s="32" t="s">
        <v>1000</v>
      </c>
      <c r="G444" s="31" t="s">
        <v>2515</v>
      </c>
      <c r="H444" s="31" t="s">
        <v>2515</v>
      </c>
      <c r="I444" s="33" t="s">
        <v>2516</v>
      </c>
      <c r="J444" s="33"/>
      <c r="K444" s="34">
        <v>0.0</v>
      </c>
      <c r="L444" s="34">
        <v>0.0</v>
      </c>
      <c r="M444" s="31" t="s">
        <v>2515</v>
      </c>
      <c r="N444" s="29" t="s">
        <v>71</v>
      </c>
      <c r="O444" s="33" t="s">
        <v>2516</v>
      </c>
      <c r="P444" s="29" t="s">
        <v>2524</v>
      </c>
      <c r="Q444" s="35" t="s">
        <v>39</v>
      </c>
      <c r="R444" s="36"/>
      <c r="S444" s="37"/>
      <c r="T444" s="37"/>
      <c r="U444" s="2"/>
      <c r="V444" s="2"/>
      <c r="W444" s="2"/>
      <c r="X444" s="2"/>
      <c r="Y444" s="2"/>
      <c r="Z444" s="2"/>
    </row>
    <row r="445">
      <c r="A445" s="38" t="s">
        <v>2916</v>
      </c>
      <c r="B445" s="39">
        <v>46174.0</v>
      </c>
      <c r="C445" s="38" t="s">
        <v>189</v>
      </c>
      <c r="D445" s="31" t="s">
        <v>2515</v>
      </c>
      <c r="E445" s="31" t="s">
        <v>2515</v>
      </c>
      <c r="F445" s="31" t="s">
        <v>2515</v>
      </c>
      <c r="G445" s="31" t="s">
        <v>2515</v>
      </c>
      <c r="H445" s="31" t="s">
        <v>2515</v>
      </c>
      <c r="I445" s="33" t="s">
        <v>2516</v>
      </c>
      <c r="J445" s="33"/>
      <c r="K445" s="40">
        <v>1500.0</v>
      </c>
      <c r="L445" s="40">
        <v>1500.0</v>
      </c>
      <c r="M445" s="31" t="s">
        <v>2515</v>
      </c>
      <c r="N445" s="38" t="s">
        <v>71</v>
      </c>
      <c r="O445" s="33" t="s">
        <v>2516</v>
      </c>
      <c r="P445" s="38" t="s">
        <v>2524</v>
      </c>
      <c r="Q445" s="41" t="s">
        <v>39</v>
      </c>
      <c r="R445" s="36"/>
      <c r="S445" s="37"/>
      <c r="T445" s="37"/>
      <c r="U445" s="2"/>
      <c r="V445" s="2"/>
      <c r="W445" s="2"/>
      <c r="X445" s="2"/>
      <c r="Y445" s="2"/>
      <c r="Z445" s="2"/>
    </row>
    <row r="446">
      <c r="A446" s="29" t="s">
        <v>425</v>
      </c>
      <c r="B446" s="30">
        <v>46209.0</v>
      </c>
      <c r="C446" s="29" t="s">
        <v>159</v>
      </c>
      <c r="D446" s="31" t="s">
        <v>2515</v>
      </c>
      <c r="E446" s="31" t="s">
        <v>2515</v>
      </c>
      <c r="F446" s="32" t="s">
        <v>1000</v>
      </c>
      <c r="G446" s="32" t="s">
        <v>1000</v>
      </c>
      <c r="H446" s="31" t="s">
        <v>2515</v>
      </c>
      <c r="I446" s="33" t="s">
        <v>2516</v>
      </c>
      <c r="J446" s="33"/>
      <c r="K446" s="34">
        <v>0.0</v>
      </c>
      <c r="L446" s="34">
        <v>0.0</v>
      </c>
      <c r="M446" s="32" t="s">
        <v>1000</v>
      </c>
      <c r="N446" s="29" t="s">
        <v>71</v>
      </c>
      <c r="O446" s="33" t="s">
        <v>2516</v>
      </c>
      <c r="P446" s="29" t="s">
        <v>2524</v>
      </c>
      <c r="Q446" s="35" t="s">
        <v>39</v>
      </c>
      <c r="R446" s="36"/>
      <c r="S446" s="37"/>
      <c r="T446" s="37"/>
      <c r="U446" s="2"/>
      <c r="V446" s="2"/>
      <c r="W446" s="2"/>
      <c r="X446" s="2"/>
      <c r="Y446" s="2"/>
      <c r="Z446" s="2"/>
    </row>
    <row r="447">
      <c r="A447" s="38" t="s">
        <v>2917</v>
      </c>
      <c r="B447" s="39">
        <v>46188.0</v>
      </c>
      <c r="C447" s="38" t="s">
        <v>89</v>
      </c>
      <c r="D447" s="31" t="s">
        <v>2515</v>
      </c>
      <c r="E447" s="31" t="s">
        <v>2515</v>
      </c>
      <c r="F447" s="31" t="s">
        <v>2515</v>
      </c>
      <c r="G447" s="31" t="s">
        <v>2515</v>
      </c>
      <c r="H447" s="31" t="s">
        <v>2515</v>
      </c>
      <c r="I447" s="33" t="s">
        <v>2516</v>
      </c>
      <c r="J447" s="33"/>
      <c r="K447" s="40">
        <v>1500.0</v>
      </c>
      <c r="L447" s="40">
        <v>1500.0</v>
      </c>
      <c r="M447" s="31" t="s">
        <v>2515</v>
      </c>
      <c r="N447" s="38" t="s">
        <v>71</v>
      </c>
      <c r="O447" s="33" t="s">
        <v>2516</v>
      </c>
      <c r="P447" s="38" t="s">
        <v>2524</v>
      </c>
      <c r="Q447" s="41" t="s">
        <v>39</v>
      </c>
      <c r="R447" s="36"/>
      <c r="S447" s="37"/>
      <c r="T447" s="37"/>
      <c r="U447" s="2"/>
      <c r="V447" s="2"/>
      <c r="W447" s="2"/>
      <c r="X447" s="2"/>
      <c r="Y447" s="2"/>
      <c r="Z447" s="2"/>
    </row>
    <row r="448">
      <c r="A448" s="29" t="s">
        <v>2918</v>
      </c>
      <c r="B448" s="30">
        <v>46171.0</v>
      </c>
      <c r="C448" s="29" t="s">
        <v>89</v>
      </c>
      <c r="D448" s="31" t="s">
        <v>2515</v>
      </c>
      <c r="E448" s="31" t="s">
        <v>2515</v>
      </c>
      <c r="F448" s="31" t="s">
        <v>2515</v>
      </c>
      <c r="G448" s="31" t="s">
        <v>2515</v>
      </c>
      <c r="H448" s="31" t="s">
        <v>2515</v>
      </c>
      <c r="I448" s="33" t="s">
        <v>2516</v>
      </c>
      <c r="J448" s="33"/>
      <c r="K448" s="34">
        <v>0.0</v>
      </c>
      <c r="L448" s="34">
        <v>0.0</v>
      </c>
      <c r="M448" s="31" t="s">
        <v>2515</v>
      </c>
      <c r="N448" s="29" t="s">
        <v>71</v>
      </c>
      <c r="O448" s="33" t="s">
        <v>2516</v>
      </c>
      <c r="P448" s="29" t="s">
        <v>2524</v>
      </c>
      <c r="Q448" s="35" t="s">
        <v>39</v>
      </c>
      <c r="R448" s="36"/>
      <c r="S448" s="37"/>
      <c r="T448" s="37"/>
      <c r="U448" s="2"/>
      <c r="V448" s="2"/>
      <c r="W448" s="2"/>
      <c r="X448" s="2"/>
      <c r="Y448" s="2"/>
      <c r="Z448" s="2"/>
    </row>
    <row r="449">
      <c r="A449" s="38" t="s">
        <v>2919</v>
      </c>
      <c r="B449" s="39">
        <v>46150.0</v>
      </c>
      <c r="C449" s="38" t="s">
        <v>189</v>
      </c>
      <c r="D449" s="31" t="s">
        <v>2515</v>
      </c>
      <c r="E449" s="31" t="s">
        <v>2515</v>
      </c>
      <c r="F449" s="32" t="s">
        <v>1000</v>
      </c>
      <c r="G449" s="31" t="s">
        <v>2515</v>
      </c>
      <c r="H449" s="31" t="s">
        <v>2515</v>
      </c>
      <c r="I449" s="33" t="s">
        <v>2516</v>
      </c>
      <c r="J449" s="33"/>
      <c r="K449" s="40">
        <v>1800.0</v>
      </c>
      <c r="L449" s="40">
        <v>1800.0</v>
      </c>
      <c r="M449" s="31" t="s">
        <v>2515</v>
      </c>
      <c r="N449" s="38" t="s">
        <v>71</v>
      </c>
      <c r="O449" s="33" t="s">
        <v>2516</v>
      </c>
      <c r="P449" s="38" t="s">
        <v>2524</v>
      </c>
      <c r="Q449" s="41" t="s">
        <v>39</v>
      </c>
      <c r="R449" s="36"/>
      <c r="S449" s="37"/>
      <c r="T449" s="37"/>
      <c r="U449" s="2"/>
      <c r="V449" s="2"/>
      <c r="W449" s="2"/>
      <c r="X449" s="2"/>
      <c r="Y449" s="2"/>
      <c r="Z449" s="2"/>
    </row>
    <row r="450">
      <c r="A450" s="29" t="s">
        <v>2920</v>
      </c>
      <c r="B450" s="30">
        <v>46171.0</v>
      </c>
      <c r="C450" s="29" t="s">
        <v>189</v>
      </c>
      <c r="D450" s="31" t="s">
        <v>2515</v>
      </c>
      <c r="E450" s="31" t="s">
        <v>2515</v>
      </c>
      <c r="F450" s="31" t="s">
        <v>2515</v>
      </c>
      <c r="G450" s="31" t="s">
        <v>2515</v>
      </c>
      <c r="H450" s="31" t="s">
        <v>2515</v>
      </c>
      <c r="I450" s="33" t="s">
        <v>2516</v>
      </c>
      <c r="J450" s="33"/>
      <c r="K450" s="34">
        <v>3500.0</v>
      </c>
      <c r="L450" s="34">
        <v>3500.0</v>
      </c>
      <c r="M450" s="31" t="s">
        <v>2515</v>
      </c>
      <c r="N450" s="29" t="s">
        <v>71</v>
      </c>
      <c r="O450" s="33" t="s">
        <v>2516</v>
      </c>
      <c r="P450" s="29" t="s">
        <v>2524</v>
      </c>
      <c r="Q450" s="35" t="s">
        <v>39</v>
      </c>
      <c r="R450" s="36"/>
      <c r="S450" s="37"/>
      <c r="T450" s="37"/>
      <c r="U450" s="2"/>
      <c r="V450" s="2"/>
      <c r="W450" s="2"/>
      <c r="X450" s="2"/>
      <c r="Y450" s="2"/>
      <c r="Z450" s="2"/>
    </row>
    <row r="451">
      <c r="A451" s="38" t="s">
        <v>365</v>
      </c>
      <c r="B451" s="39">
        <v>46206.0</v>
      </c>
      <c r="C451" s="38" t="s">
        <v>334</v>
      </c>
      <c r="D451" s="31" t="s">
        <v>2515</v>
      </c>
      <c r="E451" s="31" t="s">
        <v>2515</v>
      </c>
      <c r="F451" s="31" t="s">
        <v>2515</v>
      </c>
      <c r="G451" s="31" t="s">
        <v>2515</v>
      </c>
      <c r="H451" s="31" t="s">
        <v>2515</v>
      </c>
      <c r="I451" s="33" t="s">
        <v>2516</v>
      </c>
      <c r="J451" s="33"/>
      <c r="K451" s="40">
        <v>2200.0</v>
      </c>
      <c r="L451" s="40">
        <v>2200.0</v>
      </c>
      <c r="M451" s="31" t="s">
        <v>2515</v>
      </c>
      <c r="N451" s="38" t="s">
        <v>71</v>
      </c>
      <c r="O451" s="33" t="s">
        <v>2516</v>
      </c>
      <c r="P451" s="38" t="s">
        <v>2524</v>
      </c>
      <c r="Q451" s="41" t="s">
        <v>39</v>
      </c>
      <c r="R451" s="36"/>
      <c r="S451" s="37"/>
      <c r="T451" s="37"/>
      <c r="U451" s="2"/>
      <c r="V451" s="2"/>
      <c r="W451" s="2"/>
      <c r="X451" s="2"/>
      <c r="Y451" s="2"/>
      <c r="Z451" s="2"/>
    </row>
    <row r="452">
      <c r="A452" s="29" t="s">
        <v>2921</v>
      </c>
      <c r="B452" s="30">
        <v>46150.0</v>
      </c>
      <c r="C452" s="29" t="s">
        <v>189</v>
      </c>
      <c r="D452" s="31" t="s">
        <v>2515</v>
      </c>
      <c r="E452" s="31" t="s">
        <v>2515</v>
      </c>
      <c r="F452" s="32" t="s">
        <v>1000</v>
      </c>
      <c r="G452" s="31" t="s">
        <v>2515</v>
      </c>
      <c r="H452" s="31" t="s">
        <v>2515</v>
      </c>
      <c r="I452" s="33" t="s">
        <v>2516</v>
      </c>
      <c r="J452" s="33"/>
      <c r="K452" s="34">
        <v>1500.0</v>
      </c>
      <c r="L452" s="34">
        <v>1500.0</v>
      </c>
      <c r="M452" s="31" t="s">
        <v>2515</v>
      </c>
      <c r="N452" s="29" t="s">
        <v>71</v>
      </c>
      <c r="O452" s="33" t="s">
        <v>2516</v>
      </c>
      <c r="P452" s="29" t="s">
        <v>2524</v>
      </c>
      <c r="Q452" s="35" t="s">
        <v>39</v>
      </c>
      <c r="R452" s="36"/>
      <c r="S452" s="37"/>
      <c r="T452" s="37"/>
      <c r="U452" s="2"/>
      <c r="V452" s="2"/>
      <c r="W452" s="2"/>
      <c r="X452" s="2"/>
      <c r="Y452" s="2"/>
      <c r="Z452" s="2"/>
    </row>
    <row r="453">
      <c r="A453" s="38" t="s">
        <v>2922</v>
      </c>
      <c r="B453" s="39">
        <v>46161.0</v>
      </c>
      <c r="C453" s="38" t="s">
        <v>89</v>
      </c>
      <c r="D453" s="31" t="s">
        <v>2515</v>
      </c>
      <c r="E453" s="31" t="s">
        <v>2515</v>
      </c>
      <c r="F453" s="31" t="s">
        <v>2515</v>
      </c>
      <c r="G453" s="31" t="s">
        <v>2515</v>
      </c>
      <c r="H453" s="31" t="s">
        <v>2515</v>
      </c>
      <c r="I453" s="33" t="s">
        <v>2516</v>
      </c>
      <c r="J453" s="33"/>
      <c r="K453" s="40">
        <v>2000.0</v>
      </c>
      <c r="L453" s="40">
        <v>2000.0</v>
      </c>
      <c r="M453" s="31" t="s">
        <v>2515</v>
      </c>
      <c r="N453" s="38" t="s">
        <v>71</v>
      </c>
      <c r="O453" s="33" t="s">
        <v>2516</v>
      </c>
      <c r="P453" s="38" t="s">
        <v>2524</v>
      </c>
      <c r="Q453" s="41" t="s">
        <v>39</v>
      </c>
      <c r="R453" s="36"/>
      <c r="S453" s="37"/>
      <c r="T453" s="37"/>
      <c r="U453" s="2"/>
      <c r="V453" s="2"/>
      <c r="W453" s="2"/>
      <c r="X453" s="2"/>
      <c r="Y453" s="2"/>
      <c r="Z453" s="2"/>
    </row>
    <row r="454">
      <c r="A454" s="29" t="s">
        <v>2923</v>
      </c>
      <c r="B454" s="30">
        <v>46149.0</v>
      </c>
      <c r="C454" s="29" t="s">
        <v>189</v>
      </c>
      <c r="D454" s="31" t="s">
        <v>2515</v>
      </c>
      <c r="E454" s="31" t="s">
        <v>2515</v>
      </c>
      <c r="F454" s="31" t="s">
        <v>2515</v>
      </c>
      <c r="G454" s="31" t="s">
        <v>2515</v>
      </c>
      <c r="H454" s="31" t="s">
        <v>2515</v>
      </c>
      <c r="I454" s="33" t="s">
        <v>2516</v>
      </c>
      <c r="J454" s="33"/>
      <c r="K454" s="34">
        <v>3000.0</v>
      </c>
      <c r="L454" s="34">
        <v>3000.0</v>
      </c>
      <c r="M454" s="31" t="s">
        <v>2515</v>
      </c>
      <c r="N454" s="29" t="s">
        <v>71</v>
      </c>
      <c r="O454" s="33" t="s">
        <v>2516</v>
      </c>
      <c r="P454" s="29" t="s">
        <v>2524</v>
      </c>
      <c r="Q454" s="35" t="s">
        <v>39</v>
      </c>
      <c r="R454" s="36"/>
      <c r="S454" s="37"/>
      <c r="T454" s="37"/>
      <c r="U454" s="2"/>
      <c r="V454" s="2"/>
      <c r="W454" s="2"/>
      <c r="X454" s="2"/>
      <c r="Y454" s="2"/>
      <c r="Z454" s="2"/>
    </row>
    <row r="455">
      <c r="A455" s="38" t="s">
        <v>2924</v>
      </c>
      <c r="B455" s="39">
        <v>46175.0</v>
      </c>
      <c r="C455" s="38" t="s">
        <v>159</v>
      </c>
      <c r="D455" s="31" t="s">
        <v>2515</v>
      </c>
      <c r="E455" s="31" t="s">
        <v>2515</v>
      </c>
      <c r="F455" s="31" t="s">
        <v>2515</v>
      </c>
      <c r="G455" s="31" t="s">
        <v>2515</v>
      </c>
      <c r="H455" s="31" t="s">
        <v>2515</v>
      </c>
      <c r="I455" s="33" t="s">
        <v>2516</v>
      </c>
      <c r="J455" s="33"/>
      <c r="K455" s="40">
        <v>379880.0</v>
      </c>
      <c r="L455" s="40">
        <v>379880.0</v>
      </c>
      <c r="M455" s="31" t="s">
        <v>2515</v>
      </c>
      <c r="N455" s="38" t="s">
        <v>71</v>
      </c>
      <c r="O455" s="33" t="s">
        <v>2516</v>
      </c>
      <c r="P455" s="38" t="s">
        <v>2524</v>
      </c>
      <c r="Q455" s="41" t="s">
        <v>39</v>
      </c>
      <c r="R455" s="36"/>
      <c r="S455" s="37"/>
      <c r="T455" s="37"/>
      <c r="U455" s="2"/>
      <c r="V455" s="2"/>
      <c r="W455" s="2"/>
      <c r="X455" s="2"/>
      <c r="Y455" s="2"/>
      <c r="Z455" s="2"/>
    </row>
    <row r="456">
      <c r="A456" s="29" t="s">
        <v>338</v>
      </c>
      <c r="B456" s="30">
        <v>46211.0</v>
      </c>
      <c r="C456" s="29" t="s">
        <v>89</v>
      </c>
      <c r="D456" s="31" t="s">
        <v>2515</v>
      </c>
      <c r="E456" s="31" t="s">
        <v>2515</v>
      </c>
      <c r="F456" s="31" t="s">
        <v>2515</v>
      </c>
      <c r="G456" s="31" t="s">
        <v>2515</v>
      </c>
      <c r="H456" s="31" t="s">
        <v>2515</v>
      </c>
      <c r="I456" s="33" t="s">
        <v>2516</v>
      </c>
      <c r="J456" s="33"/>
      <c r="K456" s="34">
        <v>2200.0</v>
      </c>
      <c r="L456" s="34">
        <v>2200.0</v>
      </c>
      <c r="M456" s="31" t="s">
        <v>2515</v>
      </c>
      <c r="N456" s="29" t="s">
        <v>71</v>
      </c>
      <c r="O456" s="33" t="s">
        <v>2516</v>
      </c>
      <c r="P456" s="29" t="s">
        <v>2524</v>
      </c>
      <c r="Q456" s="35" t="s">
        <v>39</v>
      </c>
      <c r="R456" s="36"/>
      <c r="S456" s="37"/>
      <c r="T456" s="37"/>
      <c r="U456" s="2"/>
      <c r="V456" s="2"/>
      <c r="W456" s="2"/>
      <c r="X456" s="2"/>
      <c r="Y456" s="2"/>
      <c r="Z456" s="2"/>
    </row>
    <row r="457">
      <c r="A457" s="38" t="s">
        <v>2925</v>
      </c>
      <c r="B457" s="39">
        <v>46167.0</v>
      </c>
      <c r="C457" s="38" t="s">
        <v>189</v>
      </c>
      <c r="D457" s="31" t="s">
        <v>2515</v>
      </c>
      <c r="E457" s="31" t="s">
        <v>2515</v>
      </c>
      <c r="F457" s="31" t="s">
        <v>2515</v>
      </c>
      <c r="G457" s="31" t="s">
        <v>2515</v>
      </c>
      <c r="H457" s="31" t="s">
        <v>2515</v>
      </c>
      <c r="I457" s="33" t="s">
        <v>2516</v>
      </c>
      <c r="J457" s="33"/>
      <c r="K457" s="40">
        <v>2000.0</v>
      </c>
      <c r="L457" s="40">
        <v>2000.0</v>
      </c>
      <c r="M457" s="31" t="s">
        <v>2515</v>
      </c>
      <c r="N457" s="38" t="s">
        <v>71</v>
      </c>
      <c r="O457" s="33" t="s">
        <v>2516</v>
      </c>
      <c r="P457" s="38" t="s">
        <v>2524</v>
      </c>
      <c r="Q457" s="41" t="s">
        <v>39</v>
      </c>
      <c r="R457" s="36"/>
      <c r="S457" s="37"/>
      <c r="T457" s="37"/>
      <c r="U457" s="2"/>
      <c r="V457" s="2"/>
      <c r="W457" s="2"/>
      <c r="X457" s="2"/>
      <c r="Y457" s="2"/>
      <c r="Z457" s="2"/>
    </row>
    <row r="458">
      <c r="A458" s="29" t="s">
        <v>2926</v>
      </c>
      <c r="B458" s="30">
        <v>46176.0</v>
      </c>
      <c r="C458" s="29" t="s">
        <v>189</v>
      </c>
      <c r="D458" s="31" t="s">
        <v>2515</v>
      </c>
      <c r="E458" s="31" t="s">
        <v>2515</v>
      </c>
      <c r="F458" s="31" t="s">
        <v>2515</v>
      </c>
      <c r="G458" s="31" t="s">
        <v>2515</v>
      </c>
      <c r="H458" s="31" t="s">
        <v>2515</v>
      </c>
      <c r="I458" s="33" t="s">
        <v>2516</v>
      </c>
      <c r="J458" s="33"/>
      <c r="K458" s="34">
        <v>3500.0</v>
      </c>
      <c r="L458" s="34">
        <v>3500.0</v>
      </c>
      <c r="M458" s="31" t="s">
        <v>2515</v>
      </c>
      <c r="N458" s="29" t="s">
        <v>71</v>
      </c>
      <c r="O458" s="33" t="s">
        <v>2516</v>
      </c>
      <c r="P458" s="29" t="s">
        <v>2524</v>
      </c>
      <c r="Q458" s="35" t="s">
        <v>39</v>
      </c>
      <c r="R458" s="36"/>
      <c r="S458" s="37"/>
      <c r="T458" s="37"/>
      <c r="U458" s="2"/>
      <c r="V458" s="2"/>
      <c r="W458" s="2"/>
      <c r="X458" s="2"/>
      <c r="Y458" s="2"/>
      <c r="Z458" s="2"/>
    </row>
    <row r="459">
      <c r="A459" s="38" t="s">
        <v>2927</v>
      </c>
      <c r="B459" s="39">
        <v>46150.0</v>
      </c>
      <c r="C459" s="38" t="s">
        <v>923</v>
      </c>
      <c r="D459" s="31" t="s">
        <v>2515</v>
      </c>
      <c r="E459" s="31" t="s">
        <v>2515</v>
      </c>
      <c r="F459" s="31" t="s">
        <v>2515</v>
      </c>
      <c r="G459" s="31" t="s">
        <v>2515</v>
      </c>
      <c r="H459" s="31" t="s">
        <v>2515</v>
      </c>
      <c r="I459" s="38" t="s">
        <v>2541</v>
      </c>
      <c r="J459" s="38" t="s">
        <v>2620</v>
      </c>
      <c r="K459" s="40">
        <v>11540.0</v>
      </c>
      <c r="L459" s="40">
        <v>11540.0</v>
      </c>
      <c r="M459" s="31" t="s">
        <v>2515</v>
      </c>
      <c r="N459" s="38" t="s">
        <v>71</v>
      </c>
      <c r="O459" s="33" t="s">
        <v>2516</v>
      </c>
      <c r="P459" s="38" t="s">
        <v>2524</v>
      </c>
      <c r="Q459" s="41" t="s">
        <v>39</v>
      </c>
      <c r="R459" s="36"/>
      <c r="S459" s="37"/>
      <c r="T459" s="37"/>
      <c r="U459" s="2"/>
      <c r="V459" s="2"/>
      <c r="W459" s="2"/>
      <c r="X459" s="2"/>
      <c r="Y459" s="2"/>
      <c r="Z459" s="2"/>
    </row>
    <row r="460">
      <c r="A460" s="29" t="s">
        <v>2928</v>
      </c>
      <c r="B460" s="30">
        <v>46150.0</v>
      </c>
      <c r="C460" s="29" t="s">
        <v>189</v>
      </c>
      <c r="D460" s="31" t="s">
        <v>2515</v>
      </c>
      <c r="E460" s="31" t="s">
        <v>2515</v>
      </c>
      <c r="F460" s="31" t="s">
        <v>2515</v>
      </c>
      <c r="G460" s="31" t="s">
        <v>2515</v>
      </c>
      <c r="H460" s="31" t="s">
        <v>2515</v>
      </c>
      <c r="I460" s="33" t="s">
        <v>2516</v>
      </c>
      <c r="J460" s="33"/>
      <c r="K460" s="34">
        <v>7150.0</v>
      </c>
      <c r="L460" s="34">
        <v>7150.0</v>
      </c>
      <c r="M460" s="31" t="s">
        <v>2515</v>
      </c>
      <c r="N460" s="29" t="s">
        <v>71</v>
      </c>
      <c r="O460" s="33" t="s">
        <v>2516</v>
      </c>
      <c r="P460" s="29" t="s">
        <v>2524</v>
      </c>
      <c r="Q460" s="35" t="s">
        <v>39</v>
      </c>
      <c r="R460" s="36"/>
      <c r="S460" s="37"/>
      <c r="T460" s="37"/>
      <c r="U460" s="2"/>
      <c r="V460" s="2"/>
      <c r="W460" s="2"/>
      <c r="X460" s="2"/>
      <c r="Y460" s="2"/>
      <c r="Z460" s="2"/>
    </row>
    <row r="461">
      <c r="A461" s="38" t="s">
        <v>2929</v>
      </c>
      <c r="B461" s="39">
        <v>46151.0</v>
      </c>
      <c r="C461" s="38" t="s">
        <v>189</v>
      </c>
      <c r="D461" s="31" t="s">
        <v>2515</v>
      </c>
      <c r="E461" s="31" t="s">
        <v>2515</v>
      </c>
      <c r="F461" s="31" t="s">
        <v>2515</v>
      </c>
      <c r="G461" s="31" t="s">
        <v>2515</v>
      </c>
      <c r="H461" s="31" t="s">
        <v>2515</v>
      </c>
      <c r="I461" s="33" t="s">
        <v>2516</v>
      </c>
      <c r="J461" s="33"/>
      <c r="K461" s="40">
        <v>2200.0</v>
      </c>
      <c r="L461" s="40">
        <v>2200.0</v>
      </c>
      <c r="M461" s="31" t="s">
        <v>2515</v>
      </c>
      <c r="N461" s="38" t="s">
        <v>71</v>
      </c>
      <c r="O461" s="33" t="s">
        <v>2516</v>
      </c>
      <c r="P461" s="38" t="s">
        <v>2524</v>
      </c>
      <c r="Q461" s="41" t="s">
        <v>39</v>
      </c>
      <c r="R461" s="36"/>
      <c r="S461" s="37"/>
      <c r="T461" s="37"/>
      <c r="U461" s="2"/>
      <c r="V461" s="2"/>
      <c r="W461" s="2"/>
      <c r="X461" s="2"/>
      <c r="Y461" s="2"/>
      <c r="Z461" s="2"/>
    </row>
    <row r="462">
      <c r="A462" s="29" t="s">
        <v>2930</v>
      </c>
      <c r="B462" s="30">
        <v>46200.0</v>
      </c>
      <c r="C462" s="29" t="s">
        <v>189</v>
      </c>
      <c r="D462" s="31" t="s">
        <v>2515</v>
      </c>
      <c r="E462" s="31" t="s">
        <v>2515</v>
      </c>
      <c r="F462" s="32" t="s">
        <v>1000</v>
      </c>
      <c r="G462" s="32" t="s">
        <v>1000</v>
      </c>
      <c r="H462" s="31" t="s">
        <v>2515</v>
      </c>
      <c r="I462" s="33" t="s">
        <v>2516</v>
      </c>
      <c r="J462" s="33"/>
      <c r="K462" s="34">
        <v>1500.0</v>
      </c>
      <c r="L462" s="34">
        <v>1500.0</v>
      </c>
      <c r="M462" s="31" t="s">
        <v>2515</v>
      </c>
      <c r="N462" s="29" t="s">
        <v>207</v>
      </c>
      <c r="O462" s="33" t="s">
        <v>2516</v>
      </c>
      <c r="P462" s="29" t="s">
        <v>2868</v>
      </c>
      <c r="Q462" s="35" t="s">
        <v>39</v>
      </c>
      <c r="R462" s="36"/>
      <c r="S462" s="37"/>
      <c r="T462" s="37"/>
      <c r="U462" s="2"/>
      <c r="V462" s="2"/>
      <c r="W462" s="2"/>
      <c r="X462" s="2"/>
      <c r="Y462" s="2"/>
      <c r="Z462" s="2"/>
    </row>
    <row r="463">
      <c r="A463" s="38" t="s">
        <v>2931</v>
      </c>
      <c r="B463" s="39">
        <v>46183.0</v>
      </c>
      <c r="C463" s="38" t="s">
        <v>923</v>
      </c>
      <c r="D463" s="31" t="s">
        <v>2515</v>
      </c>
      <c r="E463" s="31" t="s">
        <v>2515</v>
      </c>
      <c r="F463" s="31" t="s">
        <v>2515</v>
      </c>
      <c r="G463" s="31" t="s">
        <v>2515</v>
      </c>
      <c r="H463" s="31" t="s">
        <v>2515</v>
      </c>
      <c r="I463" s="33" t="s">
        <v>2516</v>
      </c>
      <c r="J463" s="33"/>
      <c r="K463" s="40">
        <v>1800.0</v>
      </c>
      <c r="L463" s="40">
        <v>1800.0</v>
      </c>
      <c r="M463" s="31" t="s">
        <v>2515</v>
      </c>
      <c r="N463" s="38" t="s">
        <v>207</v>
      </c>
      <c r="O463" s="33" t="s">
        <v>2516</v>
      </c>
      <c r="P463" s="38" t="s">
        <v>2868</v>
      </c>
      <c r="Q463" s="41" t="s">
        <v>39</v>
      </c>
      <c r="R463" s="36"/>
      <c r="S463" s="37"/>
      <c r="T463" s="37"/>
      <c r="U463" s="2"/>
      <c r="V463" s="2"/>
      <c r="W463" s="2"/>
      <c r="X463" s="2"/>
      <c r="Y463" s="2"/>
      <c r="Z463" s="2"/>
    </row>
    <row r="464">
      <c r="A464" s="29" t="s">
        <v>2932</v>
      </c>
      <c r="B464" s="30">
        <v>46193.0</v>
      </c>
      <c r="C464" s="29" t="s">
        <v>708</v>
      </c>
      <c r="D464" s="31" t="s">
        <v>2515</v>
      </c>
      <c r="E464" s="31" t="s">
        <v>2515</v>
      </c>
      <c r="F464" s="32" t="s">
        <v>1000</v>
      </c>
      <c r="G464" s="31" t="s">
        <v>2515</v>
      </c>
      <c r="H464" s="31" t="s">
        <v>2515</v>
      </c>
      <c r="I464" s="33" t="s">
        <v>2516</v>
      </c>
      <c r="J464" s="33"/>
      <c r="K464" s="34">
        <v>0.0</v>
      </c>
      <c r="L464" s="34">
        <v>0.0</v>
      </c>
      <c r="M464" s="32" t="s">
        <v>1000</v>
      </c>
      <c r="N464" s="29" t="s">
        <v>207</v>
      </c>
      <c r="O464" s="33" t="s">
        <v>2516</v>
      </c>
      <c r="P464" s="29" t="s">
        <v>2868</v>
      </c>
      <c r="Q464" s="35" t="s">
        <v>39</v>
      </c>
      <c r="R464" s="36"/>
      <c r="S464" s="37"/>
      <c r="T464" s="37"/>
      <c r="U464" s="2"/>
      <c r="V464" s="2"/>
      <c r="W464" s="2"/>
      <c r="X464" s="2"/>
      <c r="Y464" s="2"/>
      <c r="Z464" s="2"/>
    </row>
    <row r="465">
      <c r="A465" s="38" t="s">
        <v>546</v>
      </c>
      <c r="B465" s="39">
        <v>46151.0</v>
      </c>
      <c r="C465" s="38" t="s">
        <v>189</v>
      </c>
      <c r="D465" s="31" t="s">
        <v>2515</v>
      </c>
      <c r="E465" s="31" t="s">
        <v>2515</v>
      </c>
      <c r="F465" s="31" t="s">
        <v>2515</v>
      </c>
      <c r="G465" s="31" t="s">
        <v>2515</v>
      </c>
      <c r="H465" s="31" t="s">
        <v>2515</v>
      </c>
      <c r="I465" s="38" t="s">
        <v>2863</v>
      </c>
      <c r="J465" s="38" t="s">
        <v>2602</v>
      </c>
      <c r="K465" s="40">
        <v>10895.0</v>
      </c>
      <c r="L465" s="40">
        <v>10895.0</v>
      </c>
      <c r="M465" s="31" t="s">
        <v>2515</v>
      </c>
      <c r="N465" s="38" t="s">
        <v>207</v>
      </c>
      <c r="O465" s="33" t="s">
        <v>2516</v>
      </c>
      <c r="P465" s="38" t="s">
        <v>2868</v>
      </c>
      <c r="Q465" s="41" t="s">
        <v>39</v>
      </c>
      <c r="R465" s="36"/>
      <c r="S465" s="37"/>
      <c r="T465" s="37"/>
      <c r="U465" s="2"/>
      <c r="V465" s="2"/>
      <c r="W465" s="2"/>
      <c r="X465" s="2"/>
      <c r="Y465" s="2"/>
      <c r="Z465" s="2"/>
    </row>
    <row r="466">
      <c r="A466" s="29" t="s">
        <v>2933</v>
      </c>
      <c r="B466" s="30">
        <v>46149.0</v>
      </c>
      <c r="C466" s="29" t="s">
        <v>189</v>
      </c>
      <c r="D466" s="31" t="s">
        <v>2515</v>
      </c>
      <c r="E466" s="31" t="s">
        <v>2515</v>
      </c>
      <c r="F466" s="32" t="s">
        <v>1000</v>
      </c>
      <c r="G466" s="31" t="s">
        <v>2515</v>
      </c>
      <c r="H466" s="31" t="s">
        <v>2515</v>
      </c>
      <c r="I466" s="33" t="s">
        <v>2516</v>
      </c>
      <c r="J466" s="33"/>
      <c r="K466" s="34">
        <v>26700.0</v>
      </c>
      <c r="L466" s="34">
        <v>26700.0</v>
      </c>
      <c r="M466" s="31" t="s">
        <v>2515</v>
      </c>
      <c r="N466" s="29" t="s">
        <v>207</v>
      </c>
      <c r="O466" s="33" t="s">
        <v>2516</v>
      </c>
      <c r="P466" s="29" t="s">
        <v>2868</v>
      </c>
      <c r="Q466" s="35" t="s">
        <v>39</v>
      </c>
      <c r="R466" s="36"/>
      <c r="S466" s="37"/>
      <c r="T466" s="37"/>
      <c r="U466" s="2"/>
      <c r="V466" s="2"/>
      <c r="W466" s="2"/>
      <c r="X466" s="2"/>
      <c r="Y466" s="2"/>
      <c r="Z466" s="2"/>
    </row>
    <row r="467">
      <c r="A467" s="38" t="s">
        <v>2934</v>
      </c>
      <c r="B467" s="39">
        <v>46163.0</v>
      </c>
      <c r="C467" s="38" t="s">
        <v>189</v>
      </c>
      <c r="D467" s="31" t="s">
        <v>2515</v>
      </c>
      <c r="E467" s="31" t="s">
        <v>2515</v>
      </c>
      <c r="F467" s="31" t="s">
        <v>2515</v>
      </c>
      <c r="G467" s="32" t="s">
        <v>1000</v>
      </c>
      <c r="H467" s="31" t="s">
        <v>2515</v>
      </c>
      <c r="I467" s="33" t="s">
        <v>2516</v>
      </c>
      <c r="J467" s="33"/>
      <c r="K467" s="40">
        <v>16099.82</v>
      </c>
      <c r="L467" s="40">
        <v>7250.0</v>
      </c>
      <c r="M467" s="31" t="s">
        <v>2515</v>
      </c>
      <c r="N467" s="38" t="s">
        <v>207</v>
      </c>
      <c r="O467" s="33" t="s">
        <v>2516</v>
      </c>
      <c r="P467" s="38" t="s">
        <v>2868</v>
      </c>
      <c r="Q467" s="41" t="s">
        <v>39</v>
      </c>
      <c r="R467" s="36"/>
      <c r="S467" s="37"/>
      <c r="T467" s="37"/>
      <c r="U467" s="2"/>
      <c r="V467" s="2"/>
      <c r="W467" s="2"/>
      <c r="X467" s="2"/>
      <c r="Y467" s="2"/>
      <c r="Z467" s="2"/>
    </row>
    <row r="468">
      <c r="A468" s="29" t="s">
        <v>2935</v>
      </c>
      <c r="B468" s="30">
        <v>46158.0</v>
      </c>
      <c r="C468" s="29" t="s">
        <v>189</v>
      </c>
      <c r="D468" s="31" t="s">
        <v>2515</v>
      </c>
      <c r="E468" s="31" t="s">
        <v>2515</v>
      </c>
      <c r="F468" s="31" t="s">
        <v>2515</v>
      </c>
      <c r="G468" s="31" t="s">
        <v>2515</v>
      </c>
      <c r="H468" s="31" t="s">
        <v>2515</v>
      </c>
      <c r="I468" s="33" t="s">
        <v>2516</v>
      </c>
      <c r="J468" s="33"/>
      <c r="K468" s="34">
        <v>1700.0</v>
      </c>
      <c r="L468" s="34">
        <v>1700.0</v>
      </c>
      <c r="M468" s="31" t="s">
        <v>2515</v>
      </c>
      <c r="N468" s="29" t="s">
        <v>207</v>
      </c>
      <c r="O468" s="33" t="s">
        <v>2516</v>
      </c>
      <c r="P468" s="29" t="s">
        <v>2868</v>
      </c>
      <c r="Q468" s="35" t="s">
        <v>39</v>
      </c>
      <c r="R468" s="36"/>
      <c r="S468" s="37"/>
      <c r="T468" s="37"/>
      <c r="U468" s="2"/>
      <c r="V468" s="2"/>
      <c r="W468" s="2"/>
      <c r="X468" s="2"/>
      <c r="Y468" s="2"/>
      <c r="Z468" s="2"/>
    </row>
    <row r="469">
      <c r="A469" s="38" t="s">
        <v>2936</v>
      </c>
      <c r="B469" s="39">
        <v>46179.0</v>
      </c>
      <c r="C469" s="38" t="s">
        <v>189</v>
      </c>
      <c r="D469" s="31" t="s">
        <v>2515</v>
      </c>
      <c r="E469" s="31" t="s">
        <v>2515</v>
      </c>
      <c r="F469" s="31" t="s">
        <v>2515</v>
      </c>
      <c r="G469" s="31" t="s">
        <v>2515</v>
      </c>
      <c r="H469" s="31" t="s">
        <v>2515</v>
      </c>
      <c r="I469" s="33" t="s">
        <v>2516</v>
      </c>
      <c r="J469" s="33"/>
      <c r="K469" s="40">
        <v>547045.0</v>
      </c>
      <c r="L469" s="40">
        <v>547045.0</v>
      </c>
      <c r="M469" s="31" t="s">
        <v>2515</v>
      </c>
      <c r="N469" s="38" t="s">
        <v>207</v>
      </c>
      <c r="O469" s="33" t="s">
        <v>2516</v>
      </c>
      <c r="P469" s="38" t="s">
        <v>2868</v>
      </c>
      <c r="Q469" s="41" t="s">
        <v>39</v>
      </c>
      <c r="R469" s="36"/>
      <c r="S469" s="37"/>
      <c r="T469" s="37"/>
      <c r="U469" s="2"/>
      <c r="V469" s="2"/>
      <c r="W469" s="2"/>
      <c r="X469" s="2"/>
      <c r="Y469" s="2"/>
      <c r="Z469" s="2"/>
    </row>
    <row r="470">
      <c r="A470" s="29" t="s">
        <v>691</v>
      </c>
      <c r="B470" s="30">
        <v>46163.0</v>
      </c>
      <c r="C470" s="29" t="s">
        <v>189</v>
      </c>
      <c r="D470" s="31" t="s">
        <v>2515</v>
      </c>
      <c r="E470" s="31" t="s">
        <v>2515</v>
      </c>
      <c r="F470" s="31" t="s">
        <v>2515</v>
      </c>
      <c r="G470" s="31" t="s">
        <v>2515</v>
      </c>
      <c r="H470" s="31" t="s">
        <v>2515</v>
      </c>
      <c r="I470" s="29" t="s">
        <v>2863</v>
      </c>
      <c r="J470" s="29" t="s">
        <v>2602</v>
      </c>
      <c r="K470" s="34">
        <v>11810.0</v>
      </c>
      <c r="L470" s="34">
        <v>11810.0</v>
      </c>
      <c r="M470" s="31" t="s">
        <v>2515</v>
      </c>
      <c r="N470" s="29" t="s">
        <v>207</v>
      </c>
      <c r="O470" s="33" t="s">
        <v>2516</v>
      </c>
      <c r="P470" s="29" t="s">
        <v>2868</v>
      </c>
      <c r="Q470" s="35" t="s">
        <v>39</v>
      </c>
      <c r="R470" s="36"/>
      <c r="S470" s="37"/>
      <c r="T470" s="37"/>
      <c r="U470" s="2"/>
      <c r="V470" s="2"/>
      <c r="W470" s="2"/>
      <c r="X470" s="2"/>
      <c r="Y470" s="2"/>
      <c r="Z470" s="2"/>
    </row>
    <row r="471">
      <c r="A471" s="38" t="s">
        <v>2937</v>
      </c>
      <c r="B471" s="39">
        <v>46158.0</v>
      </c>
      <c r="C471" s="38" t="s">
        <v>189</v>
      </c>
      <c r="D471" s="31" t="s">
        <v>2515</v>
      </c>
      <c r="E471" s="31" t="s">
        <v>2515</v>
      </c>
      <c r="F471" s="31" t="s">
        <v>2515</v>
      </c>
      <c r="G471" s="32" t="s">
        <v>1000</v>
      </c>
      <c r="H471" s="31" t="s">
        <v>2515</v>
      </c>
      <c r="I471" s="33" t="s">
        <v>2516</v>
      </c>
      <c r="J471" s="33"/>
      <c r="K471" s="40">
        <v>1800.0</v>
      </c>
      <c r="L471" s="40">
        <v>1800.0</v>
      </c>
      <c r="M471" s="31" t="s">
        <v>2515</v>
      </c>
      <c r="N471" s="38" t="s">
        <v>207</v>
      </c>
      <c r="O471" s="33" t="s">
        <v>2516</v>
      </c>
      <c r="P471" s="38" t="s">
        <v>2868</v>
      </c>
      <c r="Q471" s="41" t="s">
        <v>39</v>
      </c>
      <c r="R471" s="36"/>
      <c r="S471" s="37"/>
      <c r="T471" s="37"/>
      <c r="U471" s="2"/>
      <c r="V471" s="2"/>
      <c r="W471" s="2"/>
      <c r="X471" s="2"/>
      <c r="Y471" s="2"/>
      <c r="Z471" s="2"/>
    </row>
    <row r="472">
      <c r="A472" s="29" t="s">
        <v>2938</v>
      </c>
      <c r="B472" s="30">
        <v>46151.0</v>
      </c>
      <c r="C472" s="29" t="s">
        <v>189</v>
      </c>
      <c r="D472" s="31" t="s">
        <v>2515</v>
      </c>
      <c r="E472" s="31" t="s">
        <v>2515</v>
      </c>
      <c r="F472" s="31" t="s">
        <v>2515</v>
      </c>
      <c r="G472" s="31" t="s">
        <v>2515</v>
      </c>
      <c r="H472" s="31" t="s">
        <v>2515</v>
      </c>
      <c r="I472" s="33" t="s">
        <v>2516</v>
      </c>
      <c r="J472" s="33"/>
      <c r="K472" s="34">
        <v>3300.0</v>
      </c>
      <c r="L472" s="34">
        <v>3300.0</v>
      </c>
      <c r="M472" s="31" t="s">
        <v>2515</v>
      </c>
      <c r="N472" s="29" t="s">
        <v>207</v>
      </c>
      <c r="O472" s="33" t="s">
        <v>2516</v>
      </c>
      <c r="P472" s="29" t="s">
        <v>2868</v>
      </c>
      <c r="Q472" s="35" t="s">
        <v>39</v>
      </c>
      <c r="R472" s="36"/>
      <c r="S472" s="37"/>
      <c r="T472" s="37"/>
      <c r="U472" s="2"/>
      <c r="V472" s="2"/>
      <c r="W472" s="2"/>
      <c r="X472" s="2"/>
      <c r="Y472" s="2"/>
      <c r="Z472" s="2"/>
    </row>
    <row r="473">
      <c r="A473" s="38" t="s">
        <v>2939</v>
      </c>
      <c r="B473" s="39">
        <v>46165.0</v>
      </c>
      <c r="C473" s="38" t="s">
        <v>2542</v>
      </c>
      <c r="D473" s="31" t="s">
        <v>2515</v>
      </c>
      <c r="E473" s="31" t="s">
        <v>2515</v>
      </c>
      <c r="F473" s="31" t="s">
        <v>2515</v>
      </c>
      <c r="G473" s="31" t="s">
        <v>2515</v>
      </c>
      <c r="H473" s="31" t="s">
        <v>2515</v>
      </c>
      <c r="I473" s="33" t="s">
        <v>2516</v>
      </c>
      <c r="J473" s="33"/>
      <c r="K473" s="40">
        <v>3500.0</v>
      </c>
      <c r="L473" s="40">
        <v>3500.0</v>
      </c>
      <c r="M473" s="31" t="s">
        <v>2515</v>
      </c>
      <c r="N473" s="38" t="s">
        <v>207</v>
      </c>
      <c r="O473" s="33" t="s">
        <v>2516</v>
      </c>
      <c r="P473" s="38" t="s">
        <v>2868</v>
      </c>
      <c r="Q473" s="41" t="s">
        <v>39</v>
      </c>
      <c r="R473" s="36"/>
      <c r="S473" s="37"/>
      <c r="T473" s="37"/>
      <c r="U473" s="2"/>
      <c r="V473" s="2"/>
      <c r="W473" s="2"/>
      <c r="X473" s="2"/>
      <c r="Y473" s="2"/>
      <c r="Z473" s="2"/>
    </row>
    <row r="474">
      <c r="A474" s="29" t="s">
        <v>2236</v>
      </c>
      <c r="B474" s="30">
        <v>46156.0</v>
      </c>
      <c r="C474" s="29" t="s">
        <v>189</v>
      </c>
      <c r="D474" s="31" t="s">
        <v>2515</v>
      </c>
      <c r="E474" s="31" t="s">
        <v>2515</v>
      </c>
      <c r="F474" s="31" t="s">
        <v>2515</v>
      </c>
      <c r="G474" s="32" t="s">
        <v>1000</v>
      </c>
      <c r="H474" s="31" t="s">
        <v>2515</v>
      </c>
      <c r="I474" s="33" t="s">
        <v>2516</v>
      </c>
      <c r="J474" s="33"/>
      <c r="K474" s="34">
        <v>4000.0</v>
      </c>
      <c r="L474" s="34">
        <v>4000.0</v>
      </c>
      <c r="M474" s="31" t="s">
        <v>2515</v>
      </c>
      <c r="N474" s="29" t="s">
        <v>207</v>
      </c>
      <c r="O474" s="33" t="s">
        <v>2516</v>
      </c>
      <c r="P474" s="29" t="s">
        <v>2868</v>
      </c>
      <c r="Q474" s="35" t="s">
        <v>39</v>
      </c>
      <c r="R474" s="36"/>
      <c r="S474" s="37"/>
      <c r="T474" s="37"/>
      <c r="U474" s="2"/>
      <c r="V474" s="2"/>
      <c r="W474" s="2"/>
      <c r="X474" s="2"/>
      <c r="Y474" s="2"/>
      <c r="Z474" s="2"/>
    </row>
    <row r="475">
      <c r="A475" s="38" t="s">
        <v>2940</v>
      </c>
      <c r="B475" s="39">
        <v>46177.0</v>
      </c>
      <c r="C475" s="38" t="s">
        <v>89</v>
      </c>
      <c r="D475" s="31" t="s">
        <v>2515</v>
      </c>
      <c r="E475" s="31" t="s">
        <v>2515</v>
      </c>
      <c r="F475" s="31" t="s">
        <v>2515</v>
      </c>
      <c r="G475" s="31" t="s">
        <v>2515</v>
      </c>
      <c r="H475" s="31" t="s">
        <v>2515</v>
      </c>
      <c r="I475" s="33" t="s">
        <v>2516</v>
      </c>
      <c r="J475" s="33"/>
      <c r="K475" s="40">
        <v>1500.0</v>
      </c>
      <c r="L475" s="40">
        <v>1500.0</v>
      </c>
      <c r="M475" s="31" t="s">
        <v>2515</v>
      </c>
      <c r="N475" s="38" t="s">
        <v>207</v>
      </c>
      <c r="O475" s="33" t="s">
        <v>2516</v>
      </c>
      <c r="P475" s="38" t="s">
        <v>2868</v>
      </c>
      <c r="Q475" s="41" t="s">
        <v>39</v>
      </c>
      <c r="R475" s="36"/>
      <c r="S475" s="37"/>
      <c r="T475" s="37"/>
      <c r="U475" s="2"/>
      <c r="V475" s="2"/>
      <c r="W475" s="2"/>
      <c r="X475" s="2"/>
      <c r="Y475" s="2"/>
      <c r="Z475" s="2"/>
    </row>
    <row r="476">
      <c r="A476" s="29" t="s">
        <v>204</v>
      </c>
      <c r="B476" s="30">
        <v>46170.0</v>
      </c>
      <c r="C476" s="29" t="s">
        <v>189</v>
      </c>
      <c r="D476" s="31" t="s">
        <v>2515</v>
      </c>
      <c r="E476" s="31" t="s">
        <v>2515</v>
      </c>
      <c r="F476" s="31" t="s">
        <v>2515</v>
      </c>
      <c r="G476" s="31" t="s">
        <v>2515</v>
      </c>
      <c r="H476" s="31" t="s">
        <v>2515</v>
      </c>
      <c r="I476" s="33" t="s">
        <v>2516</v>
      </c>
      <c r="J476" s="33"/>
      <c r="K476" s="34">
        <v>2350.0</v>
      </c>
      <c r="L476" s="34">
        <v>2350.0</v>
      </c>
      <c r="M476" s="31" t="s">
        <v>2515</v>
      </c>
      <c r="N476" s="29" t="s">
        <v>207</v>
      </c>
      <c r="O476" s="33" t="s">
        <v>2516</v>
      </c>
      <c r="P476" s="29" t="s">
        <v>2868</v>
      </c>
      <c r="Q476" s="35" t="s">
        <v>39</v>
      </c>
      <c r="R476" s="36"/>
      <c r="S476" s="37"/>
      <c r="T476" s="37"/>
      <c r="U476" s="2"/>
      <c r="V476" s="2"/>
      <c r="W476" s="2"/>
      <c r="X476" s="2"/>
      <c r="Y476" s="2"/>
      <c r="Z476" s="2"/>
    </row>
    <row r="477">
      <c r="A477" s="38" t="s">
        <v>2941</v>
      </c>
      <c r="B477" s="39">
        <v>46179.0</v>
      </c>
      <c r="C477" s="38" t="s">
        <v>189</v>
      </c>
      <c r="D477" s="31" t="s">
        <v>2515</v>
      </c>
      <c r="E477" s="31" t="s">
        <v>2515</v>
      </c>
      <c r="F477" s="31" t="s">
        <v>2515</v>
      </c>
      <c r="G477" s="31" t="s">
        <v>2515</v>
      </c>
      <c r="H477" s="31" t="s">
        <v>2515</v>
      </c>
      <c r="I477" s="33" t="s">
        <v>2516</v>
      </c>
      <c r="J477" s="33"/>
      <c r="K477" s="40">
        <v>2200.0</v>
      </c>
      <c r="L477" s="40">
        <v>2200.0</v>
      </c>
      <c r="M477" s="31" t="s">
        <v>2515</v>
      </c>
      <c r="N477" s="38" t="s">
        <v>207</v>
      </c>
      <c r="O477" s="33" t="s">
        <v>2516</v>
      </c>
      <c r="P477" s="38" t="s">
        <v>2868</v>
      </c>
      <c r="Q477" s="41" t="s">
        <v>39</v>
      </c>
      <c r="R477" s="36"/>
      <c r="S477" s="37"/>
      <c r="T477" s="37"/>
      <c r="U477" s="2"/>
      <c r="V477" s="2"/>
      <c r="W477" s="2"/>
      <c r="X477" s="2"/>
      <c r="Y477" s="2"/>
      <c r="Z477" s="2"/>
    </row>
    <row r="478">
      <c r="A478" s="29" t="s">
        <v>2942</v>
      </c>
      <c r="B478" s="30">
        <v>46177.0</v>
      </c>
      <c r="C478" s="29" t="s">
        <v>189</v>
      </c>
      <c r="D478" s="31" t="s">
        <v>2515</v>
      </c>
      <c r="E478" s="31" t="s">
        <v>2515</v>
      </c>
      <c r="F478" s="31" t="s">
        <v>2515</v>
      </c>
      <c r="G478" s="31" t="s">
        <v>2515</v>
      </c>
      <c r="H478" s="31" t="s">
        <v>2515</v>
      </c>
      <c r="I478" s="33" t="s">
        <v>2516</v>
      </c>
      <c r="J478" s="33"/>
      <c r="K478" s="34">
        <v>6210.0</v>
      </c>
      <c r="L478" s="34">
        <v>6210.0</v>
      </c>
      <c r="M478" s="31" t="s">
        <v>2515</v>
      </c>
      <c r="N478" s="29" t="s">
        <v>207</v>
      </c>
      <c r="O478" s="33" t="s">
        <v>2516</v>
      </c>
      <c r="P478" s="29" t="s">
        <v>2868</v>
      </c>
      <c r="Q478" s="35" t="s">
        <v>39</v>
      </c>
      <c r="R478" s="36"/>
      <c r="S478" s="37"/>
      <c r="T478" s="37"/>
      <c r="U478" s="2"/>
      <c r="V478" s="2"/>
      <c r="W478" s="2"/>
      <c r="X478" s="2"/>
      <c r="Y478" s="2"/>
      <c r="Z478" s="2"/>
    </row>
    <row r="479">
      <c r="A479" s="38" t="s">
        <v>2943</v>
      </c>
      <c r="B479" s="39">
        <v>46177.0</v>
      </c>
      <c r="C479" s="38" t="s">
        <v>189</v>
      </c>
      <c r="D479" s="31" t="s">
        <v>2515</v>
      </c>
      <c r="E479" s="31" t="s">
        <v>2515</v>
      </c>
      <c r="F479" s="31" t="s">
        <v>2515</v>
      </c>
      <c r="G479" s="31" t="s">
        <v>2515</v>
      </c>
      <c r="H479" s="31" t="s">
        <v>2515</v>
      </c>
      <c r="I479" s="33" t="s">
        <v>2516</v>
      </c>
      <c r="J479" s="33"/>
      <c r="K479" s="40">
        <v>1500.0</v>
      </c>
      <c r="L479" s="40">
        <v>1500.0</v>
      </c>
      <c r="M479" s="31" t="s">
        <v>2515</v>
      </c>
      <c r="N479" s="38" t="s">
        <v>207</v>
      </c>
      <c r="O479" s="33" t="s">
        <v>2516</v>
      </c>
      <c r="P479" s="38" t="s">
        <v>2868</v>
      </c>
      <c r="Q479" s="41" t="s">
        <v>39</v>
      </c>
      <c r="R479" s="36"/>
      <c r="S479" s="37"/>
      <c r="T479" s="37"/>
      <c r="U479" s="2"/>
      <c r="V479" s="2"/>
      <c r="W479" s="2"/>
      <c r="X479" s="2"/>
      <c r="Y479" s="2"/>
      <c r="Z479" s="2"/>
    </row>
    <row r="480">
      <c r="A480" s="29" t="s">
        <v>2944</v>
      </c>
      <c r="B480" s="30">
        <v>46156.0</v>
      </c>
      <c r="C480" s="29" t="s">
        <v>189</v>
      </c>
      <c r="D480" s="31" t="s">
        <v>2515</v>
      </c>
      <c r="E480" s="31" t="s">
        <v>2515</v>
      </c>
      <c r="F480" s="31" t="s">
        <v>2515</v>
      </c>
      <c r="G480" s="31" t="s">
        <v>2515</v>
      </c>
      <c r="H480" s="31" t="s">
        <v>2515</v>
      </c>
      <c r="I480" s="33" t="s">
        <v>2516</v>
      </c>
      <c r="J480" s="33"/>
      <c r="K480" s="34">
        <v>1800.0</v>
      </c>
      <c r="L480" s="34">
        <v>1800.0</v>
      </c>
      <c r="M480" s="31" t="s">
        <v>2515</v>
      </c>
      <c r="N480" s="29" t="s">
        <v>207</v>
      </c>
      <c r="O480" s="33" t="s">
        <v>2516</v>
      </c>
      <c r="P480" s="29" t="s">
        <v>2868</v>
      </c>
      <c r="Q480" s="35" t="s">
        <v>39</v>
      </c>
      <c r="R480" s="36"/>
      <c r="S480" s="37"/>
      <c r="T480" s="37"/>
      <c r="U480" s="2"/>
      <c r="V480" s="2"/>
      <c r="W480" s="2"/>
      <c r="X480" s="2"/>
      <c r="Y480" s="2"/>
      <c r="Z480" s="2"/>
    </row>
    <row r="481">
      <c r="A481" s="38" t="s">
        <v>2945</v>
      </c>
      <c r="B481" s="39">
        <v>46177.0</v>
      </c>
      <c r="C481" s="38" t="s">
        <v>89</v>
      </c>
      <c r="D481" s="31" t="s">
        <v>2515</v>
      </c>
      <c r="E481" s="31" t="s">
        <v>2515</v>
      </c>
      <c r="F481" s="31" t="s">
        <v>2515</v>
      </c>
      <c r="G481" s="31" t="s">
        <v>2515</v>
      </c>
      <c r="H481" s="31" t="s">
        <v>2515</v>
      </c>
      <c r="I481" s="33" t="s">
        <v>2516</v>
      </c>
      <c r="J481" s="33"/>
      <c r="K481" s="40">
        <v>2000.0</v>
      </c>
      <c r="L481" s="40">
        <v>2000.0</v>
      </c>
      <c r="M481" s="31" t="s">
        <v>2515</v>
      </c>
      <c r="N481" s="38" t="s">
        <v>207</v>
      </c>
      <c r="O481" s="33" t="s">
        <v>2516</v>
      </c>
      <c r="P481" s="38" t="s">
        <v>2868</v>
      </c>
      <c r="Q481" s="41" t="s">
        <v>39</v>
      </c>
      <c r="R481" s="36"/>
      <c r="S481" s="37"/>
      <c r="T481" s="37"/>
      <c r="U481" s="2"/>
      <c r="V481" s="2"/>
      <c r="W481" s="2"/>
      <c r="X481" s="2"/>
      <c r="Y481" s="2"/>
      <c r="Z481" s="2"/>
    </row>
    <row r="482">
      <c r="A482" s="29" t="s">
        <v>2946</v>
      </c>
      <c r="B482" s="30">
        <v>46158.0</v>
      </c>
      <c r="C482" s="29" t="s">
        <v>923</v>
      </c>
      <c r="D482" s="31" t="s">
        <v>2515</v>
      </c>
      <c r="E482" s="31" t="s">
        <v>2515</v>
      </c>
      <c r="F482" s="31" t="s">
        <v>2515</v>
      </c>
      <c r="G482" s="31" t="s">
        <v>2515</v>
      </c>
      <c r="H482" s="31" t="s">
        <v>2515</v>
      </c>
      <c r="I482" s="33" t="s">
        <v>2516</v>
      </c>
      <c r="J482" s="33"/>
      <c r="K482" s="34">
        <v>15390.0</v>
      </c>
      <c r="L482" s="34">
        <v>15390.0</v>
      </c>
      <c r="M482" s="31" t="s">
        <v>2515</v>
      </c>
      <c r="N482" s="29" t="s">
        <v>207</v>
      </c>
      <c r="O482" s="33" t="s">
        <v>2516</v>
      </c>
      <c r="P482" s="29" t="s">
        <v>2868</v>
      </c>
      <c r="Q482" s="35" t="s">
        <v>39</v>
      </c>
      <c r="R482" s="36"/>
      <c r="S482" s="37"/>
      <c r="T482" s="37"/>
      <c r="U482" s="2"/>
      <c r="V482" s="2"/>
      <c r="W482" s="2"/>
      <c r="X482" s="2"/>
      <c r="Y482" s="2"/>
      <c r="Z482" s="2"/>
    </row>
    <row r="483">
      <c r="A483" s="38" t="s">
        <v>2947</v>
      </c>
      <c r="B483" s="39">
        <v>46191.0</v>
      </c>
      <c r="C483" s="38" t="s">
        <v>159</v>
      </c>
      <c r="D483" s="31" t="s">
        <v>2515</v>
      </c>
      <c r="E483" s="31" t="s">
        <v>2515</v>
      </c>
      <c r="F483" s="32" t="s">
        <v>1000</v>
      </c>
      <c r="G483" s="32" t="s">
        <v>1000</v>
      </c>
      <c r="H483" s="31" t="s">
        <v>2515</v>
      </c>
      <c r="I483" s="33" t="s">
        <v>2516</v>
      </c>
      <c r="J483" s="33"/>
      <c r="K483" s="40">
        <v>0.0</v>
      </c>
      <c r="L483" s="40">
        <v>0.0</v>
      </c>
      <c r="M483" s="32" t="s">
        <v>1000</v>
      </c>
      <c r="N483" s="38" t="s">
        <v>207</v>
      </c>
      <c r="O483" s="33" t="s">
        <v>2516</v>
      </c>
      <c r="P483" s="38" t="s">
        <v>2868</v>
      </c>
      <c r="Q483" s="41" t="s">
        <v>39</v>
      </c>
      <c r="R483" s="36"/>
      <c r="S483" s="37"/>
      <c r="T483" s="37"/>
      <c r="U483" s="2"/>
      <c r="V483" s="2"/>
      <c r="W483" s="2"/>
      <c r="X483" s="2"/>
      <c r="Y483" s="2"/>
      <c r="Z483" s="2"/>
    </row>
    <row r="484">
      <c r="A484" s="29" t="s">
        <v>2948</v>
      </c>
      <c r="B484" s="30">
        <v>46198.0</v>
      </c>
      <c r="C484" s="29" t="s">
        <v>189</v>
      </c>
      <c r="D484" s="31" t="s">
        <v>2515</v>
      </c>
      <c r="E484" s="31" t="s">
        <v>2515</v>
      </c>
      <c r="F484" s="32" t="s">
        <v>1000</v>
      </c>
      <c r="G484" s="32" t="s">
        <v>1000</v>
      </c>
      <c r="H484" s="31" t="s">
        <v>2515</v>
      </c>
      <c r="I484" s="33" t="s">
        <v>2516</v>
      </c>
      <c r="J484" s="33"/>
      <c r="K484" s="34">
        <v>0.0</v>
      </c>
      <c r="L484" s="34">
        <v>0.0</v>
      </c>
      <c r="M484" s="32" t="s">
        <v>1000</v>
      </c>
      <c r="N484" s="29" t="s">
        <v>207</v>
      </c>
      <c r="O484" s="33" t="s">
        <v>2516</v>
      </c>
      <c r="P484" s="29" t="s">
        <v>2868</v>
      </c>
      <c r="Q484" s="35" t="s">
        <v>39</v>
      </c>
      <c r="R484" s="36"/>
      <c r="S484" s="37"/>
      <c r="T484" s="37"/>
      <c r="U484" s="2"/>
      <c r="V484" s="2"/>
      <c r="W484" s="2"/>
      <c r="X484" s="2"/>
      <c r="Y484" s="2"/>
      <c r="Z484" s="2"/>
    </row>
    <row r="485">
      <c r="A485" s="38" t="s">
        <v>2949</v>
      </c>
      <c r="B485" s="39">
        <v>46200.0</v>
      </c>
      <c r="C485" s="38" t="s">
        <v>189</v>
      </c>
      <c r="D485" s="31" t="s">
        <v>2515</v>
      </c>
      <c r="E485" s="31" t="s">
        <v>2515</v>
      </c>
      <c r="F485" s="31" t="s">
        <v>2515</v>
      </c>
      <c r="G485" s="32" t="s">
        <v>1000</v>
      </c>
      <c r="H485" s="31" t="s">
        <v>2515</v>
      </c>
      <c r="I485" s="33" t="s">
        <v>2516</v>
      </c>
      <c r="J485" s="33"/>
      <c r="K485" s="40">
        <v>1000.0</v>
      </c>
      <c r="L485" s="40">
        <v>1000.0</v>
      </c>
      <c r="M485" s="31" t="s">
        <v>2515</v>
      </c>
      <c r="N485" s="38" t="s">
        <v>207</v>
      </c>
      <c r="O485" s="33" t="s">
        <v>2516</v>
      </c>
      <c r="P485" s="38" t="s">
        <v>2868</v>
      </c>
      <c r="Q485" s="41" t="s">
        <v>39</v>
      </c>
      <c r="R485" s="36"/>
      <c r="S485" s="37"/>
      <c r="T485" s="37"/>
      <c r="U485" s="2"/>
      <c r="V485" s="2"/>
      <c r="W485" s="2"/>
      <c r="X485" s="2"/>
      <c r="Y485" s="2"/>
      <c r="Z485" s="2"/>
    </row>
    <row r="486">
      <c r="A486" s="29" t="s">
        <v>2950</v>
      </c>
      <c r="B486" s="30">
        <v>46165.0</v>
      </c>
      <c r="C486" s="29" t="s">
        <v>923</v>
      </c>
      <c r="D486" s="31" t="s">
        <v>2515</v>
      </c>
      <c r="E486" s="31" t="s">
        <v>2515</v>
      </c>
      <c r="F486" s="31" t="s">
        <v>2515</v>
      </c>
      <c r="G486" s="32" t="s">
        <v>1000</v>
      </c>
      <c r="H486" s="31" t="s">
        <v>2515</v>
      </c>
      <c r="I486" s="33" t="s">
        <v>2516</v>
      </c>
      <c r="J486" s="33"/>
      <c r="K486" s="34">
        <v>1800.0</v>
      </c>
      <c r="L486" s="34">
        <v>1800.0</v>
      </c>
      <c r="M486" s="31" t="s">
        <v>2515</v>
      </c>
      <c r="N486" s="29" t="s">
        <v>207</v>
      </c>
      <c r="O486" s="33" t="s">
        <v>2516</v>
      </c>
      <c r="P486" s="29" t="s">
        <v>2868</v>
      </c>
      <c r="Q486" s="35" t="s">
        <v>39</v>
      </c>
      <c r="R486" s="36"/>
      <c r="S486" s="37"/>
      <c r="T486" s="37"/>
      <c r="U486" s="2"/>
      <c r="V486" s="2"/>
      <c r="W486" s="2"/>
      <c r="X486" s="2"/>
      <c r="Y486" s="2"/>
      <c r="Z486" s="2"/>
    </row>
    <row r="487">
      <c r="A487" s="38" t="s">
        <v>856</v>
      </c>
      <c r="B487" s="39">
        <v>46153.0</v>
      </c>
      <c r="C487" s="38" t="s">
        <v>89</v>
      </c>
      <c r="D487" s="31" t="s">
        <v>2515</v>
      </c>
      <c r="E487" s="31" t="s">
        <v>2515</v>
      </c>
      <c r="F487" s="31" t="s">
        <v>2515</v>
      </c>
      <c r="G487" s="31" t="s">
        <v>2515</v>
      </c>
      <c r="H487" s="31" t="s">
        <v>2515</v>
      </c>
      <c r="I487" s="33" t="s">
        <v>2516</v>
      </c>
      <c r="J487" s="33"/>
      <c r="K487" s="40">
        <v>5100.0</v>
      </c>
      <c r="L487" s="40">
        <v>5100.0</v>
      </c>
      <c r="M487" s="31" t="s">
        <v>2515</v>
      </c>
      <c r="N487" s="38" t="s">
        <v>855</v>
      </c>
      <c r="O487" s="33" t="s">
        <v>2516</v>
      </c>
      <c r="P487" s="38" t="s">
        <v>2517</v>
      </c>
      <c r="Q487" s="41" t="s">
        <v>2556</v>
      </c>
      <c r="R487" s="36"/>
      <c r="S487" s="37"/>
      <c r="T487" s="37"/>
      <c r="U487" s="2"/>
      <c r="V487" s="2"/>
      <c r="W487" s="2"/>
      <c r="X487" s="2"/>
      <c r="Y487" s="2"/>
      <c r="Z487" s="2"/>
    </row>
    <row r="488">
      <c r="A488" s="29" t="s">
        <v>2951</v>
      </c>
      <c r="B488" s="30">
        <v>46161.0</v>
      </c>
      <c r="C488" s="29" t="s">
        <v>189</v>
      </c>
      <c r="D488" s="31" t="s">
        <v>2515</v>
      </c>
      <c r="E488" s="31" t="s">
        <v>2515</v>
      </c>
      <c r="F488" s="31" t="s">
        <v>2515</v>
      </c>
      <c r="G488" s="31" t="s">
        <v>2515</v>
      </c>
      <c r="H488" s="31" t="s">
        <v>2515</v>
      </c>
      <c r="I488" s="33" t="s">
        <v>2516</v>
      </c>
      <c r="J488" s="33"/>
      <c r="K488" s="34">
        <v>2200.0</v>
      </c>
      <c r="L488" s="34">
        <v>2200.0</v>
      </c>
      <c r="M488" s="31" t="s">
        <v>2515</v>
      </c>
      <c r="N488" s="29" t="s">
        <v>855</v>
      </c>
      <c r="O488" s="33" t="s">
        <v>2516</v>
      </c>
      <c r="P488" s="29" t="s">
        <v>2517</v>
      </c>
      <c r="Q488" s="35" t="s">
        <v>2556</v>
      </c>
      <c r="R488" s="36"/>
      <c r="S488" s="37"/>
      <c r="T488" s="37"/>
      <c r="U488" s="2"/>
      <c r="V488" s="2"/>
      <c r="W488" s="2"/>
      <c r="X488" s="2"/>
      <c r="Y488" s="2"/>
      <c r="Z488" s="2"/>
    </row>
    <row r="489">
      <c r="A489" s="38" t="s">
        <v>2952</v>
      </c>
      <c r="B489" s="39">
        <v>46160.0</v>
      </c>
      <c r="C489" s="38" t="s">
        <v>2542</v>
      </c>
      <c r="D489" s="31" t="s">
        <v>2515</v>
      </c>
      <c r="E489" s="31" t="s">
        <v>2515</v>
      </c>
      <c r="F489" s="31" t="s">
        <v>2515</v>
      </c>
      <c r="G489" s="31" t="s">
        <v>2515</v>
      </c>
      <c r="H489" s="31" t="s">
        <v>2515</v>
      </c>
      <c r="I489" s="33" t="s">
        <v>2516</v>
      </c>
      <c r="J489" s="33"/>
      <c r="K489" s="40">
        <v>1500.0</v>
      </c>
      <c r="L489" s="40">
        <v>1500.0</v>
      </c>
      <c r="M489" s="31" t="s">
        <v>2515</v>
      </c>
      <c r="N489" s="38" t="s">
        <v>855</v>
      </c>
      <c r="O489" s="33" t="s">
        <v>2516</v>
      </c>
      <c r="P489" s="38" t="s">
        <v>2517</v>
      </c>
      <c r="Q489" s="41" t="s">
        <v>2556</v>
      </c>
      <c r="R489" s="36"/>
      <c r="S489" s="37"/>
      <c r="T489" s="37"/>
      <c r="U489" s="2"/>
      <c r="V489" s="2"/>
      <c r="W489" s="2"/>
      <c r="X489" s="2"/>
      <c r="Y489" s="2"/>
      <c r="Z489" s="2"/>
    </row>
    <row r="490">
      <c r="A490" s="29" t="s">
        <v>2953</v>
      </c>
      <c r="B490" s="30">
        <v>46172.0</v>
      </c>
      <c r="C490" s="29" t="s">
        <v>2542</v>
      </c>
      <c r="D490" s="31" t="s">
        <v>2515</v>
      </c>
      <c r="E490" s="31" t="s">
        <v>2515</v>
      </c>
      <c r="F490" s="31" t="s">
        <v>2515</v>
      </c>
      <c r="G490" s="31" t="s">
        <v>2515</v>
      </c>
      <c r="H490" s="31" t="s">
        <v>2515</v>
      </c>
      <c r="I490" s="33" t="s">
        <v>2516</v>
      </c>
      <c r="J490" s="33"/>
      <c r="K490" s="34">
        <v>1500.0</v>
      </c>
      <c r="L490" s="34">
        <v>1500.0</v>
      </c>
      <c r="M490" s="31" t="s">
        <v>2515</v>
      </c>
      <c r="N490" s="29" t="s">
        <v>855</v>
      </c>
      <c r="O490" s="33" t="s">
        <v>2516</v>
      </c>
      <c r="P490" s="29" t="s">
        <v>2517</v>
      </c>
      <c r="Q490" s="35" t="s">
        <v>2556</v>
      </c>
      <c r="R490" s="36"/>
      <c r="S490" s="37"/>
      <c r="T490" s="37"/>
      <c r="U490" s="2"/>
      <c r="V490" s="2"/>
      <c r="W490" s="2"/>
      <c r="X490" s="2"/>
      <c r="Y490" s="2"/>
      <c r="Z490" s="2"/>
    </row>
    <row r="491">
      <c r="A491" s="38" t="s">
        <v>2954</v>
      </c>
      <c r="B491" s="39">
        <v>46167.0</v>
      </c>
      <c r="C491" s="38" t="s">
        <v>544</v>
      </c>
      <c r="D491" s="31" t="s">
        <v>2515</v>
      </c>
      <c r="E491" s="31" t="s">
        <v>2515</v>
      </c>
      <c r="F491" s="31" t="s">
        <v>2515</v>
      </c>
      <c r="G491" s="31" t="s">
        <v>2515</v>
      </c>
      <c r="H491" s="31" t="s">
        <v>2515</v>
      </c>
      <c r="I491" s="33" t="s">
        <v>2516</v>
      </c>
      <c r="J491" s="33"/>
      <c r="K491" s="40">
        <v>3500.0</v>
      </c>
      <c r="L491" s="40">
        <v>3500.0</v>
      </c>
      <c r="M491" s="31" t="s">
        <v>2515</v>
      </c>
      <c r="N491" s="38" t="s">
        <v>855</v>
      </c>
      <c r="O491" s="33" t="s">
        <v>2516</v>
      </c>
      <c r="P491" s="38" t="s">
        <v>2517</v>
      </c>
      <c r="Q491" s="41" t="s">
        <v>2556</v>
      </c>
      <c r="R491" s="36"/>
      <c r="S491" s="37"/>
      <c r="T491" s="37"/>
      <c r="U491" s="2"/>
      <c r="V491" s="2"/>
      <c r="W491" s="2"/>
      <c r="X491" s="2"/>
      <c r="Y491" s="2"/>
      <c r="Z491" s="2"/>
    </row>
    <row r="492">
      <c r="A492" s="29" t="s">
        <v>2955</v>
      </c>
      <c r="B492" s="30">
        <v>46172.0</v>
      </c>
      <c r="C492" s="29" t="s">
        <v>89</v>
      </c>
      <c r="D492" s="31" t="s">
        <v>2515</v>
      </c>
      <c r="E492" s="31" t="s">
        <v>2515</v>
      </c>
      <c r="F492" s="31" t="s">
        <v>2515</v>
      </c>
      <c r="G492" s="31" t="s">
        <v>2515</v>
      </c>
      <c r="H492" s="31" t="s">
        <v>2515</v>
      </c>
      <c r="I492" s="33" t="s">
        <v>2516</v>
      </c>
      <c r="J492" s="33"/>
      <c r="K492" s="34">
        <v>3000.0</v>
      </c>
      <c r="L492" s="34">
        <v>3000.0</v>
      </c>
      <c r="M492" s="31" t="s">
        <v>2515</v>
      </c>
      <c r="N492" s="29" t="s">
        <v>855</v>
      </c>
      <c r="O492" s="33" t="s">
        <v>2516</v>
      </c>
      <c r="P492" s="29" t="s">
        <v>2517</v>
      </c>
      <c r="Q492" s="35" t="s">
        <v>2556</v>
      </c>
      <c r="R492" s="36"/>
      <c r="S492" s="37"/>
      <c r="T492" s="37"/>
      <c r="U492" s="2"/>
      <c r="V492" s="2"/>
      <c r="W492" s="2"/>
      <c r="X492" s="2"/>
      <c r="Y492" s="2"/>
      <c r="Z492" s="2"/>
    </row>
    <row r="493">
      <c r="A493" s="38" t="s">
        <v>2956</v>
      </c>
      <c r="B493" s="39">
        <v>46174.0</v>
      </c>
      <c r="C493" s="38" t="s">
        <v>159</v>
      </c>
      <c r="D493" s="31" t="s">
        <v>2515</v>
      </c>
      <c r="E493" s="31" t="s">
        <v>2515</v>
      </c>
      <c r="F493" s="31" t="s">
        <v>2515</v>
      </c>
      <c r="G493" s="31" t="s">
        <v>2515</v>
      </c>
      <c r="H493" s="31" t="s">
        <v>2515</v>
      </c>
      <c r="I493" s="33" t="s">
        <v>2516</v>
      </c>
      <c r="J493" s="33"/>
      <c r="K493" s="40">
        <v>1500.0</v>
      </c>
      <c r="L493" s="40">
        <v>1500.0</v>
      </c>
      <c r="M493" s="31" t="s">
        <v>2515</v>
      </c>
      <c r="N493" s="38" t="s">
        <v>855</v>
      </c>
      <c r="O493" s="33" t="s">
        <v>2516</v>
      </c>
      <c r="P493" s="38" t="s">
        <v>2517</v>
      </c>
      <c r="Q493" s="41" t="s">
        <v>2556</v>
      </c>
      <c r="R493" s="36"/>
      <c r="S493" s="37"/>
      <c r="T493" s="37"/>
      <c r="U493" s="2"/>
      <c r="V493" s="2"/>
      <c r="W493" s="2"/>
      <c r="X493" s="2"/>
      <c r="Y493" s="2"/>
      <c r="Z493" s="2"/>
    </row>
    <row r="494">
      <c r="A494" s="29" t="s">
        <v>2957</v>
      </c>
      <c r="B494" s="30">
        <v>46174.0</v>
      </c>
      <c r="C494" s="29" t="s">
        <v>334</v>
      </c>
      <c r="D494" s="31" t="s">
        <v>2515</v>
      </c>
      <c r="E494" s="31" t="s">
        <v>2515</v>
      </c>
      <c r="F494" s="31" t="s">
        <v>2515</v>
      </c>
      <c r="G494" s="31" t="s">
        <v>2515</v>
      </c>
      <c r="H494" s="31" t="s">
        <v>2515</v>
      </c>
      <c r="I494" s="33" t="s">
        <v>2516</v>
      </c>
      <c r="J494" s="33"/>
      <c r="K494" s="34">
        <v>2200.0</v>
      </c>
      <c r="L494" s="34">
        <v>2200.0</v>
      </c>
      <c r="M494" s="31" t="s">
        <v>2515</v>
      </c>
      <c r="N494" s="29" t="s">
        <v>855</v>
      </c>
      <c r="O494" s="33" t="s">
        <v>2516</v>
      </c>
      <c r="P494" s="29" t="s">
        <v>2517</v>
      </c>
      <c r="Q494" s="35" t="s">
        <v>2556</v>
      </c>
      <c r="R494" s="36"/>
      <c r="S494" s="37"/>
      <c r="T494" s="37"/>
      <c r="U494" s="2"/>
      <c r="V494" s="2"/>
      <c r="W494" s="2"/>
      <c r="X494" s="2"/>
      <c r="Y494" s="2"/>
      <c r="Z494" s="2"/>
    </row>
    <row r="495">
      <c r="A495" s="38" t="s">
        <v>2958</v>
      </c>
      <c r="B495" s="39">
        <v>46175.0</v>
      </c>
      <c r="C495" s="38" t="s">
        <v>189</v>
      </c>
      <c r="D495" s="31" t="s">
        <v>2515</v>
      </c>
      <c r="E495" s="31" t="s">
        <v>2515</v>
      </c>
      <c r="F495" s="32" t="s">
        <v>1000</v>
      </c>
      <c r="G495" s="31" t="s">
        <v>2515</v>
      </c>
      <c r="H495" s="31" t="s">
        <v>2515</v>
      </c>
      <c r="I495" s="33" t="s">
        <v>2516</v>
      </c>
      <c r="J495" s="33"/>
      <c r="K495" s="40">
        <v>7150.0</v>
      </c>
      <c r="L495" s="40">
        <v>7150.0</v>
      </c>
      <c r="M495" s="31" t="s">
        <v>2515</v>
      </c>
      <c r="N495" s="38" t="s">
        <v>855</v>
      </c>
      <c r="O495" s="33" t="s">
        <v>2516</v>
      </c>
      <c r="P495" s="38" t="s">
        <v>2517</v>
      </c>
      <c r="Q495" s="41" t="s">
        <v>2556</v>
      </c>
      <c r="R495" s="36"/>
      <c r="S495" s="37"/>
      <c r="T495" s="37"/>
      <c r="U495" s="2"/>
      <c r="V495" s="2"/>
      <c r="W495" s="2"/>
      <c r="X495" s="2"/>
      <c r="Y495" s="2"/>
      <c r="Z495" s="2"/>
    </row>
    <row r="496">
      <c r="A496" s="29" t="s">
        <v>2959</v>
      </c>
      <c r="B496" s="30">
        <v>46175.0</v>
      </c>
      <c r="C496" s="29" t="s">
        <v>89</v>
      </c>
      <c r="D496" s="31" t="s">
        <v>2515</v>
      </c>
      <c r="E496" s="31" t="s">
        <v>2515</v>
      </c>
      <c r="F496" s="31" t="s">
        <v>2515</v>
      </c>
      <c r="G496" s="31" t="s">
        <v>2515</v>
      </c>
      <c r="H496" s="31" t="s">
        <v>2515</v>
      </c>
      <c r="I496" s="33" t="s">
        <v>2516</v>
      </c>
      <c r="J496" s="33"/>
      <c r="K496" s="34">
        <v>1500.0</v>
      </c>
      <c r="L496" s="34">
        <v>1500.0</v>
      </c>
      <c r="M496" s="31" t="s">
        <v>2515</v>
      </c>
      <c r="N496" s="29" t="s">
        <v>855</v>
      </c>
      <c r="O496" s="33" t="s">
        <v>2516</v>
      </c>
      <c r="P496" s="29" t="s">
        <v>2517</v>
      </c>
      <c r="Q496" s="35" t="s">
        <v>2556</v>
      </c>
      <c r="R496" s="36"/>
      <c r="S496" s="37"/>
      <c r="T496" s="37"/>
      <c r="U496" s="2"/>
      <c r="V496" s="2"/>
      <c r="W496" s="2"/>
      <c r="X496" s="2"/>
      <c r="Y496" s="2"/>
      <c r="Z496" s="2"/>
    </row>
    <row r="497">
      <c r="A497" s="38" t="s">
        <v>2960</v>
      </c>
      <c r="B497" s="39">
        <v>46188.0</v>
      </c>
      <c r="C497" s="38" t="s">
        <v>189</v>
      </c>
      <c r="D497" s="31" t="s">
        <v>2515</v>
      </c>
      <c r="E497" s="31" t="s">
        <v>2515</v>
      </c>
      <c r="F497" s="31" t="s">
        <v>2515</v>
      </c>
      <c r="G497" s="31" t="s">
        <v>2515</v>
      </c>
      <c r="H497" s="31" t="s">
        <v>2515</v>
      </c>
      <c r="I497" s="33" t="s">
        <v>2516</v>
      </c>
      <c r="J497" s="33"/>
      <c r="K497" s="40">
        <v>7440.0</v>
      </c>
      <c r="L497" s="40">
        <v>7440.0</v>
      </c>
      <c r="M497" s="31" t="s">
        <v>2515</v>
      </c>
      <c r="N497" s="38" t="s">
        <v>855</v>
      </c>
      <c r="O497" s="33" t="s">
        <v>2516</v>
      </c>
      <c r="P497" s="38" t="s">
        <v>2517</v>
      </c>
      <c r="Q497" s="41" t="s">
        <v>2556</v>
      </c>
      <c r="R497" s="36"/>
      <c r="S497" s="37"/>
      <c r="T497" s="37"/>
      <c r="U497" s="2"/>
      <c r="V497" s="2"/>
      <c r="W497" s="2"/>
      <c r="X497" s="2"/>
      <c r="Y497" s="2"/>
      <c r="Z497" s="2"/>
    </row>
    <row r="498">
      <c r="A498" s="29" t="s">
        <v>2961</v>
      </c>
      <c r="B498" s="30">
        <v>46189.0</v>
      </c>
      <c r="C498" s="29" t="s">
        <v>89</v>
      </c>
      <c r="D498" s="31" t="s">
        <v>2515</v>
      </c>
      <c r="E498" s="31" t="s">
        <v>2515</v>
      </c>
      <c r="F498" s="31" t="s">
        <v>2515</v>
      </c>
      <c r="G498" s="31" t="s">
        <v>2515</v>
      </c>
      <c r="H498" s="31" t="s">
        <v>2515</v>
      </c>
      <c r="I498" s="33" t="s">
        <v>2516</v>
      </c>
      <c r="J498" s="33"/>
      <c r="K498" s="34">
        <v>0.0</v>
      </c>
      <c r="L498" s="34">
        <v>0.0</v>
      </c>
      <c r="M498" s="31" t="s">
        <v>2515</v>
      </c>
      <c r="N498" s="29" t="s">
        <v>855</v>
      </c>
      <c r="O498" s="33" t="s">
        <v>2516</v>
      </c>
      <c r="P498" s="29" t="s">
        <v>2517</v>
      </c>
      <c r="Q498" s="35" t="s">
        <v>2556</v>
      </c>
      <c r="R498" s="36"/>
      <c r="S498" s="37"/>
      <c r="T498" s="37"/>
      <c r="U498" s="2"/>
      <c r="V498" s="2"/>
      <c r="W498" s="2"/>
      <c r="X498" s="2"/>
      <c r="Y498" s="2"/>
      <c r="Z498" s="2"/>
    </row>
    <row r="499">
      <c r="A499" s="38" t="s">
        <v>961</v>
      </c>
      <c r="B499" s="39">
        <v>46203.0</v>
      </c>
      <c r="C499" s="38" t="s">
        <v>334</v>
      </c>
      <c r="D499" s="31" t="s">
        <v>2515</v>
      </c>
      <c r="E499" s="31" t="s">
        <v>2515</v>
      </c>
      <c r="F499" s="31" t="s">
        <v>2515</v>
      </c>
      <c r="G499" s="31" t="s">
        <v>2515</v>
      </c>
      <c r="H499" s="31" t="s">
        <v>2515</v>
      </c>
      <c r="I499" s="33" t="s">
        <v>2516</v>
      </c>
      <c r="J499" s="33"/>
      <c r="K499" s="40">
        <v>2200.0</v>
      </c>
      <c r="L499" s="40">
        <v>2200.0</v>
      </c>
      <c r="M499" s="31" t="s">
        <v>2515</v>
      </c>
      <c r="N499" s="38" t="s">
        <v>855</v>
      </c>
      <c r="O499" s="33" t="s">
        <v>2516</v>
      </c>
      <c r="P499" s="38" t="s">
        <v>2517</v>
      </c>
      <c r="Q499" s="41" t="s">
        <v>2556</v>
      </c>
      <c r="R499" s="36"/>
      <c r="S499" s="37"/>
      <c r="T499" s="37"/>
      <c r="U499" s="2"/>
      <c r="V499" s="2"/>
      <c r="W499" s="2"/>
      <c r="X499" s="2"/>
      <c r="Y499" s="2"/>
      <c r="Z499" s="2"/>
    </row>
    <row r="500">
      <c r="A500" s="29" t="s">
        <v>900</v>
      </c>
      <c r="B500" s="30">
        <v>46189.0</v>
      </c>
      <c r="C500" s="29" t="s">
        <v>89</v>
      </c>
      <c r="D500" s="31" t="s">
        <v>2515</v>
      </c>
      <c r="E500" s="31" t="s">
        <v>2515</v>
      </c>
      <c r="F500" s="31" t="s">
        <v>2515</v>
      </c>
      <c r="G500" s="31" t="s">
        <v>2515</v>
      </c>
      <c r="H500" s="31" t="s">
        <v>2515</v>
      </c>
      <c r="I500" s="33" t="s">
        <v>2516</v>
      </c>
      <c r="J500" s="33"/>
      <c r="K500" s="34">
        <v>2800.0</v>
      </c>
      <c r="L500" s="34">
        <v>2800.0</v>
      </c>
      <c r="M500" s="31" t="s">
        <v>2515</v>
      </c>
      <c r="N500" s="29" t="s">
        <v>855</v>
      </c>
      <c r="O500" s="33" t="s">
        <v>2516</v>
      </c>
      <c r="P500" s="29" t="s">
        <v>2517</v>
      </c>
      <c r="Q500" s="35" t="s">
        <v>2556</v>
      </c>
      <c r="R500" s="36"/>
      <c r="S500" s="37"/>
      <c r="T500" s="37"/>
      <c r="U500" s="2"/>
      <c r="V500" s="2"/>
      <c r="W500" s="2"/>
      <c r="X500" s="2"/>
      <c r="Y500" s="2"/>
      <c r="Z500" s="2"/>
    </row>
    <row r="501">
      <c r="A501" s="38" t="s">
        <v>2962</v>
      </c>
      <c r="B501" s="39">
        <v>46158.0</v>
      </c>
      <c r="C501" s="38" t="s">
        <v>189</v>
      </c>
      <c r="D501" s="31" t="s">
        <v>2515</v>
      </c>
      <c r="E501" s="31" t="s">
        <v>2515</v>
      </c>
      <c r="F501" s="31" t="s">
        <v>2515</v>
      </c>
      <c r="G501" s="31" t="s">
        <v>2515</v>
      </c>
      <c r="H501" s="31" t="s">
        <v>2515</v>
      </c>
      <c r="I501" s="38" t="s">
        <v>2963</v>
      </c>
      <c r="J501" s="38" t="s">
        <v>2964</v>
      </c>
      <c r="K501" s="40">
        <v>3700.0</v>
      </c>
      <c r="L501" s="40">
        <v>3700.0</v>
      </c>
      <c r="M501" s="31" t="s">
        <v>2515</v>
      </c>
      <c r="N501" s="38" t="s">
        <v>855</v>
      </c>
      <c r="O501" s="33" t="s">
        <v>2516</v>
      </c>
      <c r="P501" s="38" t="s">
        <v>2517</v>
      </c>
      <c r="Q501" s="41" t="s">
        <v>2556</v>
      </c>
      <c r="R501" s="36"/>
      <c r="S501" s="37"/>
      <c r="T501" s="37"/>
      <c r="U501" s="2"/>
      <c r="V501" s="2"/>
      <c r="W501" s="2"/>
      <c r="X501" s="2"/>
      <c r="Y501" s="2"/>
      <c r="Z501" s="2"/>
    </row>
    <row r="502">
      <c r="A502" s="29" t="s">
        <v>2965</v>
      </c>
      <c r="B502" s="30">
        <v>46196.0</v>
      </c>
      <c r="C502" s="29" t="s">
        <v>89</v>
      </c>
      <c r="D502" s="31" t="s">
        <v>2515</v>
      </c>
      <c r="E502" s="31" t="s">
        <v>2515</v>
      </c>
      <c r="F502" s="31" t="s">
        <v>2515</v>
      </c>
      <c r="G502" s="31" t="s">
        <v>2515</v>
      </c>
      <c r="H502" s="31" t="s">
        <v>2515</v>
      </c>
      <c r="I502" s="33" t="s">
        <v>2516</v>
      </c>
      <c r="J502" s="33"/>
      <c r="K502" s="34">
        <v>1500.0</v>
      </c>
      <c r="L502" s="34">
        <v>1500.0</v>
      </c>
      <c r="M502" s="31" t="s">
        <v>2515</v>
      </c>
      <c r="N502" s="29" t="s">
        <v>855</v>
      </c>
      <c r="O502" s="33" t="s">
        <v>2516</v>
      </c>
      <c r="P502" s="29" t="s">
        <v>2517</v>
      </c>
      <c r="Q502" s="35" t="s">
        <v>2556</v>
      </c>
      <c r="R502" s="36"/>
      <c r="S502" s="37"/>
      <c r="T502" s="37"/>
      <c r="U502" s="2"/>
      <c r="V502" s="2"/>
      <c r="W502" s="2"/>
      <c r="X502" s="2"/>
      <c r="Y502" s="2"/>
      <c r="Z502" s="2"/>
    </row>
    <row r="503">
      <c r="A503" s="38" t="s">
        <v>2966</v>
      </c>
      <c r="B503" s="39">
        <v>46147.0</v>
      </c>
      <c r="C503" s="38" t="s">
        <v>2542</v>
      </c>
      <c r="D503" s="31" t="s">
        <v>2515</v>
      </c>
      <c r="E503" s="31" t="s">
        <v>2515</v>
      </c>
      <c r="F503" s="31" t="s">
        <v>2515</v>
      </c>
      <c r="G503" s="31" t="s">
        <v>2515</v>
      </c>
      <c r="H503" s="31" t="s">
        <v>2515</v>
      </c>
      <c r="I503" s="38" t="s">
        <v>2967</v>
      </c>
      <c r="J503" s="38" t="s">
        <v>2967</v>
      </c>
      <c r="K503" s="40">
        <v>2000.0</v>
      </c>
      <c r="L503" s="40">
        <v>2000.0</v>
      </c>
      <c r="M503" s="31" t="s">
        <v>2515</v>
      </c>
      <c r="N503" s="38" t="s">
        <v>855</v>
      </c>
      <c r="O503" s="33" t="s">
        <v>2516</v>
      </c>
      <c r="P503" s="38" t="s">
        <v>2517</v>
      </c>
      <c r="Q503" s="41" t="s">
        <v>2556</v>
      </c>
      <c r="R503" s="36"/>
      <c r="S503" s="37"/>
      <c r="T503" s="37"/>
      <c r="U503" s="2"/>
      <c r="V503" s="2"/>
      <c r="W503" s="2"/>
      <c r="X503" s="2"/>
      <c r="Y503" s="2"/>
      <c r="Z503" s="2"/>
    </row>
    <row r="504">
      <c r="A504" s="29" t="s">
        <v>1919</v>
      </c>
      <c r="B504" s="30">
        <v>46198.0</v>
      </c>
      <c r="C504" s="29" t="s">
        <v>189</v>
      </c>
      <c r="D504" s="31" t="s">
        <v>2515</v>
      </c>
      <c r="E504" s="31" t="s">
        <v>2515</v>
      </c>
      <c r="F504" s="31" t="s">
        <v>2515</v>
      </c>
      <c r="G504" s="31" t="s">
        <v>2515</v>
      </c>
      <c r="H504" s="31" t="s">
        <v>2515</v>
      </c>
      <c r="I504" s="33" t="s">
        <v>2516</v>
      </c>
      <c r="J504" s="33"/>
      <c r="K504" s="34">
        <v>33659.0</v>
      </c>
      <c r="L504" s="34">
        <v>33659.0</v>
      </c>
      <c r="M504" s="31" t="s">
        <v>2515</v>
      </c>
      <c r="N504" s="29" t="s">
        <v>855</v>
      </c>
      <c r="O504" s="33" t="s">
        <v>2516</v>
      </c>
      <c r="P504" s="29" t="s">
        <v>2517</v>
      </c>
      <c r="Q504" s="35" t="s">
        <v>2734</v>
      </c>
      <c r="R504" s="36"/>
      <c r="S504" s="37"/>
      <c r="T504" s="37"/>
      <c r="U504" s="2"/>
      <c r="V504" s="2"/>
      <c r="W504" s="2"/>
      <c r="X504" s="2"/>
      <c r="Y504" s="2"/>
      <c r="Z504" s="2"/>
    </row>
    <row r="505">
      <c r="A505" s="38" t="s">
        <v>956</v>
      </c>
      <c r="B505" s="39">
        <v>46200.0</v>
      </c>
      <c r="C505" s="38" t="s">
        <v>89</v>
      </c>
      <c r="D505" s="31" t="s">
        <v>2515</v>
      </c>
      <c r="E505" s="31" t="s">
        <v>2515</v>
      </c>
      <c r="F505" s="32" t="s">
        <v>1000</v>
      </c>
      <c r="G505" s="32" t="s">
        <v>1000</v>
      </c>
      <c r="H505" s="31" t="s">
        <v>2515</v>
      </c>
      <c r="I505" s="33" t="s">
        <v>2516</v>
      </c>
      <c r="J505" s="33"/>
      <c r="K505" s="40">
        <v>1500.0</v>
      </c>
      <c r="L505" s="40">
        <v>1500.0</v>
      </c>
      <c r="M505" s="31" t="s">
        <v>2515</v>
      </c>
      <c r="N505" s="38" t="s">
        <v>855</v>
      </c>
      <c r="O505" s="33" t="s">
        <v>2516</v>
      </c>
      <c r="P505" s="38" t="s">
        <v>2517</v>
      </c>
      <c r="Q505" s="41" t="s">
        <v>2556</v>
      </c>
      <c r="R505" s="36"/>
      <c r="S505" s="37"/>
      <c r="T505" s="37"/>
      <c r="U505" s="2"/>
      <c r="V505" s="2"/>
      <c r="W505" s="2"/>
      <c r="X505" s="2"/>
      <c r="Y505" s="2"/>
      <c r="Z505" s="2"/>
    </row>
    <row r="506">
      <c r="A506" s="29" t="s">
        <v>869</v>
      </c>
      <c r="B506" s="30">
        <v>46204.0</v>
      </c>
      <c r="C506" s="29" t="s">
        <v>189</v>
      </c>
      <c r="D506" s="31" t="s">
        <v>2515</v>
      </c>
      <c r="E506" s="31" t="s">
        <v>2515</v>
      </c>
      <c r="F506" s="31" t="s">
        <v>2515</v>
      </c>
      <c r="G506" s="31" t="s">
        <v>2515</v>
      </c>
      <c r="H506" s="31" t="s">
        <v>2515</v>
      </c>
      <c r="I506" s="33" t="s">
        <v>2516</v>
      </c>
      <c r="J506" s="33"/>
      <c r="K506" s="34">
        <v>2800.0</v>
      </c>
      <c r="L506" s="34">
        <v>2800.0</v>
      </c>
      <c r="M506" s="31" t="s">
        <v>2515</v>
      </c>
      <c r="N506" s="29" t="s">
        <v>855</v>
      </c>
      <c r="O506" s="33" t="s">
        <v>2516</v>
      </c>
      <c r="P506" s="29" t="s">
        <v>2517</v>
      </c>
      <c r="Q506" s="35" t="s">
        <v>2556</v>
      </c>
      <c r="R506" s="36"/>
      <c r="S506" s="37"/>
      <c r="T506" s="37"/>
      <c r="U506" s="2"/>
      <c r="V506" s="2"/>
      <c r="W506" s="2"/>
      <c r="X506" s="2"/>
      <c r="Y506" s="2"/>
      <c r="Z506" s="2"/>
    </row>
    <row r="507">
      <c r="A507" s="38" t="s">
        <v>916</v>
      </c>
      <c r="B507" s="39">
        <v>46193.0</v>
      </c>
      <c r="C507" s="38" t="s">
        <v>334</v>
      </c>
      <c r="D507" s="31" t="s">
        <v>2515</v>
      </c>
      <c r="E507" s="31" t="s">
        <v>2515</v>
      </c>
      <c r="F507" s="31" t="s">
        <v>2515</v>
      </c>
      <c r="G507" s="31" t="s">
        <v>2515</v>
      </c>
      <c r="H507" s="31" t="s">
        <v>2515</v>
      </c>
      <c r="I507" s="33" t="s">
        <v>2516</v>
      </c>
      <c r="J507" s="33"/>
      <c r="K507" s="40">
        <v>10970.0</v>
      </c>
      <c r="L507" s="40">
        <v>10970.0</v>
      </c>
      <c r="M507" s="31" t="s">
        <v>2515</v>
      </c>
      <c r="N507" s="38" t="s">
        <v>855</v>
      </c>
      <c r="O507" s="33" t="s">
        <v>2516</v>
      </c>
      <c r="P507" s="38" t="s">
        <v>2517</v>
      </c>
      <c r="Q507" s="41" t="s">
        <v>2556</v>
      </c>
      <c r="R507" s="36"/>
      <c r="S507" s="37"/>
      <c r="T507" s="37"/>
      <c r="U507" s="2"/>
      <c r="V507" s="2"/>
      <c r="W507" s="2"/>
      <c r="X507" s="2"/>
      <c r="Y507" s="2"/>
      <c r="Z507" s="2"/>
    </row>
    <row r="508">
      <c r="A508" s="29" t="s">
        <v>853</v>
      </c>
      <c r="B508" s="30">
        <v>46212.0</v>
      </c>
      <c r="C508" s="29" t="s">
        <v>159</v>
      </c>
      <c r="D508" s="31" t="s">
        <v>2515</v>
      </c>
      <c r="E508" s="31" t="s">
        <v>2515</v>
      </c>
      <c r="F508" s="32" t="s">
        <v>1000</v>
      </c>
      <c r="G508" s="32" t="s">
        <v>1000</v>
      </c>
      <c r="H508" s="31" t="s">
        <v>2515</v>
      </c>
      <c r="I508" s="33" t="s">
        <v>2516</v>
      </c>
      <c r="J508" s="33"/>
      <c r="K508" s="34">
        <v>0.0</v>
      </c>
      <c r="L508" s="34">
        <v>0.0</v>
      </c>
      <c r="M508" s="32" t="s">
        <v>1000</v>
      </c>
      <c r="N508" s="29" t="s">
        <v>855</v>
      </c>
      <c r="O508" s="33" t="s">
        <v>2516</v>
      </c>
      <c r="P508" s="29" t="s">
        <v>2517</v>
      </c>
      <c r="Q508" s="35" t="s">
        <v>2556</v>
      </c>
      <c r="R508" s="36"/>
      <c r="S508" s="37"/>
      <c r="T508" s="37"/>
      <c r="U508" s="2"/>
      <c r="V508" s="2"/>
      <c r="W508" s="2"/>
      <c r="X508" s="2"/>
      <c r="Y508" s="2"/>
      <c r="Z508" s="2"/>
    </row>
    <row r="509">
      <c r="A509" s="38" t="s">
        <v>2968</v>
      </c>
      <c r="B509" s="39">
        <v>46196.0</v>
      </c>
      <c r="C509" s="38" t="s">
        <v>189</v>
      </c>
      <c r="D509" s="31" t="s">
        <v>2515</v>
      </c>
      <c r="E509" s="31" t="s">
        <v>2515</v>
      </c>
      <c r="F509" s="32" t="s">
        <v>1000</v>
      </c>
      <c r="G509" s="31" t="s">
        <v>2515</v>
      </c>
      <c r="H509" s="31" t="s">
        <v>2515</v>
      </c>
      <c r="I509" s="33" t="s">
        <v>2516</v>
      </c>
      <c r="J509" s="33"/>
      <c r="K509" s="40">
        <v>1000.0</v>
      </c>
      <c r="L509" s="40">
        <v>1000.0</v>
      </c>
      <c r="M509" s="31" t="s">
        <v>2515</v>
      </c>
      <c r="N509" s="38" t="s">
        <v>855</v>
      </c>
      <c r="O509" s="33" t="s">
        <v>2516</v>
      </c>
      <c r="P509" s="38" t="s">
        <v>2517</v>
      </c>
      <c r="Q509" s="41" t="s">
        <v>2556</v>
      </c>
      <c r="R509" s="36"/>
      <c r="S509" s="37"/>
      <c r="T509" s="37"/>
      <c r="U509" s="2"/>
      <c r="V509" s="2"/>
      <c r="W509" s="2"/>
      <c r="X509" s="2"/>
      <c r="Y509" s="2"/>
      <c r="Z509" s="2"/>
    </row>
    <row r="510">
      <c r="A510" s="29" t="s">
        <v>867</v>
      </c>
      <c r="B510" s="30">
        <v>46204.0</v>
      </c>
      <c r="C510" s="29" t="s">
        <v>89</v>
      </c>
      <c r="D510" s="31" t="s">
        <v>2515</v>
      </c>
      <c r="E510" s="31" t="s">
        <v>2515</v>
      </c>
      <c r="F510" s="31" t="s">
        <v>2515</v>
      </c>
      <c r="G510" s="31" t="s">
        <v>2515</v>
      </c>
      <c r="H510" s="31" t="s">
        <v>2515</v>
      </c>
      <c r="I510" s="33" t="s">
        <v>2516</v>
      </c>
      <c r="J510" s="33"/>
      <c r="K510" s="34">
        <v>1500.0</v>
      </c>
      <c r="L510" s="34">
        <v>1500.0</v>
      </c>
      <c r="M510" s="31" t="s">
        <v>2515</v>
      </c>
      <c r="N510" s="29" t="s">
        <v>855</v>
      </c>
      <c r="O510" s="33" t="s">
        <v>2516</v>
      </c>
      <c r="P510" s="29" t="s">
        <v>2517</v>
      </c>
      <c r="Q510" s="35" t="s">
        <v>2556</v>
      </c>
      <c r="R510" s="36"/>
      <c r="S510" s="37"/>
      <c r="T510" s="37"/>
      <c r="U510" s="2"/>
      <c r="V510" s="2"/>
      <c r="W510" s="2"/>
      <c r="X510" s="2"/>
      <c r="Y510" s="2"/>
      <c r="Z510" s="2"/>
    </row>
    <row r="511">
      <c r="A511" s="38" t="s">
        <v>873</v>
      </c>
      <c r="B511" s="39">
        <v>46154.0</v>
      </c>
      <c r="C511" s="38" t="s">
        <v>2542</v>
      </c>
      <c r="D511" s="31" t="s">
        <v>2515</v>
      </c>
      <c r="E511" s="31" t="s">
        <v>2515</v>
      </c>
      <c r="F511" s="31" t="s">
        <v>2515</v>
      </c>
      <c r="G511" s="31" t="s">
        <v>2515</v>
      </c>
      <c r="H511" s="31" t="s">
        <v>2515</v>
      </c>
      <c r="I511" s="33" t="s">
        <v>2516</v>
      </c>
      <c r="J511" s="33"/>
      <c r="K511" s="40">
        <v>1500.0</v>
      </c>
      <c r="L511" s="40">
        <v>1500.0</v>
      </c>
      <c r="M511" s="31" t="s">
        <v>2515</v>
      </c>
      <c r="N511" s="38" t="s">
        <v>855</v>
      </c>
      <c r="O511" s="33" t="s">
        <v>2516</v>
      </c>
      <c r="P511" s="38" t="s">
        <v>2517</v>
      </c>
      <c r="Q511" s="41" t="s">
        <v>2556</v>
      </c>
      <c r="R511" s="36"/>
      <c r="S511" s="37"/>
      <c r="T511" s="37"/>
      <c r="U511" s="2"/>
      <c r="V511" s="2"/>
      <c r="W511" s="2"/>
      <c r="X511" s="2"/>
      <c r="Y511" s="2"/>
      <c r="Z511" s="2"/>
    </row>
    <row r="512">
      <c r="A512" s="29" t="s">
        <v>951</v>
      </c>
      <c r="B512" s="30">
        <v>46205.0</v>
      </c>
      <c r="C512" s="29" t="s">
        <v>159</v>
      </c>
      <c r="D512" s="31" t="s">
        <v>2515</v>
      </c>
      <c r="E512" s="31" t="s">
        <v>2515</v>
      </c>
      <c r="F512" s="31" t="s">
        <v>2515</v>
      </c>
      <c r="G512" s="32" t="s">
        <v>1000</v>
      </c>
      <c r="H512" s="31" t="s">
        <v>2515</v>
      </c>
      <c r="I512" s="33" t="s">
        <v>2516</v>
      </c>
      <c r="J512" s="33"/>
      <c r="K512" s="34">
        <v>4100.0</v>
      </c>
      <c r="L512" s="34">
        <v>4100.0</v>
      </c>
      <c r="M512" s="31" t="s">
        <v>2515</v>
      </c>
      <c r="N512" s="29" t="s">
        <v>855</v>
      </c>
      <c r="O512" s="33" t="s">
        <v>2516</v>
      </c>
      <c r="P512" s="29" t="s">
        <v>2517</v>
      </c>
      <c r="Q512" s="35" t="s">
        <v>2556</v>
      </c>
      <c r="R512" s="36"/>
      <c r="S512" s="37"/>
      <c r="T512" s="37"/>
      <c r="U512" s="2"/>
      <c r="V512" s="2"/>
      <c r="W512" s="2"/>
      <c r="X512" s="2"/>
      <c r="Y512" s="2"/>
      <c r="Z512" s="2"/>
    </row>
    <row r="513">
      <c r="A513" s="38" t="s">
        <v>2969</v>
      </c>
      <c r="B513" s="39">
        <v>46144.0</v>
      </c>
      <c r="C513" s="38" t="s">
        <v>2542</v>
      </c>
      <c r="D513" s="31" t="s">
        <v>2515</v>
      </c>
      <c r="E513" s="31" t="s">
        <v>2515</v>
      </c>
      <c r="F513" s="31" t="s">
        <v>2515</v>
      </c>
      <c r="G513" s="31" t="s">
        <v>2515</v>
      </c>
      <c r="H513" s="31" t="s">
        <v>2515</v>
      </c>
      <c r="I513" s="33" t="s">
        <v>2516</v>
      </c>
      <c r="J513" s="33"/>
      <c r="K513" s="40">
        <v>2000.0</v>
      </c>
      <c r="L513" s="40">
        <v>2000.0</v>
      </c>
      <c r="M513" s="31" t="s">
        <v>2515</v>
      </c>
      <c r="N513" s="38" t="s">
        <v>855</v>
      </c>
      <c r="O513" s="33" t="s">
        <v>2516</v>
      </c>
      <c r="P513" s="38" t="s">
        <v>2517</v>
      </c>
      <c r="Q513" s="41" t="s">
        <v>2556</v>
      </c>
      <c r="R513" s="36"/>
      <c r="S513" s="37"/>
      <c r="T513" s="37"/>
      <c r="U513" s="2"/>
      <c r="V513" s="2"/>
      <c r="W513" s="2"/>
      <c r="X513" s="2"/>
      <c r="Y513" s="2"/>
      <c r="Z513" s="2"/>
    </row>
    <row r="514">
      <c r="A514" s="29" t="s">
        <v>2970</v>
      </c>
      <c r="B514" s="30">
        <v>46178.0</v>
      </c>
      <c r="C514" s="29" t="s">
        <v>159</v>
      </c>
      <c r="D514" s="31" t="s">
        <v>2515</v>
      </c>
      <c r="E514" s="31" t="s">
        <v>2515</v>
      </c>
      <c r="F514" s="32" t="s">
        <v>1000</v>
      </c>
      <c r="G514" s="31" t="s">
        <v>2515</v>
      </c>
      <c r="H514" s="31" t="s">
        <v>2515</v>
      </c>
      <c r="I514" s="33" t="s">
        <v>2516</v>
      </c>
      <c r="J514" s="33"/>
      <c r="K514" s="34">
        <v>1500.0</v>
      </c>
      <c r="L514" s="34">
        <v>1500.0</v>
      </c>
      <c r="M514" s="31" t="s">
        <v>2515</v>
      </c>
      <c r="N514" s="29" t="s">
        <v>84</v>
      </c>
      <c r="O514" s="33" t="s">
        <v>2516</v>
      </c>
      <c r="P514" s="29" t="s">
        <v>2560</v>
      </c>
      <c r="Q514" s="35" t="s">
        <v>39</v>
      </c>
      <c r="R514" s="36"/>
      <c r="S514" s="37"/>
      <c r="T514" s="37"/>
      <c r="U514" s="2"/>
      <c r="V514" s="2"/>
      <c r="W514" s="2"/>
      <c r="X514" s="2"/>
      <c r="Y514" s="2"/>
      <c r="Z514" s="2"/>
    </row>
    <row r="515">
      <c r="A515" s="38" t="s">
        <v>2971</v>
      </c>
      <c r="B515" s="39">
        <v>46193.0</v>
      </c>
      <c r="C515" s="38" t="s">
        <v>189</v>
      </c>
      <c r="D515" s="31" t="s">
        <v>2515</v>
      </c>
      <c r="E515" s="31" t="s">
        <v>2515</v>
      </c>
      <c r="F515" s="32" t="s">
        <v>1000</v>
      </c>
      <c r="G515" s="32" t="s">
        <v>1000</v>
      </c>
      <c r="H515" s="31" t="s">
        <v>2515</v>
      </c>
      <c r="I515" s="38" t="s">
        <v>2972</v>
      </c>
      <c r="J515" s="38" t="s">
        <v>2582</v>
      </c>
      <c r="K515" s="40">
        <v>12500.0</v>
      </c>
      <c r="L515" s="40">
        <v>12500.0</v>
      </c>
      <c r="M515" s="31" t="s">
        <v>2515</v>
      </c>
      <c r="N515" s="38" t="s">
        <v>84</v>
      </c>
      <c r="O515" s="33" t="s">
        <v>2516</v>
      </c>
      <c r="P515" s="38" t="s">
        <v>2560</v>
      </c>
      <c r="Q515" s="41" t="s">
        <v>39</v>
      </c>
      <c r="R515" s="36"/>
      <c r="S515" s="37"/>
      <c r="T515" s="37"/>
      <c r="U515" s="2"/>
      <c r="V515" s="2"/>
      <c r="W515" s="2"/>
      <c r="X515" s="2"/>
      <c r="Y515" s="2"/>
      <c r="Z515" s="2"/>
    </row>
    <row r="516">
      <c r="A516" s="29" t="s">
        <v>2973</v>
      </c>
      <c r="B516" s="30">
        <v>46170.0</v>
      </c>
      <c r="C516" s="29" t="s">
        <v>334</v>
      </c>
      <c r="D516" s="31" t="s">
        <v>2515</v>
      </c>
      <c r="E516" s="31" t="s">
        <v>2515</v>
      </c>
      <c r="F516" s="31" t="s">
        <v>2515</v>
      </c>
      <c r="G516" s="31" t="s">
        <v>2515</v>
      </c>
      <c r="H516" s="31" t="s">
        <v>2515</v>
      </c>
      <c r="I516" s="29" t="s">
        <v>2974</v>
      </c>
      <c r="J516" s="29" t="s">
        <v>2975</v>
      </c>
      <c r="K516" s="34">
        <v>2200.0</v>
      </c>
      <c r="L516" s="34">
        <v>2200.0</v>
      </c>
      <c r="M516" s="31" t="s">
        <v>2515</v>
      </c>
      <c r="N516" s="29" t="s">
        <v>84</v>
      </c>
      <c r="O516" s="33" t="s">
        <v>2516</v>
      </c>
      <c r="P516" s="29" t="s">
        <v>2560</v>
      </c>
      <c r="Q516" s="35" t="s">
        <v>39</v>
      </c>
      <c r="R516" s="36"/>
      <c r="S516" s="37"/>
      <c r="T516" s="37"/>
      <c r="U516" s="2"/>
      <c r="V516" s="2"/>
      <c r="W516" s="2"/>
      <c r="X516" s="2"/>
      <c r="Y516" s="2"/>
      <c r="Z516" s="2"/>
    </row>
    <row r="517">
      <c r="A517" s="38" t="s">
        <v>2976</v>
      </c>
      <c r="B517" s="39">
        <v>46168.0</v>
      </c>
      <c r="C517" s="38" t="s">
        <v>2977</v>
      </c>
      <c r="D517" s="31" t="s">
        <v>2515</v>
      </c>
      <c r="E517" s="31" t="s">
        <v>2515</v>
      </c>
      <c r="F517" s="32" t="s">
        <v>1000</v>
      </c>
      <c r="G517" s="31" t="s">
        <v>2515</v>
      </c>
      <c r="H517" s="31" t="s">
        <v>2515</v>
      </c>
      <c r="I517" s="33" t="s">
        <v>2516</v>
      </c>
      <c r="J517" s="33"/>
      <c r="K517" s="40">
        <v>0.0</v>
      </c>
      <c r="L517" s="40">
        <v>0.0</v>
      </c>
      <c r="M517" s="32" t="s">
        <v>1000</v>
      </c>
      <c r="N517" s="38" t="s">
        <v>84</v>
      </c>
      <c r="O517" s="33" t="s">
        <v>2516</v>
      </c>
      <c r="P517" s="38" t="s">
        <v>2560</v>
      </c>
      <c r="Q517" s="41" t="s">
        <v>39</v>
      </c>
      <c r="R517" s="36"/>
      <c r="S517" s="37"/>
      <c r="T517" s="37"/>
      <c r="U517" s="2"/>
      <c r="V517" s="2"/>
      <c r="W517" s="2"/>
      <c r="X517" s="2"/>
      <c r="Y517" s="2"/>
      <c r="Z517" s="2"/>
    </row>
    <row r="518">
      <c r="A518" s="29" t="s">
        <v>2978</v>
      </c>
      <c r="B518" s="30">
        <v>46170.0</v>
      </c>
      <c r="C518" s="29" t="s">
        <v>334</v>
      </c>
      <c r="D518" s="31" t="s">
        <v>2515</v>
      </c>
      <c r="E518" s="31" t="s">
        <v>2515</v>
      </c>
      <c r="F518" s="31" t="s">
        <v>2515</v>
      </c>
      <c r="G518" s="32" t="s">
        <v>1000</v>
      </c>
      <c r="H518" s="31" t="s">
        <v>2515</v>
      </c>
      <c r="I518" s="33" t="s">
        <v>2516</v>
      </c>
      <c r="J518" s="33"/>
      <c r="K518" s="34">
        <v>2200.0</v>
      </c>
      <c r="L518" s="34">
        <v>2200.0</v>
      </c>
      <c r="M518" s="31" t="s">
        <v>2515</v>
      </c>
      <c r="N518" s="29" t="s">
        <v>84</v>
      </c>
      <c r="O518" s="33" t="s">
        <v>2516</v>
      </c>
      <c r="P518" s="29" t="s">
        <v>2560</v>
      </c>
      <c r="Q518" s="35" t="s">
        <v>39</v>
      </c>
      <c r="R518" s="36"/>
      <c r="S518" s="37"/>
      <c r="T518" s="37"/>
      <c r="U518" s="2"/>
      <c r="V518" s="2"/>
      <c r="W518" s="2"/>
      <c r="X518" s="2"/>
      <c r="Y518" s="2"/>
      <c r="Z518" s="2"/>
    </row>
    <row r="519">
      <c r="A519" s="38" t="s">
        <v>2979</v>
      </c>
      <c r="B519" s="39">
        <v>46149.0</v>
      </c>
      <c r="C519" s="38" t="s">
        <v>159</v>
      </c>
      <c r="D519" s="31" t="s">
        <v>2515</v>
      </c>
      <c r="E519" s="31" t="s">
        <v>2515</v>
      </c>
      <c r="F519" s="32" t="s">
        <v>1000</v>
      </c>
      <c r="G519" s="31" t="s">
        <v>2515</v>
      </c>
      <c r="H519" s="31" t="s">
        <v>2515</v>
      </c>
      <c r="I519" s="33" t="s">
        <v>2516</v>
      </c>
      <c r="J519" s="33"/>
      <c r="K519" s="40">
        <v>0.0</v>
      </c>
      <c r="L519" s="40">
        <v>0.0</v>
      </c>
      <c r="M519" s="32" t="s">
        <v>1000</v>
      </c>
      <c r="N519" s="38" t="s">
        <v>84</v>
      </c>
      <c r="O519" s="33" t="s">
        <v>2516</v>
      </c>
      <c r="P519" s="38" t="s">
        <v>2560</v>
      </c>
      <c r="Q519" s="41" t="s">
        <v>39</v>
      </c>
      <c r="R519" s="36"/>
      <c r="S519" s="37"/>
      <c r="T519" s="37"/>
      <c r="U519" s="2"/>
      <c r="V519" s="2"/>
      <c r="W519" s="2"/>
      <c r="X519" s="2"/>
      <c r="Y519" s="2"/>
      <c r="Z519" s="2"/>
    </row>
    <row r="520">
      <c r="A520" s="29" t="s">
        <v>2980</v>
      </c>
      <c r="B520" s="30">
        <v>46158.0</v>
      </c>
      <c r="C520" s="29" t="s">
        <v>189</v>
      </c>
      <c r="D520" s="31" t="s">
        <v>2515</v>
      </c>
      <c r="E520" s="31" t="s">
        <v>2515</v>
      </c>
      <c r="F520" s="32" t="s">
        <v>1000</v>
      </c>
      <c r="G520" s="31" t="s">
        <v>2515</v>
      </c>
      <c r="H520" s="31" t="s">
        <v>2515</v>
      </c>
      <c r="I520" s="33" t="s">
        <v>2516</v>
      </c>
      <c r="J520" s="33"/>
      <c r="K520" s="34">
        <v>3500.0</v>
      </c>
      <c r="L520" s="34">
        <v>3500.0</v>
      </c>
      <c r="M520" s="31" t="s">
        <v>2515</v>
      </c>
      <c r="N520" s="29" t="s">
        <v>84</v>
      </c>
      <c r="O520" s="33" t="s">
        <v>2516</v>
      </c>
      <c r="P520" s="29" t="s">
        <v>2560</v>
      </c>
      <c r="Q520" s="35" t="s">
        <v>39</v>
      </c>
      <c r="R520" s="36"/>
      <c r="S520" s="37"/>
      <c r="T520" s="37"/>
      <c r="U520" s="2"/>
      <c r="V520" s="2"/>
      <c r="W520" s="2"/>
      <c r="X520" s="2"/>
      <c r="Y520" s="2"/>
      <c r="Z520" s="2"/>
    </row>
    <row r="521">
      <c r="A521" s="38" t="s">
        <v>2981</v>
      </c>
      <c r="B521" s="39">
        <v>46163.0</v>
      </c>
      <c r="C521" s="38" t="s">
        <v>708</v>
      </c>
      <c r="D521" s="31" t="s">
        <v>2515</v>
      </c>
      <c r="E521" s="31" t="s">
        <v>2515</v>
      </c>
      <c r="F521" s="32" t="s">
        <v>1000</v>
      </c>
      <c r="G521" s="31" t="s">
        <v>2515</v>
      </c>
      <c r="H521" s="31" t="s">
        <v>2515</v>
      </c>
      <c r="I521" s="33" t="s">
        <v>2516</v>
      </c>
      <c r="J521" s="33"/>
      <c r="K521" s="40">
        <v>0.0</v>
      </c>
      <c r="L521" s="40">
        <v>0.0</v>
      </c>
      <c r="M521" s="32" t="s">
        <v>1000</v>
      </c>
      <c r="N521" s="38" t="s">
        <v>84</v>
      </c>
      <c r="O521" s="33" t="s">
        <v>2516</v>
      </c>
      <c r="P521" s="38" t="s">
        <v>2560</v>
      </c>
      <c r="Q521" s="41" t="s">
        <v>39</v>
      </c>
      <c r="R521" s="36"/>
      <c r="S521" s="37"/>
      <c r="T521" s="37"/>
      <c r="U521" s="2"/>
      <c r="V521" s="2"/>
      <c r="W521" s="2"/>
      <c r="X521" s="2"/>
      <c r="Y521" s="2"/>
      <c r="Z521" s="2"/>
    </row>
    <row r="522">
      <c r="A522" s="29" t="s">
        <v>2982</v>
      </c>
      <c r="B522" s="30">
        <v>46156.0</v>
      </c>
      <c r="C522" s="29" t="s">
        <v>189</v>
      </c>
      <c r="D522" s="31" t="s">
        <v>2515</v>
      </c>
      <c r="E522" s="31" t="s">
        <v>2515</v>
      </c>
      <c r="F522" s="31" t="s">
        <v>2515</v>
      </c>
      <c r="G522" s="31" t="s">
        <v>2515</v>
      </c>
      <c r="H522" s="31" t="s">
        <v>2515</v>
      </c>
      <c r="I522" s="33" t="s">
        <v>2516</v>
      </c>
      <c r="J522" s="33"/>
      <c r="K522" s="34">
        <v>1700.0</v>
      </c>
      <c r="L522" s="34">
        <v>1700.0</v>
      </c>
      <c r="M522" s="31" t="s">
        <v>2515</v>
      </c>
      <c r="N522" s="29" t="s">
        <v>84</v>
      </c>
      <c r="O522" s="33" t="s">
        <v>2516</v>
      </c>
      <c r="P522" s="29" t="s">
        <v>2560</v>
      </c>
      <c r="Q522" s="35" t="s">
        <v>39</v>
      </c>
      <c r="R522" s="36"/>
      <c r="S522" s="37"/>
      <c r="T522" s="37"/>
      <c r="U522" s="2"/>
      <c r="V522" s="2"/>
      <c r="W522" s="2"/>
      <c r="X522" s="2"/>
      <c r="Y522" s="2"/>
      <c r="Z522" s="2"/>
    </row>
    <row r="523">
      <c r="A523" s="38" t="s">
        <v>2983</v>
      </c>
      <c r="B523" s="39">
        <v>46156.0</v>
      </c>
      <c r="C523" s="38" t="s">
        <v>189</v>
      </c>
      <c r="D523" s="31" t="s">
        <v>2515</v>
      </c>
      <c r="E523" s="31" t="s">
        <v>2515</v>
      </c>
      <c r="F523" s="31" t="s">
        <v>2515</v>
      </c>
      <c r="G523" s="31" t="s">
        <v>2515</v>
      </c>
      <c r="H523" s="31" t="s">
        <v>2515</v>
      </c>
      <c r="I523" s="33" t="s">
        <v>2516</v>
      </c>
      <c r="J523" s="33"/>
      <c r="K523" s="40">
        <v>2200.0</v>
      </c>
      <c r="L523" s="40">
        <v>2200.0</v>
      </c>
      <c r="M523" s="31" t="s">
        <v>2515</v>
      </c>
      <c r="N523" s="38" t="s">
        <v>84</v>
      </c>
      <c r="O523" s="33" t="s">
        <v>2516</v>
      </c>
      <c r="P523" s="38" t="s">
        <v>2560</v>
      </c>
      <c r="Q523" s="41" t="s">
        <v>39</v>
      </c>
      <c r="R523" s="36"/>
      <c r="S523" s="37"/>
      <c r="T523" s="37"/>
      <c r="U523" s="2"/>
      <c r="V523" s="2"/>
      <c r="W523" s="2"/>
      <c r="X523" s="2"/>
      <c r="Y523" s="2"/>
      <c r="Z523" s="2"/>
    </row>
    <row r="524">
      <c r="A524" s="29" t="s">
        <v>2984</v>
      </c>
      <c r="B524" s="30">
        <v>46168.0</v>
      </c>
      <c r="C524" s="29" t="s">
        <v>334</v>
      </c>
      <c r="D524" s="31" t="s">
        <v>2515</v>
      </c>
      <c r="E524" s="31" t="s">
        <v>2515</v>
      </c>
      <c r="F524" s="31" t="s">
        <v>2515</v>
      </c>
      <c r="G524" s="31" t="s">
        <v>2515</v>
      </c>
      <c r="H524" s="31" t="s">
        <v>2515</v>
      </c>
      <c r="I524" s="33" t="s">
        <v>2516</v>
      </c>
      <c r="J524" s="33"/>
      <c r="K524" s="34">
        <v>2200.0</v>
      </c>
      <c r="L524" s="34">
        <v>2200.0</v>
      </c>
      <c r="M524" s="31" t="s">
        <v>2515</v>
      </c>
      <c r="N524" s="29" t="s">
        <v>84</v>
      </c>
      <c r="O524" s="33" t="s">
        <v>2516</v>
      </c>
      <c r="P524" s="29" t="s">
        <v>2560</v>
      </c>
      <c r="Q524" s="35" t="s">
        <v>39</v>
      </c>
      <c r="R524" s="36"/>
      <c r="S524" s="37"/>
      <c r="T524" s="37"/>
      <c r="U524" s="2"/>
      <c r="V524" s="2"/>
      <c r="W524" s="2"/>
      <c r="X524" s="2"/>
      <c r="Y524" s="2"/>
      <c r="Z524" s="2"/>
    </row>
    <row r="525">
      <c r="A525" s="38" t="s">
        <v>2985</v>
      </c>
      <c r="B525" s="39">
        <v>46176.0</v>
      </c>
      <c r="C525" s="38" t="s">
        <v>189</v>
      </c>
      <c r="D525" s="31" t="s">
        <v>2515</v>
      </c>
      <c r="E525" s="31" t="s">
        <v>2515</v>
      </c>
      <c r="F525" s="31" t="s">
        <v>2515</v>
      </c>
      <c r="G525" s="31" t="s">
        <v>2515</v>
      </c>
      <c r="H525" s="31" t="s">
        <v>2515</v>
      </c>
      <c r="I525" s="33" t="s">
        <v>2516</v>
      </c>
      <c r="J525" s="33"/>
      <c r="K525" s="40">
        <v>7150.0</v>
      </c>
      <c r="L525" s="40">
        <v>7150.0</v>
      </c>
      <c r="M525" s="31" t="s">
        <v>2515</v>
      </c>
      <c r="N525" s="38" t="s">
        <v>84</v>
      </c>
      <c r="O525" s="33" t="s">
        <v>2516</v>
      </c>
      <c r="P525" s="38" t="s">
        <v>2560</v>
      </c>
      <c r="Q525" s="41" t="s">
        <v>39</v>
      </c>
      <c r="R525" s="36"/>
      <c r="S525" s="37"/>
      <c r="T525" s="37"/>
      <c r="U525" s="2"/>
      <c r="V525" s="2"/>
      <c r="W525" s="2"/>
      <c r="X525" s="2"/>
      <c r="Y525" s="2"/>
      <c r="Z525" s="2"/>
    </row>
    <row r="526">
      <c r="A526" s="29" t="s">
        <v>2986</v>
      </c>
      <c r="B526" s="30">
        <v>46186.0</v>
      </c>
      <c r="C526" s="29" t="s">
        <v>334</v>
      </c>
      <c r="D526" s="31" t="s">
        <v>2515</v>
      </c>
      <c r="E526" s="31" t="s">
        <v>2515</v>
      </c>
      <c r="F526" s="31" t="s">
        <v>2515</v>
      </c>
      <c r="G526" s="31" t="s">
        <v>2515</v>
      </c>
      <c r="H526" s="31" t="s">
        <v>2515</v>
      </c>
      <c r="I526" s="33" t="s">
        <v>2516</v>
      </c>
      <c r="J526" s="33"/>
      <c r="K526" s="34">
        <v>2200.0</v>
      </c>
      <c r="L526" s="34">
        <v>2200.0</v>
      </c>
      <c r="M526" s="31" t="s">
        <v>2515</v>
      </c>
      <c r="N526" s="29" t="s">
        <v>84</v>
      </c>
      <c r="O526" s="33" t="s">
        <v>2516</v>
      </c>
      <c r="P526" s="29" t="s">
        <v>2560</v>
      </c>
      <c r="Q526" s="35" t="s">
        <v>39</v>
      </c>
      <c r="R526" s="36"/>
      <c r="S526" s="37"/>
      <c r="T526" s="37"/>
      <c r="U526" s="2"/>
      <c r="V526" s="2"/>
      <c r="W526" s="2"/>
      <c r="X526" s="2"/>
      <c r="Y526" s="2"/>
      <c r="Z526" s="2"/>
    </row>
    <row r="527">
      <c r="A527" s="38" t="s">
        <v>2987</v>
      </c>
      <c r="B527" s="39">
        <v>46168.0</v>
      </c>
      <c r="C527" s="38" t="s">
        <v>189</v>
      </c>
      <c r="D527" s="31" t="s">
        <v>2515</v>
      </c>
      <c r="E527" s="31" t="s">
        <v>2515</v>
      </c>
      <c r="F527" s="32" t="s">
        <v>1000</v>
      </c>
      <c r="G527" s="31" t="s">
        <v>2515</v>
      </c>
      <c r="H527" s="31" t="s">
        <v>2515</v>
      </c>
      <c r="I527" s="33" t="s">
        <v>2516</v>
      </c>
      <c r="J527" s="33"/>
      <c r="K527" s="40">
        <v>2200.0</v>
      </c>
      <c r="L527" s="40">
        <v>2200.0</v>
      </c>
      <c r="M527" s="31" t="s">
        <v>2515</v>
      </c>
      <c r="N527" s="38" t="s">
        <v>84</v>
      </c>
      <c r="O527" s="33" t="s">
        <v>2516</v>
      </c>
      <c r="P527" s="38" t="s">
        <v>2560</v>
      </c>
      <c r="Q527" s="41" t="s">
        <v>39</v>
      </c>
      <c r="R527" s="36"/>
      <c r="S527" s="37"/>
      <c r="T527" s="37"/>
      <c r="U527" s="2"/>
      <c r="V527" s="2"/>
      <c r="W527" s="2"/>
      <c r="X527" s="2"/>
      <c r="Y527" s="2"/>
      <c r="Z527" s="2"/>
    </row>
    <row r="528">
      <c r="A528" s="29" t="s">
        <v>2988</v>
      </c>
      <c r="B528" s="30">
        <v>46185.0</v>
      </c>
      <c r="C528" s="29" t="s">
        <v>159</v>
      </c>
      <c r="D528" s="31" t="s">
        <v>2515</v>
      </c>
      <c r="E528" s="31" t="s">
        <v>2515</v>
      </c>
      <c r="F528" s="32" t="s">
        <v>1000</v>
      </c>
      <c r="G528" s="32" t="s">
        <v>1000</v>
      </c>
      <c r="H528" s="31" t="s">
        <v>2515</v>
      </c>
      <c r="I528" s="33" t="s">
        <v>2516</v>
      </c>
      <c r="J528" s="33"/>
      <c r="K528" s="34">
        <v>4000.0</v>
      </c>
      <c r="L528" s="34">
        <v>4000.0</v>
      </c>
      <c r="M528" s="31" t="s">
        <v>2515</v>
      </c>
      <c r="N528" s="29" t="s">
        <v>84</v>
      </c>
      <c r="O528" s="33" t="s">
        <v>2516</v>
      </c>
      <c r="P528" s="29" t="s">
        <v>2560</v>
      </c>
      <c r="Q528" s="35" t="s">
        <v>39</v>
      </c>
      <c r="R528" s="36"/>
      <c r="S528" s="37"/>
      <c r="T528" s="37"/>
      <c r="U528" s="2"/>
      <c r="V528" s="2"/>
      <c r="W528" s="2"/>
      <c r="X528" s="2"/>
      <c r="Y528" s="2"/>
      <c r="Z528" s="2"/>
    </row>
    <row r="529">
      <c r="A529" s="38" t="s">
        <v>2989</v>
      </c>
      <c r="B529" s="39">
        <v>46185.0</v>
      </c>
      <c r="C529" s="38" t="s">
        <v>189</v>
      </c>
      <c r="D529" s="31" t="s">
        <v>2515</v>
      </c>
      <c r="E529" s="31" t="s">
        <v>2515</v>
      </c>
      <c r="F529" s="31" t="s">
        <v>2515</v>
      </c>
      <c r="G529" s="31" t="s">
        <v>2515</v>
      </c>
      <c r="H529" s="31" t="s">
        <v>2515</v>
      </c>
      <c r="I529" s="33" t="s">
        <v>2516</v>
      </c>
      <c r="J529" s="33"/>
      <c r="K529" s="40">
        <v>2200.0</v>
      </c>
      <c r="L529" s="40">
        <v>2200.0</v>
      </c>
      <c r="M529" s="31" t="s">
        <v>2515</v>
      </c>
      <c r="N529" s="38" t="s">
        <v>84</v>
      </c>
      <c r="O529" s="33" t="s">
        <v>2516</v>
      </c>
      <c r="P529" s="38" t="s">
        <v>2560</v>
      </c>
      <c r="Q529" s="41" t="s">
        <v>39</v>
      </c>
      <c r="R529" s="36"/>
      <c r="S529" s="37"/>
      <c r="T529" s="37"/>
      <c r="U529" s="2"/>
      <c r="V529" s="2"/>
      <c r="W529" s="2"/>
      <c r="X529" s="2"/>
      <c r="Y529" s="2"/>
      <c r="Z529" s="2"/>
    </row>
    <row r="530">
      <c r="A530" s="29" t="s">
        <v>2990</v>
      </c>
      <c r="B530" s="30">
        <v>46192.0</v>
      </c>
      <c r="C530" s="29" t="s">
        <v>189</v>
      </c>
      <c r="D530" s="31" t="s">
        <v>2515</v>
      </c>
      <c r="E530" s="31" t="s">
        <v>2515</v>
      </c>
      <c r="F530" s="32" t="s">
        <v>1000</v>
      </c>
      <c r="G530" s="32" t="s">
        <v>1000</v>
      </c>
      <c r="H530" s="31" t="s">
        <v>2515</v>
      </c>
      <c r="I530" s="33" t="s">
        <v>2516</v>
      </c>
      <c r="J530" s="33"/>
      <c r="K530" s="34">
        <v>11200.0</v>
      </c>
      <c r="L530" s="34">
        <v>11200.0</v>
      </c>
      <c r="M530" s="31" t="s">
        <v>2515</v>
      </c>
      <c r="N530" s="29" t="s">
        <v>84</v>
      </c>
      <c r="O530" s="33" t="s">
        <v>2516</v>
      </c>
      <c r="P530" s="29" t="s">
        <v>2560</v>
      </c>
      <c r="Q530" s="35" t="s">
        <v>39</v>
      </c>
      <c r="R530" s="36"/>
      <c r="S530" s="37"/>
      <c r="T530" s="37"/>
      <c r="U530" s="2"/>
      <c r="V530" s="2"/>
      <c r="W530" s="2"/>
      <c r="X530" s="2"/>
      <c r="Y530" s="2"/>
      <c r="Z530" s="2"/>
    </row>
    <row r="531">
      <c r="A531" s="38" t="s">
        <v>2991</v>
      </c>
      <c r="B531" s="39">
        <v>46155.0</v>
      </c>
      <c r="C531" s="38" t="s">
        <v>189</v>
      </c>
      <c r="D531" s="31" t="s">
        <v>2515</v>
      </c>
      <c r="E531" s="31" t="s">
        <v>2515</v>
      </c>
      <c r="F531" s="31" t="s">
        <v>2515</v>
      </c>
      <c r="G531" s="31" t="s">
        <v>2515</v>
      </c>
      <c r="H531" s="31" t="s">
        <v>2515</v>
      </c>
      <c r="I531" s="33" t="s">
        <v>2516</v>
      </c>
      <c r="J531" s="33"/>
      <c r="K531" s="40">
        <v>2500.0</v>
      </c>
      <c r="L531" s="40">
        <v>2500.0</v>
      </c>
      <c r="M531" s="31" t="s">
        <v>2515</v>
      </c>
      <c r="N531" s="38" t="s">
        <v>84</v>
      </c>
      <c r="O531" s="33" t="s">
        <v>2516</v>
      </c>
      <c r="P531" s="38" t="s">
        <v>2560</v>
      </c>
      <c r="Q531" s="41" t="s">
        <v>39</v>
      </c>
      <c r="R531" s="36"/>
      <c r="S531" s="37"/>
      <c r="T531" s="37"/>
      <c r="U531" s="2"/>
      <c r="V531" s="2"/>
      <c r="W531" s="2"/>
      <c r="X531" s="2"/>
      <c r="Y531" s="2"/>
      <c r="Z531" s="2"/>
    </row>
    <row r="532">
      <c r="A532" s="29" t="s">
        <v>2992</v>
      </c>
      <c r="B532" s="30">
        <v>46158.0</v>
      </c>
      <c r="C532" s="29" t="s">
        <v>189</v>
      </c>
      <c r="D532" s="31" t="s">
        <v>2515</v>
      </c>
      <c r="E532" s="31" t="s">
        <v>2515</v>
      </c>
      <c r="F532" s="32" t="s">
        <v>1000</v>
      </c>
      <c r="G532" s="31" t="s">
        <v>2515</v>
      </c>
      <c r="H532" s="31" t="s">
        <v>2515</v>
      </c>
      <c r="I532" s="31" t="s">
        <v>2515</v>
      </c>
      <c r="J532" s="29" t="s">
        <v>2993</v>
      </c>
      <c r="K532" s="34">
        <v>1700.0</v>
      </c>
      <c r="L532" s="34">
        <v>1700.0</v>
      </c>
      <c r="M532" s="31" t="s">
        <v>2515</v>
      </c>
      <c r="N532" s="29" t="s">
        <v>84</v>
      </c>
      <c r="O532" s="33" t="s">
        <v>2516</v>
      </c>
      <c r="P532" s="29" t="s">
        <v>2560</v>
      </c>
      <c r="Q532" s="35" t="s">
        <v>39</v>
      </c>
      <c r="R532" s="36"/>
      <c r="S532" s="37"/>
      <c r="T532" s="37"/>
      <c r="U532" s="2"/>
      <c r="V532" s="2"/>
      <c r="W532" s="2"/>
      <c r="X532" s="2"/>
      <c r="Y532" s="2"/>
      <c r="Z532" s="2"/>
    </row>
    <row r="533">
      <c r="A533" s="38" t="s">
        <v>2994</v>
      </c>
      <c r="B533" s="39">
        <v>46158.0</v>
      </c>
      <c r="C533" s="38" t="s">
        <v>189</v>
      </c>
      <c r="D533" s="31" t="s">
        <v>2515</v>
      </c>
      <c r="E533" s="31" t="s">
        <v>2515</v>
      </c>
      <c r="F533" s="32" t="s">
        <v>1000</v>
      </c>
      <c r="G533" s="31" t="s">
        <v>2515</v>
      </c>
      <c r="H533" s="31" t="s">
        <v>2515</v>
      </c>
      <c r="I533" s="33" t="s">
        <v>2516</v>
      </c>
      <c r="J533" s="33"/>
      <c r="K533" s="40">
        <v>0.0</v>
      </c>
      <c r="L533" s="40">
        <v>0.0</v>
      </c>
      <c r="M533" s="31" t="s">
        <v>2515</v>
      </c>
      <c r="N533" s="38" t="s">
        <v>84</v>
      </c>
      <c r="O533" s="33" t="s">
        <v>2516</v>
      </c>
      <c r="P533" s="38" t="s">
        <v>2560</v>
      </c>
      <c r="Q533" s="41" t="s">
        <v>39</v>
      </c>
      <c r="R533" s="36"/>
      <c r="S533" s="37"/>
      <c r="T533" s="37"/>
      <c r="U533" s="2"/>
      <c r="V533" s="2"/>
      <c r="W533" s="2"/>
      <c r="X533" s="2"/>
      <c r="Y533" s="2"/>
      <c r="Z533" s="2"/>
    </row>
    <row r="534">
      <c r="A534" s="29" t="s">
        <v>2995</v>
      </c>
      <c r="B534" s="30">
        <v>46158.0</v>
      </c>
      <c r="C534" s="29" t="s">
        <v>189</v>
      </c>
      <c r="D534" s="31" t="s">
        <v>2515</v>
      </c>
      <c r="E534" s="31" t="s">
        <v>2515</v>
      </c>
      <c r="F534" s="32" t="s">
        <v>1000</v>
      </c>
      <c r="G534" s="31" t="s">
        <v>2515</v>
      </c>
      <c r="H534" s="31" t="s">
        <v>2515</v>
      </c>
      <c r="I534" s="33" t="s">
        <v>2516</v>
      </c>
      <c r="J534" s="33"/>
      <c r="K534" s="34">
        <v>2450.0</v>
      </c>
      <c r="L534" s="34">
        <v>2450.0</v>
      </c>
      <c r="M534" s="31" t="s">
        <v>2515</v>
      </c>
      <c r="N534" s="29" t="s">
        <v>84</v>
      </c>
      <c r="O534" s="33" t="s">
        <v>2516</v>
      </c>
      <c r="P534" s="29" t="s">
        <v>2560</v>
      </c>
      <c r="Q534" s="35" t="s">
        <v>39</v>
      </c>
      <c r="R534" s="36"/>
      <c r="S534" s="37"/>
      <c r="T534" s="37"/>
      <c r="U534" s="2"/>
      <c r="V534" s="2"/>
      <c r="W534" s="2"/>
      <c r="X534" s="2"/>
      <c r="Y534" s="2"/>
      <c r="Z534" s="2"/>
    </row>
    <row r="535">
      <c r="A535" s="38" t="s">
        <v>2996</v>
      </c>
      <c r="B535" s="39">
        <v>46193.0</v>
      </c>
      <c r="C535" s="38" t="s">
        <v>189</v>
      </c>
      <c r="D535" s="31" t="s">
        <v>2515</v>
      </c>
      <c r="E535" s="31" t="s">
        <v>2515</v>
      </c>
      <c r="F535" s="32" t="s">
        <v>1000</v>
      </c>
      <c r="G535" s="32" t="s">
        <v>1000</v>
      </c>
      <c r="H535" s="31" t="s">
        <v>2515</v>
      </c>
      <c r="I535" s="33" t="s">
        <v>2516</v>
      </c>
      <c r="J535" s="33"/>
      <c r="K535" s="40">
        <v>2200.0</v>
      </c>
      <c r="L535" s="40">
        <v>2200.0</v>
      </c>
      <c r="M535" s="31" t="s">
        <v>2515</v>
      </c>
      <c r="N535" s="38" t="s">
        <v>84</v>
      </c>
      <c r="O535" s="33" t="s">
        <v>2516</v>
      </c>
      <c r="P535" s="38" t="s">
        <v>2560</v>
      </c>
      <c r="Q535" s="41" t="s">
        <v>39</v>
      </c>
      <c r="R535" s="36"/>
      <c r="S535" s="37"/>
      <c r="T535" s="37"/>
      <c r="U535" s="2"/>
      <c r="V535" s="2"/>
      <c r="W535" s="2"/>
      <c r="X535" s="2"/>
      <c r="Y535" s="2"/>
      <c r="Z535" s="2"/>
    </row>
    <row r="536">
      <c r="A536" s="29" t="s">
        <v>2997</v>
      </c>
      <c r="B536" s="30">
        <v>46200.0</v>
      </c>
      <c r="C536" s="29" t="s">
        <v>189</v>
      </c>
      <c r="D536" s="31" t="s">
        <v>2515</v>
      </c>
      <c r="E536" s="31" t="s">
        <v>2515</v>
      </c>
      <c r="F536" s="31" t="s">
        <v>2515</v>
      </c>
      <c r="G536" s="31" t="s">
        <v>2515</v>
      </c>
      <c r="H536" s="31" t="s">
        <v>2515</v>
      </c>
      <c r="I536" s="33" t="s">
        <v>2516</v>
      </c>
      <c r="J536" s="33"/>
      <c r="K536" s="34">
        <v>450.0</v>
      </c>
      <c r="L536" s="34">
        <v>450.0</v>
      </c>
      <c r="M536" s="31" t="s">
        <v>2515</v>
      </c>
      <c r="N536" s="29" t="s">
        <v>2998</v>
      </c>
      <c r="O536" s="33" t="s">
        <v>2516</v>
      </c>
      <c r="P536" s="29" t="s">
        <v>2517</v>
      </c>
      <c r="Q536" s="35" t="s">
        <v>2556</v>
      </c>
      <c r="R536" s="36"/>
      <c r="S536" s="37"/>
      <c r="T536" s="37"/>
      <c r="U536" s="2"/>
      <c r="V536" s="2"/>
      <c r="W536" s="2"/>
      <c r="X536" s="2"/>
      <c r="Y536" s="2"/>
      <c r="Z536" s="2"/>
    </row>
    <row r="537">
      <c r="A537" s="38" t="s">
        <v>2999</v>
      </c>
      <c r="B537" s="39">
        <v>46185.0</v>
      </c>
      <c r="C537" s="38" t="s">
        <v>189</v>
      </c>
      <c r="D537" s="31" t="s">
        <v>2515</v>
      </c>
      <c r="E537" s="31" t="s">
        <v>2515</v>
      </c>
      <c r="F537" s="32" t="s">
        <v>1000</v>
      </c>
      <c r="G537" s="32" t="s">
        <v>1000</v>
      </c>
      <c r="H537" s="31" t="s">
        <v>2515</v>
      </c>
      <c r="I537" s="33" t="s">
        <v>2516</v>
      </c>
      <c r="J537" s="33"/>
      <c r="K537" s="40">
        <v>0.0</v>
      </c>
      <c r="L537" s="40">
        <v>0.0</v>
      </c>
      <c r="M537" s="32" t="s">
        <v>1000</v>
      </c>
      <c r="N537" s="38" t="s">
        <v>2998</v>
      </c>
      <c r="O537" s="33" t="s">
        <v>2516</v>
      </c>
      <c r="P537" s="38" t="s">
        <v>2517</v>
      </c>
      <c r="Q537" s="41" t="s">
        <v>2556</v>
      </c>
      <c r="R537" s="36"/>
      <c r="S537" s="37"/>
      <c r="T537" s="37"/>
      <c r="U537" s="2"/>
      <c r="V537" s="2"/>
      <c r="W537" s="2"/>
      <c r="X537" s="2"/>
      <c r="Y537" s="2"/>
      <c r="Z537" s="2"/>
    </row>
    <row r="538">
      <c r="A538" s="29" t="s">
        <v>851</v>
      </c>
      <c r="B538" s="30">
        <v>46212.0</v>
      </c>
      <c r="C538" s="29" t="s">
        <v>89</v>
      </c>
      <c r="D538" s="31" t="s">
        <v>2515</v>
      </c>
      <c r="E538" s="31" t="s">
        <v>2515</v>
      </c>
      <c r="F538" s="31" t="s">
        <v>2515</v>
      </c>
      <c r="G538" s="31" t="s">
        <v>2515</v>
      </c>
      <c r="H538" s="31" t="s">
        <v>2515</v>
      </c>
      <c r="I538" s="33" t="s">
        <v>2516</v>
      </c>
      <c r="J538" s="33"/>
      <c r="K538" s="34">
        <v>847.5</v>
      </c>
      <c r="L538" s="34">
        <v>847.5</v>
      </c>
      <c r="M538" s="31" t="s">
        <v>2515</v>
      </c>
      <c r="N538" s="29" t="s">
        <v>834</v>
      </c>
      <c r="O538" s="33" t="s">
        <v>2516</v>
      </c>
      <c r="P538" s="29" t="s">
        <v>2517</v>
      </c>
      <c r="Q538" s="35" t="s">
        <v>2556</v>
      </c>
      <c r="R538" s="36"/>
      <c r="S538" s="37"/>
      <c r="T538" s="37"/>
      <c r="U538" s="2"/>
      <c r="V538" s="2"/>
      <c r="W538" s="2"/>
      <c r="X538" s="2"/>
      <c r="Y538" s="2"/>
      <c r="Z538" s="2"/>
    </row>
    <row r="539">
      <c r="A539" s="38" t="s">
        <v>833</v>
      </c>
      <c r="B539" s="39">
        <v>46211.0</v>
      </c>
      <c r="C539" s="38" t="s">
        <v>189</v>
      </c>
      <c r="D539" s="31" t="s">
        <v>2515</v>
      </c>
      <c r="E539" s="31" t="s">
        <v>2515</v>
      </c>
      <c r="F539" s="31" t="s">
        <v>2515</v>
      </c>
      <c r="G539" s="31" t="s">
        <v>2515</v>
      </c>
      <c r="H539" s="31" t="s">
        <v>2515</v>
      </c>
      <c r="I539" s="33" t="s">
        <v>2516</v>
      </c>
      <c r="J539" s="33"/>
      <c r="K539" s="40">
        <v>1462.5</v>
      </c>
      <c r="L539" s="40">
        <v>1462.5</v>
      </c>
      <c r="M539" s="31" t="s">
        <v>2515</v>
      </c>
      <c r="N539" s="38" t="s">
        <v>834</v>
      </c>
      <c r="O539" s="33" t="s">
        <v>2516</v>
      </c>
      <c r="P539" s="38" t="s">
        <v>2517</v>
      </c>
      <c r="Q539" s="41" t="s">
        <v>2556</v>
      </c>
      <c r="R539" s="36"/>
      <c r="S539" s="37"/>
      <c r="T539" s="37"/>
      <c r="U539" s="2"/>
      <c r="V539" s="2"/>
      <c r="W539" s="2"/>
      <c r="X539" s="2"/>
      <c r="Y539" s="2"/>
      <c r="Z539" s="2"/>
    </row>
    <row r="540">
      <c r="A540" s="29" t="s">
        <v>3000</v>
      </c>
      <c r="B540" s="30">
        <v>46146.0</v>
      </c>
      <c r="C540" s="29" t="s">
        <v>2542</v>
      </c>
      <c r="D540" s="31" t="s">
        <v>2515</v>
      </c>
      <c r="E540" s="31" t="s">
        <v>2515</v>
      </c>
      <c r="F540" s="31" t="s">
        <v>2515</v>
      </c>
      <c r="G540" s="31" t="s">
        <v>2515</v>
      </c>
      <c r="H540" s="31" t="s">
        <v>2515</v>
      </c>
      <c r="I540" s="33" t="s">
        <v>2516</v>
      </c>
      <c r="J540" s="33"/>
      <c r="K540" s="34">
        <v>4500.0</v>
      </c>
      <c r="L540" s="34">
        <v>4500.0</v>
      </c>
      <c r="M540" s="31" t="s">
        <v>2515</v>
      </c>
      <c r="N540" s="29" t="s">
        <v>970</v>
      </c>
      <c r="O540" s="33" t="s">
        <v>2516</v>
      </c>
      <c r="P540" s="29" t="s">
        <v>2555</v>
      </c>
      <c r="Q540" s="35" t="s">
        <v>2556</v>
      </c>
      <c r="R540" s="36"/>
      <c r="S540" s="37"/>
      <c r="T540" s="37"/>
      <c r="U540" s="2"/>
      <c r="V540" s="2"/>
      <c r="W540" s="2"/>
      <c r="X540" s="2"/>
      <c r="Y540" s="2"/>
      <c r="Z540" s="2"/>
    </row>
    <row r="541">
      <c r="A541" s="38" t="s">
        <v>3001</v>
      </c>
      <c r="B541" s="39">
        <v>46155.0</v>
      </c>
      <c r="C541" s="38" t="s">
        <v>189</v>
      </c>
      <c r="D541" s="31" t="s">
        <v>2515</v>
      </c>
      <c r="E541" s="31" t="s">
        <v>2515</v>
      </c>
      <c r="F541" s="31" t="s">
        <v>2515</v>
      </c>
      <c r="G541" s="31" t="s">
        <v>2515</v>
      </c>
      <c r="H541" s="31" t="s">
        <v>2515</v>
      </c>
      <c r="I541" s="33" t="s">
        <v>2516</v>
      </c>
      <c r="J541" s="33"/>
      <c r="K541" s="40">
        <v>2200.0</v>
      </c>
      <c r="L541" s="40">
        <v>2200.0</v>
      </c>
      <c r="M541" s="31" t="s">
        <v>2515</v>
      </c>
      <c r="N541" s="38" t="s">
        <v>970</v>
      </c>
      <c r="O541" s="33" t="s">
        <v>2516</v>
      </c>
      <c r="P541" s="38" t="s">
        <v>2555</v>
      </c>
      <c r="Q541" s="41" t="s">
        <v>2556</v>
      </c>
      <c r="R541" s="36"/>
      <c r="S541" s="37"/>
      <c r="T541" s="37"/>
      <c r="U541" s="2"/>
      <c r="V541" s="2"/>
      <c r="W541" s="2"/>
      <c r="X541" s="2"/>
      <c r="Y541" s="2"/>
      <c r="Z541" s="2"/>
    </row>
    <row r="542">
      <c r="A542" s="29" t="s">
        <v>3002</v>
      </c>
      <c r="B542" s="30">
        <v>46160.0</v>
      </c>
      <c r="C542" s="29" t="s">
        <v>89</v>
      </c>
      <c r="D542" s="31" t="s">
        <v>2515</v>
      </c>
      <c r="E542" s="31" t="s">
        <v>2515</v>
      </c>
      <c r="F542" s="31" t="s">
        <v>2515</v>
      </c>
      <c r="G542" s="31" t="s">
        <v>2515</v>
      </c>
      <c r="H542" s="31" t="s">
        <v>2515</v>
      </c>
      <c r="I542" s="33" t="s">
        <v>2516</v>
      </c>
      <c r="J542" s="33"/>
      <c r="K542" s="34">
        <v>1500.0</v>
      </c>
      <c r="L542" s="34">
        <v>1500.0</v>
      </c>
      <c r="M542" s="31" t="s">
        <v>2515</v>
      </c>
      <c r="N542" s="29" t="s">
        <v>970</v>
      </c>
      <c r="O542" s="33" t="s">
        <v>2516</v>
      </c>
      <c r="P542" s="29" t="s">
        <v>2555</v>
      </c>
      <c r="Q542" s="35" t="s">
        <v>2556</v>
      </c>
      <c r="R542" s="36"/>
      <c r="S542" s="37"/>
      <c r="T542" s="37"/>
      <c r="U542" s="2"/>
      <c r="V542" s="2"/>
      <c r="W542" s="2"/>
      <c r="X542" s="2"/>
      <c r="Y542" s="2"/>
      <c r="Z542" s="2"/>
    </row>
    <row r="543">
      <c r="A543" s="38" t="s">
        <v>3003</v>
      </c>
      <c r="B543" s="39">
        <v>46167.0</v>
      </c>
      <c r="C543" s="38" t="s">
        <v>189</v>
      </c>
      <c r="D543" s="31" t="s">
        <v>2515</v>
      </c>
      <c r="E543" s="31" t="s">
        <v>2515</v>
      </c>
      <c r="F543" s="31" t="s">
        <v>2515</v>
      </c>
      <c r="G543" s="31" t="s">
        <v>2515</v>
      </c>
      <c r="H543" s="31" t="s">
        <v>2515</v>
      </c>
      <c r="I543" s="33" t="s">
        <v>2516</v>
      </c>
      <c r="J543" s="33"/>
      <c r="K543" s="40">
        <v>0.0</v>
      </c>
      <c r="L543" s="40">
        <v>0.0</v>
      </c>
      <c r="M543" s="32" t="s">
        <v>1000</v>
      </c>
      <c r="N543" s="38" t="s">
        <v>970</v>
      </c>
      <c r="O543" s="33" t="s">
        <v>2516</v>
      </c>
      <c r="P543" s="38" t="s">
        <v>2555</v>
      </c>
      <c r="Q543" s="41" t="s">
        <v>2556</v>
      </c>
      <c r="R543" s="36"/>
      <c r="S543" s="37"/>
      <c r="T543" s="37"/>
      <c r="U543" s="2"/>
      <c r="V543" s="2"/>
      <c r="W543" s="2"/>
      <c r="X543" s="2"/>
      <c r="Y543" s="2"/>
      <c r="Z543" s="2"/>
    </row>
    <row r="544">
      <c r="A544" s="29" t="s">
        <v>969</v>
      </c>
      <c r="B544" s="30">
        <v>46176.0</v>
      </c>
      <c r="C544" s="29" t="s">
        <v>89</v>
      </c>
      <c r="D544" s="31" t="s">
        <v>2515</v>
      </c>
      <c r="E544" s="31" t="s">
        <v>2515</v>
      </c>
      <c r="F544" s="31" t="s">
        <v>2515</v>
      </c>
      <c r="G544" s="31" t="s">
        <v>2515</v>
      </c>
      <c r="H544" s="31" t="s">
        <v>2515</v>
      </c>
      <c r="I544" s="33" t="s">
        <v>2516</v>
      </c>
      <c r="J544" s="33"/>
      <c r="K544" s="34">
        <v>4500.0</v>
      </c>
      <c r="L544" s="34">
        <v>4500.0</v>
      </c>
      <c r="M544" s="31" t="s">
        <v>2515</v>
      </c>
      <c r="N544" s="29" t="s">
        <v>970</v>
      </c>
      <c r="O544" s="33" t="s">
        <v>2516</v>
      </c>
      <c r="P544" s="29" t="s">
        <v>2555</v>
      </c>
      <c r="Q544" s="35" t="s">
        <v>2556</v>
      </c>
      <c r="R544" s="36"/>
      <c r="S544" s="37"/>
      <c r="T544" s="37"/>
      <c r="U544" s="2"/>
      <c r="V544" s="2"/>
      <c r="W544" s="2"/>
      <c r="X544" s="2"/>
      <c r="Y544" s="2"/>
      <c r="Z544" s="2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6"/>
      <c r="R545" s="36"/>
      <c r="S545" s="37"/>
      <c r="T545" s="37"/>
      <c r="U545" s="2"/>
      <c r="V545" s="2"/>
      <c r="W545" s="2"/>
      <c r="X545" s="2"/>
      <c r="Y545" s="2"/>
      <c r="Z545" s="2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6"/>
      <c r="R546" s="36"/>
      <c r="S546" s="37"/>
      <c r="T546" s="37"/>
      <c r="U546" s="2"/>
      <c r="V546" s="2"/>
      <c r="W546" s="2"/>
      <c r="X546" s="2"/>
      <c r="Y546" s="2"/>
      <c r="Z546" s="2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6"/>
      <c r="R547" s="36"/>
      <c r="S547" s="37"/>
      <c r="T547" s="37"/>
      <c r="U547" s="2"/>
      <c r="V547" s="2"/>
      <c r="W547" s="2"/>
      <c r="X547" s="2"/>
      <c r="Y547" s="2"/>
      <c r="Z547" s="2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6"/>
      <c r="R548" s="36"/>
      <c r="S548" s="37"/>
      <c r="T548" s="37"/>
      <c r="U548" s="2"/>
      <c r="V548" s="2"/>
      <c r="W548" s="2"/>
      <c r="X548" s="2"/>
      <c r="Y548" s="2"/>
      <c r="Z548" s="2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6"/>
      <c r="R549" s="36"/>
      <c r="S549" s="37"/>
      <c r="T549" s="37"/>
      <c r="U549" s="2"/>
      <c r="V549" s="2"/>
      <c r="W549" s="2"/>
      <c r="X549" s="2"/>
      <c r="Y549" s="2"/>
      <c r="Z549" s="2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6"/>
      <c r="R550" s="36"/>
      <c r="S550" s="37"/>
      <c r="T550" s="37"/>
      <c r="U550" s="2"/>
      <c r="V550" s="2"/>
      <c r="W550" s="2"/>
      <c r="X550" s="2"/>
      <c r="Y550" s="2"/>
      <c r="Z550" s="2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6"/>
      <c r="R551" s="36"/>
      <c r="S551" s="37"/>
      <c r="T551" s="37"/>
      <c r="U551" s="2"/>
      <c r="V551" s="2"/>
      <c r="W551" s="2"/>
      <c r="X551" s="2"/>
      <c r="Y551" s="2"/>
      <c r="Z551" s="2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6"/>
      <c r="R552" s="36"/>
      <c r="S552" s="37"/>
      <c r="T552" s="37"/>
      <c r="U552" s="2"/>
      <c r="V552" s="2"/>
      <c r="W552" s="2"/>
      <c r="X552" s="2"/>
      <c r="Y552" s="2"/>
      <c r="Z552" s="2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6"/>
      <c r="R553" s="36"/>
      <c r="S553" s="37"/>
      <c r="T553" s="37"/>
      <c r="U553" s="2"/>
      <c r="V553" s="2"/>
      <c r="W553" s="2"/>
      <c r="X553" s="2"/>
      <c r="Y553" s="2"/>
      <c r="Z553" s="2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6"/>
      <c r="R554" s="36"/>
      <c r="S554" s="37"/>
      <c r="T554" s="37"/>
      <c r="U554" s="2"/>
      <c r="V554" s="2"/>
      <c r="W554" s="2"/>
      <c r="X554" s="2"/>
      <c r="Y554" s="2"/>
      <c r="Z554" s="2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6"/>
      <c r="R555" s="36"/>
      <c r="S555" s="37"/>
      <c r="T555" s="37"/>
      <c r="U555" s="2"/>
      <c r="V555" s="2"/>
      <c r="W555" s="2"/>
      <c r="X555" s="2"/>
      <c r="Y555" s="2"/>
      <c r="Z555" s="2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6"/>
      <c r="R556" s="36"/>
      <c r="S556" s="37"/>
      <c r="T556" s="37"/>
      <c r="U556" s="2"/>
      <c r="V556" s="2"/>
      <c r="W556" s="2"/>
      <c r="X556" s="2"/>
      <c r="Y556" s="2"/>
      <c r="Z556" s="2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6"/>
      <c r="R557" s="36"/>
      <c r="S557" s="37"/>
      <c r="T557" s="37"/>
      <c r="U557" s="2"/>
      <c r="V557" s="2"/>
      <c r="W557" s="2"/>
      <c r="X557" s="2"/>
      <c r="Y557" s="2"/>
      <c r="Z557" s="2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6"/>
      <c r="R558" s="36"/>
      <c r="S558" s="37"/>
      <c r="T558" s="37"/>
      <c r="U558" s="2"/>
      <c r="V558" s="2"/>
      <c r="W558" s="2"/>
      <c r="X558" s="2"/>
      <c r="Y558" s="2"/>
      <c r="Z558" s="2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6"/>
      <c r="R559" s="36"/>
      <c r="S559" s="37"/>
      <c r="T559" s="37"/>
      <c r="U559" s="2"/>
      <c r="V559" s="2"/>
      <c r="W559" s="2"/>
      <c r="X559" s="2"/>
      <c r="Y559" s="2"/>
      <c r="Z559" s="2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6"/>
      <c r="R560" s="36"/>
      <c r="S560" s="37"/>
      <c r="T560" s="37"/>
      <c r="U560" s="2"/>
      <c r="V560" s="2"/>
      <c r="W560" s="2"/>
      <c r="X560" s="2"/>
      <c r="Y560" s="2"/>
      <c r="Z560" s="2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6"/>
      <c r="R561" s="36"/>
      <c r="S561" s="37"/>
      <c r="T561" s="37"/>
      <c r="U561" s="2"/>
      <c r="V561" s="2"/>
      <c r="W561" s="2"/>
      <c r="X561" s="2"/>
      <c r="Y561" s="2"/>
      <c r="Z561" s="2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6"/>
      <c r="R562" s="36"/>
      <c r="S562" s="37"/>
      <c r="T562" s="37"/>
      <c r="U562" s="2"/>
      <c r="V562" s="2"/>
      <c r="W562" s="2"/>
      <c r="X562" s="2"/>
      <c r="Y562" s="2"/>
      <c r="Z562" s="2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6"/>
      <c r="R563" s="36"/>
      <c r="S563" s="37"/>
      <c r="T563" s="37"/>
      <c r="U563" s="2"/>
      <c r="V563" s="2"/>
      <c r="W563" s="2"/>
      <c r="X563" s="2"/>
      <c r="Y563" s="2"/>
      <c r="Z563" s="2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6"/>
      <c r="R564" s="36"/>
      <c r="S564" s="37"/>
      <c r="T564" s="37"/>
      <c r="U564" s="2"/>
      <c r="V564" s="2"/>
      <c r="W564" s="2"/>
      <c r="X564" s="2"/>
      <c r="Y564" s="2"/>
      <c r="Z564" s="2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6"/>
      <c r="R565" s="36"/>
      <c r="S565" s="37"/>
      <c r="T565" s="37"/>
      <c r="U565" s="2"/>
      <c r="V565" s="2"/>
      <c r="W565" s="2"/>
      <c r="X565" s="2"/>
      <c r="Y565" s="2"/>
      <c r="Z565" s="2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6"/>
      <c r="R566" s="36"/>
      <c r="S566" s="37"/>
      <c r="T566" s="37"/>
      <c r="U566" s="2"/>
      <c r="V566" s="2"/>
      <c r="W566" s="2"/>
      <c r="X566" s="2"/>
      <c r="Y566" s="2"/>
      <c r="Z566" s="2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6"/>
      <c r="R567" s="36"/>
      <c r="S567" s="37"/>
      <c r="T567" s="37"/>
      <c r="U567" s="2"/>
      <c r="V567" s="2"/>
      <c r="W567" s="2"/>
      <c r="X567" s="2"/>
      <c r="Y567" s="2"/>
      <c r="Z567" s="2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6"/>
      <c r="R568" s="36"/>
      <c r="S568" s="37"/>
      <c r="T568" s="37"/>
      <c r="U568" s="2"/>
      <c r="V568" s="2"/>
      <c r="W568" s="2"/>
      <c r="X568" s="2"/>
      <c r="Y568" s="2"/>
      <c r="Z568" s="2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6"/>
      <c r="R569" s="36"/>
      <c r="S569" s="37"/>
      <c r="T569" s="37"/>
      <c r="U569" s="2"/>
      <c r="V569" s="2"/>
      <c r="W569" s="2"/>
      <c r="X569" s="2"/>
      <c r="Y569" s="2"/>
      <c r="Z569" s="2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6"/>
      <c r="R570" s="36"/>
      <c r="S570" s="37"/>
      <c r="T570" s="37"/>
      <c r="U570" s="2"/>
      <c r="V570" s="2"/>
      <c r="W570" s="2"/>
      <c r="X570" s="2"/>
      <c r="Y570" s="2"/>
      <c r="Z570" s="2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6"/>
      <c r="R571" s="36"/>
      <c r="S571" s="37"/>
      <c r="T571" s="37"/>
      <c r="U571" s="2"/>
      <c r="V571" s="2"/>
      <c r="W571" s="2"/>
      <c r="X571" s="2"/>
      <c r="Y571" s="2"/>
      <c r="Z571" s="2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6"/>
      <c r="R572" s="36"/>
      <c r="S572" s="37"/>
      <c r="T572" s="37"/>
      <c r="U572" s="2"/>
      <c r="V572" s="2"/>
      <c r="W572" s="2"/>
      <c r="X572" s="2"/>
      <c r="Y572" s="2"/>
      <c r="Z572" s="2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6"/>
      <c r="R573" s="36"/>
      <c r="S573" s="37"/>
      <c r="T573" s="37"/>
      <c r="U573" s="2"/>
      <c r="V573" s="2"/>
      <c r="W573" s="2"/>
      <c r="X573" s="2"/>
      <c r="Y573" s="2"/>
      <c r="Z573" s="2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6"/>
      <c r="R574" s="36"/>
      <c r="S574" s="37"/>
      <c r="T574" s="37"/>
      <c r="U574" s="2"/>
      <c r="V574" s="2"/>
      <c r="W574" s="2"/>
      <c r="X574" s="2"/>
      <c r="Y574" s="2"/>
      <c r="Z574" s="2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6"/>
      <c r="R575" s="36"/>
      <c r="S575" s="37"/>
      <c r="T575" s="37"/>
      <c r="U575" s="2"/>
      <c r="V575" s="2"/>
      <c r="W575" s="2"/>
      <c r="X575" s="2"/>
      <c r="Y575" s="2"/>
      <c r="Z575" s="2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6"/>
      <c r="R576" s="36"/>
      <c r="S576" s="37"/>
      <c r="T576" s="37"/>
      <c r="U576" s="2"/>
      <c r="V576" s="2"/>
      <c r="W576" s="2"/>
      <c r="X576" s="2"/>
      <c r="Y576" s="2"/>
      <c r="Z576" s="2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6"/>
      <c r="R577" s="36"/>
      <c r="S577" s="37"/>
      <c r="T577" s="37"/>
      <c r="U577" s="2"/>
      <c r="V577" s="2"/>
      <c r="W577" s="2"/>
      <c r="X577" s="2"/>
      <c r="Y577" s="2"/>
      <c r="Z577" s="2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6"/>
      <c r="R578" s="36"/>
      <c r="S578" s="37"/>
      <c r="T578" s="37"/>
      <c r="U578" s="2"/>
      <c r="V578" s="2"/>
      <c r="W578" s="2"/>
      <c r="X578" s="2"/>
      <c r="Y578" s="2"/>
      <c r="Z578" s="2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6"/>
      <c r="R579" s="36"/>
      <c r="S579" s="37"/>
      <c r="T579" s="37"/>
      <c r="U579" s="2"/>
      <c r="V579" s="2"/>
      <c r="W579" s="2"/>
      <c r="X579" s="2"/>
      <c r="Y579" s="2"/>
      <c r="Z579" s="2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6"/>
      <c r="R580" s="36"/>
      <c r="S580" s="37"/>
      <c r="T580" s="37"/>
      <c r="U580" s="2"/>
      <c r="V580" s="2"/>
      <c r="W580" s="2"/>
      <c r="X580" s="2"/>
      <c r="Y580" s="2"/>
      <c r="Z580" s="2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6"/>
      <c r="R581" s="36"/>
      <c r="S581" s="37"/>
      <c r="T581" s="37"/>
      <c r="U581" s="2"/>
      <c r="V581" s="2"/>
      <c r="W581" s="2"/>
      <c r="X581" s="2"/>
      <c r="Y581" s="2"/>
      <c r="Z581" s="2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6"/>
      <c r="R582" s="36"/>
      <c r="S582" s="37"/>
      <c r="T582" s="37"/>
      <c r="U582" s="2"/>
      <c r="V582" s="2"/>
      <c r="W582" s="2"/>
      <c r="X582" s="2"/>
      <c r="Y582" s="2"/>
      <c r="Z582" s="2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6"/>
      <c r="R583" s="36"/>
      <c r="S583" s="37"/>
      <c r="T583" s="37"/>
      <c r="U583" s="2"/>
      <c r="V583" s="2"/>
      <c r="W583" s="2"/>
      <c r="X583" s="2"/>
      <c r="Y583" s="2"/>
      <c r="Z583" s="2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6"/>
      <c r="R584" s="36"/>
      <c r="S584" s="37"/>
      <c r="T584" s="37"/>
      <c r="U584" s="2"/>
      <c r="V584" s="2"/>
      <c r="W584" s="2"/>
      <c r="X584" s="2"/>
      <c r="Y584" s="2"/>
      <c r="Z584" s="2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6"/>
      <c r="R585" s="36"/>
      <c r="S585" s="37"/>
      <c r="T585" s="37"/>
      <c r="U585" s="2"/>
      <c r="V585" s="2"/>
      <c r="W585" s="2"/>
      <c r="X585" s="2"/>
      <c r="Y585" s="2"/>
      <c r="Z585" s="2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6"/>
      <c r="R586" s="36"/>
      <c r="S586" s="37"/>
      <c r="T586" s="37"/>
      <c r="U586" s="2"/>
      <c r="V586" s="2"/>
      <c r="W586" s="2"/>
      <c r="X586" s="2"/>
      <c r="Y586" s="2"/>
      <c r="Z586" s="2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6"/>
      <c r="R587" s="36"/>
      <c r="S587" s="37"/>
      <c r="T587" s="37"/>
      <c r="U587" s="2"/>
      <c r="V587" s="2"/>
      <c r="W587" s="2"/>
      <c r="X587" s="2"/>
      <c r="Y587" s="2"/>
      <c r="Z587" s="2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6"/>
      <c r="R588" s="36"/>
      <c r="S588" s="37"/>
      <c r="T588" s="37"/>
      <c r="U588" s="2"/>
      <c r="V588" s="2"/>
      <c r="W588" s="2"/>
      <c r="X588" s="2"/>
      <c r="Y588" s="2"/>
      <c r="Z588" s="2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6"/>
      <c r="R589" s="36"/>
      <c r="S589" s="37"/>
      <c r="T589" s="37"/>
      <c r="U589" s="2"/>
      <c r="V589" s="2"/>
      <c r="W589" s="2"/>
      <c r="X589" s="2"/>
      <c r="Y589" s="2"/>
      <c r="Z589" s="2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6"/>
      <c r="R590" s="36"/>
      <c r="S590" s="37"/>
      <c r="T590" s="37"/>
      <c r="U590" s="2"/>
      <c r="V590" s="2"/>
      <c r="W590" s="2"/>
      <c r="X590" s="2"/>
      <c r="Y590" s="2"/>
      <c r="Z590" s="2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6"/>
      <c r="R591" s="36"/>
      <c r="S591" s="37"/>
      <c r="T591" s="37"/>
      <c r="U591" s="2"/>
      <c r="V591" s="2"/>
      <c r="W591" s="2"/>
      <c r="X591" s="2"/>
      <c r="Y591" s="2"/>
      <c r="Z591" s="2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6"/>
      <c r="R592" s="36"/>
      <c r="S592" s="37"/>
      <c r="T592" s="37"/>
      <c r="U592" s="2"/>
      <c r="V592" s="2"/>
      <c r="W592" s="2"/>
      <c r="X592" s="2"/>
      <c r="Y592" s="2"/>
      <c r="Z592" s="2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6"/>
      <c r="R593" s="36"/>
      <c r="S593" s="37"/>
      <c r="T593" s="37"/>
      <c r="U593" s="2"/>
      <c r="V593" s="2"/>
      <c r="W593" s="2"/>
      <c r="X593" s="2"/>
      <c r="Y593" s="2"/>
      <c r="Z593" s="2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6"/>
      <c r="R594" s="36"/>
      <c r="S594" s="37"/>
      <c r="T594" s="37"/>
      <c r="U594" s="2"/>
      <c r="V594" s="2"/>
      <c r="W594" s="2"/>
      <c r="X594" s="2"/>
      <c r="Y594" s="2"/>
      <c r="Z594" s="2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6"/>
      <c r="R595" s="36"/>
      <c r="S595" s="37"/>
      <c r="T595" s="37"/>
      <c r="U595" s="2"/>
      <c r="V595" s="2"/>
      <c r="W595" s="2"/>
      <c r="X595" s="2"/>
      <c r="Y595" s="2"/>
      <c r="Z595" s="2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6"/>
      <c r="R596" s="36"/>
      <c r="S596" s="37"/>
      <c r="T596" s="37"/>
      <c r="U596" s="2"/>
      <c r="V596" s="2"/>
      <c r="W596" s="2"/>
      <c r="X596" s="2"/>
      <c r="Y596" s="2"/>
      <c r="Z596" s="2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6"/>
      <c r="R597" s="36"/>
      <c r="S597" s="37"/>
      <c r="T597" s="37"/>
      <c r="U597" s="2"/>
      <c r="V597" s="2"/>
      <c r="W597" s="2"/>
      <c r="X597" s="2"/>
      <c r="Y597" s="2"/>
      <c r="Z597" s="2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6"/>
      <c r="R598" s="36"/>
      <c r="S598" s="37"/>
      <c r="T598" s="37"/>
      <c r="U598" s="2"/>
      <c r="V598" s="2"/>
      <c r="W598" s="2"/>
      <c r="X598" s="2"/>
      <c r="Y598" s="2"/>
      <c r="Z598" s="2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6"/>
      <c r="R599" s="36"/>
      <c r="S599" s="37"/>
      <c r="T599" s="37"/>
      <c r="U599" s="2"/>
      <c r="V599" s="2"/>
      <c r="W599" s="2"/>
      <c r="X599" s="2"/>
      <c r="Y599" s="2"/>
      <c r="Z599" s="2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6"/>
      <c r="R600" s="36"/>
      <c r="S600" s="37"/>
      <c r="T600" s="37"/>
      <c r="U600" s="2"/>
      <c r="V600" s="2"/>
      <c r="W600" s="2"/>
      <c r="X600" s="2"/>
      <c r="Y600" s="2"/>
      <c r="Z600" s="2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6"/>
      <c r="R601" s="36"/>
      <c r="S601" s="37"/>
      <c r="T601" s="37"/>
      <c r="U601" s="2"/>
      <c r="V601" s="2"/>
      <c r="W601" s="2"/>
      <c r="X601" s="2"/>
      <c r="Y601" s="2"/>
      <c r="Z601" s="2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6"/>
      <c r="R602" s="36"/>
      <c r="S602" s="37"/>
      <c r="T602" s="37"/>
      <c r="U602" s="2"/>
      <c r="V602" s="2"/>
      <c r="W602" s="2"/>
      <c r="X602" s="2"/>
      <c r="Y602" s="2"/>
      <c r="Z602" s="2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6"/>
      <c r="R603" s="36"/>
      <c r="S603" s="37"/>
      <c r="T603" s="37"/>
      <c r="U603" s="2"/>
      <c r="V603" s="2"/>
      <c r="W603" s="2"/>
      <c r="X603" s="2"/>
      <c r="Y603" s="2"/>
      <c r="Z603" s="2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6"/>
      <c r="R604" s="36"/>
      <c r="S604" s="37"/>
      <c r="T604" s="37"/>
      <c r="U604" s="2"/>
      <c r="V604" s="2"/>
      <c r="W604" s="2"/>
      <c r="X604" s="2"/>
      <c r="Y604" s="2"/>
      <c r="Z604" s="2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6"/>
      <c r="R605" s="36"/>
      <c r="S605" s="37"/>
      <c r="T605" s="37"/>
      <c r="U605" s="2"/>
      <c r="V605" s="2"/>
      <c r="W605" s="2"/>
      <c r="X605" s="2"/>
      <c r="Y605" s="2"/>
      <c r="Z605" s="2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6"/>
      <c r="R606" s="36"/>
      <c r="S606" s="37"/>
      <c r="T606" s="37"/>
      <c r="U606" s="2"/>
      <c r="V606" s="2"/>
      <c r="W606" s="2"/>
      <c r="X606" s="2"/>
      <c r="Y606" s="2"/>
      <c r="Z606" s="2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6"/>
      <c r="R607" s="36"/>
      <c r="S607" s="37"/>
      <c r="T607" s="37"/>
      <c r="U607" s="2"/>
      <c r="V607" s="2"/>
      <c r="W607" s="2"/>
      <c r="X607" s="2"/>
      <c r="Y607" s="2"/>
      <c r="Z607" s="2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6"/>
      <c r="R608" s="36"/>
      <c r="S608" s="37"/>
      <c r="T608" s="37"/>
      <c r="U608" s="2"/>
      <c r="V608" s="2"/>
      <c r="W608" s="2"/>
      <c r="X608" s="2"/>
      <c r="Y608" s="2"/>
      <c r="Z608" s="2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6"/>
      <c r="R609" s="36"/>
      <c r="S609" s="37"/>
      <c r="T609" s="37"/>
      <c r="U609" s="2"/>
      <c r="V609" s="2"/>
      <c r="W609" s="2"/>
      <c r="X609" s="2"/>
      <c r="Y609" s="2"/>
      <c r="Z609" s="2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6"/>
      <c r="R610" s="36"/>
      <c r="S610" s="37"/>
      <c r="T610" s="37"/>
      <c r="U610" s="2"/>
      <c r="V610" s="2"/>
      <c r="W610" s="2"/>
      <c r="X610" s="2"/>
      <c r="Y610" s="2"/>
      <c r="Z610" s="2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6"/>
      <c r="R611" s="36"/>
      <c r="S611" s="37"/>
      <c r="T611" s="37"/>
      <c r="U611" s="2"/>
      <c r="V611" s="2"/>
      <c r="W611" s="2"/>
      <c r="X611" s="2"/>
      <c r="Y611" s="2"/>
      <c r="Z611" s="2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6"/>
      <c r="R612" s="36"/>
      <c r="S612" s="37"/>
      <c r="T612" s="37"/>
      <c r="U612" s="2"/>
      <c r="V612" s="2"/>
      <c r="W612" s="2"/>
      <c r="X612" s="2"/>
      <c r="Y612" s="2"/>
      <c r="Z612" s="2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6"/>
      <c r="R613" s="36"/>
      <c r="S613" s="37"/>
      <c r="T613" s="37"/>
      <c r="U613" s="2"/>
      <c r="V613" s="2"/>
      <c r="W613" s="2"/>
      <c r="X613" s="2"/>
      <c r="Y613" s="2"/>
      <c r="Z613" s="2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6"/>
      <c r="R614" s="36"/>
      <c r="S614" s="37"/>
      <c r="T614" s="37"/>
      <c r="U614" s="2"/>
      <c r="V614" s="2"/>
      <c r="W614" s="2"/>
      <c r="X614" s="2"/>
      <c r="Y614" s="2"/>
      <c r="Z614" s="2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6"/>
      <c r="R615" s="36"/>
      <c r="S615" s="37"/>
      <c r="T615" s="37"/>
      <c r="U615" s="2"/>
      <c r="V615" s="2"/>
      <c r="W615" s="2"/>
      <c r="X615" s="2"/>
      <c r="Y615" s="2"/>
      <c r="Z615" s="2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6"/>
      <c r="R616" s="36"/>
      <c r="S616" s="37"/>
      <c r="T616" s="37"/>
      <c r="U616" s="2"/>
      <c r="V616" s="2"/>
      <c r="W616" s="2"/>
      <c r="X616" s="2"/>
      <c r="Y616" s="2"/>
      <c r="Z616" s="2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6"/>
      <c r="R617" s="36"/>
      <c r="S617" s="37"/>
      <c r="T617" s="37"/>
      <c r="U617" s="2"/>
      <c r="V617" s="2"/>
      <c r="W617" s="2"/>
      <c r="X617" s="2"/>
      <c r="Y617" s="2"/>
      <c r="Z617" s="2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6"/>
      <c r="R618" s="36"/>
      <c r="S618" s="37"/>
      <c r="T618" s="37"/>
      <c r="U618" s="2"/>
      <c r="V618" s="2"/>
      <c r="W618" s="2"/>
      <c r="X618" s="2"/>
      <c r="Y618" s="2"/>
      <c r="Z618" s="2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6"/>
      <c r="R619" s="36"/>
      <c r="S619" s="37"/>
      <c r="T619" s="37"/>
      <c r="U619" s="2"/>
      <c r="V619" s="2"/>
      <c r="W619" s="2"/>
      <c r="X619" s="2"/>
      <c r="Y619" s="2"/>
      <c r="Z619" s="2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6"/>
      <c r="R620" s="36"/>
      <c r="S620" s="37"/>
      <c r="T620" s="37"/>
      <c r="U620" s="2"/>
      <c r="V620" s="2"/>
      <c r="W620" s="2"/>
      <c r="X620" s="2"/>
      <c r="Y620" s="2"/>
      <c r="Z620" s="2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6"/>
      <c r="R621" s="36"/>
      <c r="S621" s="37"/>
      <c r="T621" s="37"/>
      <c r="U621" s="2"/>
      <c r="V621" s="2"/>
      <c r="W621" s="2"/>
      <c r="X621" s="2"/>
      <c r="Y621" s="2"/>
      <c r="Z621" s="2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6"/>
      <c r="R622" s="36"/>
      <c r="S622" s="37"/>
      <c r="T622" s="37"/>
      <c r="U622" s="2"/>
      <c r="V622" s="2"/>
      <c r="W622" s="2"/>
      <c r="X622" s="2"/>
      <c r="Y622" s="2"/>
      <c r="Z622" s="2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6"/>
      <c r="R623" s="36"/>
      <c r="S623" s="37"/>
      <c r="T623" s="37"/>
      <c r="U623" s="2"/>
      <c r="V623" s="2"/>
      <c r="W623" s="2"/>
      <c r="X623" s="2"/>
      <c r="Y623" s="2"/>
      <c r="Z623" s="2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6"/>
      <c r="R624" s="36"/>
      <c r="S624" s="37"/>
      <c r="T624" s="37"/>
      <c r="U624" s="2"/>
      <c r="V624" s="2"/>
      <c r="W624" s="2"/>
      <c r="X624" s="2"/>
      <c r="Y624" s="2"/>
      <c r="Z624" s="2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6"/>
      <c r="R625" s="36"/>
      <c r="S625" s="37"/>
      <c r="T625" s="37"/>
      <c r="U625" s="2"/>
      <c r="V625" s="2"/>
      <c r="W625" s="2"/>
      <c r="X625" s="2"/>
      <c r="Y625" s="2"/>
      <c r="Z625" s="2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6"/>
      <c r="R626" s="36"/>
      <c r="S626" s="37"/>
      <c r="T626" s="37"/>
      <c r="U626" s="2"/>
      <c r="V626" s="2"/>
      <c r="W626" s="2"/>
      <c r="X626" s="2"/>
      <c r="Y626" s="2"/>
      <c r="Z626" s="2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6"/>
      <c r="R627" s="36"/>
      <c r="S627" s="37"/>
      <c r="T627" s="37"/>
      <c r="U627" s="2"/>
      <c r="V627" s="2"/>
      <c r="W627" s="2"/>
      <c r="X627" s="2"/>
      <c r="Y627" s="2"/>
      <c r="Z627" s="2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6"/>
      <c r="R628" s="36"/>
      <c r="S628" s="37"/>
      <c r="T628" s="37"/>
      <c r="U628" s="2"/>
      <c r="V628" s="2"/>
      <c r="W628" s="2"/>
      <c r="X628" s="2"/>
      <c r="Y628" s="2"/>
      <c r="Z628" s="2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6"/>
      <c r="R629" s="36"/>
      <c r="S629" s="37"/>
      <c r="T629" s="37"/>
      <c r="U629" s="2"/>
      <c r="V629" s="2"/>
      <c r="W629" s="2"/>
      <c r="X629" s="2"/>
      <c r="Y629" s="2"/>
      <c r="Z629" s="2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6"/>
      <c r="R630" s="36"/>
      <c r="S630" s="37"/>
      <c r="T630" s="37"/>
      <c r="U630" s="2"/>
      <c r="V630" s="2"/>
      <c r="W630" s="2"/>
      <c r="X630" s="2"/>
      <c r="Y630" s="2"/>
      <c r="Z630" s="2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6"/>
      <c r="R631" s="36"/>
      <c r="S631" s="37"/>
      <c r="T631" s="37"/>
      <c r="U631" s="2"/>
      <c r="V631" s="2"/>
      <c r="W631" s="2"/>
      <c r="X631" s="2"/>
      <c r="Y631" s="2"/>
      <c r="Z631" s="2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6"/>
      <c r="R632" s="36"/>
      <c r="S632" s="37"/>
      <c r="T632" s="37"/>
      <c r="U632" s="2"/>
      <c r="V632" s="2"/>
      <c r="W632" s="2"/>
      <c r="X632" s="2"/>
      <c r="Y632" s="2"/>
      <c r="Z632" s="2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6"/>
      <c r="R633" s="36"/>
      <c r="S633" s="37"/>
      <c r="T633" s="37"/>
      <c r="U633" s="2"/>
      <c r="V633" s="2"/>
      <c r="W633" s="2"/>
      <c r="X633" s="2"/>
      <c r="Y633" s="2"/>
      <c r="Z633" s="2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6"/>
      <c r="R634" s="36"/>
      <c r="S634" s="37"/>
      <c r="T634" s="37"/>
      <c r="U634" s="2"/>
      <c r="V634" s="2"/>
      <c r="W634" s="2"/>
      <c r="X634" s="2"/>
      <c r="Y634" s="2"/>
      <c r="Z634" s="2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6"/>
      <c r="R635" s="36"/>
      <c r="S635" s="37"/>
      <c r="T635" s="37"/>
      <c r="U635" s="2"/>
      <c r="V635" s="2"/>
      <c r="W635" s="2"/>
      <c r="X635" s="2"/>
      <c r="Y635" s="2"/>
      <c r="Z635" s="2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6"/>
      <c r="R636" s="36"/>
      <c r="S636" s="37"/>
      <c r="T636" s="37"/>
      <c r="U636" s="2"/>
      <c r="V636" s="2"/>
      <c r="W636" s="2"/>
      <c r="X636" s="2"/>
      <c r="Y636" s="2"/>
      <c r="Z636" s="2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6"/>
      <c r="R637" s="36"/>
      <c r="S637" s="37"/>
      <c r="T637" s="37"/>
      <c r="U637" s="2"/>
      <c r="V637" s="2"/>
      <c r="W637" s="2"/>
      <c r="X637" s="2"/>
      <c r="Y637" s="2"/>
      <c r="Z637" s="2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6"/>
      <c r="R638" s="36"/>
      <c r="S638" s="37"/>
      <c r="T638" s="37"/>
      <c r="U638" s="2"/>
      <c r="V638" s="2"/>
      <c r="W638" s="2"/>
      <c r="X638" s="2"/>
      <c r="Y638" s="2"/>
      <c r="Z638" s="2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6"/>
      <c r="R639" s="36"/>
      <c r="S639" s="37"/>
      <c r="T639" s="37"/>
      <c r="U639" s="2"/>
      <c r="V639" s="2"/>
      <c r="W639" s="2"/>
      <c r="X639" s="2"/>
      <c r="Y639" s="2"/>
      <c r="Z639" s="2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6"/>
      <c r="R640" s="36"/>
      <c r="S640" s="37"/>
      <c r="T640" s="37"/>
      <c r="U640" s="2"/>
      <c r="V640" s="2"/>
      <c r="W640" s="2"/>
      <c r="X640" s="2"/>
      <c r="Y640" s="2"/>
      <c r="Z640" s="2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6"/>
      <c r="R641" s="36"/>
      <c r="S641" s="37"/>
      <c r="T641" s="37"/>
      <c r="U641" s="2"/>
      <c r="V641" s="2"/>
      <c r="W641" s="2"/>
      <c r="X641" s="2"/>
      <c r="Y641" s="2"/>
      <c r="Z641" s="2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6"/>
      <c r="R642" s="36"/>
      <c r="S642" s="37"/>
      <c r="T642" s="37"/>
      <c r="U642" s="2"/>
      <c r="V642" s="2"/>
      <c r="W642" s="2"/>
      <c r="X642" s="2"/>
      <c r="Y642" s="2"/>
      <c r="Z642" s="2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6"/>
      <c r="R643" s="36"/>
      <c r="S643" s="37"/>
      <c r="T643" s="37"/>
      <c r="U643" s="2"/>
      <c r="V643" s="2"/>
      <c r="W643" s="2"/>
      <c r="X643" s="2"/>
      <c r="Y643" s="2"/>
      <c r="Z643" s="2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6"/>
      <c r="R644" s="36"/>
      <c r="S644" s="37"/>
      <c r="T644" s="37"/>
      <c r="U644" s="2"/>
      <c r="V644" s="2"/>
      <c r="W644" s="2"/>
      <c r="X644" s="2"/>
      <c r="Y644" s="2"/>
      <c r="Z644" s="2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6"/>
      <c r="R645" s="36"/>
      <c r="S645" s="37"/>
      <c r="T645" s="37"/>
      <c r="U645" s="2"/>
      <c r="V645" s="2"/>
      <c r="W645" s="2"/>
      <c r="X645" s="2"/>
      <c r="Y645" s="2"/>
      <c r="Z645" s="2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6"/>
      <c r="R646" s="36"/>
      <c r="S646" s="37"/>
      <c r="T646" s="37"/>
      <c r="U646" s="2"/>
      <c r="V646" s="2"/>
      <c r="W646" s="2"/>
      <c r="X646" s="2"/>
      <c r="Y646" s="2"/>
      <c r="Z646" s="2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6"/>
      <c r="R647" s="36"/>
      <c r="S647" s="37"/>
      <c r="T647" s="37"/>
      <c r="U647" s="2"/>
      <c r="V647" s="2"/>
      <c r="W647" s="2"/>
      <c r="X647" s="2"/>
      <c r="Y647" s="2"/>
      <c r="Z647" s="2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6"/>
      <c r="R648" s="36"/>
      <c r="S648" s="37"/>
      <c r="T648" s="37"/>
      <c r="U648" s="2"/>
      <c r="V648" s="2"/>
      <c r="W648" s="2"/>
      <c r="X648" s="2"/>
      <c r="Y648" s="2"/>
      <c r="Z648" s="2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6"/>
      <c r="R649" s="36"/>
      <c r="S649" s="37"/>
      <c r="T649" s="37"/>
      <c r="U649" s="2"/>
      <c r="V649" s="2"/>
      <c r="W649" s="2"/>
      <c r="X649" s="2"/>
      <c r="Y649" s="2"/>
      <c r="Z649" s="2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6"/>
      <c r="R650" s="36"/>
      <c r="S650" s="37"/>
      <c r="T650" s="37"/>
      <c r="U650" s="2"/>
      <c r="V650" s="2"/>
      <c r="W650" s="2"/>
      <c r="X650" s="2"/>
      <c r="Y650" s="2"/>
      <c r="Z650" s="2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6"/>
      <c r="R651" s="36"/>
      <c r="S651" s="37"/>
      <c r="T651" s="37"/>
      <c r="U651" s="2"/>
      <c r="V651" s="2"/>
      <c r="W651" s="2"/>
      <c r="X651" s="2"/>
      <c r="Y651" s="2"/>
      <c r="Z651" s="2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6"/>
      <c r="R652" s="36"/>
      <c r="S652" s="37"/>
      <c r="T652" s="37"/>
      <c r="U652" s="2"/>
      <c r="V652" s="2"/>
      <c r="W652" s="2"/>
      <c r="X652" s="2"/>
      <c r="Y652" s="2"/>
      <c r="Z652" s="2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6"/>
      <c r="R653" s="36"/>
      <c r="S653" s="37"/>
      <c r="T653" s="37"/>
      <c r="U653" s="2"/>
      <c r="V653" s="2"/>
      <c r="W653" s="2"/>
      <c r="X653" s="2"/>
      <c r="Y653" s="2"/>
      <c r="Z653" s="2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6"/>
      <c r="R654" s="36"/>
      <c r="S654" s="37"/>
      <c r="T654" s="37"/>
      <c r="U654" s="2"/>
      <c r="V654" s="2"/>
      <c r="W654" s="2"/>
      <c r="X654" s="2"/>
      <c r="Y654" s="2"/>
      <c r="Z654" s="2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6"/>
      <c r="R655" s="36"/>
      <c r="S655" s="37"/>
      <c r="T655" s="37"/>
      <c r="U655" s="2"/>
      <c r="V655" s="2"/>
      <c r="W655" s="2"/>
      <c r="X655" s="2"/>
      <c r="Y655" s="2"/>
      <c r="Z655" s="2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6"/>
      <c r="R656" s="36"/>
      <c r="S656" s="37"/>
      <c r="T656" s="37"/>
      <c r="U656" s="2"/>
      <c r="V656" s="2"/>
      <c r="W656" s="2"/>
      <c r="X656" s="2"/>
      <c r="Y656" s="2"/>
      <c r="Z656" s="2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6"/>
      <c r="R657" s="36"/>
      <c r="S657" s="37"/>
      <c r="T657" s="37"/>
      <c r="U657" s="2"/>
      <c r="V657" s="2"/>
      <c r="W657" s="2"/>
      <c r="X657" s="2"/>
      <c r="Y657" s="2"/>
      <c r="Z657" s="2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6"/>
      <c r="R658" s="36"/>
      <c r="S658" s="37"/>
      <c r="T658" s="37"/>
      <c r="U658" s="2"/>
      <c r="V658" s="2"/>
      <c r="W658" s="2"/>
      <c r="X658" s="2"/>
      <c r="Y658" s="2"/>
      <c r="Z658" s="2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6"/>
      <c r="R659" s="36"/>
      <c r="S659" s="37"/>
      <c r="T659" s="37"/>
      <c r="U659" s="2"/>
      <c r="V659" s="2"/>
      <c r="W659" s="2"/>
      <c r="X659" s="2"/>
      <c r="Y659" s="2"/>
      <c r="Z659" s="2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6"/>
      <c r="R660" s="36"/>
      <c r="S660" s="37"/>
      <c r="T660" s="37"/>
      <c r="U660" s="2"/>
      <c r="V660" s="2"/>
      <c r="W660" s="2"/>
      <c r="X660" s="2"/>
      <c r="Y660" s="2"/>
      <c r="Z660" s="2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6"/>
      <c r="R661" s="36"/>
      <c r="S661" s="37"/>
      <c r="T661" s="37"/>
      <c r="U661" s="2"/>
      <c r="V661" s="2"/>
      <c r="W661" s="2"/>
      <c r="X661" s="2"/>
      <c r="Y661" s="2"/>
      <c r="Z661" s="2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6"/>
      <c r="R662" s="36"/>
      <c r="S662" s="37"/>
      <c r="T662" s="37"/>
      <c r="U662" s="2"/>
      <c r="V662" s="2"/>
      <c r="W662" s="2"/>
      <c r="X662" s="2"/>
      <c r="Y662" s="2"/>
      <c r="Z662" s="2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6"/>
      <c r="R663" s="36"/>
      <c r="S663" s="37"/>
      <c r="T663" s="37"/>
      <c r="U663" s="2"/>
      <c r="V663" s="2"/>
      <c r="W663" s="2"/>
      <c r="X663" s="2"/>
      <c r="Y663" s="2"/>
      <c r="Z663" s="2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6"/>
      <c r="R664" s="36"/>
      <c r="S664" s="37"/>
      <c r="T664" s="37"/>
      <c r="U664" s="2"/>
      <c r="V664" s="2"/>
      <c r="W664" s="2"/>
      <c r="X664" s="2"/>
      <c r="Y664" s="2"/>
      <c r="Z664" s="2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6"/>
      <c r="R665" s="36"/>
      <c r="S665" s="37"/>
      <c r="T665" s="37"/>
      <c r="U665" s="2"/>
      <c r="V665" s="2"/>
      <c r="W665" s="2"/>
      <c r="X665" s="2"/>
      <c r="Y665" s="2"/>
      <c r="Z665" s="2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6"/>
      <c r="R666" s="36"/>
      <c r="S666" s="37"/>
      <c r="T666" s="37"/>
      <c r="U666" s="2"/>
      <c r="V666" s="2"/>
      <c r="W666" s="2"/>
      <c r="X666" s="2"/>
      <c r="Y666" s="2"/>
      <c r="Z666" s="2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6"/>
      <c r="R667" s="36"/>
      <c r="S667" s="37"/>
      <c r="T667" s="37"/>
      <c r="U667" s="2"/>
      <c r="V667" s="2"/>
      <c r="W667" s="2"/>
      <c r="X667" s="2"/>
      <c r="Y667" s="2"/>
      <c r="Z667" s="2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6"/>
      <c r="R668" s="36"/>
      <c r="S668" s="37"/>
      <c r="T668" s="37"/>
      <c r="U668" s="2"/>
      <c r="V668" s="2"/>
      <c r="W668" s="2"/>
      <c r="X668" s="2"/>
      <c r="Y668" s="2"/>
      <c r="Z668" s="2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6"/>
      <c r="R669" s="36"/>
      <c r="S669" s="37"/>
      <c r="T669" s="37"/>
      <c r="U669" s="2"/>
      <c r="V669" s="2"/>
      <c r="W669" s="2"/>
      <c r="X669" s="2"/>
      <c r="Y669" s="2"/>
      <c r="Z669" s="2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6"/>
      <c r="R670" s="36"/>
      <c r="S670" s="37"/>
      <c r="T670" s="37"/>
      <c r="U670" s="2"/>
      <c r="V670" s="2"/>
      <c r="W670" s="2"/>
      <c r="X670" s="2"/>
      <c r="Y670" s="2"/>
      <c r="Z670" s="2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6"/>
      <c r="R671" s="36"/>
      <c r="S671" s="37"/>
      <c r="T671" s="37"/>
      <c r="U671" s="2"/>
      <c r="V671" s="2"/>
      <c r="W671" s="2"/>
      <c r="X671" s="2"/>
      <c r="Y671" s="2"/>
      <c r="Z671" s="2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6"/>
      <c r="R672" s="36"/>
      <c r="S672" s="37"/>
      <c r="T672" s="37"/>
      <c r="U672" s="2"/>
      <c r="V672" s="2"/>
      <c r="W672" s="2"/>
      <c r="X672" s="2"/>
      <c r="Y672" s="2"/>
      <c r="Z672" s="2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6"/>
      <c r="R673" s="36"/>
      <c r="S673" s="37"/>
      <c r="T673" s="37"/>
      <c r="U673" s="2"/>
      <c r="V673" s="2"/>
      <c r="W673" s="2"/>
      <c r="X673" s="2"/>
      <c r="Y673" s="2"/>
      <c r="Z673" s="2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6"/>
      <c r="R674" s="36"/>
      <c r="S674" s="37"/>
      <c r="T674" s="37"/>
      <c r="U674" s="2"/>
      <c r="V674" s="2"/>
      <c r="W674" s="2"/>
      <c r="X674" s="2"/>
      <c r="Y674" s="2"/>
      <c r="Z674" s="2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6"/>
      <c r="R675" s="36"/>
      <c r="S675" s="37"/>
      <c r="T675" s="37"/>
      <c r="U675" s="2"/>
      <c r="V675" s="2"/>
      <c r="W675" s="2"/>
      <c r="X675" s="2"/>
      <c r="Y675" s="2"/>
      <c r="Z675" s="2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6"/>
      <c r="R676" s="36"/>
      <c r="S676" s="37"/>
      <c r="T676" s="37"/>
      <c r="U676" s="2"/>
      <c r="V676" s="2"/>
      <c r="W676" s="2"/>
      <c r="X676" s="2"/>
      <c r="Y676" s="2"/>
      <c r="Z676" s="2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6"/>
      <c r="R677" s="36"/>
      <c r="S677" s="37"/>
      <c r="T677" s="37"/>
      <c r="U677" s="2"/>
      <c r="V677" s="2"/>
      <c r="W677" s="2"/>
      <c r="X677" s="2"/>
      <c r="Y677" s="2"/>
      <c r="Z677" s="2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6"/>
      <c r="R678" s="36"/>
      <c r="S678" s="37"/>
      <c r="T678" s="37"/>
      <c r="U678" s="2"/>
      <c r="V678" s="2"/>
      <c r="W678" s="2"/>
      <c r="X678" s="2"/>
      <c r="Y678" s="2"/>
      <c r="Z678" s="2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6"/>
      <c r="R679" s="36"/>
      <c r="S679" s="37"/>
      <c r="T679" s="37"/>
      <c r="U679" s="2"/>
      <c r="V679" s="2"/>
      <c r="W679" s="2"/>
      <c r="X679" s="2"/>
      <c r="Y679" s="2"/>
      <c r="Z679" s="2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6"/>
      <c r="R680" s="36"/>
      <c r="S680" s="37"/>
      <c r="T680" s="37"/>
      <c r="U680" s="2"/>
      <c r="V680" s="2"/>
      <c r="W680" s="2"/>
      <c r="X680" s="2"/>
      <c r="Y680" s="2"/>
      <c r="Z680" s="2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6"/>
      <c r="R681" s="36"/>
      <c r="S681" s="37"/>
      <c r="T681" s="37"/>
      <c r="U681" s="2"/>
      <c r="V681" s="2"/>
      <c r="W681" s="2"/>
      <c r="X681" s="2"/>
      <c r="Y681" s="2"/>
      <c r="Z681" s="2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6"/>
      <c r="R682" s="36"/>
      <c r="S682" s="37"/>
      <c r="T682" s="37"/>
      <c r="U682" s="2"/>
      <c r="V682" s="2"/>
      <c r="W682" s="2"/>
      <c r="X682" s="2"/>
      <c r="Y682" s="2"/>
      <c r="Z682" s="2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6"/>
      <c r="R683" s="36"/>
      <c r="S683" s="37"/>
      <c r="T683" s="37"/>
      <c r="U683" s="2"/>
      <c r="V683" s="2"/>
      <c r="W683" s="2"/>
      <c r="X683" s="2"/>
      <c r="Y683" s="2"/>
      <c r="Z683" s="2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6"/>
      <c r="R684" s="36"/>
      <c r="S684" s="37"/>
      <c r="T684" s="37"/>
      <c r="U684" s="2"/>
      <c r="V684" s="2"/>
      <c r="W684" s="2"/>
      <c r="X684" s="2"/>
      <c r="Y684" s="2"/>
      <c r="Z684" s="2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6"/>
      <c r="R685" s="36"/>
      <c r="S685" s="37"/>
      <c r="T685" s="37"/>
      <c r="U685" s="2"/>
      <c r="V685" s="2"/>
      <c r="W685" s="2"/>
      <c r="X685" s="2"/>
      <c r="Y685" s="2"/>
      <c r="Z685" s="2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6"/>
      <c r="R686" s="36"/>
      <c r="S686" s="37"/>
      <c r="T686" s="37"/>
      <c r="U686" s="2"/>
      <c r="V686" s="2"/>
      <c r="W686" s="2"/>
      <c r="X686" s="2"/>
      <c r="Y686" s="2"/>
      <c r="Z686" s="2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6"/>
      <c r="R687" s="36"/>
      <c r="S687" s="37"/>
      <c r="T687" s="37"/>
      <c r="U687" s="2"/>
      <c r="V687" s="2"/>
      <c r="W687" s="2"/>
      <c r="X687" s="2"/>
      <c r="Y687" s="2"/>
      <c r="Z687" s="2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6"/>
      <c r="R688" s="36"/>
      <c r="S688" s="37"/>
      <c r="T688" s="37"/>
      <c r="U688" s="2"/>
      <c r="V688" s="2"/>
      <c r="W688" s="2"/>
      <c r="X688" s="2"/>
      <c r="Y688" s="2"/>
      <c r="Z688" s="2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6"/>
      <c r="R689" s="36"/>
      <c r="S689" s="37"/>
      <c r="T689" s="37"/>
      <c r="U689" s="2"/>
      <c r="V689" s="2"/>
      <c r="W689" s="2"/>
      <c r="X689" s="2"/>
      <c r="Y689" s="2"/>
      <c r="Z689" s="2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6"/>
      <c r="R690" s="36"/>
      <c r="S690" s="37"/>
      <c r="T690" s="37"/>
      <c r="U690" s="2"/>
      <c r="V690" s="2"/>
      <c r="W690" s="2"/>
      <c r="X690" s="2"/>
      <c r="Y690" s="2"/>
      <c r="Z690" s="2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6"/>
      <c r="R691" s="36"/>
      <c r="S691" s="37"/>
      <c r="T691" s="37"/>
      <c r="U691" s="2"/>
      <c r="V691" s="2"/>
      <c r="W691" s="2"/>
      <c r="X691" s="2"/>
      <c r="Y691" s="2"/>
      <c r="Z691" s="2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6"/>
      <c r="R692" s="36"/>
      <c r="S692" s="37"/>
      <c r="T692" s="37"/>
      <c r="U692" s="2"/>
      <c r="V692" s="2"/>
      <c r="W692" s="2"/>
      <c r="X692" s="2"/>
      <c r="Y692" s="2"/>
      <c r="Z692" s="2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6"/>
      <c r="R693" s="36"/>
      <c r="S693" s="37"/>
      <c r="T693" s="37"/>
      <c r="U693" s="2"/>
      <c r="V693" s="2"/>
      <c r="W693" s="2"/>
      <c r="X693" s="2"/>
      <c r="Y693" s="2"/>
      <c r="Z693" s="2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6"/>
      <c r="R694" s="36"/>
      <c r="S694" s="37"/>
      <c r="T694" s="37"/>
      <c r="U694" s="2"/>
      <c r="V694" s="2"/>
      <c r="W694" s="2"/>
      <c r="X694" s="2"/>
      <c r="Y694" s="2"/>
      <c r="Z694" s="2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6"/>
      <c r="R695" s="36"/>
      <c r="S695" s="37"/>
      <c r="T695" s="37"/>
      <c r="U695" s="2"/>
      <c r="V695" s="2"/>
      <c r="W695" s="2"/>
      <c r="X695" s="2"/>
      <c r="Y695" s="2"/>
      <c r="Z695" s="2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6"/>
      <c r="R696" s="36"/>
      <c r="S696" s="37"/>
      <c r="T696" s="37"/>
      <c r="U696" s="2"/>
      <c r="V696" s="2"/>
      <c r="W696" s="2"/>
      <c r="X696" s="2"/>
      <c r="Y696" s="2"/>
      <c r="Z696" s="2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6"/>
      <c r="R697" s="36"/>
      <c r="S697" s="37"/>
      <c r="T697" s="37"/>
      <c r="U697" s="2"/>
      <c r="V697" s="2"/>
      <c r="W697" s="2"/>
      <c r="X697" s="2"/>
      <c r="Y697" s="2"/>
      <c r="Z697" s="2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6"/>
      <c r="R698" s="36"/>
      <c r="S698" s="37"/>
      <c r="T698" s="37"/>
      <c r="U698" s="2"/>
      <c r="V698" s="2"/>
      <c r="W698" s="2"/>
      <c r="X698" s="2"/>
      <c r="Y698" s="2"/>
      <c r="Z698" s="2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6"/>
      <c r="R699" s="36"/>
      <c r="S699" s="37"/>
      <c r="T699" s="37"/>
      <c r="U699" s="2"/>
      <c r="V699" s="2"/>
      <c r="W699" s="2"/>
      <c r="X699" s="2"/>
      <c r="Y699" s="2"/>
      <c r="Z699" s="2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6"/>
      <c r="R700" s="36"/>
      <c r="S700" s="37"/>
      <c r="T700" s="37"/>
      <c r="U700" s="2"/>
      <c r="V700" s="2"/>
      <c r="W700" s="2"/>
      <c r="X700" s="2"/>
      <c r="Y700" s="2"/>
      <c r="Z700" s="2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6"/>
      <c r="R701" s="36"/>
      <c r="S701" s="37"/>
      <c r="T701" s="37"/>
      <c r="U701" s="2"/>
      <c r="V701" s="2"/>
      <c r="W701" s="2"/>
      <c r="X701" s="2"/>
      <c r="Y701" s="2"/>
      <c r="Z701" s="2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6"/>
      <c r="R702" s="36"/>
      <c r="S702" s="37"/>
      <c r="T702" s="37"/>
      <c r="U702" s="2"/>
      <c r="V702" s="2"/>
      <c r="W702" s="2"/>
      <c r="X702" s="2"/>
      <c r="Y702" s="2"/>
      <c r="Z702" s="2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6"/>
      <c r="R703" s="36"/>
      <c r="S703" s="37"/>
      <c r="T703" s="37"/>
      <c r="U703" s="2"/>
      <c r="V703" s="2"/>
      <c r="W703" s="2"/>
      <c r="X703" s="2"/>
      <c r="Y703" s="2"/>
      <c r="Z703" s="2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6"/>
      <c r="R704" s="36"/>
      <c r="S704" s="37"/>
      <c r="T704" s="37"/>
      <c r="U704" s="2"/>
      <c r="V704" s="2"/>
      <c r="W704" s="2"/>
      <c r="X704" s="2"/>
      <c r="Y704" s="2"/>
      <c r="Z704" s="2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6"/>
      <c r="R705" s="36"/>
      <c r="S705" s="37"/>
      <c r="T705" s="37"/>
      <c r="U705" s="2"/>
      <c r="V705" s="2"/>
      <c r="W705" s="2"/>
      <c r="X705" s="2"/>
      <c r="Y705" s="2"/>
      <c r="Z705" s="2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6"/>
      <c r="R706" s="36"/>
      <c r="S706" s="37"/>
      <c r="T706" s="37"/>
      <c r="U706" s="2"/>
      <c r="V706" s="2"/>
      <c r="W706" s="2"/>
      <c r="X706" s="2"/>
      <c r="Y706" s="2"/>
      <c r="Z706" s="2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6"/>
      <c r="R707" s="36"/>
      <c r="S707" s="37"/>
      <c r="T707" s="37"/>
      <c r="U707" s="2"/>
      <c r="V707" s="2"/>
      <c r="W707" s="2"/>
      <c r="X707" s="2"/>
      <c r="Y707" s="2"/>
      <c r="Z707" s="2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6"/>
      <c r="R708" s="36"/>
      <c r="S708" s="37"/>
      <c r="T708" s="37"/>
      <c r="U708" s="2"/>
      <c r="V708" s="2"/>
      <c r="W708" s="2"/>
      <c r="X708" s="2"/>
      <c r="Y708" s="2"/>
      <c r="Z708" s="2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6"/>
      <c r="R709" s="36"/>
      <c r="S709" s="37"/>
      <c r="T709" s="37"/>
      <c r="U709" s="2"/>
      <c r="V709" s="2"/>
      <c r="W709" s="2"/>
      <c r="X709" s="2"/>
      <c r="Y709" s="2"/>
      <c r="Z709" s="2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6"/>
      <c r="R710" s="36"/>
      <c r="S710" s="37"/>
      <c r="T710" s="37"/>
      <c r="U710" s="2"/>
      <c r="V710" s="2"/>
      <c r="W710" s="2"/>
      <c r="X710" s="2"/>
      <c r="Y710" s="2"/>
      <c r="Z710" s="2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6"/>
      <c r="R711" s="36"/>
      <c r="S711" s="37"/>
      <c r="T711" s="37"/>
      <c r="U711" s="2"/>
      <c r="V711" s="2"/>
      <c r="W711" s="2"/>
      <c r="X711" s="2"/>
      <c r="Y711" s="2"/>
      <c r="Z711" s="2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6"/>
      <c r="R712" s="36"/>
      <c r="S712" s="37"/>
      <c r="T712" s="37"/>
      <c r="U712" s="2"/>
      <c r="V712" s="2"/>
      <c r="W712" s="2"/>
      <c r="X712" s="2"/>
      <c r="Y712" s="2"/>
      <c r="Z712" s="2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6"/>
      <c r="R713" s="36"/>
      <c r="S713" s="37"/>
      <c r="T713" s="37"/>
      <c r="U713" s="2"/>
      <c r="V713" s="2"/>
      <c r="W713" s="2"/>
      <c r="X713" s="2"/>
      <c r="Y713" s="2"/>
      <c r="Z713" s="2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6"/>
      <c r="R714" s="36"/>
      <c r="S714" s="37"/>
      <c r="T714" s="37"/>
      <c r="U714" s="2"/>
      <c r="V714" s="2"/>
      <c r="W714" s="2"/>
      <c r="X714" s="2"/>
      <c r="Y714" s="2"/>
      <c r="Z714" s="2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6"/>
      <c r="R715" s="36"/>
      <c r="S715" s="37"/>
      <c r="T715" s="37"/>
      <c r="U715" s="2"/>
      <c r="V715" s="2"/>
      <c r="W715" s="2"/>
      <c r="X715" s="2"/>
      <c r="Y715" s="2"/>
      <c r="Z715" s="2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6"/>
      <c r="R716" s="36"/>
      <c r="S716" s="37"/>
      <c r="T716" s="37"/>
      <c r="U716" s="2"/>
      <c r="V716" s="2"/>
      <c r="W716" s="2"/>
      <c r="X716" s="2"/>
      <c r="Y716" s="2"/>
      <c r="Z716" s="2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6"/>
      <c r="R717" s="36"/>
      <c r="S717" s="37"/>
      <c r="T717" s="37"/>
      <c r="U717" s="2"/>
      <c r="V717" s="2"/>
      <c r="W717" s="2"/>
      <c r="X717" s="2"/>
      <c r="Y717" s="2"/>
      <c r="Z717" s="2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6"/>
      <c r="R718" s="36"/>
      <c r="S718" s="37"/>
      <c r="T718" s="37"/>
      <c r="U718" s="2"/>
      <c r="V718" s="2"/>
      <c r="W718" s="2"/>
      <c r="X718" s="2"/>
      <c r="Y718" s="2"/>
      <c r="Z718" s="2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6"/>
      <c r="R719" s="36"/>
      <c r="S719" s="37"/>
      <c r="T719" s="37"/>
      <c r="U719" s="2"/>
      <c r="V719" s="2"/>
      <c r="W719" s="2"/>
      <c r="X719" s="2"/>
      <c r="Y719" s="2"/>
      <c r="Z719" s="2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6"/>
      <c r="R720" s="36"/>
      <c r="S720" s="37"/>
      <c r="T720" s="37"/>
      <c r="U720" s="2"/>
      <c r="V720" s="2"/>
      <c r="W720" s="2"/>
      <c r="X720" s="2"/>
      <c r="Y720" s="2"/>
      <c r="Z720" s="2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6"/>
      <c r="R721" s="36"/>
      <c r="S721" s="37"/>
      <c r="T721" s="37"/>
      <c r="U721" s="2"/>
      <c r="V721" s="2"/>
      <c r="W721" s="2"/>
      <c r="X721" s="2"/>
      <c r="Y721" s="2"/>
      <c r="Z721" s="2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6"/>
      <c r="R722" s="36"/>
      <c r="S722" s="37"/>
      <c r="T722" s="37"/>
      <c r="U722" s="2"/>
      <c r="V722" s="2"/>
      <c r="W722" s="2"/>
      <c r="X722" s="2"/>
      <c r="Y722" s="2"/>
      <c r="Z722" s="2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6"/>
      <c r="R723" s="36"/>
      <c r="S723" s="37"/>
      <c r="T723" s="37"/>
      <c r="U723" s="2"/>
      <c r="V723" s="2"/>
      <c r="W723" s="2"/>
      <c r="X723" s="2"/>
      <c r="Y723" s="2"/>
      <c r="Z723" s="2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6"/>
      <c r="R724" s="36"/>
      <c r="S724" s="37"/>
      <c r="T724" s="37"/>
      <c r="U724" s="2"/>
      <c r="V724" s="2"/>
      <c r="W724" s="2"/>
      <c r="X724" s="2"/>
      <c r="Y724" s="2"/>
      <c r="Z724" s="2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6"/>
      <c r="R725" s="36"/>
      <c r="S725" s="37"/>
      <c r="T725" s="37"/>
      <c r="U725" s="2"/>
      <c r="V725" s="2"/>
      <c r="W725" s="2"/>
      <c r="X725" s="2"/>
      <c r="Y725" s="2"/>
      <c r="Z725" s="2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6"/>
      <c r="R726" s="36"/>
      <c r="S726" s="37"/>
      <c r="T726" s="37"/>
      <c r="U726" s="2"/>
      <c r="V726" s="2"/>
      <c r="W726" s="2"/>
      <c r="X726" s="2"/>
      <c r="Y726" s="2"/>
      <c r="Z726" s="2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6"/>
      <c r="R727" s="36"/>
      <c r="S727" s="37"/>
      <c r="T727" s="37"/>
      <c r="U727" s="2"/>
      <c r="V727" s="2"/>
      <c r="W727" s="2"/>
      <c r="X727" s="2"/>
      <c r="Y727" s="2"/>
      <c r="Z727" s="2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6"/>
      <c r="R728" s="36"/>
      <c r="S728" s="37"/>
      <c r="T728" s="37"/>
      <c r="U728" s="2"/>
      <c r="V728" s="2"/>
      <c r="W728" s="2"/>
      <c r="X728" s="2"/>
      <c r="Y728" s="2"/>
      <c r="Z728" s="2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6"/>
      <c r="R729" s="36"/>
      <c r="S729" s="37"/>
      <c r="T729" s="37"/>
      <c r="U729" s="2"/>
      <c r="V729" s="2"/>
      <c r="W729" s="2"/>
      <c r="X729" s="2"/>
      <c r="Y729" s="2"/>
      <c r="Z729" s="2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6"/>
      <c r="R730" s="36"/>
      <c r="S730" s="37"/>
      <c r="T730" s="37"/>
      <c r="U730" s="2"/>
      <c r="V730" s="2"/>
      <c r="W730" s="2"/>
      <c r="X730" s="2"/>
      <c r="Y730" s="2"/>
      <c r="Z730" s="2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6"/>
      <c r="R731" s="36"/>
      <c r="S731" s="37"/>
      <c r="T731" s="37"/>
      <c r="U731" s="2"/>
      <c r="V731" s="2"/>
      <c r="W731" s="2"/>
      <c r="X731" s="2"/>
      <c r="Y731" s="2"/>
      <c r="Z731" s="2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6"/>
      <c r="R732" s="36"/>
      <c r="S732" s="37"/>
      <c r="T732" s="37"/>
      <c r="U732" s="2"/>
      <c r="V732" s="2"/>
      <c r="W732" s="2"/>
      <c r="X732" s="2"/>
      <c r="Y732" s="2"/>
      <c r="Z732" s="2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6"/>
      <c r="R733" s="36"/>
      <c r="S733" s="37"/>
      <c r="T733" s="37"/>
      <c r="U733" s="2"/>
      <c r="V733" s="2"/>
      <c r="W733" s="2"/>
      <c r="X733" s="2"/>
      <c r="Y733" s="2"/>
      <c r="Z733" s="2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6"/>
      <c r="R734" s="36"/>
      <c r="S734" s="37"/>
      <c r="T734" s="37"/>
      <c r="U734" s="2"/>
      <c r="V734" s="2"/>
      <c r="W734" s="2"/>
      <c r="X734" s="2"/>
      <c r="Y734" s="2"/>
      <c r="Z734" s="2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6"/>
      <c r="R735" s="36"/>
      <c r="S735" s="37"/>
      <c r="T735" s="37"/>
      <c r="U735" s="2"/>
      <c r="V735" s="2"/>
      <c r="W735" s="2"/>
      <c r="X735" s="2"/>
      <c r="Y735" s="2"/>
      <c r="Z735" s="2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6"/>
      <c r="R736" s="36"/>
      <c r="S736" s="37"/>
      <c r="T736" s="37"/>
      <c r="U736" s="2"/>
      <c r="V736" s="2"/>
      <c r="W736" s="2"/>
      <c r="X736" s="2"/>
      <c r="Y736" s="2"/>
      <c r="Z736" s="2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6"/>
      <c r="R737" s="36"/>
      <c r="S737" s="37"/>
      <c r="T737" s="37"/>
      <c r="U737" s="2"/>
      <c r="V737" s="2"/>
      <c r="W737" s="2"/>
      <c r="X737" s="2"/>
      <c r="Y737" s="2"/>
      <c r="Z737" s="2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6"/>
      <c r="R738" s="36"/>
      <c r="S738" s="37"/>
      <c r="T738" s="37"/>
      <c r="U738" s="2"/>
      <c r="V738" s="2"/>
      <c r="W738" s="2"/>
      <c r="X738" s="2"/>
      <c r="Y738" s="2"/>
      <c r="Z738" s="2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6"/>
      <c r="R739" s="36"/>
      <c r="S739" s="37"/>
      <c r="T739" s="37"/>
      <c r="U739" s="2"/>
      <c r="V739" s="2"/>
      <c r="W739" s="2"/>
      <c r="X739" s="2"/>
      <c r="Y739" s="2"/>
      <c r="Z739" s="2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6"/>
      <c r="R740" s="36"/>
      <c r="S740" s="37"/>
      <c r="T740" s="37"/>
      <c r="U740" s="2"/>
      <c r="V740" s="2"/>
      <c r="W740" s="2"/>
      <c r="X740" s="2"/>
      <c r="Y740" s="2"/>
      <c r="Z740" s="2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6"/>
      <c r="R741" s="36"/>
      <c r="S741" s="37"/>
      <c r="T741" s="37"/>
      <c r="U741" s="2"/>
      <c r="V741" s="2"/>
      <c r="W741" s="2"/>
      <c r="X741" s="2"/>
      <c r="Y741" s="2"/>
      <c r="Z741" s="2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6"/>
      <c r="R742" s="36"/>
      <c r="S742" s="37"/>
      <c r="T742" s="37"/>
      <c r="U742" s="2"/>
      <c r="V742" s="2"/>
      <c r="W742" s="2"/>
      <c r="X742" s="2"/>
      <c r="Y742" s="2"/>
      <c r="Z742" s="2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6"/>
      <c r="R743" s="36"/>
      <c r="S743" s="37"/>
      <c r="T743" s="37"/>
      <c r="U743" s="2"/>
      <c r="V743" s="2"/>
      <c r="W743" s="2"/>
      <c r="X743" s="2"/>
      <c r="Y743" s="2"/>
      <c r="Z743" s="2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6"/>
      <c r="R744" s="36"/>
      <c r="S744" s="37"/>
      <c r="T744" s="37"/>
      <c r="U744" s="2"/>
      <c r="V744" s="2"/>
      <c r="W744" s="2"/>
      <c r="X744" s="2"/>
      <c r="Y744" s="2"/>
      <c r="Z744" s="2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6"/>
      <c r="R745" s="36"/>
      <c r="S745" s="37"/>
      <c r="T745" s="37"/>
      <c r="U745" s="2"/>
      <c r="V745" s="2"/>
      <c r="W745" s="2"/>
      <c r="X745" s="2"/>
      <c r="Y745" s="2"/>
      <c r="Z745" s="2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6"/>
      <c r="R746" s="36"/>
      <c r="S746" s="37"/>
      <c r="T746" s="37"/>
      <c r="U746" s="2"/>
      <c r="V746" s="2"/>
      <c r="W746" s="2"/>
      <c r="X746" s="2"/>
      <c r="Y746" s="2"/>
      <c r="Z746" s="2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6"/>
      <c r="R747" s="36"/>
      <c r="S747" s="37"/>
      <c r="T747" s="37"/>
      <c r="U747" s="2"/>
      <c r="V747" s="2"/>
      <c r="W747" s="2"/>
      <c r="X747" s="2"/>
      <c r="Y747" s="2"/>
      <c r="Z747" s="2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6"/>
      <c r="R748" s="36"/>
      <c r="S748" s="37"/>
      <c r="T748" s="37"/>
      <c r="U748" s="2"/>
      <c r="V748" s="2"/>
      <c r="W748" s="2"/>
      <c r="X748" s="2"/>
      <c r="Y748" s="2"/>
      <c r="Z748" s="2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6"/>
      <c r="R749" s="36"/>
      <c r="S749" s="37"/>
      <c r="T749" s="37"/>
      <c r="U749" s="2"/>
      <c r="V749" s="2"/>
      <c r="W749" s="2"/>
      <c r="X749" s="2"/>
      <c r="Y749" s="2"/>
      <c r="Z749" s="2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6"/>
      <c r="R750" s="36"/>
      <c r="S750" s="37"/>
      <c r="T750" s="37"/>
      <c r="U750" s="2"/>
      <c r="V750" s="2"/>
      <c r="W750" s="2"/>
      <c r="X750" s="2"/>
      <c r="Y750" s="2"/>
      <c r="Z750" s="2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6"/>
      <c r="R751" s="36"/>
      <c r="S751" s="37"/>
      <c r="T751" s="37"/>
      <c r="U751" s="2"/>
      <c r="V751" s="2"/>
      <c r="W751" s="2"/>
      <c r="X751" s="2"/>
      <c r="Y751" s="2"/>
      <c r="Z751" s="2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6"/>
      <c r="R752" s="36"/>
      <c r="S752" s="37"/>
      <c r="T752" s="37"/>
      <c r="U752" s="2"/>
      <c r="V752" s="2"/>
      <c r="W752" s="2"/>
      <c r="X752" s="2"/>
      <c r="Y752" s="2"/>
      <c r="Z752" s="2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6"/>
      <c r="R753" s="36"/>
      <c r="S753" s="37"/>
      <c r="T753" s="37"/>
      <c r="U753" s="2"/>
      <c r="V753" s="2"/>
      <c r="W753" s="2"/>
      <c r="X753" s="2"/>
      <c r="Y753" s="2"/>
      <c r="Z753" s="2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6"/>
      <c r="R754" s="36"/>
      <c r="S754" s="37"/>
      <c r="T754" s="37"/>
      <c r="U754" s="2"/>
      <c r="V754" s="2"/>
      <c r="W754" s="2"/>
      <c r="X754" s="2"/>
      <c r="Y754" s="2"/>
      <c r="Z754" s="2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6"/>
      <c r="R755" s="36"/>
      <c r="S755" s="37"/>
      <c r="T755" s="37"/>
      <c r="U755" s="2"/>
      <c r="V755" s="2"/>
      <c r="W755" s="2"/>
      <c r="X755" s="2"/>
      <c r="Y755" s="2"/>
      <c r="Z755" s="2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6"/>
      <c r="R756" s="36"/>
      <c r="S756" s="37"/>
      <c r="T756" s="37"/>
      <c r="U756" s="2"/>
      <c r="V756" s="2"/>
      <c r="W756" s="2"/>
      <c r="X756" s="2"/>
      <c r="Y756" s="2"/>
      <c r="Z756" s="2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6"/>
      <c r="R757" s="36"/>
      <c r="S757" s="37"/>
      <c r="T757" s="37"/>
      <c r="U757" s="2"/>
      <c r="V757" s="2"/>
      <c r="W757" s="2"/>
      <c r="X757" s="2"/>
      <c r="Y757" s="2"/>
      <c r="Z757" s="2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6"/>
      <c r="R758" s="36"/>
      <c r="S758" s="37"/>
      <c r="T758" s="37"/>
      <c r="U758" s="2"/>
      <c r="V758" s="2"/>
      <c r="W758" s="2"/>
      <c r="X758" s="2"/>
      <c r="Y758" s="2"/>
      <c r="Z758" s="2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6"/>
      <c r="R759" s="36"/>
      <c r="S759" s="37"/>
      <c r="T759" s="37"/>
      <c r="U759" s="2"/>
      <c r="V759" s="2"/>
      <c r="W759" s="2"/>
      <c r="X759" s="2"/>
      <c r="Y759" s="2"/>
      <c r="Z759" s="2"/>
    </row>
    <row r="760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6"/>
      <c r="R760" s="36"/>
      <c r="S760" s="37"/>
      <c r="T760" s="37"/>
      <c r="U760" s="2"/>
      <c r="V760" s="2"/>
      <c r="W760" s="2"/>
      <c r="X760" s="2"/>
      <c r="Y760" s="2"/>
      <c r="Z760" s="2"/>
    </row>
    <row r="76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6"/>
      <c r="R761" s="36"/>
      <c r="S761" s="37"/>
      <c r="T761" s="37"/>
      <c r="U761" s="2"/>
      <c r="V761" s="2"/>
      <c r="W761" s="2"/>
      <c r="X761" s="2"/>
      <c r="Y761" s="2"/>
      <c r="Z761" s="2"/>
    </row>
    <row r="76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6"/>
      <c r="R762" s="36"/>
      <c r="S762" s="37"/>
      <c r="T762" s="37"/>
      <c r="U762" s="2"/>
      <c r="V762" s="2"/>
      <c r="W762" s="2"/>
      <c r="X762" s="2"/>
      <c r="Y762" s="2"/>
      <c r="Z762" s="2"/>
    </row>
    <row r="763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6"/>
      <c r="R763" s="36"/>
      <c r="S763" s="37"/>
      <c r="T763" s="37"/>
      <c r="U763" s="2"/>
      <c r="V763" s="2"/>
      <c r="W763" s="2"/>
      <c r="X763" s="2"/>
      <c r="Y763" s="2"/>
      <c r="Z763" s="2"/>
    </row>
    <row r="764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6"/>
      <c r="R764" s="36"/>
      <c r="S764" s="37"/>
      <c r="T764" s="37"/>
      <c r="U764" s="2"/>
      <c r="V764" s="2"/>
      <c r="W764" s="2"/>
      <c r="X764" s="2"/>
      <c r="Y764" s="2"/>
      <c r="Z764" s="2"/>
    </row>
    <row r="76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6"/>
      <c r="R765" s="36"/>
      <c r="S765" s="37"/>
      <c r="T765" s="37"/>
      <c r="U765" s="2"/>
      <c r="V765" s="2"/>
      <c r="W765" s="2"/>
      <c r="X765" s="2"/>
      <c r="Y765" s="2"/>
      <c r="Z765" s="2"/>
    </row>
    <row r="766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6"/>
      <c r="R766" s="36"/>
      <c r="S766" s="37"/>
      <c r="T766" s="37"/>
      <c r="U766" s="2"/>
      <c r="V766" s="2"/>
      <c r="W766" s="2"/>
      <c r="X766" s="2"/>
      <c r="Y766" s="2"/>
      <c r="Z766" s="2"/>
    </row>
    <row r="767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6"/>
      <c r="R767" s="36"/>
      <c r="S767" s="37"/>
      <c r="T767" s="37"/>
      <c r="U767" s="2"/>
      <c r="V767" s="2"/>
      <c r="W767" s="2"/>
      <c r="X767" s="2"/>
      <c r="Y767" s="2"/>
      <c r="Z767" s="2"/>
    </row>
    <row r="768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6"/>
      <c r="R768" s="36"/>
      <c r="S768" s="37"/>
      <c r="T768" s="37"/>
      <c r="U768" s="2"/>
      <c r="V768" s="2"/>
      <c r="W768" s="2"/>
      <c r="X768" s="2"/>
      <c r="Y768" s="2"/>
      <c r="Z768" s="2"/>
    </row>
    <row r="769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6"/>
      <c r="R769" s="36"/>
      <c r="S769" s="37"/>
      <c r="T769" s="37"/>
      <c r="U769" s="2"/>
      <c r="V769" s="2"/>
      <c r="W769" s="2"/>
      <c r="X769" s="2"/>
      <c r="Y769" s="2"/>
      <c r="Z769" s="2"/>
    </row>
    <row r="770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6"/>
      <c r="R770" s="36"/>
      <c r="S770" s="37"/>
      <c r="T770" s="37"/>
      <c r="U770" s="2"/>
      <c r="V770" s="2"/>
      <c r="W770" s="2"/>
      <c r="X770" s="2"/>
      <c r="Y770" s="2"/>
      <c r="Z770" s="2"/>
    </row>
    <row r="77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6"/>
      <c r="R771" s="36"/>
      <c r="S771" s="37"/>
      <c r="T771" s="37"/>
      <c r="U771" s="2"/>
      <c r="V771" s="2"/>
      <c r="W771" s="2"/>
      <c r="X771" s="2"/>
      <c r="Y771" s="2"/>
      <c r="Z771" s="2"/>
    </row>
    <row r="77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6"/>
      <c r="R772" s="36"/>
      <c r="S772" s="37"/>
      <c r="T772" s="37"/>
      <c r="U772" s="2"/>
      <c r="V772" s="2"/>
      <c r="W772" s="2"/>
      <c r="X772" s="2"/>
      <c r="Y772" s="2"/>
      <c r="Z772" s="2"/>
    </row>
    <row r="773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6"/>
      <c r="R773" s="36"/>
      <c r="S773" s="37"/>
      <c r="T773" s="37"/>
      <c r="U773" s="2"/>
      <c r="V773" s="2"/>
      <c r="W773" s="2"/>
      <c r="X773" s="2"/>
      <c r="Y773" s="2"/>
      <c r="Z773" s="2"/>
    </row>
    <row r="774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6"/>
      <c r="R774" s="36"/>
      <c r="S774" s="37"/>
      <c r="T774" s="37"/>
      <c r="U774" s="2"/>
      <c r="V774" s="2"/>
      <c r="W774" s="2"/>
      <c r="X774" s="2"/>
      <c r="Y774" s="2"/>
      <c r="Z774" s="2"/>
    </row>
    <row r="77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6"/>
      <c r="R775" s="36"/>
      <c r="S775" s="37"/>
      <c r="T775" s="37"/>
      <c r="U775" s="2"/>
      <c r="V775" s="2"/>
      <c r="W775" s="2"/>
      <c r="X775" s="2"/>
      <c r="Y775" s="2"/>
      <c r="Z775" s="2"/>
    </row>
    <row r="776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6"/>
      <c r="R776" s="36"/>
      <c r="S776" s="37"/>
      <c r="T776" s="37"/>
      <c r="U776" s="2"/>
      <c r="V776" s="2"/>
      <c r="W776" s="2"/>
      <c r="X776" s="2"/>
      <c r="Y776" s="2"/>
      <c r="Z776" s="2"/>
    </row>
    <row r="777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6"/>
      <c r="R777" s="36"/>
      <c r="S777" s="37"/>
      <c r="T777" s="37"/>
      <c r="U777" s="2"/>
      <c r="V777" s="2"/>
      <c r="W777" s="2"/>
      <c r="X777" s="2"/>
      <c r="Y777" s="2"/>
      <c r="Z777" s="2"/>
    </row>
    <row r="778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6"/>
      <c r="R778" s="36"/>
      <c r="S778" s="37"/>
      <c r="T778" s="37"/>
      <c r="U778" s="2"/>
      <c r="V778" s="2"/>
      <c r="W778" s="2"/>
      <c r="X778" s="2"/>
      <c r="Y778" s="2"/>
      <c r="Z778" s="2"/>
    </row>
    <row r="779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6"/>
      <c r="R779" s="36"/>
      <c r="S779" s="37"/>
      <c r="T779" s="37"/>
      <c r="U779" s="2"/>
      <c r="V779" s="2"/>
      <c r="W779" s="2"/>
      <c r="X779" s="2"/>
      <c r="Y779" s="2"/>
      <c r="Z779" s="2"/>
    </row>
    <row r="780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6"/>
      <c r="R780" s="36"/>
      <c r="S780" s="37"/>
      <c r="T780" s="37"/>
      <c r="U780" s="2"/>
      <c r="V780" s="2"/>
      <c r="W780" s="2"/>
      <c r="X780" s="2"/>
      <c r="Y780" s="2"/>
      <c r="Z780" s="2"/>
    </row>
    <row r="78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6"/>
      <c r="R781" s="36"/>
      <c r="S781" s="37"/>
      <c r="T781" s="37"/>
      <c r="U781" s="2"/>
      <c r="V781" s="2"/>
      <c r="W781" s="2"/>
      <c r="X781" s="2"/>
      <c r="Y781" s="2"/>
      <c r="Z781" s="2"/>
    </row>
    <row r="78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6"/>
      <c r="R782" s="36"/>
      <c r="S782" s="37"/>
      <c r="T782" s="37"/>
      <c r="U782" s="2"/>
      <c r="V782" s="2"/>
      <c r="W782" s="2"/>
      <c r="X782" s="2"/>
      <c r="Y782" s="2"/>
      <c r="Z782" s="2"/>
    </row>
    <row r="783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6"/>
      <c r="R783" s="36"/>
      <c r="S783" s="37"/>
      <c r="T783" s="37"/>
      <c r="U783" s="2"/>
      <c r="V783" s="2"/>
      <c r="W783" s="2"/>
      <c r="X783" s="2"/>
      <c r="Y783" s="2"/>
      <c r="Z783" s="2"/>
    </row>
    <row r="784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6"/>
      <c r="R784" s="36"/>
      <c r="S784" s="37"/>
      <c r="T784" s="37"/>
      <c r="U784" s="2"/>
      <c r="V784" s="2"/>
      <c r="W784" s="2"/>
      <c r="X784" s="2"/>
      <c r="Y784" s="2"/>
      <c r="Z784" s="2"/>
    </row>
    <row r="78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6"/>
      <c r="R785" s="36"/>
      <c r="S785" s="37"/>
      <c r="T785" s="37"/>
      <c r="U785" s="2"/>
      <c r="V785" s="2"/>
      <c r="W785" s="2"/>
      <c r="X785" s="2"/>
      <c r="Y785" s="2"/>
      <c r="Z785" s="2"/>
    </row>
    <row r="786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6"/>
      <c r="R786" s="36"/>
      <c r="S786" s="37"/>
      <c r="T786" s="37"/>
      <c r="U786" s="2"/>
      <c r="V786" s="2"/>
      <c r="W786" s="2"/>
      <c r="X786" s="2"/>
      <c r="Y786" s="2"/>
      <c r="Z786" s="2"/>
    </row>
    <row r="787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6"/>
      <c r="R787" s="36"/>
      <c r="S787" s="37"/>
      <c r="T787" s="37"/>
      <c r="U787" s="2"/>
      <c r="V787" s="2"/>
      <c r="W787" s="2"/>
      <c r="X787" s="2"/>
      <c r="Y787" s="2"/>
      <c r="Z787" s="2"/>
    </row>
    <row r="788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6"/>
      <c r="R788" s="36"/>
      <c r="S788" s="37"/>
      <c r="T788" s="37"/>
      <c r="U788" s="2"/>
      <c r="V788" s="2"/>
      <c r="W788" s="2"/>
      <c r="X788" s="2"/>
      <c r="Y788" s="2"/>
      <c r="Z788" s="2"/>
    </row>
    <row r="789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6"/>
      <c r="R789" s="36"/>
      <c r="S789" s="37"/>
      <c r="T789" s="37"/>
      <c r="U789" s="2"/>
      <c r="V789" s="2"/>
      <c r="W789" s="2"/>
      <c r="X789" s="2"/>
      <c r="Y789" s="2"/>
      <c r="Z789" s="2"/>
    </row>
    <row r="790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6"/>
      <c r="R790" s="36"/>
      <c r="S790" s="37"/>
      <c r="T790" s="37"/>
      <c r="U790" s="2"/>
      <c r="V790" s="2"/>
      <c r="W790" s="2"/>
      <c r="X790" s="2"/>
      <c r="Y790" s="2"/>
      <c r="Z790" s="2"/>
    </row>
    <row r="79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6"/>
      <c r="R791" s="36"/>
      <c r="S791" s="37"/>
      <c r="T791" s="37"/>
      <c r="U791" s="2"/>
      <c r="V791" s="2"/>
      <c r="W791" s="2"/>
      <c r="X791" s="2"/>
      <c r="Y791" s="2"/>
      <c r="Z791" s="2"/>
    </row>
    <row r="79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6"/>
      <c r="R792" s="36"/>
      <c r="S792" s="37"/>
      <c r="T792" s="37"/>
      <c r="U792" s="2"/>
      <c r="V792" s="2"/>
      <c r="W792" s="2"/>
      <c r="X792" s="2"/>
      <c r="Y792" s="2"/>
      <c r="Z792" s="2"/>
    </row>
    <row r="793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6"/>
      <c r="R793" s="36"/>
      <c r="S793" s="37"/>
      <c r="T793" s="37"/>
      <c r="U793" s="2"/>
      <c r="V793" s="2"/>
      <c r="W793" s="2"/>
      <c r="X793" s="2"/>
      <c r="Y793" s="2"/>
      <c r="Z793" s="2"/>
    </row>
    <row r="794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6"/>
      <c r="R794" s="36"/>
      <c r="S794" s="37"/>
      <c r="T794" s="37"/>
      <c r="U794" s="2"/>
      <c r="V794" s="2"/>
      <c r="W794" s="2"/>
      <c r="X794" s="2"/>
      <c r="Y794" s="2"/>
      <c r="Z794" s="2"/>
    </row>
    <row r="79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6"/>
      <c r="R795" s="36"/>
      <c r="S795" s="37"/>
      <c r="T795" s="37"/>
      <c r="U795" s="2"/>
      <c r="V795" s="2"/>
      <c r="W795" s="2"/>
      <c r="X795" s="2"/>
      <c r="Y795" s="2"/>
      <c r="Z795" s="2"/>
    </row>
    <row r="796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6"/>
      <c r="R796" s="36"/>
      <c r="S796" s="37"/>
      <c r="T796" s="37"/>
      <c r="U796" s="2"/>
      <c r="V796" s="2"/>
      <c r="W796" s="2"/>
      <c r="X796" s="2"/>
      <c r="Y796" s="2"/>
      <c r="Z796" s="2"/>
    </row>
    <row r="797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6"/>
      <c r="R797" s="36"/>
      <c r="S797" s="37"/>
      <c r="T797" s="37"/>
      <c r="U797" s="2"/>
      <c r="V797" s="2"/>
      <c r="W797" s="2"/>
      <c r="X797" s="2"/>
      <c r="Y797" s="2"/>
      <c r="Z797" s="2"/>
    </row>
    <row r="798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6"/>
      <c r="R798" s="36"/>
      <c r="S798" s="37"/>
      <c r="T798" s="37"/>
      <c r="U798" s="2"/>
      <c r="V798" s="2"/>
      <c r="W798" s="2"/>
      <c r="X798" s="2"/>
      <c r="Y798" s="2"/>
      <c r="Z798" s="2"/>
    </row>
    <row r="799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6"/>
      <c r="R799" s="36"/>
      <c r="S799" s="37"/>
      <c r="T799" s="37"/>
      <c r="U799" s="2"/>
      <c r="V799" s="2"/>
      <c r="W799" s="2"/>
      <c r="X799" s="2"/>
      <c r="Y799" s="2"/>
      <c r="Z799" s="2"/>
    </row>
    <row r="800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6"/>
      <c r="R800" s="36"/>
      <c r="S800" s="37"/>
      <c r="T800" s="37"/>
      <c r="U800" s="2"/>
      <c r="V800" s="2"/>
      <c r="W800" s="2"/>
      <c r="X800" s="2"/>
      <c r="Y800" s="2"/>
      <c r="Z800" s="2"/>
    </row>
    <row r="80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6"/>
      <c r="R801" s="36"/>
      <c r="S801" s="37"/>
      <c r="T801" s="37"/>
      <c r="U801" s="2"/>
      <c r="V801" s="2"/>
      <c r="W801" s="2"/>
      <c r="X801" s="2"/>
      <c r="Y801" s="2"/>
      <c r="Z801" s="2"/>
    </row>
    <row r="80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6"/>
      <c r="R802" s="36"/>
      <c r="S802" s="37"/>
      <c r="T802" s="37"/>
      <c r="U802" s="2"/>
      <c r="V802" s="2"/>
      <c r="W802" s="2"/>
      <c r="X802" s="2"/>
      <c r="Y802" s="2"/>
      <c r="Z802" s="2"/>
    </row>
    <row r="803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6"/>
      <c r="R803" s="36"/>
      <c r="S803" s="37"/>
      <c r="T803" s="37"/>
      <c r="U803" s="2"/>
      <c r="V803" s="2"/>
      <c r="W803" s="2"/>
      <c r="X803" s="2"/>
      <c r="Y803" s="2"/>
      <c r="Z803" s="2"/>
    </row>
    <row r="804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6"/>
      <c r="R804" s="36"/>
      <c r="S804" s="37"/>
      <c r="T804" s="37"/>
      <c r="U804" s="2"/>
      <c r="V804" s="2"/>
      <c r="W804" s="2"/>
      <c r="X804" s="2"/>
      <c r="Y804" s="2"/>
      <c r="Z804" s="2"/>
    </row>
    <row r="80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6"/>
      <c r="R805" s="36"/>
      <c r="S805" s="37"/>
      <c r="T805" s="37"/>
      <c r="U805" s="2"/>
      <c r="V805" s="2"/>
      <c r="W805" s="2"/>
      <c r="X805" s="2"/>
      <c r="Y805" s="2"/>
      <c r="Z805" s="2"/>
    </row>
    <row r="806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6"/>
      <c r="R806" s="36"/>
      <c r="S806" s="37"/>
      <c r="T806" s="37"/>
      <c r="U806" s="2"/>
      <c r="V806" s="2"/>
      <c r="W806" s="2"/>
      <c r="X806" s="2"/>
      <c r="Y806" s="2"/>
      <c r="Z806" s="2"/>
    </row>
    <row r="807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6"/>
      <c r="R807" s="36"/>
      <c r="S807" s="37"/>
      <c r="T807" s="37"/>
      <c r="U807" s="2"/>
      <c r="V807" s="2"/>
      <c r="W807" s="2"/>
      <c r="X807" s="2"/>
      <c r="Y807" s="2"/>
      <c r="Z807" s="2"/>
    </row>
    <row r="808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6"/>
      <c r="R808" s="36"/>
      <c r="S808" s="37"/>
      <c r="T808" s="37"/>
      <c r="U808" s="2"/>
      <c r="V808" s="2"/>
      <c r="W808" s="2"/>
      <c r="X808" s="2"/>
      <c r="Y808" s="2"/>
      <c r="Z808" s="2"/>
    </row>
    <row r="809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6"/>
      <c r="R809" s="36"/>
      <c r="S809" s="37"/>
      <c r="T809" s="37"/>
      <c r="U809" s="2"/>
      <c r="V809" s="2"/>
      <c r="W809" s="2"/>
      <c r="X809" s="2"/>
      <c r="Y809" s="2"/>
      <c r="Z809" s="2"/>
    </row>
    <row r="810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6"/>
      <c r="R810" s="36"/>
      <c r="S810" s="37"/>
      <c r="T810" s="37"/>
      <c r="U810" s="2"/>
      <c r="V810" s="2"/>
      <c r="W810" s="2"/>
      <c r="X810" s="2"/>
      <c r="Y810" s="2"/>
      <c r="Z810" s="2"/>
    </row>
    <row r="81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6"/>
      <c r="R811" s="36"/>
      <c r="S811" s="37"/>
      <c r="T811" s="37"/>
      <c r="U811" s="2"/>
      <c r="V811" s="2"/>
      <c r="W811" s="2"/>
      <c r="X811" s="2"/>
      <c r="Y811" s="2"/>
      <c r="Z811" s="2"/>
    </row>
    <row r="81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6"/>
      <c r="R812" s="36"/>
      <c r="S812" s="37"/>
      <c r="T812" s="37"/>
      <c r="U812" s="2"/>
      <c r="V812" s="2"/>
      <c r="W812" s="2"/>
      <c r="X812" s="2"/>
      <c r="Y812" s="2"/>
      <c r="Z812" s="2"/>
    </row>
    <row r="813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6"/>
      <c r="R813" s="36"/>
      <c r="S813" s="37"/>
      <c r="T813" s="37"/>
      <c r="U813" s="2"/>
      <c r="V813" s="2"/>
      <c r="W813" s="2"/>
      <c r="X813" s="2"/>
      <c r="Y813" s="2"/>
      <c r="Z813" s="2"/>
    </row>
    <row r="814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6"/>
      <c r="R814" s="36"/>
      <c r="S814" s="37"/>
      <c r="T814" s="37"/>
      <c r="U814" s="2"/>
      <c r="V814" s="2"/>
      <c r="W814" s="2"/>
      <c r="X814" s="2"/>
      <c r="Y814" s="2"/>
      <c r="Z814" s="2"/>
    </row>
    <row r="81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6"/>
      <c r="R815" s="36"/>
      <c r="S815" s="37"/>
      <c r="T815" s="37"/>
      <c r="U815" s="2"/>
      <c r="V815" s="2"/>
      <c r="W815" s="2"/>
      <c r="X815" s="2"/>
      <c r="Y815" s="2"/>
      <c r="Z815" s="2"/>
    </row>
    <row r="816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6"/>
      <c r="R816" s="36"/>
      <c r="S816" s="37"/>
      <c r="T816" s="37"/>
      <c r="U816" s="2"/>
      <c r="V816" s="2"/>
      <c r="W816" s="2"/>
      <c r="X816" s="2"/>
      <c r="Y816" s="2"/>
      <c r="Z816" s="2"/>
    </row>
    <row r="817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6"/>
      <c r="R817" s="36"/>
      <c r="S817" s="37"/>
      <c r="T817" s="37"/>
      <c r="U817" s="2"/>
      <c r="V817" s="2"/>
      <c r="W817" s="2"/>
      <c r="X817" s="2"/>
      <c r="Y817" s="2"/>
      <c r="Z817" s="2"/>
    </row>
    <row r="818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6"/>
      <c r="R818" s="36"/>
      <c r="S818" s="37"/>
      <c r="T818" s="37"/>
      <c r="U818" s="2"/>
      <c r="V818" s="2"/>
      <c r="W818" s="2"/>
      <c r="X818" s="2"/>
      <c r="Y818" s="2"/>
      <c r="Z818" s="2"/>
    </row>
    <row r="819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6"/>
      <c r="R819" s="36"/>
      <c r="S819" s="37"/>
      <c r="T819" s="37"/>
      <c r="U819" s="2"/>
      <c r="V819" s="2"/>
      <c r="W819" s="2"/>
      <c r="X819" s="2"/>
      <c r="Y819" s="2"/>
      <c r="Z819" s="2"/>
    </row>
    <row r="820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6"/>
      <c r="R820" s="36"/>
      <c r="S820" s="37"/>
      <c r="T820" s="37"/>
      <c r="U820" s="2"/>
      <c r="V820" s="2"/>
      <c r="W820" s="2"/>
      <c r="X820" s="2"/>
      <c r="Y820" s="2"/>
      <c r="Z820" s="2"/>
    </row>
    <row r="82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6"/>
      <c r="R821" s="36"/>
      <c r="S821" s="37"/>
      <c r="T821" s="37"/>
      <c r="U821" s="2"/>
      <c r="V821" s="2"/>
      <c r="W821" s="2"/>
      <c r="X821" s="2"/>
      <c r="Y821" s="2"/>
      <c r="Z821" s="2"/>
    </row>
    <row r="82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6"/>
      <c r="R822" s="36"/>
      <c r="S822" s="37"/>
      <c r="T822" s="37"/>
      <c r="U822" s="2"/>
      <c r="V822" s="2"/>
      <c r="W822" s="2"/>
      <c r="X822" s="2"/>
      <c r="Y822" s="2"/>
      <c r="Z822" s="2"/>
    </row>
    <row r="823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6"/>
      <c r="R823" s="36"/>
      <c r="S823" s="37"/>
      <c r="T823" s="37"/>
      <c r="U823" s="2"/>
      <c r="V823" s="2"/>
      <c r="W823" s="2"/>
      <c r="X823" s="2"/>
      <c r="Y823" s="2"/>
      <c r="Z823" s="2"/>
    </row>
    <row r="824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6"/>
      <c r="R824" s="36"/>
      <c r="S824" s="37"/>
      <c r="T824" s="37"/>
      <c r="U824" s="2"/>
      <c r="V824" s="2"/>
      <c r="W824" s="2"/>
      <c r="X824" s="2"/>
      <c r="Y824" s="2"/>
      <c r="Z824" s="2"/>
    </row>
    <row r="8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6"/>
      <c r="R825" s="36"/>
      <c r="S825" s="37"/>
      <c r="T825" s="37"/>
      <c r="U825" s="2"/>
      <c r="V825" s="2"/>
      <c r="W825" s="2"/>
      <c r="X825" s="2"/>
      <c r="Y825" s="2"/>
      <c r="Z825" s="2"/>
    </row>
    <row r="826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6"/>
      <c r="R826" s="36"/>
      <c r="S826" s="37"/>
      <c r="T826" s="37"/>
      <c r="U826" s="2"/>
      <c r="V826" s="2"/>
      <c r="W826" s="2"/>
      <c r="X826" s="2"/>
      <c r="Y826" s="2"/>
      <c r="Z826" s="2"/>
    </row>
    <row r="827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6"/>
      <c r="R827" s="36"/>
      <c r="S827" s="37"/>
      <c r="T827" s="37"/>
      <c r="U827" s="2"/>
      <c r="V827" s="2"/>
      <c r="W827" s="2"/>
      <c r="X827" s="2"/>
      <c r="Y827" s="2"/>
      <c r="Z827" s="2"/>
    </row>
    <row r="828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6"/>
      <c r="R828" s="36"/>
      <c r="S828" s="37"/>
      <c r="T828" s="37"/>
      <c r="U828" s="2"/>
      <c r="V828" s="2"/>
      <c r="W828" s="2"/>
      <c r="X828" s="2"/>
      <c r="Y828" s="2"/>
      <c r="Z828" s="2"/>
    </row>
    <row r="829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6"/>
      <c r="R829" s="36"/>
      <c r="S829" s="37"/>
      <c r="T829" s="37"/>
      <c r="U829" s="2"/>
      <c r="V829" s="2"/>
      <c r="W829" s="2"/>
      <c r="X829" s="2"/>
      <c r="Y829" s="2"/>
      <c r="Z829" s="2"/>
    </row>
    <row r="830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6"/>
      <c r="R830" s="36"/>
      <c r="S830" s="37"/>
      <c r="T830" s="37"/>
      <c r="U830" s="2"/>
      <c r="V830" s="2"/>
      <c r="W830" s="2"/>
      <c r="X830" s="2"/>
      <c r="Y830" s="2"/>
      <c r="Z830" s="2"/>
    </row>
    <row r="83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6"/>
      <c r="R831" s="36"/>
      <c r="S831" s="37"/>
      <c r="T831" s="37"/>
      <c r="U831" s="2"/>
      <c r="V831" s="2"/>
      <c r="W831" s="2"/>
      <c r="X831" s="2"/>
      <c r="Y831" s="2"/>
      <c r="Z831" s="2"/>
    </row>
    <row r="83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6"/>
      <c r="R832" s="36"/>
      <c r="S832" s="37"/>
      <c r="T832" s="37"/>
      <c r="U832" s="2"/>
      <c r="V832" s="2"/>
      <c r="W832" s="2"/>
      <c r="X832" s="2"/>
      <c r="Y832" s="2"/>
      <c r="Z832" s="2"/>
    </row>
    <row r="833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6"/>
      <c r="R833" s="36"/>
      <c r="S833" s="37"/>
      <c r="T833" s="37"/>
      <c r="U833" s="2"/>
      <c r="V833" s="2"/>
      <c r="W833" s="2"/>
      <c r="X833" s="2"/>
      <c r="Y833" s="2"/>
      <c r="Z833" s="2"/>
    </row>
    <row r="834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6"/>
      <c r="R834" s="36"/>
      <c r="S834" s="37"/>
      <c r="T834" s="37"/>
      <c r="U834" s="2"/>
      <c r="V834" s="2"/>
      <c r="W834" s="2"/>
      <c r="X834" s="2"/>
      <c r="Y834" s="2"/>
      <c r="Z834" s="2"/>
    </row>
    <row r="83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6"/>
      <c r="R835" s="36"/>
      <c r="S835" s="37"/>
      <c r="T835" s="37"/>
      <c r="U835" s="2"/>
      <c r="V835" s="2"/>
      <c r="W835" s="2"/>
      <c r="X835" s="2"/>
      <c r="Y835" s="2"/>
      <c r="Z835" s="2"/>
    </row>
    <row r="836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6"/>
      <c r="R836" s="36"/>
      <c r="S836" s="37"/>
      <c r="T836" s="37"/>
      <c r="U836" s="2"/>
      <c r="V836" s="2"/>
      <c r="W836" s="2"/>
      <c r="X836" s="2"/>
      <c r="Y836" s="2"/>
      <c r="Z836" s="2"/>
    </row>
    <row r="837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6"/>
      <c r="R837" s="36"/>
      <c r="S837" s="37"/>
      <c r="T837" s="37"/>
      <c r="U837" s="2"/>
      <c r="V837" s="2"/>
      <c r="W837" s="2"/>
      <c r="X837" s="2"/>
      <c r="Y837" s="2"/>
      <c r="Z837" s="2"/>
    </row>
    <row r="838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6"/>
      <c r="R838" s="36"/>
      <c r="S838" s="37"/>
      <c r="T838" s="37"/>
      <c r="U838" s="2"/>
      <c r="V838" s="2"/>
      <c r="W838" s="2"/>
      <c r="X838" s="2"/>
      <c r="Y838" s="2"/>
      <c r="Z838" s="2"/>
    </row>
    <row r="839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6"/>
      <c r="R839" s="36"/>
      <c r="S839" s="37"/>
      <c r="T839" s="37"/>
      <c r="U839" s="2"/>
      <c r="V839" s="2"/>
      <c r="W839" s="2"/>
      <c r="X839" s="2"/>
      <c r="Y839" s="2"/>
      <c r="Z839" s="2"/>
    </row>
    <row r="840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6"/>
      <c r="R840" s="36"/>
      <c r="S840" s="37"/>
      <c r="T840" s="37"/>
      <c r="U840" s="2"/>
      <c r="V840" s="2"/>
      <c r="W840" s="2"/>
      <c r="X840" s="2"/>
      <c r="Y840" s="2"/>
      <c r="Z840" s="2"/>
    </row>
    <row r="84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6"/>
      <c r="R841" s="36"/>
      <c r="S841" s="37"/>
      <c r="T841" s="37"/>
      <c r="U841" s="2"/>
      <c r="V841" s="2"/>
      <c r="W841" s="2"/>
      <c r="X841" s="2"/>
      <c r="Y841" s="2"/>
      <c r="Z841" s="2"/>
    </row>
    <row r="84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6"/>
      <c r="R842" s="36"/>
      <c r="S842" s="37"/>
      <c r="T842" s="37"/>
      <c r="U842" s="2"/>
      <c r="V842" s="2"/>
      <c r="W842" s="2"/>
      <c r="X842" s="2"/>
      <c r="Y842" s="2"/>
      <c r="Z842" s="2"/>
    </row>
    <row r="843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6"/>
      <c r="R843" s="36"/>
      <c r="S843" s="37"/>
      <c r="T843" s="37"/>
      <c r="U843" s="2"/>
      <c r="V843" s="2"/>
      <c r="W843" s="2"/>
      <c r="X843" s="2"/>
      <c r="Y843" s="2"/>
      <c r="Z843" s="2"/>
    </row>
    <row r="844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6"/>
      <c r="R844" s="36"/>
      <c r="S844" s="37"/>
      <c r="T844" s="37"/>
      <c r="U844" s="2"/>
      <c r="V844" s="2"/>
      <c r="W844" s="2"/>
      <c r="X844" s="2"/>
      <c r="Y844" s="2"/>
      <c r="Z844" s="2"/>
    </row>
    <row r="84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6"/>
      <c r="R845" s="36"/>
      <c r="S845" s="37"/>
      <c r="T845" s="37"/>
      <c r="U845" s="2"/>
      <c r="V845" s="2"/>
      <c r="W845" s="2"/>
      <c r="X845" s="2"/>
      <c r="Y845" s="2"/>
      <c r="Z845" s="2"/>
    </row>
    <row r="846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6"/>
      <c r="R846" s="36"/>
      <c r="S846" s="37"/>
      <c r="T846" s="37"/>
      <c r="U846" s="2"/>
      <c r="V846" s="2"/>
      <c r="W846" s="2"/>
      <c r="X846" s="2"/>
      <c r="Y846" s="2"/>
      <c r="Z846" s="2"/>
    </row>
    <row r="847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6"/>
      <c r="R847" s="36"/>
      <c r="S847" s="37"/>
      <c r="T847" s="37"/>
      <c r="U847" s="2"/>
      <c r="V847" s="2"/>
      <c r="W847" s="2"/>
      <c r="X847" s="2"/>
      <c r="Y847" s="2"/>
      <c r="Z847" s="2"/>
    </row>
    <row r="848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6"/>
      <c r="R848" s="36"/>
      <c r="S848" s="37"/>
      <c r="T848" s="37"/>
      <c r="U848" s="2"/>
      <c r="V848" s="2"/>
      <c r="W848" s="2"/>
      <c r="X848" s="2"/>
      <c r="Y848" s="2"/>
      <c r="Z848" s="2"/>
    </row>
    <row r="849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6"/>
      <c r="R849" s="36"/>
      <c r="S849" s="37"/>
      <c r="T849" s="37"/>
      <c r="U849" s="2"/>
      <c r="V849" s="2"/>
      <c r="W849" s="2"/>
      <c r="X849" s="2"/>
      <c r="Y849" s="2"/>
      <c r="Z849" s="2"/>
    </row>
    <row r="850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6"/>
      <c r="R850" s="36"/>
      <c r="S850" s="37"/>
      <c r="T850" s="37"/>
      <c r="U850" s="2"/>
      <c r="V850" s="2"/>
      <c r="W850" s="2"/>
      <c r="X850" s="2"/>
      <c r="Y850" s="2"/>
      <c r="Z850" s="2"/>
    </row>
    <row r="85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6"/>
      <c r="R851" s="36"/>
      <c r="S851" s="37"/>
      <c r="T851" s="37"/>
      <c r="U851" s="2"/>
      <c r="V851" s="2"/>
      <c r="W851" s="2"/>
      <c r="X851" s="2"/>
      <c r="Y851" s="2"/>
      <c r="Z851" s="2"/>
    </row>
    <row r="85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6"/>
      <c r="R852" s="36"/>
      <c r="S852" s="37"/>
      <c r="T852" s="37"/>
      <c r="U852" s="2"/>
      <c r="V852" s="2"/>
      <c r="W852" s="2"/>
      <c r="X852" s="2"/>
      <c r="Y852" s="2"/>
      <c r="Z852" s="2"/>
    </row>
    <row r="853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6"/>
      <c r="R853" s="36"/>
      <c r="S853" s="37"/>
      <c r="T853" s="37"/>
      <c r="U853" s="2"/>
      <c r="V853" s="2"/>
      <c r="W853" s="2"/>
      <c r="X853" s="2"/>
      <c r="Y853" s="2"/>
      <c r="Z853" s="2"/>
    </row>
    <row r="854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6"/>
      <c r="R854" s="36"/>
      <c r="S854" s="37"/>
      <c r="T854" s="37"/>
      <c r="U854" s="2"/>
      <c r="V854" s="2"/>
      <c r="W854" s="2"/>
      <c r="X854" s="2"/>
      <c r="Y854" s="2"/>
      <c r="Z854" s="2"/>
    </row>
    <row r="85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6"/>
      <c r="R855" s="36"/>
      <c r="S855" s="37"/>
      <c r="T855" s="37"/>
      <c r="U855" s="2"/>
      <c r="V855" s="2"/>
      <c r="W855" s="2"/>
      <c r="X855" s="2"/>
      <c r="Y855" s="2"/>
      <c r="Z855" s="2"/>
    </row>
    <row r="856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6"/>
      <c r="R856" s="36"/>
      <c r="S856" s="37"/>
      <c r="T856" s="37"/>
      <c r="U856" s="2"/>
      <c r="V856" s="2"/>
      <c r="W856" s="2"/>
      <c r="X856" s="2"/>
      <c r="Y856" s="2"/>
      <c r="Z856" s="2"/>
    </row>
    <row r="857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6"/>
      <c r="R857" s="36"/>
      <c r="S857" s="37"/>
      <c r="T857" s="37"/>
      <c r="U857" s="2"/>
      <c r="V857" s="2"/>
      <c r="W857" s="2"/>
      <c r="X857" s="2"/>
      <c r="Y857" s="2"/>
      <c r="Z857" s="2"/>
    </row>
    <row r="858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6"/>
      <c r="R858" s="36"/>
      <c r="S858" s="37"/>
      <c r="T858" s="37"/>
      <c r="U858" s="2"/>
      <c r="V858" s="2"/>
      <c r="W858" s="2"/>
      <c r="X858" s="2"/>
      <c r="Y858" s="2"/>
      <c r="Z858" s="2"/>
    </row>
    <row r="859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6"/>
      <c r="R859" s="36"/>
      <c r="S859" s="37"/>
      <c r="T859" s="37"/>
      <c r="U859" s="2"/>
      <c r="V859" s="2"/>
      <c r="W859" s="2"/>
      <c r="X859" s="2"/>
      <c r="Y859" s="2"/>
      <c r="Z859" s="2"/>
    </row>
    <row r="860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6"/>
      <c r="R860" s="36"/>
      <c r="S860" s="37"/>
      <c r="T860" s="37"/>
      <c r="U860" s="2"/>
      <c r="V860" s="2"/>
      <c r="W860" s="2"/>
      <c r="X860" s="2"/>
      <c r="Y860" s="2"/>
      <c r="Z860" s="2"/>
    </row>
    <row r="86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6"/>
      <c r="R861" s="36"/>
      <c r="S861" s="37"/>
      <c r="T861" s="37"/>
      <c r="U861" s="2"/>
      <c r="V861" s="2"/>
      <c r="W861" s="2"/>
      <c r="X861" s="2"/>
      <c r="Y861" s="2"/>
      <c r="Z861" s="2"/>
    </row>
    <row r="86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6"/>
      <c r="R862" s="36"/>
      <c r="S862" s="37"/>
      <c r="T862" s="37"/>
      <c r="U862" s="2"/>
      <c r="V862" s="2"/>
      <c r="W862" s="2"/>
      <c r="X862" s="2"/>
      <c r="Y862" s="2"/>
      <c r="Z862" s="2"/>
    </row>
    <row r="863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6"/>
      <c r="R863" s="36"/>
      <c r="S863" s="37"/>
      <c r="T863" s="37"/>
      <c r="U863" s="2"/>
      <c r="V863" s="2"/>
      <c r="W863" s="2"/>
      <c r="X863" s="2"/>
      <c r="Y863" s="2"/>
      <c r="Z863" s="2"/>
    </row>
    <row r="864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6"/>
      <c r="R864" s="36"/>
      <c r="S864" s="37"/>
      <c r="T864" s="37"/>
      <c r="U864" s="2"/>
      <c r="V864" s="2"/>
      <c r="W864" s="2"/>
      <c r="X864" s="2"/>
      <c r="Y864" s="2"/>
      <c r="Z864" s="2"/>
    </row>
    <row r="86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6"/>
      <c r="R865" s="36"/>
      <c r="S865" s="37"/>
      <c r="T865" s="37"/>
      <c r="U865" s="2"/>
      <c r="V865" s="2"/>
      <c r="W865" s="2"/>
      <c r="X865" s="2"/>
      <c r="Y865" s="2"/>
      <c r="Z865" s="2"/>
    </row>
    <row r="866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6"/>
      <c r="R866" s="36"/>
      <c r="S866" s="37"/>
      <c r="T866" s="37"/>
      <c r="U866" s="2"/>
      <c r="V866" s="2"/>
      <c r="W866" s="2"/>
      <c r="X866" s="2"/>
      <c r="Y866" s="2"/>
      <c r="Z866" s="2"/>
    </row>
    <row r="867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6"/>
      <c r="R867" s="36"/>
      <c r="S867" s="37"/>
      <c r="T867" s="37"/>
      <c r="U867" s="2"/>
      <c r="V867" s="2"/>
      <c r="W867" s="2"/>
      <c r="X867" s="2"/>
      <c r="Y867" s="2"/>
      <c r="Z867" s="2"/>
    </row>
    <row r="868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6"/>
      <c r="R868" s="36"/>
      <c r="S868" s="37"/>
      <c r="T868" s="37"/>
      <c r="U868" s="2"/>
      <c r="V868" s="2"/>
      <c r="W868" s="2"/>
      <c r="X868" s="2"/>
      <c r="Y868" s="2"/>
      <c r="Z868" s="2"/>
    </row>
    <row r="869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6"/>
      <c r="R869" s="36"/>
      <c r="S869" s="37"/>
      <c r="T869" s="37"/>
      <c r="U869" s="2"/>
      <c r="V869" s="2"/>
      <c r="W869" s="2"/>
      <c r="X869" s="2"/>
      <c r="Y869" s="2"/>
      <c r="Z869" s="2"/>
    </row>
    <row r="870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6"/>
      <c r="R870" s="36"/>
      <c r="S870" s="37"/>
      <c r="T870" s="37"/>
      <c r="U870" s="2"/>
      <c r="V870" s="2"/>
      <c r="W870" s="2"/>
      <c r="X870" s="2"/>
      <c r="Y870" s="2"/>
      <c r="Z870" s="2"/>
    </row>
    <row r="87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6"/>
      <c r="R871" s="36"/>
      <c r="S871" s="37"/>
      <c r="T871" s="37"/>
      <c r="U871" s="2"/>
      <c r="V871" s="2"/>
      <c r="W871" s="2"/>
      <c r="X871" s="2"/>
      <c r="Y871" s="2"/>
      <c r="Z871" s="2"/>
    </row>
    <row r="87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6"/>
      <c r="R872" s="36"/>
      <c r="S872" s="37"/>
      <c r="T872" s="37"/>
      <c r="U872" s="2"/>
      <c r="V872" s="2"/>
      <c r="W872" s="2"/>
      <c r="X872" s="2"/>
      <c r="Y872" s="2"/>
      <c r="Z872" s="2"/>
    </row>
    <row r="873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6"/>
      <c r="R873" s="36"/>
      <c r="S873" s="37"/>
      <c r="T873" s="37"/>
      <c r="U873" s="2"/>
      <c r="V873" s="2"/>
      <c r="W873" s="2"/>
      <c r="X873" s="2"/>
      <c r="Y873" s="2"/>
      <c r="Z873" s="2"/>
    </row>
    <row r="874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6"/>
      <c r="R874" s="36"/>
      <c r="S874" s="37"/>
      <c r="T874" s="37"/>
      <c r="U874" s="2"/>
      <c r="V874" s="2"/>
      <c r="W874" s="2"/>
      <c r="X874" s="2"/>
      <c r="Y874" s="2"/>
      <c r="Z874" s="2"/>
    </row>
    <row r="87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6"/>
      <c r="R875" s="36"/>
      <c r="S875" s="37"/>
      <c r="T875" s="37"/>
      <c r="U875" s="2"/>
      <c r="V875" s="2"/>
      <c r="W875" s="2"/>
      <c r="X875" s="2"/>
      <c r="Y875" s="2"/>
      <c r="Z875" s="2"/>
    </row>
    <row r="876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6"/>
      <c r="R876" s="36"/>
      <c r="S876" s="37"/>
      <c r="T876" s="37"/>
      <c r="U876" s="2"/>
      <c r="V876" s="2"/>
      <c r="W876" s="2"/>
      <c r="X876" s="2"/>
      <c r="Y876" s="2"/>
      <c r="Z876" s="2"/>
    </row>
    <row r="877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6"/>
      <c r="R877" s="36"/>
      <c r="S877" s="37"/>
      <c r="T877" s="37"/>
      <c r="U877" s="2"/>
      <c r="V877" s="2"/>
      <c r="W877" s="2"/>
      <c r="X877" s="2"/>
      <c r="Y877" s="2"/>
      <c r="Z877" s="2"/>
    </row>
    <row r="878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6"/>
      <c r="R878" s="36"/>
      <c r="S878" s="37"/>
      <c r="T878" s="37"/>
      <c r="U878" s="2"/>
      <c r="V878" s="2"/>
      <c r="W878" s="2"/>
      <c r="X878" s="2"/>
      <c r="Y878" s="2"/>
      <c r="Z878" s="2"/>
    </row>
    <row r="879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6"/>
      <c r="R879" s="36"/>
      <c r="S879" s="37"/>
      <c r="T879" s="37"/>
      <c r="U879" s="2"/>
      <c r="V879" s="2"/>
      <c r="W879" s="2"/>
      <c r="X879" s="2"/>
      <c r="Y879" s="2"/>
      <c r="Z879" s="2"/>
    </row>
    <row r="880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6"/>
      <c r="R880" s="36"/>
      <c r="S880" s="37"/>
      <c r="T880" s="37"/>
      <c r="U880" s="2"/>
      <c r="V880" s="2"/>
      <c r="W880" s="2"/>
      <c r="X880" s="2"/>
      <c r="Y880" s="2"/>
      <c r="Z880" s="2"/>
    </row>
    <row r="88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6"/>
      <c r="R881" s="36"/>
      <c r="S881" s="37"/>
      <c r="T881" s="37"/>
      <c r="U881" s="2"/>
      <c r="V881" s="2"/>
      <c r="W881" s="2"/>
      <c r="X881" s="2"/>
      <c r="Y881" s="2"/>
      <c r="Z881" s="2"/>
    </row>
    <row r="88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6"/>
      <c r="R882" s="36"/>
      <c r="S882" s="37"/>
      <c r="T882" s="37"/>
      <c r="U882" s="2"/>
      <c r="V882" s="2"/>
      <c r="W882" s="2"/>
      <c r="X882" s="2"/>
      <c r="Y882" s="2"/>
      <c r="Z882" s="2"/>
    </row>
    <row r="883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6"/>
      <c r="R883" s="36"/>
      <c r="S883" s="37"/>
      <c r="T883" s="37"/>
      <c r="U883" s="2"/>
      <c r="V883" s="2"/>
      <c r="W883" s="2"/>
      <c r="X883" s="2"/>
      <c r="Y883" s="2"/>
      <c r="Z883" s="2"/>
    </row>
    <row r="884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6"/>
      <c r="R884" s="36"/>
      <c r="S884" s="37"/>
      <c r="T884" s="37"/>
      <c r="U884" s="2"/>
      <c r="V884" s="2"/>
      <c r="W884" s="2"/>
      <c r="X884" s="2"/>
      <c r="Y884" s="2"/>
      <c r="Z884" s="2"/>
    </row>
    <row r="88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6"/>
      <c r="R885" s="36"/>
      <c r="S885" s="37"/>
      <c r="T885" s="37"/>
      <c r="U885" s="2"/>
      <c r="V885" s="2"/>
      <c r="W885" s="2"/>
      <c r="X885" s="2"/>
      <c r="Y885" s="2"/>
      <c r="Z885" s="2"/>
    </row>
    <row r="886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6"/>
      <c r="R886" s="36"/>
      <c r="S886" s="37"/>
      <c r="T886" s="37"/>
      <c r="U886" s="2"/>
      <c r="V886" s="2"/>
      <c r="W886" s="2"/>
      <c r="X886" s="2"/>
      <c r="Y886" s="2"/>
      <c r="Z886" s="2"/>
    </row>
    <row r="887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6"/>
      <c r="R887" s="36"/>
      <c r="S887" s="37"/>
      <c r="T887" s="37"/>
      <c r="U887" s="2"/>
      <c r="V887" s="2"/>
      <c r="W887" s="2"/>
      <c r="X887" s="2"/>
      <c r="Y887" s="2"/>
      <c r="Z887" s="2"/>
    </row>
    <row r="888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6"/>
      <c r="R888" s="36"/>
      <c r="S888" s="37"/>
      <c r="T888" s="37"/>
      <c r="U888" s="2"/>
      <c r="V888" s="2"/>
      <c r="W888" s="2"/>
      <c r="X888" s="2"/>
      <c r="Y888" s="2"/>
      <c r="Z888" s="2"/>
    </row>
    <row r="889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6"/>
      <c r="R889" s="36"/>
      <c r="S889" s="37"/>
      <c r="T889" s="37"/>
      <c r="U889" s="2"/>
      <c r="V889" s="2"/>
      <c r="W889" s="2"/>
      <c r="X889" s="2"/>
      <c r="Y889" s="2"/>
      <c r="Z889" s="2"/>
    </row>
    <row r="890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6"/>
      <c r="R890" s="36"/>
      <c r="S890" s="37"/>
      <c r="T890" s="37"/>
      <c r="U890" s="2"/>
      <c r="V890" s="2"/>
      <c r="W890" s="2"/>
      <c r="X890" s="2"/>
      <c r="Y890" s="2"/>
      <c r="Z890" s="2"/>
    </row>
    <row r="89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6"/>
      <c r="R891" s="36"/>
      <c r="S891" s="37"/>
      <c r="T891" s="37"/>
      <c r="U891" s="2"/>
      <c r="V891" s="2"/>
      <c r="W891" s="2"/>
      <c r="X891" s="2"/>
      <c r="Y891" s="2"/>
      <c r="Z891" s="2"/>
    </row>
    <row r="89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6"/>
      <c r="R892" s="36"/>
      <c r="S892" s="37"/>
      <c r="T892" s="37"/>
      <c r="U892" s="2"/>
      <c r="V892" s="2"/>
      <c r="W892" s="2"/>
      <c r="X892" s="2"/>
      <c r="Y892" s="2"/>
      <c r="Z892" s="2"/>
    </row>
    <row r="893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6"/>
      <c r="R893" s="36"/>
      <c r="S893" s="37"/>
      <c r="T893" s="37"/>
      <c r="U893" s="2"/>
      <c r="V893" s="2"/>
      <c r="W893" s="2"/>
      <c r="X893" s="2"/>
      <c r="Y893" s="2"/>
      <c r="Z893" s="2"/>
    </row>
    <row r="894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6"/>
      <c r="R894" s="36"/>
      <c r="S894" s="37"/>
      <c r="T894" s="37"/>
      <c r="U894" s="2"/>
      <c r="V894" s="2"/>
      <c r="W894" s="2"/>
      <c r="X894" s="2"/>
      <c r="Y894" s="2"/>
      <c r="Z894" s="2"/>
    </row>
    <row r="89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6"/>
      <c r="R895" s="36"/>
      <c r="S895" s="37"/>
      <c r="T895" s="37"/>
      <c r="U895" s="2"/>
      <c r="V895" s="2"/>
      <c r="W895" s="2"/>
      <c r="X895" s="2"/>
      <c r="Y895" s="2"/>
      <c r="Z895" s="2"/>
    </row>
    <row r="896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6"/>
      <c r="R896" s="36"/>
      <c r="S896" s="37"/>
      <c r="T896" s="37"/>
      <c r="U896" s="2"/>
      <c r="V896" s="2"/>
      <c r="W896" s="2"/>
      <c r="X896" s="2"/>
      <c r="Y896" s="2"/>
      <c r="Z896" s="2"/>
    </row>
    <row r="897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6"/>
      <c r="R897" s="36"/>
      <c r="S897" s="37"/>
      <c r="T897" s="37"/>
      <c r="U897" s="2"/>
      <c r="V897" s="2"/>
      <c r="W897" s="2"/>
      <c r="X897" s="2"/>
      <c r="Y897" s="2"/>
      <c r="Z897" s="2"/>
    </row>
    <row r="898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6"/>
      <c r="R898" s="36"/>
      <c r="S898" s="37"/>
      <c r="T898" s="37"/>
      <c r="U898" s="2"/>
      <c r="V898" s="2"/>
      <c r="W898" s="2"/>
      <c r="X898" s="2"/>
      <c r="Y898" s="2"/>
      <c r="Z898" s="2"/>
    </row>
    <row r="899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6"/>
      <c r="R899" s="36"/>
      <c r="S899" s="37"/>
      <c r="T899" s="37"/>
      <c r="U899" s="2"/>
      <c r="V899" s="2"/>
      <c r="W899" s="2"/>
      <c r="X899" s="2"/>
      <c r="Y899" s="2"/>
      <c r="Z899" s="2"/>
    </row>
    <row r="900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6"/>
      <c r="R900" s="36"/>
      <c r="S900" s="37"/>
      <c r="T900" s="37"/>
      <c r="U900" s="2"/>
      <c r="V900" s="2"/>
      <c r="W900" s="2"/>
      <c r="X900" s="2"/>
      <c r="Y900" s="2"/>
      <c r="Z900" s="2"/>
    </row>
    <row r="90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6"/>
      <c r="R901" s="36"/>
      <c r="S901" s="37"/>
      <c r="T901" s="37"/>
      <c r="U901" s="2"/>
      <c r="V901" s="2"/>
      <c r="W901" s="2"/>
      <c r="X901" s="2"/>
      <c r="Y901" s="2"/>
      <c r="Z901" s="2"/>
    </row>
    <row r="90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6"/>
      <c r="R902" s="36"/>
      <c r="S902" s="37"/>
      <c r="T902" s="37"/>
      <c r="U902" s="2"/>
      <c r="V902" s="2"/>
      <c r="W902" s="2"/>
      <c r="X902" s="2"/>
      <c r="Y902" s="2"/>
      <c r="Z902" s="2"/>
    </row>
    <row r="903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6"/>
      <c r="R903" s="36"/>
      <c r="S903" s="37"/>
      <c r="T903" s="37"/>
      <c r="U903" s="2"/>
      <c r="V903" s="2"/>
      <c r="W903" s="2"/>
      <c r="X903" s="2"/>
      <c r="Y903" s="2"/>
      <c r="Z903" s="2"/>
    </row>
    <row r="904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6"/>
      <c r="R904" s="36"/>
      <c r="S904" s="37"/>
      <c r="T904" s="37"/>
      <c r="U904" s="2"/>
      <c r="V904" s="2"/>
      <c r="W904" s="2"/>
      <c r="X904" s="2"/>
      <c r="Y904" s="2"/>
      <c r="Z904" s="2"/>
    </row>
    <row r="90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6"/>
      <c r="R905" s="36"/>
      <c r="S905" s="37"/>
      <c r="T905" s="37"/>
      <c r="U905" s="2"/>
      <c r="V905" s="2"/>
      <c r="W905" s="2"/>
      <c r="X905" s="2"/>
      <c r="Y905" s="2"/>
      <c r="Z905" s="2"/>
    </row>
    <row r="906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6"/>
      <c r="R906" s="36"/>
      <c r="S906" s="37"/>
      <c r="T906" s="37"/>
      <c r="U906" s="2"/>
      <c r="V906" s="2"/>
      <c r="W906" s="2"/>
      <c r="X906" s="2"/>
      <c r="Y906" s="2"/>
      <c r="Z906" s="2"/>
    </row>
    <row r="907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6"/>
      <c r="R907" s="36"/>
      <c r="S907" s="37"/>
      <c r="T907" s="37"/>
      <c r="U907" s="2"/>
      <c r="V907" s="2"/>
      <c r="W907" s="2"/>
      <c r="X907" s="2"/>
      <c r="Y907" s="2"/>
      <c r="Z907" s="2"/>
    </row>
    <row r="908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6"/>
      <c r="R908" s="36"/>
      <c r="S908" s="37"/>
      <c r="T908" s="37"/>
      <c r="U908" s="2"/>
      <c r="V908" s="2"/>
      <c r="W908" s="2"/>
      <c r="X908" s="2"/>
      <c r="Y908" s="2"/>
      <c r="Z908" s="2"/>
    </row>
    <row r="909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6"/>
      <c r="R909" s="36"/>
      <c r="S909" s="37"/>
      <c r="T909" s="37"/>
      <c r="U909" s="2"/>
      <c r="V909" s="2"/>
      <c r="W909" s="2"/>
      <c r="X909" s="2"/>
      <c r="Y909" s="2"/>
      <c r="Z909" s="2"/>
    </row>
    <row r="910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6"/>
      <c r="R910" s="36"/>
      <c r="S910" s="37"/>
      <c r="T910" s="37"/>
      <c r="U910" s="2"/>
      <c r="V910" s="2"/>
      <c r="W910" s="2"/>
      <c r="X910" s="2"/>
      <c r="Y910" s="2"/>
      <c r="Z910" s="2"/>
    </row>
    <row r="91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6"/>
      <c r="R911" s="36"/>
      <c r="S911" s="37"/>
      <c r="T911" s="37"/>
      <c r="U911" s="2"/>
      <c r="V911" s="2"/>
      <c r="W911" s="2"/>
      <c r="X911" s="2"/>
      <c r="Y911" s="2"/>
      <c r="Z911" s="2"/>
    </row>
    <row r="91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6"/>
      <c r="R912" s="36"/>
      <c r="S912" s="37"/>
      <c r="T912" s="37"/>
      <c r="U912" s="2"/>
      <c r="V912" s="2"/>
      <c r="W912" s="2"/>
      <c r="X912" s="2"/>
      <c r="Y912" s="2"/>
      <c r="Z912" s="2"/>
    </row>
    <row r="913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6"/>
      <c r="R913" s="36"/>
      <c r="S913" s="37"/>
      <c r="T913" s="37"/>
      <c r="U913" s="2"/>
      <c r="V913" s="2"/>
      <c r="W913" s="2"/>
      <c r="X913" s="2"/>
      <c r="Y913" s="2"/>
      <c r="Z913" s="2"/>
    </row>
    <row r="914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6"/>
      <c r="R914" s="36"/>
      <c r="S914" s="37"/>
      <c r="T914" s="37"/>
      <c r="U914" s="2"/>
      <c r="V914" s="2"/>
      <c r="W914" s="2"/>
      <c r="X914" s="2"/>
      <c r="Y914" s="2"/>
      <c r="Z914" s="2"/>
    </row>
    <row r="91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6"/>
      <c r="R915" s="36"/>
      <c r="S915" s="37"/>
      <c r="T915" s="37"/>
      <c r="U915" s="2"/>
      <c r="V915" s="2"/>
      <c r="W915" s="2"/>
      <c r="X915" s="2"/>
      <c r="Y915" s="2"/>
      <c r="Z915" s="2"/>
    </row>
    <row r="916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6"/>
      <c r="R916" s="36"/>
      <c r="S916" s="37"/>
      <c r="T916" s="37"/>
      <c r="U916" s="2"/>
      <c r="V916" s="2"/>
      <c r="W916" s="2"/>
      <c r="X916" s="2"/>
      <c r="Y916" s="2"/>
      <c r="Z916" s="2"/>
    </row>
    <row r="917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6"/>
      <c r="R917" s="36"/>
      <c r="S917" s="37"/>
      <c r="T917" s="37"/>
      <c r="U917" s="2"/>
      <c r="V917" s="2"/>
      <c r="W917" s="2"/>
      <c r="X917" s="2"/>
      <c r="Y917" s="2"/>
      <c r="Z917" s="2"/>
    </row>
    <row r="918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6"/>
      <c r="R918" s="36"/>
      <c r="S918" s="37"/>
      <c r="T918" s="37"/>
      <c r="U918" s="2"/>
      <c r="V918" s="2"/>
      <c r="W918" s="2"/>
      <c r="X918" s="2"/>
      <c r="Y918" s="2"/>
      <c r="Z918" s="2"/>
    </row>
    <row r="919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6"/>
      <c r="R919" s="36"/>
      <c r="S919" s="37"/>
      <c r="T919" s="37"/>
      <c r="U919" s="2"/>
      <c r="V919" s="2"/>
      <c r="W919" s="2"/>
      <c r="X919" s="2"/>
      <c r="Y919" s="2"/>
      <c r="Z919" s="2"/>
    </row>
    <row r="920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6"/>
      <c r="R920" s="36"/>
      <c r="S920" s="37"/>
      <c r="T920" s="37"/>
      <c r="U920" s="2"/>
      <c r="V920" s="2"/>
      <c r="W920" s="2"/>
      <c r="X920" s="2"/>
      <c r="Y920" s="2"/>
      <c r="Z920" s="2"/>
    </row>
    <row r="92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6"/>
      <c r="R921" s="36"/>
      <c r="S921" s="37"/>
      <c r="T921" s="37"/>
      <c r="U921" s="2"/>
      <c r="V921" s="2"/>
      <c r="W921" s="2"/>
      <c r="X921" s="2"/>
      <c r="Y921" s="2"/>
      <c r="Z921" s="2"/>
    </row>
    <row r="92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6"/>
      <c r="R922" s="36"/>
      <c r="S922" s="37"/>
      <c r="T922" s="37"/>
      <c r="U922" s="2"/>
      <c r="V922" s="2"/>
      <c r="W922" s="2"/>
      <c r="X922" s="2"/>
      <c r="Y922" s="2"/>
      <c r="Z922" s="2"/>
    </row>
    <row r="923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6"/>
      <c r="R923" s="36"/>
      <c r="S923" s="37"/>
      <c r="T923" s="37"/>
      <c r="U923" s="2"/>
      <c r="V923" s="2"/>
      <c r="W923" s="2"/>
      <c r="X923" s="2"/>
      <c r="Y923" s="2"/>
      <c r="Z923" s="2"/>
    </row>
    <row r="924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6"/>
      <c r="R924" s="36"/>
      <c r="S924" s="37"/>
      <c r="T924" s="37"/>
      <c r="U924" s="2"/>
      <c r="V924" s="2"/>
      <c r="W924" s="2"/>
      <c r="X924" s="2"/>
      <c r="Y924" s="2"/>
      <c r="Z924" s="2"/>
    </row>
    <row r="9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6"/>
      <c r="R925" s="36"/>
      <c r="S925" s="37"/>
      <c r="T925" s="37"/>
      <c r="U925" s="2"/>
      <c r="V925" s="2"/>
      <c r="W925" s="2"/>
      <c r="X925" s="2"/>
      <c r="Y925" s="2"/>
      <c r="Z925" s="2"/>
    </row>
    <row r="926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6"/>
      <c r="R926" s="36"/>
      <c r="S926" s="37"/>
      <c r="T926" s="37"/>
      <c r="U926" s="2"/>
      <c r="V926" s="2"/>
      <c r="W926" s="2"/>
      <c r="X926" s="2"/>
      <c r="Y926" s="2"/>
      <c r="Z926" s="2"/>
    </row>
    <row r="927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6"/>
      <c r="R927" s="36"/>
      <c r="S927" s="37"/>
      <c r="T927" s="37"/>
      <c r="U927" s="2"/>
      <c r="V927" s="2"/>
      <c r="W927" s="2"/>
      <c r="X927" s="2"/>
      <c r="Y927" s="2"/>
      <c r="Z927" s="2"/>
    </row>
    <row r="928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6"/>
      <c r="R928" s="36"/>
      <c r="S928" s="37"/>
      <c r="T928" s="37"/>
      <c r="U928" s="2"/>
      <c r="V928" s="2"/>
      <c r="W928" s="2"/>
      <c r="X928" s="2"/>
      <c r="Y928" s="2"/>
      <c r="Z928" s="2"/>
    </row>
    <row r="929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6"/>
      <c r="R929" s="36"/>
      <c r="S929" s="37"/>
      <c r="T929" s="37"/>
      <c r="U929" s="2"/>
      <c r="V929" s="2"/>
      <c r="W929" s="2"/>
      <c r="X929" s="2"/>
      <c r="Y929" s="2"/>
      <c r="Z929" s="2"/>
    </row>
    <row r="930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6"/>
      <c r="R930" s="36"/>
      <c r="S930" s="37"/>
      <c r="T930" s="37"/>
      <c r="U930" s="2"/>
      <c r="V930" s="2"/>
      <c r="W930" s="2"/>
      <c r="X930" s="2"/>
      <c r="Y930" s="2"/>
      <c r="Z930" s="2"/>
    </row>
    <row r="93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6"/>
      <c r="R931" s="36"/>
      <c r="S931" s="37"/>
      <c r="T931" s="37"/>
      <c r="U931" s="2"/>
      <c r="V931" s="2"/>
      <c r="W931" s="2"/>
      <c r="X931" s="2"/>
      <c r="Y931" s="2"/>
      <c r="Z931" s="2"/>
    </row>
    <row r="93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6"/>
      <c r="R932" s="36"/>
      <c r="S932" s="37"/>
      <c r="T932" s="37"/>
      <c r="U932" s="2"/>
      <c r="V932" s="2"/>
      <c r="W932" s="2"/>
      <c r="X932" s="2"/>
      <c r="Y932" s="2"/>
      <c r="Z932" s="2"/>
    </row>
    <row r="933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6"/>
      <c r="R933" s="36"/>
      <c r="S933" s="37"/>
      <c r="T933" s="37"/>
      <c r="U933" s="2"/>
      <c r="V933" s="2"/>
      <c r="W933" s="2"/>
      <c r="X933" s="2"/>
      <c r="Y933" s="2"/>
      <c r="Z933" s="2"/>
    </row>
    <row r="934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6"/>
      <c r="R934" s="36"/>
      <c r="S934" s="37"/>
      <c r="T934" s="37"/>
      <c r="U934" s="2"/>
      <c r="V934" s="2"/>
      <c r="W934" s="2"/>
      <c r="X934" s="2"/>
      <c r="Y934" s="2"/>
      <c r="Z934" s="2"/>
    </row>
    <row r="93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6"/>
      <c r="R935" s="36"/>
      <c r="S935" s="37"/>
      <c r="T935" s="37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2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2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2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2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2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2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2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2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2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2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2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2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2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2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2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2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2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2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2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2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2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2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2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2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2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2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2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2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2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2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2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2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2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2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2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2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2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2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2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2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2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2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2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2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2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2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2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2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2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2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2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2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2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2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2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2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2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2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2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2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2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2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2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2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2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2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2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2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2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2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2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2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2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2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2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2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2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2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2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2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2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2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2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2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2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2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2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2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2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2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2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2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2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2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2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2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2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2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2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2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2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2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2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2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2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2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2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2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2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2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2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2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2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2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2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2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2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2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2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2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2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2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2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2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2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2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2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2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2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2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2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2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2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2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2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2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2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2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2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2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2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2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2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2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2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2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2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2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2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2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2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2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2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2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2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2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2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2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2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2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2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2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2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2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2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2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2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2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2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2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2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2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2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2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2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2"/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2"/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2"/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2"/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2"/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2"/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2"/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2"/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2"/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2"/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2"/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2"/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2"/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2"/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2"/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2"/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2"/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2"/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2"/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2"/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2"/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2"/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2"/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2"/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2"/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2"/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2"/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2"/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2"/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2"/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2"/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2"/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2"/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2"/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2"/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2"/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2"/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2"/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2"/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2"/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2"/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2"/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2"/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2"/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2"/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2"/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2"/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2"/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2"/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2"/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2"/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2"/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2"/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2"/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2"/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2"/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2"/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2"/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2"/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2"/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2"/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2"/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2"/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2"/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2"/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2"/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2"/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2"/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2"/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2"/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2"/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2"/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2"/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2"/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2"/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2"/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2"/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2"/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>
      <c r="A2257" s="2"/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>
      <c r="A2259" s="2"/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>
      <c r="A2261" s="2"/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>
      <c r="A2263" s="2"/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>
      <c r="A2265" s="2"/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>
      <c r="A2267" s="2"/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>
      <c r="A2269" s="2"/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>
      <c r="A2271" s="2"/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>
      <c r="A2273" s="2"/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>
      <c r="A2275" s="2"/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>
      <c r="A2277" s="2"/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>
      <c r="A2279" s="2"/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>
      <c r="A2281" s="2"/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>
      <c r="A2283" s="2"/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>
      <c r="A2285" s="2"/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>
      <c r="A2287" s="2"/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>
      <c r="A2289" s="2"/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>
      <c r="A2291" s="2"/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>
      <c r="A2293" s="2"/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>
      <c r="A2295" s="2"/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>
      <c r="A2297" s="2"/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>
      <c r="A2299" s="2"/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>
      <c r="A2301" s="2"/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>
      <c r="A2303" s="2"/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>
      <c r="A2305" s="2"/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>
      <c r="A2307" s="2"/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>
      <c r="A2309" s="2"/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>
      <c r="A2311" s="2"/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>
      <c r="A2313" s="2"/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>
      <c r="A2315" s="2"/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>
      <c r="A2317" s="2"/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>
      <c r="A2319" s="2"/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>
      <c r="A2321" s="2"/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>
      <c r="A2323" s="2"/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>
      <c r="A2325" s="2"/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>
      <c r="A2327" s="2"/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>
      <c r="A2329" s="2"/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>
      <c r="A2331" s="2"/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>
      <c r="A2333" s="2"/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>
      <c r="A2335" s="2"/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>
      <c r="A2337" s="2"/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>
      <c r="A2339" s="2"/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>
      <c r="A2341" s="2"/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>
      <c r="A2343" s="2"/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>
      <c r="A2345" s="2"/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>
      <c r="A2347" s="2"/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>
      <c r="A2349" s="2"/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>
      <c r="A2351" s="2"/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>
      <c r="A2353" s="2"/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>
      <c r="A2355" s="2"/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>
      <c r="A2357" s="2"/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>
      <c r="A3001" s="2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>
      <c r="A3002" s="2"/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>
      <c r="A3003" s="2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>
      <c r="A3004" s="2"/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>
      <c r="A3005" s="2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>
      <c r="A3006" s="2"/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>
      <c r="A3007" s="2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>
      <c r="A3008" s="2"/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>
      <c r="A3009" s="2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>
      <c r="A3010" s="2"/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>
      <c r="A3011" s="2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>
      <c r="A3012" s="2"/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>
      <c r="A3013" s="2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>
      <c r="A3014" s="2"/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>
      <c r="A3015" s="2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>
      <c r="A3016" s="2"/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>
      <c r="A3017" s="2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>
      <c r="A3018" s="2"/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>
      <c r="A3019" s="2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>
      <c r="A3020" s="2"/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>
      <c r="A3021" s="2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>
      <c r="A3022" s="2"/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>
      <c r="A3023" s="2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>
      <c r="A3024" s="2"/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>
      <c r="A3025" s="2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>
      <c r="A3026" s="2"/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>
      <c r="A3027" s="2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>
      <c r="A3028" s="2"/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>
      <c r="A3029" s="2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>
      <c r="A3030" s="2"/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>
      <c r="A3031" s="2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>
      <c r="A3032" s="2"/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>
      <c r="A3033" s="2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>
      <c r="A3034" s="2"/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>
      <c r="A3035" s="2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>
      <c r="A3036" s="2"/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>
      <c r="A3037" s="2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>
      <c r="A3038" s="2"/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>
      <c r="A3039" s="2"/>
      <c r="B3039" s="2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>
      <c r="A3040" s="2"/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>
      <c r="A3041" s="2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>
      <c r="A3042" s="2"/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>
      <c r="A3043" s="2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>
      <c r="A3044" s="2"/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>
      <c r="A3045" s="2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>
      <c r="A3046" s="2"/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>
      <c r="A3047" s="2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>
      <c r="A3048" s="2"/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>
      <c r="A3049" s="2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>
      <c r="A3050" s="2"/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>
      <c r="A3051" s="2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>
      <c r="A3052" s="2"/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>
      <c r="A3053" s="2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>
      <c r="A3054" s="2"/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>
      <c r="A3055" s="2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>
      <c r="A3056" s="2"/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>
      <c r="A3057" s="2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>
      <c r="A3058" s="2"/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>
      <c r="A3059" s="2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>
      <c r="A3060" s="2"/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>
      <c r="A3061" s="2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>
      <c r="A3062" s="2"/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>
      <c r="A3063" s="2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>
      <c r="A3064" s="2"/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>
      <c r="A3065" s="2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>
      <c r="A3066" s="2"/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>
      <c r="A3067" s="2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>
      <c r="A3068" s="2"/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>
      <c r="A3069" s="2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>
      <c r="A3070" s="2"/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>
      <c r="A3071" s="2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>
      <c r="A3072" s="2"/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>
      <c r="A3073" s="2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>
      <c r="A3074" s="2"/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>
      <c r="A3075" s="2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>
      <c r="A3076" s="2"/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>
      <c r="A3077" s="2"/>
      <c r="B3077" s="2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>
      <c r="A3078" s="2"/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>
      <c r="A3079" s="2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>
      <c r="A3080" s="2"/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>
      <c r="A3081" s="2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>
      <c r="A3082" s="2"/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>
      <c r="A3083" s="2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>
      <c r="A3084" s="2"/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>
      <c r="A3085" s="2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>
      <c r="A3086" s="2"/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>
      <c r="A3087" s="2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>
      <c r="A3088" s="2"/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>
      <c r="A3089" s="2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>
      <c r="A3090" s="2"/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>
      <c r="A3091" s="2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>
      <c r="A3092" s="2"/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>
      <c r="A3093" s="2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>
      <c r="A3094" s="2"/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>
      <c r="A3095" s="2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>
      <c r="A3096" s="2"/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>
      <c r="A3097" s="2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>
      <c r="A3098" s="2"/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>
      <c r="A3099" s="2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>
      <c r="A3100" s="2"/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>
      <c r="A3101" s="2"/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>
      <c r="A3102" s="2"/>
      <c r="B3102" s="2"/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>
      <c r="A3103" s="2"/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>
      <c r="A3104" s="2"/>
      <c r="B3104" s="2"/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>
      <c r="A3105" s="2"/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>
      <c r="A3106" s="2"/>
      <c r="B3106" s="2"/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>
      <c r="A3107" s="2"/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>
      <c r="A3108" s="2"/>
      <c r="B3108" s="2"/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>
      <c r="A3109" s="2"/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>
      <c r="A3110" s="2"/>
      <c r="B3110" s="2"/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>
      <c r="A3111" s="2"/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>
      <c r="A3112" s="2"/>
      <c r="B3112" s="2"/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>
      <c r="A3113" s="2"/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>
      <c r="A3114" s="2"/>
      <c r="B3114" s="2"/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>
      <c r="A3115" s="2"/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>
      <c r="A3116" s="2"/>
      <c r="B3116" s="2"/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>
      <c r="A3117" s="2"/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>
      <c r="A3118" s="2"/>
      <c r="B3118" s="2"/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>
      <c r="A3119" s="2"/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>
      <c r="A3120" s="2"/>
      <c r="B3120" s="2"/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>
      <c r="A3121" s="2"/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>
      <c r="A3122" s="2"/>
      <c r="B3122" s="2"/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>
      <c r="A3123" s="2"/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>
      <c r="A3124" s="2"/>
      <c r="B3124" s="2"/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>
      <c r="A3125" s="2"/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>
      <c r="A3126" s="2"/>
      <c r="B3126" s="2"/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>
      <c r="A3127" s="2"/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>
      <c r="A3128" s="2"/>
      <c r="B3128" s="2"/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>
      <c r="A3129" s="2"/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>
      <c r="A3130" s="2"/>
      <c r="B3130" s="2"/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>
      <c r="A3131" s="2"/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>
      <c r="A3132" s="2"/>
      <c r="B3132" s="2"/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>
      <c r="A3133" s="2"/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>
      <c r="A3134" s="2"/>
      <c r="B3134" s="2"/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>
      <c r="A3135" s="2"/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>
      <c r="A3136" s="2"/>
      <c r="B3136" s="2"/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>
      <c r="A3137" s="2"/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>
      <c r="A3138" s="2"/>
      <c r="B3138" s="2"/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>
      <c r="A3139" s="2"/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>
      <c r="A3140" s="2"/>
      <c r="B3140" s="2"/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>
      <c r="A3141" s="2"/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>
      <c r="A3142" s="2"/>
      <c r="B3142" s="2"/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>
      <c r="A3143" s="2"/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>
      <c r="A3144" s="2"/>
      <c r="B3144" s="2"/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>
      <c r="A3145" s="2"/>
      <c r="B3145" s="2"/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>
      <c r="A3146" s="2"/>
      <c r="B3146" s="2"/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>
      <c r="A3147" s="2"/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>
      <c r="A3148" s="2"/>
      <c r="B3148" s="2"/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>
      <c r="A3149" s="2"/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>
      <c r="A3150" s="2"/>
      <c r="B3150" s="2"/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>
      <c r="A3151" s="2"/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>
      <c r="A3152" s="2"/>
      <c r="B3152" s="2"/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>
      <c r="A3153" s="2"/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>
      <c r="A3154" s="2"/>
      <c r="B3154" s="2"/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>
      <c r="A3155" s="2"/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>
      <c r="A3156" s="2"/>
      <c r="B3156" s="2"/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>
      <c r="A3157" s="2"/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>
      <c r="A3158" s="2"/>
      <c r="B3158" s="2"/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>
      <c r="A3159" s="2"/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>
      <c r="A3160" s="2"/>
      <c r="B3160" s="2"/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>
      <c r="A3161" s="2"/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>
      <c r="A3162" s="2"/>
      <c r="B3162" s="2"/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>
      <c r="A3163" s="2"/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>
      <c r="A3164" s="2"/>
      <c r="B3164" s="2"/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>
      <c r="A3165" s="2"/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>
      <c r="A3166" s="2"/>
      <c r="B3166" s="2"/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>
      <c r="A3167" s="2"/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>
      <c r="A3168" s="2"/>
      <c r="B3168" s="2"/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>
      <c r="A3169" s="2"/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>
      <c r="A3170" s="2"/>
      <c r="B3170" s="2"/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>
      <c r="A3171" s="2"/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>
      <c r="A3172" s="2"/>
      <c r="B3172" s="2"/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>
      <c r="A3173" s="2"/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>
      <c r="A3174" s="2"/>
      <c r="B3174" s="2"/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>
      <c r="A3175" s="2"/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>
      <c r="A3176" s="2"/>
      <c r="B3176" s="2"/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>
      <c r="A3177" s="2"/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>
      <c r="A3178" s="2"/>
      <c r="B3178" s="2"/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>
      <c r="A3179" s="2"/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>
      <c r="A3180" s="2"/>
      <c r="B3180" s="2"/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>
      <c r="A3181" s="2"/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>
      <c r="A3182" s="2"/>
      <c r="B3182" s="2"/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>
      <c r="A3183" s="2"/>
      <c r="B3183" s="2"/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>
      <c r="A3184" s="2"/>
      <c r="B3184" s="2"/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>
      <c r="A3185" s="2"/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>
      <c r="A3186" s="2"/>
      <c r="B3186" s="2"/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>
      <c r="A3187" s="2"/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>
      <c r="A3188" s="2"/>
      <c r="B3188" s="2"/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>
      <c r="A3189" s="2"/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>
      <c r="A3190" s="2"/>
      <c r="B3190" s="2"/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>
      <c r="A3191" s="2"/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>
      <c r="A3192" s="2"/>
      <c r="B3192" s="2"/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>
      <c r="A3193" s="2"/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>
      <c r="A3194" s="2"/>
      <c r="B3194" s="2"/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>
      <c r="A3195" s="2"/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>
      <c r="A3196" s="2"/>
      <c r="B3196" s="2"/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>
      <c r="A3197" s="2"/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>
      <c r="A3198" s="2"/>
      <c r="B3198" s="2"/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>
      <c r="A3199" s="2"/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>
      <c r="A3200" s="2"/>
      <c r="B3200" s="2"/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>
      <c r="A3201" s="2"/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>
      <c r="A3202" s="2"/>
      <c r="B3202" s="2"/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>
      <c r="A3203" s="2"/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>
      <c r="A3204" s="2"/>
      <c r="B3204" s="2"/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>
      <c r="A3205" s="2"/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>
      <c r="A3206" s="2"/>
      <c r="B3206" s="2"/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>
      <c r="A3207" s="2"/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>
      <c r="A3208" s="2"/>
      <c r="B3208" s="2"/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>
      <c r="A3209" s="2"/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>
      <c r="A3210" s="2"/>
      <c r="B3210" s="2"/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>
      <c r="A3211" s="2"/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>
      <c r="A3212" s="2"/>
      <c r="B3212" s="2"/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>
      <c r="A3213" s="2"/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>
      <c r="A3214" s="2"/>
      <c r="B3214" s="2"/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>
      <c r="A3215" s="2"/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>
      <c r="A3216" s="2"/>
      <c r="B3216" s="2"/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>
      <c r="A3217" s="2"/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>
      <c r="A3218" s="2"/>
      <c r="B3218" s="2"/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>
      <c r="A3219" s="2"/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>
      <c r="A3220" s="2"/>
      <c r="B3220" s="2"/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>
      <c r="A3221" s="2"/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>
      <c r="A3222" s="2"/>
      <c r="B3222" s="2"/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>
      <c r="A3223" s="2"/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>
      <c r="A3224" s="2"/>
      <c r="B3224" s="2"/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>
      <c r="A3225" s="2"/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>
      <c r="A3226" s="2"/>
      <c r="B3226" s="2"/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>
      <c r="A3227" s="2"/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>
      <c r="A3228" s="2"/>
      <c r="B3228" s="2"/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>
      <c r="A3229" s="2"/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>
      <c r="A3230" s="2"/>
      <c r="B3230" s="2"/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>
      <c r="A3231" s="2"/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>
      <c r="A3232" s="2"/>
      <c r="B3232" s="2"/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>
      <c r="A3233" s="2"/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>
      <c r="A3234" s="2"/>
      <c r="B3234" s="2"/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>
      <c r="A3235" s="2"/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>
      <c r="A3236" s="2"/>
      <c r="B3236" s="2"/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>
      <c r="A3237" s="2"/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>
      <c r="A3238" s="2"/>
      <c r="B3238" s="2"/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>
      <c r="A3239" s="2"/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>
      <c r="A3240" s="2"/>
      <c r="B3240" s="2"/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>
      <c r="A3241" s="2"/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>
      <c r="A3242" s="2"/>
      <c r="B3242" s="2"/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>
      <c r="A3243" s="2"/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>
      <c r="A3244" s="2"/>
      <c r="B3244" s="2"/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>
      <c r="A3245" s="2"/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>
      <c r="A3246" s="2"/>
      <c r="B3246" s="2"/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>
      <c r="A3247" s="2"/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>
      <c r="A3248" s="2"/>
      <c r="B3248" s="2"/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>
      <c r="A3249" s="2"/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>
      <c r="A3250" s="2"/>
      <c r="B3250" s="2"/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>
      <c r="A3251" s="2"/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>
      <c r="A3252" s="2"/>
      <c r="B3252" s="2"/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>
      <c r="A3253" s="2"/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>
      <c r="A3254" s="2"/>
      <c r="B3254" s="2"/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>
      <c r="A3255" s="2"/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>
      <c r="A3256" s="2"/>
      <c r="B3256" s="2"/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>
      <c r="A3257" s="2"/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>
      <c r="A3258" s="2"/>
      <c r="B3258" s="2"/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>
      <c r="A3259" s="2"/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>
      <c r="A3260" s="2"/>
      <c r="B3260" s="2"/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>
      <c r="A3261" s="2"/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>
      <c r="A3262" s="2"/>
      <c r="B3262" s="2"/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>
      <c r="A3263" s="2"/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>
      <c r="A3264" s="2"/>
      <c r="B3264" s="2"/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>
      <c r="A3265" s="2"/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>
      <c r="A3266" s="2"/>
      <c r="B3266" s="2"/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>
      <c r="A3267" s="2"/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>
      <c r="A3268" s="2"/>
      <c r="B3268" s="2"/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>
      <c r="A3269" s="2"/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>
      <c r="A3270" s="2"/>
      <c r="B3270" s="2"/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>
      <c r="A3271" s="2"/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>
      <c r="A3272" s="2"/>
      <c r="B3272" s="2"/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>
      <c r="A3273" s="2"/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>
      <c r="A3274" s="2"/>
      <c r="B3274" s="2"/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>
      <c r="A3275" s="2"/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>
      <c r="A3276" s="2"/>
      <c r="B3276" s="2"/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>
      <c r="A3277" s="2"/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>
      <c r="A3278" s="2"/>
      <c r="B3278" s="2"/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>
      <c r="A3279" s="2"/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>
      <c r="A3280" s="2"/>
      <c r="B3280" s="2"/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>
      <c r="A3281" s="2"/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>
      <c r="A3282" s="2"/>
      <c r="B3282" s="2"/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>
      <c r="A3283" s="2"/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>
      <c r="A3284" s="2"/>
      <c r="B3284" s="2"/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>
      <c r="A3285" s="2"/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>
      <c r="A3286" s="2"/>
      <c r="B3286" s="2"/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>
      <c r="A3287" s="2"/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>
      <c r="A3288" s="2"/>
      <c r="B3288" s="2"/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>
      <c r="A3289" s="2"/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>
      <c r="A3290" s="2"/>
      <c r="B3290" s="2"/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>
      <c r="A3291" s="2"/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>
      <c r="A3292" s="2"/>
      <c r="B3292" s="2"/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>
      <c r="A3293" s="2"/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>
      <c r="A3294" s="2"/>
      <c r="B3294" s="2"/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>
      <c r="A3295" s="2"/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>
      <c r="A3296" s="2"/>
      <c r="B3296" s="2"/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>
      <c r="A3297" s="2"/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>
      <c r="A3298" s="2"/>
      <c r="B3298" s="2"/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>
      <c r="A3299" s="2"/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>
      <c r="A3300" s="2"/>
      <c r="B3300" s="2"/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>
      <c r="A3301" s="2"/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>
      <c r="A3302" s="2"/>
      <c r="B3302" s="2"/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>
      <c r="A3303" s="2"/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>
      <c r="A3304" s="2"/>
      <c r="B3304" s="2"/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>
      <c r="A3305" s="2"/>
      <c r="B3305" s="2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>
      <c r="A3306" s="2"/>
      <c r="B3306" s="2"/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>
      <c r="A3307" s="2"/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>
      <c r="A3308" s="2"/>
      <c r="B3308" s="2"/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>
      <c r="A3309" s="2"/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>
      <c r="A3310" s="2"/>
      <c r="B3310" s="2"/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>
      <c r="A3311" s="2"/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>
      <c r="A3312" s="2"/>
      <c r="B3312" s="2"/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>
      <c r="A3313" s="2"/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>
      <c r="A3314" s="2"/>
      <c r="B3314" s="2"/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>
      <c r="A3315" s="2"/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>
      <c r="A3316" s="2"/>
      <c r="B3316" s="2"/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>
      <c r="A3317" s="2"/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>
      <c r="A3318" s="2"/>
      <c r="B3318" s="2"/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>
      <c r="A3319" s="2"/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>
      <c r="A3320" s="2"/>
      <c r="B3320" s="2"/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>
      <c r="A3321" s="2"/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>
      <c r="A3322" s="2"/>
      <c r="B3322" s="2"/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>
      <c r="A3323" s="2"/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>
      <c r="A3324" s="2"/>
      <c r="B3324" s="2"/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>
      <c r="A3325" s="2"/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>
      <c r="A3326" s="2"/>
      <c r="B3326" s="2"/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>
      <c r="A3327" s="2"/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>
      <c r="A3328" s="2"/>
      <c r="B3328" s="2"/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>
      <c r="A3329" s="2"/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>
      <c r="A3330" s="2"/>
      <c r="B3330" s="2"/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>
      <c r="A3331" s="2"/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>
      <c r="A3332" s="2"/>
      <c r="B3332" s="2"/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>
      <c r="A3333" s="2"/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>
      <c r="A3334" s="2"/>
      <c r="B3334" s="2"/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>
      <c r="A3335" s="2"/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>
      <c r="A3336" s="2"/>
      <c r="B3336" s="2"/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>
      <c r="A3337" s="2"/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>
      <c r="A3338" s="2"/>
      <c r="B3338" s="2"/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>
      <c r="A3339" s="2"/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>
      <c r="A3340" s="2"/>
      <c r="B3340" s="2"/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>
      <c r="A3341" s="2"/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>
      <c r="A3342" s="2"/>
      <c r="B3342" s="2"/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>
      <c r="A3343" s="2"/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>
      <c r="A3344" s="2"/>
      <c r="B3344" s="2"/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>
      <c r="A3345" s="2"/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>
      <c r="A3346" s="2"/>
      <c r="B3346" s="2"/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>
      <c r="A3347" s="2"/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>
      <c r="A3348" s="2"/>
      <c r="B3348" s="2"/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>
      <c r="A3349" s="2"/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>
      <c r="A3350" s="2"/>
      <c r="B3350" s="2"/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>
      <c r="A3351" s="2"/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>
      <c r="A3352" s="2"/>
      <c r="B3352" s="2"/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>
      <c r="A3353" s="2"/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>
      <c r="A3354" s="2"/>
      <c r="B3354" s="2"/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>
      <c r="A3355" s="2"/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>
      <c r="A3356" s="2"/>
      <c r="B3356" s="2"/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>
      <c r="A3357" s="2"/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>
      <c r="A3358" s="2"/>
      <c r="B3358" s="2"/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>
      <c r="A3359" s="2"/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>
      <c r="A3360" s="2"/>
      <c r="B3360" s="2"/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>
      <c r="A3361" s="2"/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>
      <c r="A3362" s="2"/>
      <c r="B3362" s="2"/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>
      <c r="A3363" s="2"/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>
      <c r="A3364" s="2"/>
      <c r="B3364" s="2"/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>
      <c r="A3365" s="2"/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>
      <c r="A3366" s="2"/>
      <c r="B3366" s="2"/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>
      <c r="A3367" s="2"/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>
      <c r="A3368" s="2"/>
      <c r="B3368" s="2"/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>
      <c r="A3369" s="2"/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>
      <c r="A3370" s="2"/>
      <c r="B3370" s="2"/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>
      <c r="A3371" s="2"/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>
      <c r="A3372" s="2"/>
      <c r="B3372" s="2"/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>
      <c r="A3373" s="2"/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>
      <c r="A3374" s="2"/>
      <c r="B3374" s="2"/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>
      <c r="A3375" s="2"/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>
      <c r="A3376" s="2"/>
      <c r="B3376" s="2"/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>
      <c r="A3377" s="2"/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>
      <c r="A3378" s="2"/>
      <c r="B3378" s="2"/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>
      <c r="A3379" s="2"/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>
      <c r="A3380" s="2"/>
      <c r="B3380" s="2"/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>
      <c r="A3381" s="2"/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>
      <c r="A3382" s="2"/>
      <c r="B3382" s="2"/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>
      <c r="A3383" s="2"/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>
      <c r="A3384" s="2"/>
      <c r="B3384" s="2"/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>
      <c r="A3385" s="2"/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>
      <c r="A3386" s="2"/>
      <c r="B3386" s="2"/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>
      <c r="A3387" s="2"/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>
      <c r="A3388" s="2"/>
      <c r="B3388" s="2"/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>
      <c r="A3389" s="2"/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>
      <c r="A3390" s="2"/>
      <c r="B3390" s="2"/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>
      <c r="A3391" s="2"/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>
      <c r="A3392" s="2"/>
      <c r="B3392" s="2"/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>
      <c r="A3393" s="2"/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>
      <c r="A3394" s="2"/>
      <c r="B3394" s="2"/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>
      <c r="A3395" s="2"/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>
      <c r="A3396" s="2"/>
      <c r="B3396" s="2"/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>
      <c r="A3397" s="2"/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>
      <c r="A3398" s="2"/>
      <c r="B3398" s="2"/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>
      <c r="A3399" s="2"/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>
      <c r="A3400" s="2"/>
      <c r="B3400" s="2"/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>
      <c r="A3401" s="2"/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>
      <c r="A3402" s="2"/>
      <c r="B3402" s="2"/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>
      <c r="A3403" s="2"/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>
      <c r="A3404" s="2"/>
      <c r="B3404" s="2"/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>
      <c r="A3405" s="2"/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>
      <c r="A3406" s="2"/>
      <c r="B3406" s="2"/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>
      <c r="A3407" s="2"/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>
      <c r="A3408" s="2"/>
      <c r="B3408" s="2"/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>
      <c r="A3409" s="2"/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>
      <c r="A3410" s="2"/>
      <c r="B3410" s="2"/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>
      <c r="A3411" s="2"/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>
      <c r="A3412" s="2"/>
      <c r="B3412" s="2"/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>
      <c r="A3413" s="2"/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>
      <c r="A3414" s="2"/>
      <c r="B3414" s="2"/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>
      <c r="A3415" s="2"/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>
      <c r="A3416" s="2"/>
      <c r="B3416" s="2"/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>
      <c r="A3417" s="2"/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>
      <c r="A3418" s="2"/>
      <c r="B3418" s="2"/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>
      <c r="A3419" s="2"/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>
      <c r="A3420" s="2"/>
      <c r="B3420" s="2"/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>
      <c r="A3421" s="2"/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>
      <c r="A3422" s="2"/>
      <c r="B3422" s="2"/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>
      <c r="A3423" s="2"/>
      <c r="B3423" s="2"/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>
      <c r="A3424" s="2"/>
      <c r="B3424" s="2"/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>
      <c r="A3425" s="2"/>
      <c r="B3425" s="2"/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>
      <c r="A3426" s="2"/>
      <c r="B3426" s="2"/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>
      <c r="A3427" s="2"/>
      <c r="B3427" s="2"/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>
      <c r="A3428" s="2"/>
      <c r="B3428" s="2"/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>
      <c r="A3429" s="2"/>
      <c r="B3429" s="2"/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>
      <c r="A3430" s="2"/>
      <c r="B3430" s="2"/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>
      <c r="A3431" s="2"/>
      <c r="B3431" s="2"/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>
      <c r="A3432" s="2"/>
      <c r="B3432" s="2"/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>
      <c r="A3433" s="2"/>
      <c r="B3433" s="2"/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>
      <c r="A3434" s="2"/>
      <c r="B3434" s="2"/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>
      <c r="A3435" s="2"/>
      <c r="B3435" s="2"/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>
      <c r="A3436" s="2"/>
      <c r="B3436" s="2"/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>
      <c r="A3437" s="2"/>
      <c r="B3437" s="2"/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>
      <c r="A3438" s="2"/>
      <c r="B3438" s="2"/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>
      <c r="A3439" s="2"/>
      <c r="B3439" s="2"/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>
      <c r="A3440" s="2"/>
      <c r="B3440" s="2"/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>
      <c r="A3441" s="2"/>
      <c r="B3441" s="2"/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>
      <c r="A3442" s="2"/>
      <c r="B3442" s="2"/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>
      <c r="A3443" s="2"/>
      <c r="B3443" s="2"/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>
      <c r="A3444" s="2"/>
      <c r="B3444" s="2"/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>
      <c r="A3445" s="2"/>
      <c r="B3445" s="2"/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>
      <c r="A3446" s="2"/>
      <c r="B3446" s="2"/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>
      <c r="A3447" s="2"/>
      <c r="B3447" s="2"/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>
      <c r="A3448" s="2"/>
      <c r="B3448" s="2"/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>
      <c r="A3449" s="2"/>
      <c r="B3449" s="2"/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>
      <c r="A3450" s="2"/>
      <c r="B3450" s="2"/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>
      <c r="A3451" s="2"/>
      <c r="B3451" s="2"/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>
      <c r="A3452" s="2"/>
      <c r="B3452" s="2"/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>
      <c r="A3453" s="2"/>
      <c r="B3453" s="2"/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>
      <c r="A3454" s="2"/>
      <c r="B3454" s="2"/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>
      <c r="A3455" s="2"/>
      <c r="B3455" s="2"/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>
      <c r="A3456" s="2"/>
      <c r="B3456" s="2"/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>
      <c r="A3457" s="2"/>
      <c r="B3457" s="2"/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>
      <c r="A3458" s="2"/>
      <c r="B3458" s="2"/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>
      <c r="A3459" s="2"/>
      <c r="B3459" s="2"/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>
      <c r="A3460" s="2"/>
      <c r="B3460" s="2"/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>
      <c r="A3461" s="2"/>
      <c r="B3461" s="2"/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>
      <c r="A3462" s="2"/>
      <c r="B3462" s="2"/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>
      <c r="A3463" s="2"/>
      <c r="B3463" s="2"/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>
      <c r="A3464" s="2"/>
      <c r="B3464" s="2"/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>
      <c r="A3465" s="2"/>
      <c r="B3465" s="2"/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>
      <c r="A3466" s="2"/>
      <c r="B3466" s="2"/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>
      <c r="A3467" s="2"/>
      <c r="B3467" s="2"/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>
      <c r="A3468" s="2"/>
      <c r="B3468" s="2"/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>
      <c r="A3469" s="2"/>
      <c r="B3469" s="2"/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>
      <c r="A3470" s="2"/>
      <c r="B3470" s="2"/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>
      <c r="A3471" s="2"/>
      <c r="B3471" s="2"/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>
      <c r="A3472" s="2"/>
      <c r="B3472" s="2"/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>
      <c r="A3473" s="2"/>
      <c r="B3473" s="2"/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>
      <c r="A3474" s="2"/>
      <c r="B3474" s="2"/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>
      <c r="A3475" s="2"/>
      <c r="B3475" s="2"/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>
      <c r="A3476" s="2"/>
      <c r="B3476" s="2"/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>
      <c r="A3477" s="2"/>
      <c r="B3477" s="2"/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>
      <c r="A3478" s="2"/>
      <c r="B3478" s="2"/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>
      <c r="A3479" s="2"/>
      <c r="B3479" s="2"/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>
      <c r="A3480" s="2"/>
      <c r="B3480" s="2"/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>
      <c r="A3481" s="2"/>
      <c r="B3481" s="2"/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>
      <c r="A3482" s="2"/>
      <c r="B3482" s="2"/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>
      <c r="A3483" s="2"/>
      <c r="B3483" s="2"/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>
      <c r="A3484" s="2"/>
      <c r="B3484" s="2"/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>
      <c r="A3485" s="2"/>
      <c r="B3485" s="2"/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>
      <c r="A3486" s="2"/>
      <c r="B3486" s="2"/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>
      <c r="A3487" s="2"/>
      <c r="B3487" s="2"/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>
      <c r="A3488" s="2"/>
      <c r="B3488" s="2"/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>
      <c r="A3489" s="2"/>
      <c r="B3489" s="2"/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>
      <c r="A3490" s="2"/>
      <c r="B3490" s="2"/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>
      <c r="A3491" s="2"/>
      <c r="B3491" s="2"/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>
      <c r="A3492" s="2"/>
      <c r="B3492" s="2"/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>
      <c r="A3493" s="2"/>
      <c r="B3493" s="2"/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>
      <c r="A3494" s="2"/>
      <c r="B3494" s="2"/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>
      <c r="A3495" s="2"/>
      <c r="B3495" s="2"/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>
      <c r="A3496" s="2"/>
      <c r="B3496" s="2"/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>
      <c r="A3497" s="2"/>
      <c r="B3497" s="2"/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>
      <c r="A3498" s="2"/>
      <c r="B3498" s="2"/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>
      <c r="A3499" s="2"/>
      <c r="B3499" s="2"/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>
      <c r="A3500" s="2"/>
      <c r="B3500" s="2"/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>
      <c r="A3501" s="2"/>
      <c r="B3501" s="2"/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>
      <c r="A3502" s="2"/>
      <c r="B3502" s="2"/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>
      <c r="A3503" s="2"/>
      <c r="B3503" s="2"/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>
      <c r="A3504" s="2"/>
      <c r="B3504" s="2"/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>
      <c r="A3505" s="2"/>
      <c r="B3505" s="2"/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>
      <c r="A3506" s="2"/>
      <c r="B3506" s="2"/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>
      <c r="A3507" s="2"/>
      <c r="B3507" s="2"/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>
      <c r="A3508" s="2"/>
      <c r="B3508" s="2"/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>
      <c r="A3509" s="2"/>
      <c r="B3509" s="2"/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>
      <c r="A3510" s="2"/>
      <c r="B3510" s="2"/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>
      <c r="A3511" s="2"/>
      <c r="B3511" s="2"/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>
      <c r="A3512" s="2"/>
      <c r="B3512" s="2"/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>
      <c r="A3513" s="2"/>
      <c r="B3513" s="2"/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>
      <c r="A3514" s="2"/>
      <c r="B3514" s="2"/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>
      <c r="A3515" s="2"/>
      <c r="B3515" s="2"/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>
      <c r="A3516" s="2"/>
      <c r="B3516" s="2"/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>
      <c r="A3517" s="2"/>
      <c r="B3517" s="2"/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>
      <c r="A3518" s="2"/>
      <c r="B3518" s="2"/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>
      <c r="A3519" s="2"/>
      <c r="B3519" s="2"/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>
      <c r="A3520" s="2"/>
      <c r="B3520" s="2"/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>
      <c r="A3521" s="2"/>
      <c r="B3521" s="2"/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>
      <c r="A3522" s="2"/>
      <c r="B3522" s="2"/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>
      <c r="A3523" s="2"/>
      <c r="B3523" s="2"/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>
      <c r="A3524" s="2"/>
      <c r="B3524" s="2"/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>
      <c r="A3525" s="2"/>
      <c r="B3525" s="2"/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>
      <c r="A3526" s="2"/>
      <c r="B3526" s="2"/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>
      <c r="A3527" s="2"/>
      <c r="B3527" s="2"/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>
      <c r="A3528" s="2"/>
      <c r="B3528" s="2"/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>
      <c r="A3529" s="2"/>
      <c r="B3529" s="2"/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>
      <c r="A3530" s="2"/>
      <c r="B3530" s="2"/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>
      <c r="A3531" s="2"/>
      <c r="B3531" s="2"/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>
      <c r="A3532" s="2"/>
      <c r="B3532" s="2"/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>
      <c r="A3533" s="2"/>
      <c r="B3533" s="2"/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>
      <c r="A3534" s="2"/>
      <c r="B3534" s="2"/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>
      <c r="A3535" s="2"/>
      <c r="B3535" s="2"/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>
      <c r="A3536" s="2"/>
      <c r="B3536" s="2"/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>
      <c r="A3537" s="2"/>
      <c r="B3537" s="2"/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>
      <c r="A3538" s="2"/>
      <c r="B3538" s="2"/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>
      <c r="A3539" s="2"/>
      <c r="B3539" s="2"/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>
      <c r="A3540" s="2"/>
      <c r="B3540" s="2"/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>
      <c r="A3541" s="2"/>
      <c r="B3541" s="2"/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>
      <c r="A3542" s="2"/>
      <c r="B3542" s="2"/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>
      <c r="A3543" s="2"/>
      <c r="B3543" s="2"/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>
      <c r="A3544" s="2"/>
      <c r="B3544" s="2"/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>
      <c r="A3545" s="2"/>
      <c r="B3545" s="2"/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>
      <c r="A3546" s="2"/>
      <c r="B3546" s="2"/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>
      <c r="A3547" s="2"/>
      <c r="B3547" s="2"/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>
      <c r="A3548" s="2"/>
      <c r="B3548" s="2"/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>
      <c r="A3549" s="2"/>
      <c r="B3549" s="2"/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>
      <c r="A3550" s="2"/>
      <c r="B3550" s="2"/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>
      <c r="A3551" s="2"/>
      <c r="B3551" s="2"/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>
      <c r="A3552" s="2"/>
      <c r="B3552" s="2"/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>
      <c r="A3553" s="2"/>
      <c r="B3553" s="2"/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>
      <c r="A3554" s="2"/>
      <c r="B3554" s="2"/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>
      <c r="A3555" s="2"/>
      <c r="B3555" s="2"/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>
      <c r="A3556" s="2"/>
      <c r="B3556" s="2"/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>
      <c r="A3557" s="2"/>
      <c r="B3557" s="2"/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>
      <c r="A3558" s="2"/>
      <c r="B3558" s="2"/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>
      <c r="A3559" s="2"/>
      <c r="B3559" s="2"/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>
      <c r="A3560" s="2"/>
      <c r="B3560" s="2"/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>
      <c r="A3561" s="2"/>
      <c r="B3561" s="2"/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>
      <c r="A3562" s="2"/>
      <c r="B3562" s="2"/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>
      <c r="A3563" s="2"/>
      <c r="B3563" s="2"/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>
      <c r="A3564" s="2"/>
      <c r="B3564" s="2"/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>
      <c r="A3565" s="2"/>
      <c r="B3565" s="2"/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>
      <c r="A3566" s="2"/>
      <c r="B3566" s="2"/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>
      <c r="A3567" s="2"/>
      <c r="B3567" s="2"/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>
      <c r="A3568" s="2"/>
      <c r="B3568" s="2"/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>
      <c r="A3569" s="2"/>
      <c r="B3569" s="2"/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>
      <c r="A3570" s="2"/>
      <c r="B3570" s="2"/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>
      <c r="A3571" s="2"/>
      <c r="B3571" s="2"/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>
      <c r="A3572" s="2"/>
      <c r="B3572" s="2"/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>
      <c r="A3573" s="2"/>
      <c r="B3573" s="2"/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>
      <c r="A3574" s="2"/>
      <c r="B3574" s="2"/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>
      <c r="A3575" s="2"/>
      <c r="B3575" s="2"/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>
      <c r="A3576" s="2"/>
      <c r="B3576" s="2"/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>
      <c r="A3577" s="2"/>
      <c r="B3577" s="2"/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>
      <c r="A3578" s="2"/>
      <c r="B3578" s="2"/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>
      <c r="A3579" s="2"/>
      <c r="B3579" s="2"/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>
      <c r="A3580" s="2"/>
      <c r="B3580" s="2"/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>
      <c r="A3581" s="2"/>
      <c r="B3581" s="2"/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>
      <c r="A3582" s="2"/>
      <c r="B3582" s="2"/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>
      <c r="A3583" s="2"/>
      <c r="B3583" s="2"/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>
      <c r="A3584" s="2"/>
      <c r="B3584" s="2"/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>
      <c r="A3585" s="2"/>
      <c r="B3585" s="2"/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>
      <c r="A3586" s="2"/>
      <c r="B3586" s="2"/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>
      <c r="A3587" s="2"/>
      <c r="B3587" s="2"/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>
      <c r="A3588" s="2"/>
      <c r="B3588" s="2"/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>
      <c r="A3589" s="2"/>
      <c r="B3589" s="2"/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>
      <c r="A3590" s="2"/>
      <c r="B3590" s="2"/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>
      <c r="A3591" s="2"/>
      <c r="B3591" s="2"/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>
      <c r="A3592" s="2"/>
      <c r="B3592" s="2"/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>
      <c r="A3593" s="2"/>
      <c r="B3593" s="2"/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>
      <c r="A3594" s="2"/>
      <c r="B3594" s="2"/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>
      <c r="A3595" s="2"/>
      <c r="B3595" s="2"/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>
      <c r="A3596" s="2"/>
      <c r="B3596" s="2"/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>
      <c r="A3597" s="2"/>
      <c r="B3597" s="2"/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>
      <c r="A3598" s="2"/>
      <c r="B3598" s="2"/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>
      <c r="A3599" s="2"/>
      <c r="B3599" s="2"/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>
      <c r="A3600" s="2"/>
      <c r="B3600" s="2"/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>
      <c r="A3601" s="2"/>
      <c r="B3601" s="2"/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>
      <c r="A3602" s="2"/>
      <c r="B3602" s="2"/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>
      <c r="A3603" s="2"/>
      <c r="B3603" s="2"/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>
      <c r="A3604" s="2"/>
      <c r="B3604" s="2"/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>
      <c r="A3605" s="2"/>
      <c r="B3605" s="2"/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>
      <c r="A3606" s="2"/>
      <c r="B3606" s="2"/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>
      <c r="A3607" s="2"/>
      <c r="B3607" s="2"/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>
      <c r="A3608" s="2"/>
      <c r="B3608" s="2"/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>
      <c r="A3609" s="2"/>
      <c r="B3609" s="2"/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>
      <c r="A3610" s="2"/>
      <c r="B3610" s="2"/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>
      <c r="A3611" s="2"/>
      <c r="B3611" s="2"/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>
      <c r="A3612" s="2"/>
      <c r="B3612" s="2"/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>
      <c r="A3613" s="2"/>
      <c r="B3613" s="2"/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>
      <c r="A3614" s="2"/>
      <c r="B3614" s="2"/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>
      <c r="A3615" s="2"/>
      <c r="B3615" s="2"/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>
      <c r="A3616" s="2"/>
      <c r="B3616" s="2"/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>
      <c r="A3617" s="2"/>
      <c r="B3617" s="2"/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>
      <c r="A3618" s="2"/>
      <c r="B3618" s="2"/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>
      <c r="A3619" s="2"/>
      <c r="B3619" s="2"/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>
      <c r="A3620" s="2"/>
      <c r="B3620" s="2"/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>
      <c r="A3621" s="2"/>
      <c r="B3621" s="2"/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>
      <c r="A3622" s="2"/>
      <c r="B3622" s="2"/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>
      <c r="A3623" s="2"/>
      <c r="B3623" s="2"/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>
      <c r="A3624" s="2"/>
      <c r="B3624" s="2"/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>
      <c r="A3625" s="2"/>
      <c r="B3625" s="2"/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>
      <c r="A3626" s="2"/>
      <c r="B3626" s="2"/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>
      <c r="A3627" s="2"/>
      <c r="B3627" s="2"/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>
      <c r="A3628" s="2"/>
      <c r="B3628" s="2"/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>
      <c r="A3629" s="2"/>
      <c r="B3629" s="2"/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>
      <c r="A3630" s="2"/>
      <c r="B3630" s="2"/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>
      <c r="A3631" s="2"/>
      <c r="B3631" s="2"/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>
      <c r="A3632" s="2"/>
      <c r="B3632" s="2"/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>
      <c r="A3633" s="2"/>
      <c r="B3633" s="2"/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>
      <c r="A3634" s="2"/>
      <c r="B3634" s="2"/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>
      <c r="A3635" s="2"/>
      <c r="B3635" s="2"/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>
      <c r="A3636" s="2"/>
      <c r="B3636" s="2"/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>
      <c r="A3637" s="2"/>
      <c r="B3637" s="2"/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>
      <c r="A3638" s="2"/>
      <c r="B3638" s="2"/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>
      <c r="A3639" s="2"/>
      <c r="B3639" s="2"/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>
      <c r="A3640" s="2"/>
      <c r="B3640" s="2"/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>
      <c r="A3641" s="2"/>
      <c r="B3641" s="2"/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>
      <c r="A3642" s="2"/>
      <c r="B3642" s="2"/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>
      <c r="A3643" s="2"/>
      <c r="B3643" s="2"/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>
      <c r="A3644" s="2"/>
      <c r="B3644" s="2"/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>
      <c r="A3645" s="2"/>
      <c r="B3645" s="2"/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>
      <c r="A3646" s="2"/>
      <c r="B3646" s="2"/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>
      <c r="A3647" s="2"/>
      <c r="B3647" s="2"/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>
      <c r="A3648" s="2"/>
      <c r="B3648" s="2"/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>
      <c r="A3649" s="2"/>
      <c r="B3649" s="2"/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>
      <c r="A3650" s="2"/>
      <c r="B3650" s="2"/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>
      <c r="A3651" s="2"/>
      <c r="B3651" s="2"/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>
      <c r="A3652" s="2"/>
      <c r="B3652" s="2"/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>
      <c r="A3653" s="2"/>
      <c r="B3653" s="2"/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>
      <c r="A3654" s="2"/>
      <c r="B3654" s="2"/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>
      <c r="A3655" s="2"/>
      <c r="B3655" s="2"/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>
      <c r="A3656" s="2"/>
      <c r="B3656" s="2"/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>
      <c r="A3657" s="2"/>
      <c r="B3657" s="2"/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>
      <c r="A3658" s="2"/>
      <c r="B3658" s="2"/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>
      <c r="A3659" s="2"/>
      <c r="B3659" s="2"/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>
      <c r="A3660" s="2"/>
      <c r="B3660" s="2"/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>
      <c r="A3661" s="2"/>
      <c r="B3661" s="2"/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>
      <c r="A3662" s="2"/>
      <c r="B3662" s="2"/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>
      <c r="A3663" s="2"/>
      <c r="B3663" s="2"/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>
      <c r="A3664" s="2"/>
      <c r="B3664" s="2"/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>
      <c r="A3665" s="2"/>
      <c r="B3665" s="2"/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>
      <c r="A3666" s="2"/>
      <c r="B3666" s="2"/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>
      <c r="A3667" s="2"/>
      <c r="B3667" s="2"/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>
      <c r="A3668" s="2"/>
      <c r="B3668" s="2"/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>
      <c r="A3669" s="2"/>
      <c r="B3669" s="2"/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>
      <c r="A3670" s="2"/>
      <c r="B3670" s="2"/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>
      <c r="A3671" s="2"/>
      <c r="B3671" s="2"/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>
      <c r="A3672" s="2"/>
      <c r="B3672" s="2"/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>
      <c r="A3673" s="2"/>
      <c r="B3673" s="2"/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>
      <c r="A3674" s="2"/>
      <c r="B3674" s="2"/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>
      <c r="A3675" s="2"/>
      <c r="B3675" s="2"/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>
      <c r="A3676" s="2"/>
      <c r="B3676" s="2"/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>
      <c r="A3677" s="2"/>
      <c r="B3677" s="2"/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>
      <c r="A3678" s="2"/>
      <c r="B3678" s="2"/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>
      <c r="A3679" s="2"/>
      <c r="B3679" s="2"/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>
      <c r="A3680" s="2"/>
      <c r="B3680" s="2"/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>
      <c r="A3681" s="2"/>
      <c r="B3681" s="2"/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>
      <c r="A3682" s="2"/>
      <c r="B3682" s="2"/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>
      <c r="A3683" s="2"/>
      <c r="B3683" s="2"/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>
      <c r="A3684" s="2"/>
      <c r="B3684" s="2"/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>
      <c r="A3685" s="2"/>
      <c r="B3685" s="2"/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>
      <c r="A3686" s="2"/>
      <c r="B3686" s="2"/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>
      <c r="A3687" s="2"/>
      <c r="B3687" s="2"/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>
      <c r="A3688" s="2"/>
      <c r="B3688" s="2"/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>
      <c r="A3689" s="2"/>
      <c r="B3689" s="2"/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>
      <c r="A3690" s="2"/>
      <c r="B3690" s="2"/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>
      <c r="A3691" s="2"/>
      <c r="B3691" s="2"/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>
      <c r="A3692" s="2"/>
      <c r="B3692" s="2"/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>
      <c r="A3693" s="2"/>
      <c r="B3693" s="2"/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>
      <c r="A3694" s="2"/>
      <c r="B3694" s="2"/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>
      <c r="A3695" s="2"/>
      <c r="B3695" s="2"/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>
      <c r="A3696" s="2"/>
      <c r="B3696" s="2"/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>
      <c r="A3697" s="2"/>
      <c r="B3697" s="2"/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>
      <c r="A3698" s="2"/>
      <c r="B3698" s="2"/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>
      <c r="A3699" s="2"/>
      <c r="B3699" s="2"/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>
      <c r="A3700" s="2"/>
      <c r="B3700" s="2"/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>
      <c r="A3701" s="2"/>
      <c r="B3701" s="2"/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>
      <c r="A3702" s="2"/>
      <c r="B3702" s="2"/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>
      <c r="A3703" s="2"/>
      <c r="B3703" s="2"/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>
      <c r="A3704" s="2"/>
      <c r="B3704" s="2"/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>
      <c r="A3705" s="2"/>
      <c r="B3705" s="2"/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>
      <c r="A3706" s="2"/>
      <c r="B3706" s="2"/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>
      <c r="A3707" s="2"/>
      <c r="B3707" s="2"/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>
      <c r="A3708" s="2"/>
      <c r="B3708" s="2"/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>
      <c r="A3709" s="2"/>
      <c r="B3709" s="2"/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>
      <c r="A3710" s="2"/>
      <c r="B3710" s="2"/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>
      <c r="A3711" s="2"/>
      <c r="B3711" s="2"/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>
      <c r="A3712" s="2"/>
      <c r="B3712" s="2"/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>
      <c r="A3713" s="2"/>
      <c r="B3713" s="2"/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>
      <c r="A3714" s="2"/>
      <c r="B3714" s="2"/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>
      <c r="A3715" s="2"/>
      <c r="B3715" s="2"/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>
      <c r="A3716" s="2"/>
      <c r="B3716" s="2"/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>
      <c r="A3717" s="2"/>
      <c r="B3717" s="2"/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>
      <c r="A3718" s="2"/>
      <c r="B3718" s="2"/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>
      <c r="A3719" s="2"/>
      <c r="B3719" s="2"/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>
      <c r="A3720" s="2"/>
      <c r="B3720" s="2"/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>
      <c r="A3721" s="2"/>
      <c r="B3721" s="2"/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>
      <c r="A3722" s="2"/>
      <c r="B3722" s="2"/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>
      <c r="A3723" s="2"/>
      <c r="B3723" s="2"/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>
      <c r="A3724" s="2"/>
      <c r="B3724" s="2"/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>
      <c r="A3725" s="2"/>
      <c r="B3725" s="2"/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>
      <c r="A3726" s="2"/>
      <c r="B3726" s="2"/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>
      <c r="A3727" s="2"/>
      <c r="B3727" s="2"/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>
      <c r="A3728" s="2"/>
      <c r="B3728" s="2"/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>
      <c r="A3729" s="2"/>
      <c r="B3729" s="2"/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>
      <c r="A3730" s="2"/>
      <c r="B3730" s="2"/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>
      <c r="A3731" s="2"/>
      <c r="B3731" s="2"/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>
      <c r="A3732" s="2"/>
      <c r="B3732" s="2"/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>
      <c r="A3733" s="2"/>
      <c r="B3733" s="2"/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>
      <c r="A3734" s="2"/>
      <c r="B3734" s="2"/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>
      <c r="A3735" s="2"/>
      <c r="B3735" s="2"/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>
      <c r="A3736" s="2"/>
      <c r="B3736" s="2"/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>
      <c r="A3737" s="2"/>
      <c r="B3737" s="2"/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>
      <c r="A3738" s="2"/>
      <c r="B3738" s="2"/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>
      <c r="A3739" s="2"/>
      <c r="B3739" s="2"/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>
      <c r="A3740" s="2"/>
      <c r="B3740" s="2"/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>
      <c r="A3741" s="2"/>
      <c r="B3741" s="2"/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>
      <c r="A3742" s="2"/>
      <c r="B3742" s="2"/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>
      <c r="A3743" s="2"/>
      <c r="B3743" s="2"/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>
      <c r="A3744" s="2"/>
      <c r="B3744" s="2"/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>
      <c r="A3745" s="2"/>
      <c r="B3745" s="2"/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>
      <c r="A3746" s="2"/>
      <c r="B3746" s="2"/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>
      <c r="A3747" s="2"/>
      <c r="B3747" s="2"/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>
      <c r="A3748" s="2"/>
      <c r="B3748" s="2"/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>
      <c r="A3749" s="2"/>
      <c r="B3749" s="2"/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>
      <c r="A3750" s="2"/>
      <c r="B3750" s="2"/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>
      <c r="A3751" s="2"/>
      <c r="B3751" s="2"/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>
      <c r="A3752" s="2"/>
      <c r="B3752" s="2"/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>
      <c r="A3753" s="2"/>
      <c r="B3753" s="2"/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>
      <c r="A3754" s="2"/>
      <c r="B3754" s="2"/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>
      <c r="A3755" s="2"/>
      <c r="B3755" s="2"/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>
      <c r="A3756" s="2"/>
      <c r="B3756" s="2"/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>
      <c r="A3757" s="2"/>
      <c r="B3757" s="2"/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>
      <c r="A3758" s="2"/>
      <c r="B3758" s="2"/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>
      <c r="A3759" s="2"/>
      <c r="B3759" s="2"/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>
      <c r="A3760" s="2"/>
      <c r="B3760" s="2"/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>
      <c r="A3761" s="2"/>
      <c r="B3761" s="2"/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>
      <c r="A3762" s="2"/>
      <c r="B3762" s="2"/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>
      <c r="A3763" s="2"/>
      <c r="B3763" s="2"/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>
      <c r="A3764" s="2"/>
      <c r="B3764" s="2"/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>
      <c r="A3765" s="2"/>
      <c r="B3765" s="2"/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>
      <c r="A3766" s="2"/>
      <c r="B3766" s="2"/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>
      <c r="A3767" s="2"/>
      <c r="B3767" s="2"/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>
      <c r="A3768" s="2"/>
      <c r="B3768" s="2"/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>
      <c r="A3769" s="2"/>
      <c r="B3769" s="2"/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>
      <c r="A3770" s="2"/>
      <c r="B3770" s="2"/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>
      <c r="A3771" s="2"/>
      <c r="B3771" s="2"/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>
      <c r="A3772" s="2"/>
      <c r="B3772" s="2"/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>
      <c r="A3773" s="2"/>
      <c r="B3773" s="2"/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>
      <c r="A3774" s="2"/>
      <c r="B3774" s="2"/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>
      <c r="A3775" s="2"/>
      <c r="B3775" s="2"/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>
      <c r="A3776" s="2"/>
      <c r="B3776" s="2"/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>
      <c r="A3777" s="2"/>
      <c r="B3777" s="2"/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>
      <c r="A3778" s="2"/>
      <c r="B3778" s="2"/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>
      <c r="A3779" s="2"/>
      <c r="B3779" s="2"/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>
      <c r="A3780" s="2"/>
      <c r="B3780" s="2"/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>
      <c r="A3781" s="2"/>
      <c r="B3781" s="2"/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>
      <c r="A3782" s="2"/>
      <c r="B3782" s="2"/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>
      <c r="A3783" s="2"/>
      <c r="B3783" s="2"/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>
      <c r="A3784" s="2"/>
      <c r="B3784" s="2"/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>
      <c r="A3785" s="2"/>
      <c r="B3785" s="2"/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>
      <c r="A3786" s="2"/>
      <c r="B3786" s="2"/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>
      <c r="A3787" s="2"/>
      <c r="B3787" s="2"/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>
      <c r="A3788" s="2"/>
      <c r="B3788" s="2"/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>
      <c r="A3789" s="2"/>
      <c r="B3789" s="2"/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>
      <c r="A3790" s="2"/>
      <c r="B3790" s="2"/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>
      <c r="A3791" s="2"/>
      <c r="B3791" s="2"/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>
      <c r="A3792" s="2"/>
      <c r="B3792" s="2"/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>
      <c r="A3793" s="2"/>
      <c r="B3793" s="2"/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>
      <c r="A3794" s="2"/>
      <c r="B3794" s="2"/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>
      <c r="A3795" s="2"/>
      <c r="B3795" s="2"/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>
      <c r="A3796" s="2"/>
      <c r="B3796" s="2"/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>
      <c r="A3797" s="2"/>
      <c r="B3797" s="2"/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>
      <c r="A3798" s="2"/>
      <c r="B3798" s="2"/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>
      <c r="A3799" s="2"/>
      <c r="B3799" s="2"/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>
      <c r="A3800" s="2"/>
      <c r="B3800" s="2"/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>
      <c r="A3801" s="2"/>
      <c r="B3801" s="2"/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>
      <c r="A3802" s="2"/>
      <c r="B3802" s="2"/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>
      <c r="A3803" s="2"/>
      <c r="B3803" s="2"/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>
      <c r="A3804" s="2"/>
      <c r="B3804" s="2"/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>
      <c r="A3805" s="2"/>
      <c r="B3805" s="2"/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>
      <c r="A3806" s="2"/>
      <c r="B3806" s="2"/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>
      <c r="A3807" s="2"/>
      <c r="B3807" s="2"/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>
      <c r="A3808" s="2"/>
      <c r="B3808" s="2"/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>
      <c r="A3809" s="2"/>
      <c r="B3809" s="2"/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>
      <c r="A3810" s="2"/>
      <c r="B3810" s="2"/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>
      <c r="A3811" s="2"/>
      <c r="B3811" s="2"/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>
      <c r="A3812" s="2"/>
      <c r="B3812" s="2"/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>
      <c r="A3813" s="2"/>
      <c r="B3813" s="2"/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>
      <c r="A3814" s="2"/>
      <c r="B3814" s="2"/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>
      <c r="A3815" s="2"/>
      <c r="B3815" s="2"/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>
      <c r="A3816" s="2"/>
      <c r="B3816" s="2"/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>
      <c r="A3817" s="2"/>
      <c r="B3817" s="2"/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>
      <c r="A3818" s="2"/>
      <c r="B3818" s="2"/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>
      <c r="A3819" s="2"/>
      <c r="B3819" s="2"/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>
      <c r="A3820" s="2"/>
      <c r="B3820" s="2"/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>
      <c r="A3821" s="2"/>
      <c r="B3821" s="2"/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>
      <c r="A3822" s="2"/>
      <c r="B3822" s="2"/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>
      <c r="A3823" s="2"/>
      <c r="B3823" s="2"/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>
      <c r="A3824" s="2"/>
      <c r="B3824" s="2"/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>
      <c r="A3825" s="2"/>
      <c r="B3825" s="2"/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>
      <c r="A3826" s="2"/>
      <c r="B3826" s="2"/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>
      <c r="A3827" s="2"/>
      <c r="B3827" s="2"/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>
      <c r="A3828" s="2"/>
      <c r="B3828" s="2"/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>
      <c r="A3829" s="2"/>
      <c r="B3829" s="2"/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>
      <c r="A3830" s="2"/>
      <c r="B3830" s="2"/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>
      <c r="A3831" s="2"/>
      <c r="B3831" s="2"/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>
      <c r="A3832" s="2"/>
      <c r="B3832" s="2"/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>
      <c r="A3833" s="2"/>
      <c r="B3833" s="2"/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>
      <c r="A3834" s="2"/>
      <c r="B3834" s="2"/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>
      <c r="A3835" s="2"/>
      <c r="B3835" s="2"/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>
      <c r="A3836" s="2"/>
      <c r="B3836" s="2"/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>
      <c r="A3837" s="2"/>
      <c r="B3837" s="2"/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>
      <c r="A3838" s="2"/>
      <c r="B3838" s="2"/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>
      <c r="A3839" s="2"/>
      <c r="B3839" s="2"/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>
      <c r="A3840" s="2"/>
      <c r="B3840" s="2"/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>
      <c r="A3841" s="2"/>
      <c r="B3841" s="2"/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>
      <c r="A3842" s="2"/>
      <c r="B3842" s="2"/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>
      <c r="A3843" s="2"/>
      <c r="B3843" s="2"/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>
      <c r="A3844" s="2"/>
      <c r="B3844" s="2"/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>
      <c r="A3845" s="2"/>
      <c r="B3845" s="2"/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>
      <c r="A3846" s="2"/>
      <c r="B3846" s="2"/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>
      <c r="A3847" s="2"/>
      <c r="B3847" s="2"/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>
      <c r="A3848" s="2"/>
      <c r="B3848" s="2"/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>
      <c r="A3849" s="2"/>
      <c r="B3849" s="2"/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>
      <c r="A3850" s="2"/>
      <c r="B3850" s="2"/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>
      <c r="A3851" s="2"/>
      <c r="B3851" s="2"/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>
      <c r="A3852" s="2"/>
      <c r="B3852" s="2"/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>
      <c r="A3853" s="2"/>
      <c r="B3853" s="2"/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>
      <c r="A3854" s="2"/>
      <c r="B3854" s="2"/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>
      <c r="A3855" s="2"/>
      <c r="B3855" s="2"/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>
      <c r="A3856" s="2"/>
      <c r="B3856" s="2"/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>
      <c r="A3857" s="2"/>
      <c r="B3857" s="2"/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>
      <c r="A3858" s="2"/>
      <c r="B3858" s="2"/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>
      <c r="A3859" s="2"/>
      <c r="B3859" s="2"/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>
      <c r="A3860" s="2"/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>
      <c r="A3862" s="2"/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>
      <c r="A3864" s="2"/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>
      <c r="A3866" s="2"/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>
      <c r="A3868" s="2"/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>
      <c r="A3870" s="2"/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>
      <c r="A3872" s="2"/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>
      <c r="A3874" s="2"/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>
      <c r="A3876" s="2"/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>
      <c r="A3878" s="2"/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>
      <c r="A3880" s="2"/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>
      <c r="A3882" s="2"/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>
      <c r="A3884" s="2"/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>
      <c r="A3886" s="2"/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>
      <c r="A3888" s="2"/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>
      <c r="A3890" s="2"/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>
      <c r="A3892" s="2"/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>
      <c r="A3894" s="2"/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>
      <c r="A3896" s="2"/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>
      <c r="A3898" s="2"/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>
      <c r="A3900" s="2"/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>
      <c r="A3902" s="2"/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>
      <c r="A3904" s="2"/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>
      <c r="A3906" s="2"/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>
      <c r="A3908" s="2"/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>
      <c r="A3910" s="2"/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>
      <c r="A3912" s="2"/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>
      <c r="A3914" s="2"/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>
      <c r="A3916" s="2"/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>
      <c r="A3918" s="2"/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>
      <c r="A3920" s="2"/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>
      <c r="A3922" s="2"/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>
      <c r="A3924" s="2"/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>
      <c r="A3926" s="2"/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>
      <c r="A3928" s="2"/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>
      <c r="A3930" s="2"/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>
      <c r="A3931" s="2"/>
      <c r="B3931" s="2"/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>
      <c r="A3932" s="2"/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>
      <c r="A3934" s="2"/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>
      <c r="A3936" s="2"/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>
      <c r="A3938" s="2"/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>
      <c r="A3940" s="2"/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>
      <c r="A3942" s="2"/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>
      <c r="A3944" s="2"/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>
      <c r="A3946" s="2"/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>
      <c r="A3948" s="2"/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>
      <c r="A3950" s="2"/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>
      <c r="A3952" s="2"/>
      <c r="B3952" s="2"/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>
      <c r="A3954" s="2"/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>
      <c r="A3956" s="2"/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>
      <c r="A3958" s="2"/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>
      <c r="A3960" s="2"/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>
      <c r="A3962" s="2"/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>
      <c r="A3964" s="2"/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>
      <c r="A3966" s="2"/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>
      <c r="A3968" s="2"/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>
      <c r="A3970" s="2"/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>
      <c r="A3972" s="2"/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>
      <c r="A3974" s="2"/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>
      <c r="A3976" s="2"/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>
      <c r="A3978" s="2"/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>
      <c r="A3980" s="2"/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>
      <c r="A3982" s="2"/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>
      <c r="A3984" s="2"/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>
      <c r="A3986" s="2"/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>
      <c r="A3988" s="2"/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>
      <c r="A3990" s="2"/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>
      <c r="A3992" s="2"/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>
      <c r="A3994" s="2"/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>
      <c r="A3996" s="2"/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>
      <c r="A3998" s="2"/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>
      <c r="A4000" s="2"/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>
      <c r="A4002" s="2"/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>
      <c r="A4004" s="2"/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>
      <c r="A4006" s="2"/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>
      <c r="A4008" s="2"/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>
      <c r="A4010" s="2"/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>
      <c r="A4012" s="2"/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>
      <c r="A4014" s="2"/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>
      <c r="A4016" s="2"/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>
      <c r="A4018" s="2"/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>
      <c r="A4020" s="2"/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>
      <c r="A4022" s="2"/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>
      <c r="A4024" s="2"/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>
      <c r="A4026" s="2"/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>
      <c r="A4028" s="2"/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>
      <c r="A4030" s="2"/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>
      <c r="A4032" s="2"/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>
      <c r="A4034" s="2"/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>
      <c r="A4036" s="2"/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>
      <c r="A4038" s="2"/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>
      <c r="A4040" s="2"/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>
      <c r="A4042" s="2"/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>
      <c r="A4044" s="2"/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>
      <c r="A4046" s="2"/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>
      <c r="A4048" s="2"/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>
      <c r="A4050" s="2"/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>
      <c r="A4052" s="2"/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>
      <c r="A4054" s="2"/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>
      <c r="A4056" s="2"/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>
      <c r="A4058" s="2"/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>
      <c r="A4060" s="2"/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>
      <c r="A4062" s="2"/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>
      <c r="A4064" s="2"/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>
      <c r="A4066" s="2"/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>
      <c r="A4068" s="2"/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>
      <c r="A4070" s="2"/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>
      <c r="A4072" s="2"/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>
      <c r="A4074" s="2"/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>
      <c r="A4076" s="2"/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>
      <c r="A4078" s="2"/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>
      <c r="A4080" s="2"/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>
      <c r="A4082" s="2"/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>
      <c r="A4084" s="2"/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>
      <c r="A4086" s="2"/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>
      <c r="A4088" s="2"/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>
      <c r="A4090" s="2"/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>
      <c r="A4092" s="2"/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>
      <c r="A4094" s="2"/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>
      <c r="A4096" s="2"/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>
      <c r="A4098" s="2"/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>
      <c r="A4100" s="2"/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>
      <c r="A4102" s="2"/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>
      <c r="A4104" s="2"/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>
      <c r="A4106" s="2"/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>
      <c r="A4108" s="2"/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>
      <c r="A4110" s="2"/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>
      <c r="A4111" s="2"/>
      <c r="B4111" s="2"/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>
      <c r="A4112" s="2"/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>
      <c r="A4114" s="2"/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>
      <c r="A4116" s="2"/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>
      <c r="A4118" s="2"/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>
      <c r="A4120" s="2"/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>
      <c r="A4122" s="2"/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>
      <c r="A4123" s="2"/>
      <c r="B4123" s="2"/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>
      <c r="A4124" s="2"/>
      <c r="B4124" s="2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>
      <c r="A4126" s="2"/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>
      <c r="A4128" s="2"/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>
      <c r="A4130" s="2"/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>
      <c r="A4132" s="2"/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>
      <c r="A4134" s="2"/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>
      <c r="A4136" s="2"/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>
      <c r="A4138" s="2"/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>
      <c r="A4140" s="2"/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>
      <c r="A4142" s="2"/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>
      <c r="A4144" s="2"/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>
      <c r="A4146" s="2"/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>
      <c r="A4148" s="2"/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>
      <c r="A4150" s="2"/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>
      <c r="A4152" s="2"/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>
      <c r="A4154" s="2"/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>
      <c r="A4156" s="2"/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>
      <c r="A4158" s="2"/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>
      <c r="A4160" s="2"/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>
      <c r="A4162" s="2"/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>
      <c r="A4164" s="2"/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>
      <c r="A4166" s="2"/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>
      <c r="A4168" s="2"/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>
      <c r="A4170" s="2"/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>
      <c r="A4172" s="2"/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>
      <c r="A4174" s="2"/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>
      <c r="A4176" s="2"/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>
      <c r="A4178" s="2"/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>
      <c r="A4180" s="2"/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>
      <c r="A4182" s="2"/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>
      <c r="A4184" s="2"/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>
      <c r="A4186" s="2"/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>
      <c r="A4188" s="2"/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>
      <c r="A4190" s="2"/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>
      <c r="A4192" s="2"/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>
      <c r="A4194" s="2"/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>
      <c r="A4196" s="2"/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>
      <c r="A4198" s="2"/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>
      <c r="A4200" s="2"/>
      <c r="B4200" s="2"/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>
      <c r="A4202" s="2"/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>
      <c r="A4204" s="2"/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>
      <c r="A4206" s="2"/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>
      <c r="A4208" s="2"/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>
      <c r="A4210" s="2"/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>
      <c r="A4212" s="2"/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>
      <c r="A4214" s="2"/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>
      <c r="A4216" s="2"/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>
      <c r="A4218" s="2"/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>
      <c r="A4220" s="2"/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>
      <c r="A4222" s="2"/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>
      <c r="A4224" s="2"/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>
      <c r="A4226" s="2"/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>
      <c r="A4228" s="2"/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>
      <c r="A4230" s="2"/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>
      <c r="A4232" s="2"/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>
      <c r="A4234" s="2"/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>
      <c r="A4236" s="2"/>
      <c r="B4236" s="2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>
      <c r="A4238" s="2"/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>
      <c r="A4240" s="2"/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>
      <c r="A4242" s="2"/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>
      <c r="A4244" s="2"/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>
      <c r="A4246" s="2"/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>
      <c r="A4248" s="2"/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>
      <c r="A4250" s="2"/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>
      <c r="A4252" s="2"/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>
      <c r="A4254" s="2"/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>
      <c r="A4256" s="2"/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>
      <c r="A4258" s="2"/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>
      <c r="A4260" s="2"/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>
      <c r="A4262" s="2"/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>
      <c r="A4264" s="2"/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>
      <c r="A4266" s="2"/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>
      <c r="A4268" s="2"/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>
      <c r="A4270" s="2"/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>
      <c r="A4272" s="2"/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>
      <c r="A4274" s="2"/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>
      <c r="A4276" s="2"/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>
      <c r="A4278" s="2"/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>
      <c r="A4280" s="2"/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>
      <c r="A4282" s="2"/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>
      <c r="A4284" s="2"/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>
      <c r="A4286" s="2"/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>
      <c r="A4288" s="2"/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>
      <c r="A4290" s="2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>
      <c r="A4292" s="2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>
      <c r="A4294" s="2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>
      <c r="A4296" s="2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>
      <c r="A4298" s="2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>
      <c r="A4300" s="2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>
      <c r="A4302" s="2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>
      <c r="A4304" s="2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>
      <c r="A4306" s="2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>
      <c r="A4308" s="2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>
      <c r="A4310" s="2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>
      <c r="A4312" s="2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>
      <c r="A4314" s="2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>
      <c r="A4316" s="2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>
      <c r="A4318" s="2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>
      <c r="A4320" s="2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>
      <c r="A4322" s="2"/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>
      <c r="A4324" s="2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>
      <c r="A4326" s="2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>
      <c r="A4328" s="2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>
      <c r="A4330" s="2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>
      <c r="A4332" s="2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>
      <c r="A4334" s="2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>
      <c r="A4336" s="2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>
      <c r="A4338" s="2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>
      <c r="A4340" s="2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>
      <c r="A4342" s="2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>
      <c r="A4344" s="2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>
      <c r="A4346" s="2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>
      <c r="A4348" s="2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>
      <c r="A4350" s="2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>
      <c r="A4352" s="2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>
      <c r="A4354" s="2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>
      <c r="A4356" s="2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>
      <c r="A4358" s="2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>
      <c r="A4360" s="2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>
      <c r="A4362" s="2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>
      <c r="A4364" s="2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>
      <c r="A4366" s="2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>
      <c r="A4368" s="2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>
      <c r="A4370" s="2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>
      <c r="A4372" s="2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>
      <c r="A4374" s="2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>
      <c r="A4376" s="2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>
      <c r="A4378" s="2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>
      <c r="A4380" s="2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>
      <c r="A4382" s="2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>
      <c r="A4384" s="2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>
      <c r="A4386" s="2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>
      <c r="A4388" s="2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>
      <c r="A4390" s="2"/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>
      <c r="A4392" s="2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>
      <c r="A4394" s="2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>
      <c r="A4396" s="2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>
      <c r="A4398" s="2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>
      <c r="A4400" s="2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>
      <c r="A4402" s="2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>
      <c r="A4404" s="2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>
      <c r="A4406" s="2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>
      <c r="A4408" s="2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>
      <c r="A4410" s="2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>
      <c r="A4412" s="2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>
      <c r="A4414" s="2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>
      <c r="A4416" s="2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>
      <c r="A4418" s="2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>
      <c r="A4420" s="2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>
      <c r="A4422" s="2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>
      <c r="A4424" s="2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>
      <c r="A4426" s="2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>
      <c r="A4428" s="2"/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>
      <c r="A4430" s="2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>
      <c r="A4432" s="2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>
      <c r="A4434" s="2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>
      <c r="A4436" s="2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>
      <c r="A4438" s="2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>
      <c r="A4440" s="2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>
      <c r="A4442" s="2"/>
      <c r="B4442" s="2"/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>
      <c r="A4444" s="2"/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>
      <c r="A4446" s="2"/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>
      <c r="A4448" s="2"/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>
      <c r="A4450" s="2"/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>
      <c r="A4452" s="2"/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>
      <c r="A4454" s="2"/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>
      <c r="A4456" s="2"/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>
      <c r="A4458" s="2"/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>
      <c r="A4460" s="2"/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>
      <c r="A4462" s="2"/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>
      <c r="A4464" s="2"/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>
      <c r="A4466" s="2"/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>
      <c r="A4468" s="2"/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>
      <c r="A4470" s="2"/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>
      <c r="A4472" s="2"/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>
      <c r="A4474" s="2"/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>
      <c r="A4476" s="2"/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>
      <c r="A4478" s="2"/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>
      <c r="A4480" s="2"/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>
      <c r="A4482" s="2"/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>
      <c r="A4484" s="2"/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>
      <c r="A4486" s="2"/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>
      <c r="A4488" s="2"/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>
      <c r="A4490" s="2"/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>
      <c r="A4492" s="2"/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>
      <c r="A4494" s="2"/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>
      <c r="A4496" s="2"/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>
      <c r="A4498" s="2"/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>
      <c r="A4500" s="2"/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>
      <c r="A4502" s="2"/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>
      <c r="A4504" s="2"/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>
      <c r="A4506" s="2"/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>
      <c r="A4508" s="2"/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>
      <c r="A4510" s="2"/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>
      <c r="A4512" s="2"/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>
      <c r="A4514" s="2"/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>
      <c r="A4516" s="2"/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>
      <c r="A4518" s="2"/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>
      <c r="A4520" s="2"/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>
      <c r="A4522" s="2"/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>
      <c r="A4524" s="2"/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>
      <c r="A4526" s="2"/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>
      <c r="A4528" s="2"/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>
      <c r="A4530" s="2"/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>
      <c r="A4532" s="2"/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>
      <c r="A4534" s="2"/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>
      <c r="A4536" s="2"/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>
      <c r="A4538" s="2"/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>
      <c r="A4540" s="2"/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>
      <c r="A4542" s="2"/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>
      <c r="A4544" s="2"/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>
      <c r="A4546" s="2"/>
      <c r="B4546" s="2"/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>
      <c r="A4548" s="2"/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>
      <c r="A4550" s="2"/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>
      <c r="A4552" s="2"/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>
      <c r="A4554" s="2"/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>
      <c r="A4556" s="2"/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>
      <c r="A4558" s="2"/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>
      <c r="A4560" s="2"/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>
      <c r="A4562" s="2"/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>
      <c r="A4564" s="2"/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>
      <c r="A4566" s="2"/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>
      <c r="A4568" s="2"/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>
      <c r="A4570" s="2"/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>
      <c r="A4572" s="2"/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>
      <c r="A4574" s="2"/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>
      <c r="A4576" s="2"/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>
      <c r="A4578" s="2"/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>
      <c r="A4580" s="2"/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>
      <c r="A4582" s="2"/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>
      <c r="A4584" s="2"/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>
      <c r="A4585" s="2"/>
      <c r="B4585" s="2"/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>
      <c r="A4586" s="2"/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>
      <c r="A4588" s="2"/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>
      <c r="A4590" s="2"/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>
      <c r="A4592" s="2"/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>
      <c r="A4594" s="2"/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>
      <c r="A4596" s="2"/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>
      <c r="A4598" s="2"/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>
      <c r="A4600" s="2"/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>
      <c r="A4602" s="2"/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>
      <c r="A4604" s="2"/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>
      <c r="A4606" s="2"/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>
      <c r="A4608" s="2"/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>
      <c r="A4610" s="2"/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>
      <c r="A4612" s="2"/>
      <c r="B4612" s="2"/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>
      <c r="A4614" s="2"/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>
      <c r="A4616" s="2"/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>
      <c r="A4618" s="2"/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>
      <c r="A4620" s="2"/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>
      <c r="A4622" s="2"/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>
      <c r="A4624" s="2"/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>
      <c r="A4626" s="2"/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>
      <c r="A4628" s="2"/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>
      <c r="A4630" s="2"/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>
      <c r="A4632" s="2"/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>
      <c r="A4634" s="2"/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>
      <c r="A4636" s="2"/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>
      <c r="A4638" s="2"/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>
      <c r="A4640" s="2"/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>
      <c r="A4642" s="2"/>
      <c r="B4642" s="2"/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>
      <c r="A4644" s="2"/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>
      <c r="A4646" s="2"/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>
      <c r="A4648" s="2"/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>
      <c r="A4650" s="2"/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>
      <c r="A4652" s="2"/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>
      <c r="A4654" s="2"/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>
      <c r="A4656" s="2"/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>
      <c r="A4658" s="2"/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>
      <c r="A4660" s="2"/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>
      <c r="A4662" s="2"/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>
      <c r="A4664" s="2"/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>
      <c r="A4666" s="2"/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>
      <c r="A4668" s="2"/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>
      <c r="A4670" s="2"/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>
      <c r="A4672" s="2"/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>
      <c r="A4674" s="2"/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>
      <c r="A4676" s="2"/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>
      <c r="A4678" s="2"/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>
      <c r="A4680" s="2"/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>
      <c r="A4682" s="2"/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>
      <c r="A4684" s="2"/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>
      <c r="A4686" s="2"/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>
      <c r="A4688" s="2"/>
      <c r="B4688" s="2"/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>
      <c r="A4690" s="2"/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>
      <c r="A4692" s="2"/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>
      <c r="A4694" s="2"/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>
      <c r="A4696" s="2"/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>
      <c r="A4698" s="2"/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>
      <c r="A4700" s="2"/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>
      <c r="A4702" s="2"/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>
      <c r="A4704" s="2"/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>
      <c r="A4706" s="2"/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>
      <c r="A4708" s="2"/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>
      <c r="A4710" s="2"/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>
      <c r="A4712" s="2"/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>
      <c r="A4714" s="2"/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>
      <c r="A4716" s="2"/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>
      <c r="A4718" s="2"/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>
      <c r="A4720" s="2"/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>
      <c r="A4722" s="2"/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>
      <c r="A4724" s="2"/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>
      <c r="A4726" s="2"/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>
      <c r="A4728" s="2"/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>
      <c r="A4730" s="2"/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>
      <c r="A4732" s="2"/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>
      <c r="A4734" s="2"/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>
      <c r="A4736" s="2"/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>
      <c r="A4738" s="2"/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>
      <c r="A4740" s="2"/>
      <c r="B4740" s="2"/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>
      <c r="A4742" s="2"/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>
      <c r="A4744" s="2"/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>
      <c r="A4746" s="2"/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>
      <c r="A4748" s="2"/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>
      <c r="A4750" s="2"/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>
      <c r="A4752" s="2"/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>
      <c r="A4754" s="2"/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>
      <c r="A4756" s="2"/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>
      <c r="A4758" s="2"/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>
      <c r="A4760" s="2"/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>
      <c r="A4762" s="2"/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>
      <c r="A4764" s="2"/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>
      <c r="A4766" s="2"/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>
      <c r="A4768" s="2"/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>
      <c r="A4770" s="2"/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>
      <c r="A4772" s="2"/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>
      <c r="A4774" s="2"/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>
      <c r="A4776" s="2"/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>
      <c r="A4778" s="2"/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>
      <c r="A4780" s="2"/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>
      <c r="A4782" s="2"/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>
      <c r="A4784" s="2"/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>
      <c r="A4786" s="2"/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>
      <c r="A4788" s="2"/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>
      <c r="A4790" s="2"/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>
      <c r="A4792" s="2"/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>
      <c r="A4794" s="2"/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>
      <c r="A4796" s="2"/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>
      <c r="A4798" s="2"/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>
      <c r="A4800" s="2"/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>
      <c r="A4802" s="2"/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>
      <c r="A4804" s="2"/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>
      <c r="A4806" s="2"/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>
      <c r="A4808" s="2"/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>
      <c r="A4810" s="2"/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>
      <c r="A4812" s="2"/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>
      <c r="A4814" s="2"/>
      <c r="B4814" s="2"/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>
      <c r="A4816" s="2"/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>
      <c r="A4818" s="2"/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>
      <c r="A4820" s="2"/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>
      <c r="A4822" s="2"/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>
      <c r="A4824" s="2"/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>
      <c r="A4826" s="2"/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>
      <c r="A4828" s="2"/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>
      <c r="A4830" s="2"/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>
      <c r="A4832" s="2"/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>
      <c r="A4834" s="2"/>
      <c r="B4834" s="2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>
      <c r="A4836" s="2"/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>
      <c r="A4838" s="2"/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>
      <c r="A4840" s="2"/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>
      <c r="A4842" s="2"/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>
      <c r="A4844" s="2"/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>
      <c r="A4846" s="2"/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>
      <c r="A4848" s="2"/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>
      <c r="A4850" s="2"/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>
      <c r="A4852" s="2"/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>
      <c r="A4854" s="2"/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>
      <c r="A4856" s="2"/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>
      <c r="A4858" s="2"/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>
      <c r="A4860" s="2"/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>
      <c r="A4862" s="2"/>
      <c r="B4862" s="2"/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>
      <c r="A4864" s="2"/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>
      <c r="A4866" s="2"/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>
      <c r="A4868" s="2"/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>
      <c r="A4870" s="2"/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>
      <c r="A4872" s="2"/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>
      <c r="A4874" s="2"/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>
      <c r="A4876" s="2"/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>
      <c r="A4878" s="2"/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>
      <c r="A4880" s="2"/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>
      <c r="A4882" s="2"/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>
      <c r="A4884" s="2"/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>
      <c r="A4886" s="2"/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>
      <c r="A4888" s="2"/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>
      <c r="A4890" s="2"/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>
      <c r="A4892" s="2"/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>
      <c r="A4894" s="2"/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>
      <c r="A4896" s="2"/>
      <c r="B4896" s="2"/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>
      <c r="A4898" s="2"/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>
      <c r="A4900" s="2"/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>
      <c r="A4902" s="2"/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>
      <c r="A4904" s="2"/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>
      <c r="A4906" s="2"/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>
      <c r="A4908" s="2"/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>
      <c r="A4910" s="2"/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>
      <c r="A4912" s="2"/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>
      <c r="A4914" s="2"/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>
      <c r="A4916" s="2"/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>
      <c r="A4918" s="2"/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>
      <c r="A4920" s="2"/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>
      <c r="A4922" s="2"/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>
      <c r="A4924" s="2"/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>
      <c r="A4926" s="2"/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>
      <c r="A4928" s="2"/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>
      <c r="A4930" s="2"/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>
      <c r="A4932" s="2"/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>
      <c r="A4934" s="2"/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>
      <c r="A4936" s="2"/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>
      <c r="A4938" s="2"/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>
      <c r="A4940" s="2"/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>
      <c r="A4942" s="2"/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>
      <c r="A4944" s="2"/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>
      <c r="A4946" s="2"/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>
      <c r="A4947" s="2"/>
      <c r="B4947" s="2"/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>
      <c r="A4948" s="2"/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>
      <c r="A4950" s="2"/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>
      <c r="A4952" s="2"/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>
      <c r="A4954" s="2"/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>
      <c r="A4956" s="2"/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>
      <c r="A4958" s="2"/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>
      <c r="A4960" s="2"/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>
      <c r="A4962" s="2"/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>
      <c r="A4964" s="2"/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>
      <c r="A4966" s="2"/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>
      <c r="A4968" s="2"/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>
      <c r="A4969" s="2"/>
      <c r="B4969" s="2"/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>
      <c r="A4970" s="2"/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>
      <c r="A4972" s="2"/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>
      <c r="A4974" s="2"/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>
      <c r="A4976" s="2"/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>
      <c r="A4978" s="2"/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>
      <c r="A4980" s="2"/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>
      <c r="A4982" s="2"/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>
      <c r="A4984" s="2"/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>
      <c r="A4986" s="2"/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>
      <c r="A4988" s="2"/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>
      <c r="A4990" s="2"/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>
      <c r="A4992" s="2"/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>
      <c r="A4994" s="2"/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>
      <c r="A4996" s="2"/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>
      <c r="A4998" s="2"/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>
      <c r="A5000" s="2"/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>
      <c r="A5002" s="2"/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>
      <c r="A5004" s="2"/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>
      <c r="A5006" s="2"/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>
      <c r="A5008" s="2"/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>
      <c r="A5010" s="2"/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>
      <c r="A5012" s="2"/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>
      <c r="A5014" s="2"/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>
      <c r="A5016" s="2"/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>
      <c r="A5018" s="2"/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>
      <c r="A5020" s="2"/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>
      <c r="A5022" s="2"/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>
      <c r="A5024" s="2"/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>
      <c r="A5026" s="2"/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>
      <c r="A5028" s="2"/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>
      <c r="A5030" s="2"/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>
      <c r="A5032" s="2"/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>
      <c r="A5034" s="2"/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>
      <c r="A5036" s="2"/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>
      <c r="A5038" s="2"/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>
      <c r="A5040" s="2"/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>
      <c r="A5042" s="2"/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>
      <c r="A5044" s="2"/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>
      <c r="A5046" s="2"/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>
      <c r="A5048" s="2"/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>
      <c r="A5050" s="2"/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>
      <c r="A5052" s="2"/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>
      <c r="A5054" s="2"/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>
      <c r="A5056" s="2"/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>
      <c r="A5058" s="2"/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>
      <c r="A5059" s="2"/>
      <c r="B5059" s="2"/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>
      <c r="A5060" s="2"/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>
      <c r="A5062" s="2"/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>
      <c r="A5064" s="2"/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>
      <c r="A5066" s="2"/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>
      <c r="A5068" s="2"/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>
      <c r="A5070" s="2"/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>
      <c r="A5072" s="2"/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>
      <c r="A5074" s="2"/>
      <c r="B5074" s="2"/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>
      <c r="A5076" s="2"/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>
      <c r="A5078" s="2"/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>
      <c r="A5080" s="2"/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>
      <c r="A5082" s="2"/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>
      <c r="A5084" s="2"/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>
      <c r="A5086" s="2"/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>
      <c r="A5088" s="2"/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>
      <c r="A5090" s="2"/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>
      <c r="A5092" s="2"/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>
      <c r="A5094" s="2"/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>
      <c r="A5096" s="2"/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>
      <c r="A5098" s="2"/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>
      <c r="A5100" s="2"/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>
      <c r="A5102" s="2"/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>
      <c r="A5104" s="2"/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>
      <c r="A5106" s="2"/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>
      <c r="A5108" s="2"/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>
      <c r="A5110" s="2"/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>
      <c r="A5112" s="2"/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>
      <c r="A5114" s="2"/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>
      <c r="A5116" s="2"/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>
      <c r="A5118" s="2"/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>
      <c r="A5120" s="2"/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>
      <c r="A5122" s="2"/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>
      <c r="A5124" s="2"/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>
      <c r="A5126" s="2"/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>
      <c r="A5128" s="2"/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>
      <c r="A5130" s="2"/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>
      <c r="A5132" s="2"/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>
      <c r="A5134" s="2"/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>
      <c r="A5136" s="2"/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>
      <c r="A5138" s="2"/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>
      <c r="A5140" s="2"/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>
      <c r="A5142" s="2"/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>
      <c r="A5144" s="2"/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>
      <c r="A5146" s="2"/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>
      <c r="A5148" s="2"/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>
      <c r="A5150" s="2"/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>
      <c r="A5152" s="2"/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>
      <c r="A5154" s="2"/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>
      <c r="A5156" s="2"/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>
      <c r="A5158" s="2"/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>
      <c r="A5160" s="2"/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>
      <c r="A5162" s="2"/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>
      <c r="A5164" s="2"/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>
      <c r="A5166" s="2"/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>
      <c r="A5168" s="2"/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>
      <c r="A5170" s="2"/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>
      <c r="A5171" s="2"/>
      <c r="B5171" s="2"/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>
      <c r="A5172" s="2"/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>
      <c r="A5174" s="2"/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>
      <c r="A5176" s="2"/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>
      <c r="A5178" s="2"/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>
      <c r="A5180" s="2"/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>
      <c r="A5182" s="2"/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>
      <c r="A5184" s="2"/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>
      <c r="A5186" s="2"/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>
      <c r="A5188" s="2"/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>
      <c r="A5190" s="2"/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>
      <c r="A5192" s="2"/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>
      <c r="A5194" s="2"/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>
      <c r="A5196" s="2"/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>
      <c r="A5198" s="2"/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>
      <c r="A5200" s="2"/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>
      <c r="A5202" s="2"/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>
      <c r="A5204" s="2"/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>
      <c r="A5206" s="2"/>
      <c r="B5206" s="2"/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>
      <c r="A5208" s="2"/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>
      <c r="A5210" s="2"/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>
      <c r="A5212" s="2"/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>
      <c r="A5214" s="2"/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>
      <c r="A5216" s="2"/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>
      <c r="A5217" s="2"/>
      <c r="B5217" s="2"/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>
      <c r="A5218" s="2"/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>
      <c r="A5220" s="2"/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>
      <c r="A5222" s="2"/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>
      <c r="A5224" s="2"/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>
      <c r="A5226" s="2"/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>
      <c r="A5228" s="2"/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>
      <c r="A5230" s="2"/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>
      <c r="A5232" s="2"/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>
      <c r="A5234" s="2"/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>
      <c r="A5236" s="2"/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>
      <c r="A5238" s="2"/>
      <c r="B5238" s="2"/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>
      <c r="A5239" s="2"/>
      <c r="B5239" s="2"/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>
      <c r="A5240" s="2"/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>
      <c r="A5242" s="2"/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>
      <c r="A5244" s="2"/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>
      <c r="A5246" s="2"/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>
      <c r="A5248" s="2"/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>
      <c r="A5250" s="2"/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>
      <c r="A5252" s="2"/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>
      <c r="A5254" s="2"/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>
      <c r="A5256" s="2"/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>
      <c r="A5258" s="2"/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>
      <c r="A5259" s="2"/>
      <c r="B5259" s="2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>
      <c r="A5260" s="2"/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>
      <c r="A5262" s="2"/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>
      <c r="A5264" s="2"/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>
      <c r="A5266" s="2"/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>
      <c r="A5268" s="2"/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>
      <c r="A5270" s="2"/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>
      <c r="A5272" s="2"/>
      <c r="B5272" s="2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>
      <c r="A5274" s="2"/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>
      <c r="A5276" s="2"/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>
      <c r="A5278" s="2"/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>
      <c r="A5280" s="2"/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>
      <c r="A5282" s="2"/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>
      <c r="A5284" s="2"/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>
      <c r="A5286" s="2"/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>
      <c r="A5288" s="2"/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>
      <c r="A5290" s="2"/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>
      <c r="A5292" s="2"/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>
      <c r="A5294" s="2"/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>
      <c r="A5296" s="2"/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>
      <c r="A5298" s="2"/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>
      <c r="A5300" s="2"/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>
      <c r="A5302" s="2"/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>
      <c r="A5304" s="2"/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>
      <c r="A5306" s="2"/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>
      <c r="A5308" s="2"/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>
      <c r="A5310" s="2"/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>
      <c r="A5312" s="2"/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>
      <c r="A5314" s="2"/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>
      <c r="A5316" s="2"/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>
      <c r="A5318" s="2"/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>
      <c r="A5320" s="2"/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>
      <c r="A5322" s="2"/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>
      <c r="A5324" s="2"/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>
      <c r="A5326" s="2"/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>
      <c r="A5328" s="2"/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>
      <c r="A5330" s="2"/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>
      <c r="A5332" s="2"/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>
      <c r="A5334" s="2"/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>
      <c r="A5336" s="2"/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>
      <c r="A5338" s="2"/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>
      <c r="A5339" s="2"/>
      <c r="B5339" s="2"/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>
      <c r="A5340" s="2"/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>
      <c r="A5342" s="2"/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>
      <c r="A5344" s="2"/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>
      <c r="A5346" s="2"/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>
      <c r="A5348" s="2"/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>
      <c r="A5350" s="2"/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>
      <c r="A5352" s="2"/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>
      <c r="A5354" s="2"/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>
      <c r="A5356" s="2"/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>
      <c r="A5358" s="2"/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>
      <c r="A5360" s="2"/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>
      <c r="A5362" s="2"/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>
      <c r="A5364" s="2"/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>
      <c r="A5366" s="2"/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>
      <c r="A5368" s="2"/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>
      <c r="A5370" s="2"/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>
      <c r="A5372" s="2"/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>
      <c r="A5374" s="2"/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>
      <c r="A5376" s="2"/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>
      <c r="A5378" s="2"/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>
      <c r="A5380" s="2"/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>
      <c r="A5382" s="2"/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>
      <c r="A5384" s="2"/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>
      <c r="A5386" s="2"/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>
      <c r="A5388" s="2"/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>
      <c r="A5390" s="2"/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>
      <c r="A5392" s="2"/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>
      <c r="A5394" s="2"/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>
      <c r="A5396" s="2"/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>
      <c r="A5398" s="2"/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>
      <c r="A5400" s="2"/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>
      <c r="A5402" s="2"/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>
      <c r="A5404" s="2"/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>
      <c r="A5406" s="2"/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>
      <c r="A5408" s="2"/>
      <c r="B5408" s="2"/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>
      <c r="A5409" s="2"/>
      <c r="B5409" s="2"/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>
      <c r="A5410" s="2"/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>
      <c r="A5412" s="2"/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>
      <c r="A5414" s="2"/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>
      <c r="A5416" s="2"/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>
      <c r="A5418" s="2"/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>
      <c r="A5420" s="2"/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>
      <c r="A5422" s="2"/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>
      <c r="A5424" s="2"/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>
      <c r="A5426" s="2"/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>
      <c r="A5428" s="2"/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>
      <c r="A5430" s="2"/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>
      <c r="A5432" s="2"/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>
      <c r="A5434" s="2"/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>
      <c r="A5436" s="2"/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>
      <c r="A5438" s="2"/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>
      <c r="A5440" s="2"/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>
      <c r="A5442" s="2"/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>
      <c r="A5444" s="2"/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>
      <c r="A5446" s="2"/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>
      <c r="A5448" s="2"/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>
      <c r="A5450" s="2"/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>
      <c r="A5452" s="2"/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>
      <c r="A5454" s="2"/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>
      <c r="A5456" s="2"/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>
      <c r="A5458" s="2"/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>
      <c r="A5460" s="2"/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>
      <c r="A5462" s="2"/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>
      <c r="A5464" s="2"/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>
      <c r="A5466" s="2"/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>
      <c r="A5468" s="2"/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>
      <c r="A5470" s="2"/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>
      <c r="A5472" s="2"/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>
      <c r="A5473" s="2"/>
      <c r="B5473" s="2"/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>
      <c r="A5474" s="2"/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>
      <c r="A5476" s="2"/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>
      <c r="A5478" s="2"/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>
      <c r="A5479" s="2"/>
      <c r="B5479" s="2"/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>
      <c r="A5480" s="2"/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>
      <c r="A5482" s="2"/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>
      <c r="A5484" s="2"/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>
      <c r="A5486" s="2"/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>
      <c r="A5488" s="2"/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>
      <c r="A5490" s="2"/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>
      <c r="A5492" s="2"/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>
      <c r="A5494" s="2"/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>
      <c r="A5496" s="2"/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>
      <c r="A5498" s="2"/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>
      <c r="A5500" s="2"/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>
      <c r="A5501" s="2"/>
      <c r="B5501" s="2"/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>
      <c r="A5502" s="2"/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>
      <c r="A5504" s="2"/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>
      <c r="A5506" s="2"/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>
      <c r="A5508" s="2"/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>
      <c r="A5509" s="2"/>
      <c r="B5509" s="2"/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>
      <c r="A5510" s="2"/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>
      <c r="A5512" s="2"/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>
      <c r="A5514" s="2"/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>
      <c r="A5516" s="2"/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>
      <c r="A5518" s="2"/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>
      <c r="A5520" s="2"/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>
      <c r="A5522" s="2"/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>
      <c r="A5524" s="2"/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>
      <c r="A5526" s="2"/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>
      <c r="A5528" s="2"/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>
      <c r="A5530" s="2"/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>
      <c r="A5532" s="2"/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>
      <c r="A5534" s="2"/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>
      <c r="A5536" s="2"/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>
      <c r="A5538" s="2"/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>
      <c r="A5540" s="2"/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>
      <c r="A5542" s="2"/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>
      <c r="A5544" s="2"/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>
      <c r="A5546" s="2"/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>
      <c r="A5548" s="2"/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>
      <c r="A5550" s="2"/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>
      <c r="A5552" s="2"/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>
      <c r="A5554" s="2"/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>
      <c r="A5556" s="2"/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>
      <c r="A5558" s="2"/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>
      <c r="A5560" s="2"/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>
      <c r="A5562" s="2"/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>
      <c r="A5564" s="2"/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>
      <c r="A5566" s="2"/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>
      <c r="A5568" s="2"/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>
      <c r="A5570" s="2"/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>
      <c r="A5572" s="2"/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>
      <c r="A5574" s="2"/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>
      <c r="A5576" s="2"/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>
      <c r="A5578" s="2"/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>
      <c r="A5580" s="2"/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>
      <c r="A5582" s="2"/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>
      <c r="A5584" s="2"/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>
      <c r="A5586" s="2"/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>
      <c r="A5588" s="2"/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>
      <c r="A5590" s="2"/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>
      <c r="A5592" s="2"/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>
      <c r="A5594" s="2"/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>
      <c r="A5596" s="2"/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>
      <c r="A5598" s="2"/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>
      <c r="A5600" s="2"/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>
      <c r="A5602" s="2"/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>
      <c r="A5604" s="2"/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>
      <c r="A5606" s="2"/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>
      <c r="A5608" s="2"/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>
      <c r="A5610" s="2"/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>
      <c r="A5612" s="2"/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>
      <c r="A5614" s="2"/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>
      <c r="A5616" s="2"/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>
      <c r="A5618" s="2"/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>
      <c r="A5620" s="2"/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>
      <c r="A5622" s="2"/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>
      <c r="A5624" s="2"/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>
      <c r="A5626" s="2"/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>
      <c r="A5628" s="2"/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>
      <c r="A5630" s="2"/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>
      <c r="A5632" s="2"/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>
      <c r="A5634" s="2"/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>
      <c r="A5636" s="2"/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>
      <c r="A5638" s="2"/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>
      <c r="A5640" s="2"/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>
      <c r="A5642" s="2"/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>
      <c r="A5644" s="2"/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>
      <c r="A5646" s="2"/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>
      <c r="A5648" s="2"/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>
      <c r="A5650" s="2"/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>
      <c r="A5652" s="2"/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>
      <c r="A5654" s="2"/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>
      <c r="A5656" s="2"/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>
      <c r="A5658" s="2"/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>
      <c r="A5660" s="2"/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>
      <c r="A5662" s="2"/>
      <c r="B5662" s="2"/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>
      <c r="A5664" s="2"/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>
      <c r="A5666" s="2"/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>
      <c r="A5668" s="2"/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>
      <c r="A5670" s="2"/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>
      <c r="A5672" s="2"/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>
      <c r="A5674" s="2"/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>
      <c r="A5676" s="2"/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>
      <c r="A5678" s="2"/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>
      <c r="A5680" s="2"/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>
      <c r="A5682" s="2"/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>
      <c r="A5684" s="2"/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>
      <c r="A5686" s="2"/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>
      <c r="A5688" s="2"/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>
      <c r="A5690" s="2"/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>
      <c r="A5692" s="2"/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>
      <c r="A5694" s="2"/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>
      <c r="A5696" s="2"/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>
      <c r="A5698" s="2"/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>
      <c r="A5700" s="2"/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>
      <c r="A5702" s="2"/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>
      <c r="A5704" s="2"/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>
      <c r="A5706" s="2"/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>
      <c r="A5708" s="2"/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>
      <c r="A5710" s="2"/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>
      <c r="A5712" s="2"/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>
      <c r="A5714" s="2"/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>
      <c r="A5716" s="2"/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>
      <c r="A5718" s="2"/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>
      <c r="A5720" s="2"/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>
      <c r="A5722" s="2"/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>
      <c r="A5724" s="2"/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>
      <c r="A5726" s="2"/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>
      <c r="A5728" s="2"/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>
      <c r="A5730" s="2"/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>
      <c r="A5732" s="2"/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>
      <c r="A5734" s="2"/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>
      <c r="A5736" s="2"/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>
      <c r="A5738" s="2"/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>
      <c r="A5740" s="2"/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>
      <c r="A5742" s="2"/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>
      <c r="A5744" s="2"/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>
      <c r="A5746" s="2"/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>
      <c r="A5748" s="2"/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>
      <c r="A5750" s="2"/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>
      <c r="A5752" s="2"/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>
      <c r="A5754" s="2"/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>
      <c r="A5756" s="2"/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>
      <c r="A5758" s="2"/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>
      <c r="A5760" s="2"/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>
      <c r="A5762" s="2"/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>
      <c r="A5764" s="2"/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>
      <c r="A5766" s="2"/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>
      <c r="A5768" s="2"/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>
      <c r="A5770" s="2"/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>
      <c r="A5772" s="2"/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>
      <c r="A5774" s="2"/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>
      <c r="A5776" s="2"/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>
      <c r="A5778" s="2"/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>
      <c r="A5780" s="2"/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>
      <c r="A5782" s="2"/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>
      <c r="A5784" s="2"/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>
      <c r="A5786" s="2"/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>
      <c r="A5788" s="2"/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>
      <c r="A5790" s="2"/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>
      <c r="A5792" s="2"/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>
      <c r="A5794" s="2"/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>
      <c r="A5796" s="2"/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>
      <c r="A5798" s="2"/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>
      <c r="A5800" s="2"/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>
      <c r="A5802" s="2"/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>
      <c r="A5804" s="2"/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>
      <c r="A5806" s="2"/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>
      <c r="A5808" s="2"/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>
      <c r="A5810" s="2"/>
      <c r="B5810" s="2"/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>
      <c r="A5812" s="2"/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>
      <c r="A5814" s="2"/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>
      <c r="A5816" s="2"/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>
      <c r="A5818" s="2"/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>
      <c r="A5820" s="2"/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>
      <c r="A5822" s="2"/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>
      <c r="A5824" s="2"/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>
      <c r="A5826" s="2"/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>
      <c r="A5828" s="2"/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>
      <c r="A5830" s="2"/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>
      <c r="A5832" s="2"/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>
      <c r="A5834" s="2"/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>
      <c r="A5836" s="2"/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>
      <c r="A5838" s="2"/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>
      <c r="A5840" s="2"/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>
      <c r="A5842" s="2"/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>
      <c r="A5844" s="2"/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>
      <c r="A5846" s="2"/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>
      <c r="A5848" s="2"/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>
      <c r="A5850" s="2"/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>
      <c r="A5852" s="2"/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>
      <c r="A5854" s="2"/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>
      <c r="A5856" s="2"/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>
      <c r="A5858" s="2"/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>
      <c r="A5860" s="2"/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>
      <c r="A5862" s="2"/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>
      <c r="A5864" s="2"/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>
      <c r="A5866" s="2"/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>
      <c r="A5868" s="2"/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>
      <c r="A5870" s="2"/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>
      <c r="A5872" s="2"/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>
      <c r="A5874" s="2"/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>
      <c r="A5876" s="2"/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>
      <c r="A5878" s="2"/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>
      <c r="A5880" s="2"/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>
      <c r="A5882" s="2"/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>
      <c r="A5884" s="2"/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>
      <c r="A5886" s="2"/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>
      <c r="A5888" s="2"/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>
      <c r="A5890" s="2"/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>
      <c r="A5892" s="2"/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>
      <c r="A5894" s="2"/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>
      <c r="A5896" s="2"/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>
      <c r="A5898" s="2"/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>
      <c r="A5900" s="2"/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>
      <c r="A5902" s="2"/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>
      <c r="A5904" s="2"/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>
      <c r="A5906" s="2"/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>
      <c r="A5908" s="2"/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>
      <c r="A5910" s="2"/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>
      <c r="A5912" s="2"/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>
      <c r="A5914" s="2"/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>
      <c r="A5916" s="2"/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>
      <c r="A5918" s="2"/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>
      <c r="A5920" s="2"/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>
      <c r="A5922" s="2"/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>
      <c r="A5924" s="2"/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>
      <c r="A5926" s="2"/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>
      <c r="A5928" s="2"/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>
      <c r="A5930" s="2"/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>
      <c r="A5932" s="2"/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>
      <c r="A5934" s="2"/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>
      <c r="A5936" s="2"/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>
      <c r="A5938" s="2"/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>
      <c r="A5940" s="2"/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>
      <c r="A5942" s="2"/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>
      <c r="A5944" s="2"/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>
      <c r="A5946" s="2"/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>
      <c r="A5948" s="2"/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>
      <c r="A5950" s="2"/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>
      <c r="A5952" s="2"/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>
      <c r="A5954" s="2"/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>
      <c r="A5956" s="2"/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>
      <c r="A5958" s="2"/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>
      <c r="A5960" s="2"/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>
      <c r="A5962" s="2"/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>
      <c r="A5964" s="2"/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>
      <c r="A5966" s="2"/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>
      <c r="A5968" s="2"/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>
      <c r="A5970" s="2"/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>
      <c r="A5972" s="2"/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>
      <c r="A5974" s="2"/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>
      <c r="A5976" s="2"/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>
      <c r="A5978" s="2"/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>
      <c r="A5980" s="2"/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>
      <c r="A5982" s="2"/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>
      <c r="A5984" s="2"/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>
      <c r="A5986" s="2"/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>
      <c r="A5988" s="2"/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>
      <c r="A5990" s="2"/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>
      <c r="A5992" s="2"/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>
      <c r="A5994" s="2"/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>
      <c r="A5996" s="2"/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>
      <c r="A5998" s="2"/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>
      <c r="A6000" s="2"/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>
      <c r="A6002" s="2"/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>
      <c r="A6004" s="2"/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>
      <c r="A6006" s="2"/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>
      <c r="A6008" s="2"/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>
      <c r="A6010" s="2"/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>
      <c r="A6012" s="2"/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>
      <c r="A6014" s="2"/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>
      <c r="A6016" s="2"/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>
      <c r="A6018" s="2"/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>
      <c r="A6020" s="2"/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>
      <c r="A6022" s="2"/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>
      <c r="A6024" s="2"/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>
      <c r="A6026" s="2"/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>
      <c r="A6028" s="2"/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>
      <c r="A6030" s="2"/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>
      <c r="A6032" s="2"/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>
      <c r="A6034" s="2"/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>
      <c r="A6036" s="2"/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>
      <c r="A6038" s="2"/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>
      <c r="A6040" s="2"/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>
      <c r="A6042" s="2"/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>
      <c r="A6044" s="2"/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>
      <c r="A6046" s="2"/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>
      <c r="A6048" s="2"/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>
      <c r="A6050" s="2"/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>
      <c r="A6052" s="2"/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>
      <c r="A6054" s="2"/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>
      <c r="A6056" s="2"/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>
      <c r="A6058" s="2"/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>
      <c r="A6060" s="2"/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>
      <c r="A6062" s="2"/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>
      <c r="A6064" s="2"/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>
      <c r="A6066" s="2"/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>
      <c r="A6068" s="2"/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>
      <c r="A6070" s="2"/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>
      <c r="A6072" s="2"/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>
      <c r="A6074" s="2"/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>
      <c r="A6076" s="2"/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>
      <c r="A6078" s="2"/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>
      <c r="A6080" s="2"/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>
      <c r="A6082" s="2"/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>
      <c r="A6084" s="2"/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>
      <c r="A6086" s="2"/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>
      <c r="A6088" s="2"/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>
      <c r="A6090" s="2"/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>
      <c r="A6092" s="2"/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>
      <c r="A6094" s="2"/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>
      <c r="A6096" s="2"/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>
      <c r="A6098" s="2"/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>
      <c r="A6100" s="2"/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>
      <c r="A6102" s="2"/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>
      <c r="A6104" s="2"/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>
      <c r="A6106" s="2"/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>
      <c r="A6108" s="2"/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>
      <c r="A6110" s="2"/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>
      <c r="A6112" s="2"/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>
      <c r="A6114" s="2"/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>
      <c r="A6116" s="2"/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>
      <c r="A6118" s="2"/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>
      <c r="A6120" s="2"/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>
      <c r="A6122" s="2"/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>
      <c r="A6124" s="2"/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>
      <c r="A6125" s="2"/>
      <c r="B6125" s="2"/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>
      <c r="A6126" s="2"/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>
      <c r="A6128" s="2"/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>
      <c r="A6130" s="2"/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>
      <c r="A6132" s="2"/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>
      <c r="A6134" s="2"/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>
      <c r="A6136" s="2"/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>
      <c r="A6138" s="2"/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>
      <c r="A6140" s="2"/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>
      <c r="A6142" s="2"/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>
      <c r="A6144" s="2"/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>
      <c r="A6146" s="2"/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>
      <c r="A6148" s="2"/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>
      <c r="A6150" s="2"/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>
      <c r="A6152" s="2"/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>
      <c r="A6154" s="2"/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>
      <c r="A6156" s="2"/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>
      <c r="A6158" s="2"/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>
      <c r="A6160" s="2"/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>
      <c r="A6162" s="2"/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>
      <c r="A6164" s="2"/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>
      <c r="A6166" s="2"/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>
      <c r="A6168" s="2"/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>
      <c r="A6170" s="2"/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>
      <c r="A6172" s="2"/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>
      <c r="A6174" s="2"/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>
      <c r="A6176" s="2"/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>
      <c r="A6178" s="2"/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>
      <c r="A6180" s="2"/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>
      <c r="A6182" s="2"/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>
      <c r="A6184" s="2"/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>
      <c r="A6186" s="2"/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>
      <c r="A6188" s="2"/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>
      <c r="A6190" s="2"/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>
      <c r="A6192" s="2"/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>
      <c r="A6194" s="2"/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>
      <c r="A6196" s="2"/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>
      <c r="A6198" s="2"/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>
      <c r="A6200" s="2"/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>
      <c r="A6202" s="2"/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>
      <c r="A6204" s="2"/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>
      <c r="A6206" s="2"/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>
      <c r="A6208" s="2"/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>
      <c r="A6210" s="2"/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>
      <c r="A6212" s="2"/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>
      <c r="A6214" s="2"/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>
      <c r="A6216" s="2"/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>
      <c r="A6218" s="2"/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>
      <c r="A6220" s="2"/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>
      <c r="A6222" s="2"/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>
      <c r="A6224" s="2"/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>
      <c r="A6226" s="2"/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>
      <c r="A6228" s="2"/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>
      <c r="A6230" s="2"/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>
      <c r="A6232" s="2"/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>
      <c r="A6234" s="2"/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>
      <c r="A6236" s="2"/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>
      <c r="A6238" s="2"/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>
      <c r="A6240" s="2"/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>
      <c r="A6242" s="2"/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>
      <c r="A6244" s="2"/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>
      <c r="A6246" s="2"/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>
      <c r="A6248" s="2"/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>
      <c r="A6250" s="2"/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>
      <c r="A6252" s="2"/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>
      <c r="A6254" s="2"/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>
      <c r="A6256" s="2"/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>
      <c r="A6258" s="2"/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>
      <c r="A6260" s="2"/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>
      <c r="A6262" s="2"/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>
      <c r="A6264" s="2"/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>
      <c r="A6266" s="2"/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>
      <c r="A6268" s="2"/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>
      <c r="A6269" s="2"/>
      <c r="B6269" s="2"/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>
      <c r="A6270" s="2"/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>
      <c r="A6272" s="2"/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>
      <c r="A6274" s="2"/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>
      <c r="A6276" s="2"/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>
      <c r="A6278" s="2"/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>
      <c r="A6280" s="2"/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>
      <c r="A6282" s="2"/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>
      <c r="A6284" s="2"/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>
      <c r="A6286" s="2"/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>
      <c r="A6288" s="2"/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>
      <c r="A6290" s="2"/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>
      <c r="A6292" s="2"/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>
      <c r="A6294" s="2"/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>
      <c r="A6296" s="2"/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>
      <c r="A6298" s="2"/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>
      <c r="A6300" s="2"/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>
      <c r="A6302" s="2"/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>
      <c r="A6304" s="2"/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>
      <c r="A6306" s="2"/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>
      <c r="A6308" s="2"/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>
      <c r="A6310" s="2"/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>
      <c r="A6312" s="2"/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>
      <c r="A6314" s="2"/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>
      <c r="A6316" s="2"/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>
      <c r="A6318" s="2"/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>
      <c r="A6320" s="2"/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>
      <c r="A6322" s="2"/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>
      <c r="A6324" s="2"/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>
      <c r="A6326" s="2"/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>
      <c r="A6328" s="2"/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>
      <c r="A6330" s="2"/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>
      <c r="A6332" s="2"/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>
      <c r="A6334" s="2"/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>
      <c r="A6336" s="2"/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>
      <c r="A6338" s="2"/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>
      <c r="A6340" s="2"/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>
      <c r="A6342" s="2"/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>
      <c r="A6344" s="2"/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>
      <c r="A6346" s="2"/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>
      <c r="A6347" s="2"/>
      <c r="B6347" s="2"/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>
      <c r="A6348" s="2"/>
      <c r="B6348" s="2"/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>
      <c r="A6350" s="2"/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>
      <c r="A6352" s="2"/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>
      <c r="A6354" s="2"/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>
      <c r="A6356" s="2"/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>
      <c r="A6358" s="2"/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>
      <c r="A6360" s="2"/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>
      <c r="A6362" s="2"/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>
      <c r="A6364" s="2"/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>
      <c r="A6366" s="2"/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>
      <c r="A6368" s="2"/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>
      <c r="A6370" s="2"/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>
      <c r="A6372" s="2"/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>
      <c r="A6374" s="2"/>
      <c r="B6374" s="2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>
      <c r="A6376" s="2"/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>
      <c r="A6378" s="2"/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>
      <c r="A6380" s="2"/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>
      <c r="A6382" s="2"/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>
      <c r="A6384" s="2"/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>
      <c r="A6386" s="2"/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>
      <c r="A6388" s="2"/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>
      <c r="A6390" s="2"/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>
      <c r="A6392" s="2"/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>
      <c r="A6394" s="2"/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>
      <c r="A6396" s="2"/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>
      <c r="A6398" s="2"/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>
      <c r="A6400" s="2"/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>
      <c r="A6402" s="2"/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>
      <c r="A6404" s="2"/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>
      <c r="A6406" s="2"/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>
      <c r="A6408" s="2"/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>
      <c r="A6410" s="2"/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>
      <c r="A6412" s="2"/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>
      <c r="A6414" s="2"/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>
      <c r="A6416" s="2"/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>
      <c r="A6418" s="2"/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>
      <c r="A6420" s="2"/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>
      <c r="A6422" s="2"/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>
      <c r="A6424" s="2"/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>
      <c r="A6426" s="2"/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>
      <c r="A6428" s="2"/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>
      <c r="A6430" s="2"/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>
      <c r="A6432" s="2"/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>
      <c r="A6434" s="2"/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>
      <c r="A6436" s="2"/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>
      <c r="A6438" s="2"/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>
      <c r="A6440" s="2"/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>
      <c r="A6442" s="2"/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>
      <c r="A6444" s="2"/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>
      <c r="A6446" s="2"/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>
      <c r="A6448" s="2"/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>
      <c r="A6450" s="2"/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>
      <c r="A6452" s="2"/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>
      <c r="A6454" s="2"/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>
      <c r="A6456" s="2"/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>
      <c r="A6458" s="2"/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>
      <c r="A6460" s="2"/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>
      <c r="A6462" s="2"/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>
      <c r="A6464" s="2"/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>
      <c r="A6466" s="2"/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>
      <c r="A6468" s="2"/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>
      <c r="A6470" s="2"/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>
      <c r="A6472" s="2"/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>
      <c r="A6474" s="2"/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>
      <c r="A6476" s="2"/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>
      <c r="A6478" s="2"/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>
      <c r="A6480" s="2"/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>
      <c r="A6482" s="2"/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>
      <c r="A6484" s="2"/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>
      <c r="A6486" s="2"/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>
      <c r="A6488" s="2"/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>
      <c r="A6490" s="2"/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>
      <c r="A6492" s="2"/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>
      <c r="A6494" s="2"/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>
      <c r="A6496" s="2"/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>
      <c r="A6498" s="2"/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>
      <c r="A6500" s="2"/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>
      <c r="A6502" s="2"/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>
      <c r="A6504" s="2"/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>
      <c r="A6506" s="2"/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>
      <c r="A6508" s="2"/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>
      <c r="A6510" s="2"/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>
      <c r="A6512" s="2"/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>
      <c r="A6514" s="2"/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>
      <c r="A6516" s="2"/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>
      <c r="A6518" s="2"/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>
      <c r="A6520" s="2"/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>
      <c r="A6522" s="2"/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>
      <c r="A6524" s="2"/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>
      <c r="A6526" s="2"/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>
      <c r="A6528" s="2"/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>
      <c r="A6530" s="2"/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>
      <c r="A6532" s="2"/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>
      <c r="A6534" s="2"/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>
      <c r="A6536" s="2"/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>
      <c r="A6538" s="2"/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>
      <c r="A6540" s="2"/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>
      <c r="A6542" s="2"/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>
      <c r="A6544" s="2"/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>
      <c r="A6546" s="2"/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>
      <c r="A6548" s="2"/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>
      <c r="A6550" s="2"/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>
      <c r="A6552" s="2"/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>
      <c r="A6554" s="2"/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>
      <c r="A6556" s="2"/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>
      <c r="A6558" s="2"/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>
      <c r="A6560" s="2"/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>
      <c r="A6562" s="2"/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>
      <c r="A6564" s="2"/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>
      <c r="A6566" s="2"/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>
      <c r="A6568" s="2"/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>
      <c r="A6570" s="2"/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>
      <c r="A6572" s="2"/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>
      <c r="A6574" s="2"/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>
      <c r="A6576" s="2"/>
      <c r="B6576" s="2"/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>
      <c r="A6578" s="2"/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>
      <c r="A6580" s="2"/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>
      <c r="A6581" s="2"/>
      <c r="B6581" s="2"/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>
      <c r="A6582" s="2"/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>
      <c r="A6584" s="2"/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>
      <c r="A6586" s="2"/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>
      <c r="A6588" s="2"/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>
      <c r="A6590" s="2"/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>
      <c r="A6592" s="2"/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>
      <c r="A6594" s="2"/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>
      <c r="A6596" s="2"/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>
      <c r="A6598" s="2"/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>
      <c r="A6600" s="2"/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>
      <c r="A6602" s="2"/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>
      <c r="A6604" s="2"/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>
      <c r="A6606" s="2"/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>
      <c r="A6608" s="2"/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>
      <c r="A6610" s="2"/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>
      <c r="A6612" s="2"/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>
      <c r="A6614" s="2"/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>
      <c r="A6616" s="2"/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>
      <c r="A6618" s="2"/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>
      <c r="A6620" s="2"/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>
      <c r="A6622" s="2"/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>
      <c r="A6624" s="2"/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>
      <c r="A6626" s="2"/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>
      <c r="A6628" s="2"/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>
      <c r="A6630" s="2"/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>
      <c r="A6632" s="2"/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>
      <c r="A6634" s="2"/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>
      <c r="A6636" s="2"/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>
      <c r="A6638" s="2"/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>
      <c r="A6640" s="2"/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>
      <c r="A6642" s="2"/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>
      <c r="A6644" s="2"/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>
      <c r="A6646" s="2"/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>
      <c r="A6648" s="2"/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>
      <c r="A6650" s="2"/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>
      <c r="A6652" s="2"/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>
      <c r="A6654" s="2"/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>
      <c r="A6656" s="2"/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>
      <c r="A6658" s="2"/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>
      <c r="A6660" s="2"/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>
      <c r="A6662" s="2"/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>
      <c r="A6664" s="2"/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>
      <c r="A6666" s="2"/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>
      <c r="A6668" s="2"/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>
      <c r="A6670" s="2"/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>
      <c r="A6672" s="2"/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>
      <c r="A6674" s="2"/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>
      <c r="A6676" s="2"/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>
      <c r="A6678" s="2"/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>
      <c r="A6680" s="2"/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>
      <c r="A6682" s="2"/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>
      <c r="A6684" s="2"/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>
      <c r="A6686" s="2"/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>
      <c r="A6688" s="2"/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>
      <c r="A6690" s="2"/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>
      <c r="A6692" s="2"/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>
      <c r="A6694" s="2"/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>
      <c r="A6696" s="2"/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>
      <c r="A6698" s="2"/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>
      <c r="A6700" s="2"/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>
      <c r="A6702" s="2"/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>
      <c r="A6704" s="2"/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>
      <c r="A6706" s="2"/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>
      <c r="A6708" s="2"/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>
      <c r="A6710" s="2"/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>
      <c r="A6712" s="2"/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>
      <c r="A6714" s="2"/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>
      <c r="A6716" s="2"/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>
      <c r="A6718" s="2"/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>
      <c r="A6720" s="2"/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>
      <c r="A6722" s="2"/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>
      <c r="A6724" s="2"/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>
      <c r="A6726" s="2"/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>
      <c r="A6728" s="2"/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>
      <c r="A6730" s="2"/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>
      <c r="A6732" s="2"/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>
      <c r="A6734" s="2"/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>
      <c r="A6736" s="2"/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>
      <c r="A6738" s="2"/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>
      <c r="A6739" s="2"/>
      <c r="B6739" s="2"/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>
      <c r="A6740" s="2"/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>
      <c r="A6742" s="2"/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>
      <c r="A6744" s="2"/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>
      <c r="A6746" s="2"/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>
      <c r="A6748" s="2"/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>
      <c r="A6749" s="2"/>
      <c r="B6749" s="2"/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>
      <c r="A6750" s="2"/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>
      <c r="A6752" s="2"/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>
      <c r="A6754" s="2"/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>
      <c r="A6756" s="2"/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>
      <c r="A6758" s="2"/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>
      <c r="A6760" s="2"/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>
      <c r="A6762" s="2"/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>
      <c r="A6764" s="2"/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>
      <c r="A6766" s="2"/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>
      <c r="A6768" s="2"/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>
      <c r="A6770" s="2"/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>
      <c r="A6772" s="2"/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>
      <c r="A6774" s="2"/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>
      <c r="A6776" s="2"/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>
      <c r="A6778" s="2"/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>
      <c r="A6780" s="2"/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>
      <c r="A6782" s="2"/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>
      <c r="A6784" s="2"/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>
      <c r="A6786" s="2"/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>
      <c r="A6788" s="2"/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>
      <c r="A6790" s="2"/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>
      <c r="A6792" s="2"/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>
      <c r="A6794" s="2"/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>
      <c r="A6796" s="2"/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>
      <c r="A6798" s="2"/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>
      <c r="A6800" s="2"/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>
      <c r="A6802" s="2"/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>
      <c r="A6804" s="2"/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>
      <c r="A6806" s="2"/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>
      <c r="A6808" s="2"/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>
      <c r="A6810" s="2"/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>
      <c r="A6812" s="2"/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>
      <c r="A6814" s="2"/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>
      <c r="A6816" s="2"/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>
      <c r="A6818" s="2"/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>
      <c r="A6820" s="2"/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>
      <c r="A6822" s="2"/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>
      <c r="A6824" s="2"/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>
      <c r="A6826" s="2"/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>
      <c r="A6828" s="2"/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>
      <c r="A6830" s="2"/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>
      <c r="A6832" s="2"/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>
      <c r="A6834" s="2"/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>
      <c r="A6836" s="2"/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>
      <c r="A6838" s="2"/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>
      <c r="A6840" s="2"/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>
      <c r="A6842" s="2"/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>
      <c r="A6844" s="2"/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>
      <c r="A6846" s="2"/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>
      <c r="A6848" s="2"/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>
      <c r="A6850" s="2"/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>
      <c r="A6852" s="2"/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>
      <c r="A6854" s="2"/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>
      <c r="A6856" s="2"/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>
      <c r="A6858" s="2"/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>
      <c r="A6860" s="2"/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>
      <c r="A6862" s="2"/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>
      <c r="A6864" s="2"/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>
      <c r="A6866" s="2"/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>
      <c r="A6868" s="2"/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>
      <c r="A6870" s="2"/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>
      <c r="A6872" s="2"/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>
      <c r="A6874" s="2"/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>
      <c r="A6876" s="2"/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>
      <c r="A6878" s="2"/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>
      <c r="A6880" s="2"/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>
      <c r="A6882" s="2"/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>
      <c r="A6884" s="2"/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>
      <c r="A6886" s="2"/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>
      <c r="A6888" s="2"/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>
      <c r="A6890" s="2"/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>
      <c r="A6892" s="2"/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>
      <c r="A6894" s="2"/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>
      <c r="A6896" s="2"/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>
      <c r="A6898" s="2"/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>
      <c r="A6900" s="2"/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>
      <c r="A6902" s="2"/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>
      <c r="A6904" s="2"/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>
      <c r="A6906" s="2"/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>
      <c r="A6908" s="2"/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>
      <c r="A6910" s="2"/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>
      <c r="A6912" s="2"/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>
      <c r="A6914" s="2"/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>
      <c r="A6916" s="2"/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>
      <c r="A6918" s="2"/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>
      <c r="A6920" s="2"/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>
      <c r="A6922" s="2"/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>
      <c r="A6924" s="2"/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>
      <c r="A6926" s="2"/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>
      <c r="A6928" s="2"/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>
      <c r="A6930" s="2"/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>
      <c r="A6931" s="2"/>
      <c r="B6931" s="2"/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>
      <c r="A6932" s="2"/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>
      <c r="A6934" s="2"/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>
      <c r="A6936" s="2"/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>
      <c r="A6938" s="2"/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>
      <c r="A6940" s="2"/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>
      <c r="A6942" s="2"/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>
      <c r="A6944" s="2"/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>
      <c r="A6946" s="2"/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>
      <c r="A6948" s="2"/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>
      <c r="A6950" s="2"/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>
      <c r="A6952" s="2"/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>
      <c r="A6954" s="2"/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>
      <c r="A6956" s="2"/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>
      <c r="A6958" s="2"/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>
      <c r="A6960" s="2"/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>
      <c r="A6962" s="2"/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>
      <c r="A6964" s="2"/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>
      <c r="A6966" s="2"/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>
      <c r="A6968" s="2"/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>
      <c r="A6970" s="2"/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>
      <c r="A6972" s="2"/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>
      <c r="A6974" s="2"/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>
      <c r="A6976" s="2"/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>
      <c r="A6978" s="2"/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>
      <c r="A6980" s="2"/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>
      <c r="A6982" s="2"/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>
      <c r="A6984" s="2"/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>
      <c r="A6986" s="2"/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>
      <c r="A6988" s="2"/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>
      <c r="A6990" s="2"/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>
      <c r="A6992" s="2"/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>
      <c r="A6994" s="2"/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>
      <c r="A6996" s="2"/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>
      <c r="A6998" s="2"/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>
      <c r="A7000" s="2"/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>
      <c r="A7002" s="2"/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>
      <c r="A7004" s="2"/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>
      <c r="A7006" s="2"/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>
      <c r="A7008" s="2"/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>
      <c r="A7010" s="2"/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>
      <c r="A7012" s="2"/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>
      <c r="A7014" s="2"/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>
      <c r="A7016" s="2"/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>
      <c r="A7018" s="2"/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>
      <c r="A7020" s="2"/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>
      <c r="A7022" s="2"/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>
      <c r="A7024" s="2"/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>
      <c r="A7026" s="2"/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>
      <c r="A7028" s="2"/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>
      <c r="A7030" s="2"/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>
      <c r="A7032" s="2"/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>
      <c r="A7034" s="2"/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>
      <c r="A7036" s="2"/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>
      <c r="A7038" s="2"/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>
      <c r="A7040" s="2"/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>
      <c r="A7042" s="2"/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>
      <c r="A7044" s="2"/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>
      <c r="A7046" s="2"/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>
      <c r="A7048" s="2"/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>
      <c r="A7050" s="2"/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>
      <c r="A7052" s="2"/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>
      <c r="A7054" s="2"/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>
      <c r="A7056" s="2"/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>
      <c r="A7058" s="2"/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>
      <c r="A7060" s="2"/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>
      <c r="A7062" s="2"/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>
      <c r="A7064" s="2"/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>
      <c r="A7066" s="2"/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>
      <c r="A7068" s="2"/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>
      <c r="A7070" s="2"/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>
      <c r="A7072" s="2"/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>
      <c r="A7074" s="2"/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>
      <c r="A7076" s="2"/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>
      <c r="A7078" s="2"/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>
      <c r="A7080" s="2"/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>
      <c r="A7082" s="2"/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>
      <c r="A7084" s="2"/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>
      <c r="A7086" s="2"/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>
      <c r="A7088" s="2"/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>
      <c r="A7090" s="2"/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>
      <c r="A7092" s="2"/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>
      <c r="A7094" s="2"/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>
      <c r="A7096" s="2"/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>
      <c r="A7098" s="2"/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>
      <c r="A7100" s="2"/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>
      <c r="A7102" s="2"/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>
      <c r="A7104" s="2"/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>
      <c r="A7106" s="2"/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>
      <c r="A7108" s="2"/>
      <c r="B7108" s="2"/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>
      <c r="A7110" s="2"/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>
      <c r="A7112" s="2"/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>
      <c r="A7114" s="2"/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>
      <c r="A7116" s="2"/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>
      <c r="A7118" s="2"/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>
      <c r="A7120" s="2"/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>
      <c r="A7122" s="2"/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>
      <c r="A7124" s="2"/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>
      <c r="A7126" s="2"/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>
      <c r="A7128" s="2"/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>
      <c r="A7130" s="2"/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>
      <c r="A7132" s="2"/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>
      <c r="A7134" s="2"/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>
      <c r="A7136" s="2"/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>
      <c r="A7137" s="2"/>
      <c r="B7137" s="2"/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>
      <c r="A7138" s="2"/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>
      <c r="A7140" s="2"/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>
      <c r="A7142" s="2"/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>
      <c r="A7144" s="2"/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>
      <c r="A7146" s="2"/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>
      <c r="A7148" s="2"/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>
      <c r="A7150" s="2"/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>
      <c r="A7152" s="2"/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>
      <c r="A7154" s="2"/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>
      <c r="A7156" s="2"/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>
      <c r="A7158" s="2"/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>
      <c r="A7160" s="2"/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>
      <c r="A7162" s="2"/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>
      <c r="A7164" s="2"/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>
      <c r="A7166" s="2"/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>
      <c r="A7168" s="2"/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>
      <c r="A7170" s="2"/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>
      <c r="A7172" s="2"/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>
      <c r="A7174" s="2"/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>
      <c r="A7176" s="2"/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>
      <c r="A7178" s="2"/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>
      <c r="A7180" s="2"/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>
      <c r="A7182" s="2"/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>
      <c r="A7184" s="2"/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>
      <c r="A7186" s="2"/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>
      <c r="A7188" s="2"/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>
      <c r="A7190" s="2"/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>
      <c r="A7192" s="2"/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>
      <c r="A7194" s="2"/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>
      <c r="A7196" s="2"/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>
      <c r="A7198" s="2"/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>
      <c r="A7200" s="2"/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>
      <c r="A7202" s="2"/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>
      <c r="A7204" s="2"/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>
      <c r="A7206" s="2"/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>
      <c r="A7208" s="2"/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>
      <c r="A7210" s="2"/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>
      <c r="A7212" s="2"/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>
      <c r="A7214" s="2"/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>
      <c r="A7216" s="2"/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>
      <c r="A7218" s="2"/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>
      <c r="A7220" s="2"/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>
      <c r="A7222" s="2"/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>
      <c r="A7224" s="2"/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>
      <c r="A7226" s="2"/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>
      <c r="A7228" s="2"/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>
      <c r="A7230" s="2"/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>
      <c r="A7232" s="2"/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>
      <c r="A7234" s="2"/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>
      <c r="A7236" s="2"/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>
      <c r="A7238" s="2"/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>
      <c r="A7240" s="2"/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>
      <c r="A7242" s="2"/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>
      <c r="A7244" s="2"/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>
      <c r="A7246" s="2"/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>
      <c r="A7248" s="2"/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>
      <c r="A7250" s="2"/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>
      <c r="A7252" s="2"/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>
      <c r="A7254" s="2"/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>
      <c r="A7256" s="2"/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>
      <c r="A7258" s="2"/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>
      <c r="A7260" s="2"/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>
      <c r="A7262" s="2"/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>
      <c r="A7264" s="2"/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>
      <c r="A7266" s="2"/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>
      <c r="A7268" s="2"/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>
      <c r="A7270" s="2"/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>
      <c r="A7272" s="2"/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>
      <c r="A7274" s="2"/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>
      <c r="A7276" s="2"/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>
      <c r="A7278" s="2"/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>
      <c r="A7280" s="2"/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>
      <c r="A7282" s="2"/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>
      <c r="A7284" s="2"/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>
      <c r="A7286" s="2"/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>
      <c r="A7288" s="2"/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>
      <c r="A7290" s="2"/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>
      <c r="A7292" s="2"/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>
      <c r="A7294" s="2"/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>
      <c r="A7296" s="2"/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>
      <c r="A7298" s="2"/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>
      <c r="A7300" s="2"/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>
      <c r="A7302" s="2"/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>
      <c r="A7304" s="2"/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>
      <c r="A7306" s="2"/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>
      <c r="A7308" s="2"/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>
      <c r="A7310" s="2"/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>
      <c r="A7312" s="2"/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>
      <c r="A7314" s="2"/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>
      <c r="A7316" s="2"/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>
      <c r="A7318" s="2"/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>
      <c r="A7320" s="2"/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>
      <c r="A7322" s="2"/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>
      <c r="A7324" s="2"/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>
      <c r="A7326" s="2"/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>
      <c r="A7328" s="2"/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>
      <c r="A7330" s="2"/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>
      <c r="A7332" s="2"/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>
      <c r="A7334" s="2"/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>
      <c r="A7336" s="2"/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>
      <c r="A7338" s="2"/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>
      <c r="A7340" s="2"/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>
      <c r="A7341" s="2"/>
      <c r="B7341" s="2"/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>
      <c r="A7342" s="2"/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>
      <c r="A7344" s="2"/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>
      <c r="A7346" s="2"/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>
      <c r="A7348" s="2"/>
      <c r="B7348" s="2"/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>
      <c r="A7350" s="2"/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>
      <c r="A7352" s="2"/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>
      <c r="A7354" s="2"/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>
      <c r="A7356" s="2"/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>
      <c r="A7358" s="2"/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>
      <c r="A7360" s="2"/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>
      <c r="A7362" s="2"/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>
      <c r="A7364" s="2"/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>
      <c r="A7366" s="2"/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>
      <c r="A7368" s="2"/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>
      <c r="A7370" s="2"/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>
      <c r="A7372" s="2"/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>
      <c r="A7374" s="2"/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>
      <c r="A7376" s="2"/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>
      <c r="A7378" s="2"/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>
      <c r="A7380" s="2"/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>
      <c r="A7382" s="2"/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>
      <c r="A7384" s="2"/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>
      <c r="A7386" s="2"/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>
      <c r="A7388" s="2"/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>
      <c r="A7390" s="2"/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>
      <c r="A7392" s="2"/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>
      <c r="A7394" s="2"/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>
      <c r="A7396" s="2"/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>
      <c r="A7398" s="2"/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>
      <c r="A7400" s="2"/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>
      <c r="A7402" s="2"/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>
      <c r="A7404" s="2"/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>
      <c r="A7406" s="2"/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>
      <c r="A7408" s="2"/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>
      <c r="A7410" s="2"/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>
      <c r="A7412" s="2"/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>
      <c r="A7414" s="2"/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>
      <c r="A7416" s="2"/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>
      <c r="A7418" s="2"/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>
      <c r="A7420" s="2"/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>
      <c r="A7422" s="2"/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>
      <c r="A7424" s="2"/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>
      <c r="A7426" s="2"/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>
      <c r="A7428" s="2"/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>
      <c r="A7430" s="2"/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>
      <c r="A7432" s="2"/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>
      <c r="A7434" s="2"/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>
      <c r="A7436" s="2"/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>
      <c r="A7438" s="2"/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>
      <c r="A7440" s="2"/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>
      <c r="A7442" s="2"/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>
      <c r="A7444" s="2"/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>
      <c r="A7446" s="2"/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>
      <c r="A7448" s="2"/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>
      <c r="A7450" s="2"/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>
      <c r="A7452" s="2"/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>
      <c r="A7454" s="2"/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>
      <c r="A7456" s="2"/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>
      <c r="A7458" s="2"/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>
      <c r="A7460" s="2"/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>
      <c r="A7462" s="2"/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>
      <c r="A7464" s="2"/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>
      <c r="A7466" s="2"/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>
      <c r="A7468" s="2"/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>
      <c r="A7470" s="2"/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>
      <c r="A7472" s="2"/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>
      <c r="A7474" s="2"/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>
      <c r="A7476" s="2"/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>
      <c r="A7478" s="2"/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>
      <c r="A7480" s="2"/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>
      <c r="A7482" s="2"/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>
      <c r="A7484" s="2"/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>
      <c r="A7486" s="2"/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>
      <c r="A7488" s="2"/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>
      <c r="A7490" s="2"/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>
      <c r="A7492" s="2"/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>
      <c r="A7494" s="2"/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>
      <c r="A7496" s="2"/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>
      <c r="A7498" s="2"/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>
      <c r="A7500" s="2"/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>
      <c r="A7502" s="2"/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>
      <c r="A7504" s="2"/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>
      <c r="A7506" s="2"/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>
      <c r="A7508" s="2"/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>
      <c r="A7510" s="2"/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>
      <c r="A7512" s="2"/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>
      <c r="A7514" s="2"/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>
      <c r="A7516" s="2"/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>
      <c r="A7518" s="2"/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>
      <c r="A7520" s="2"/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>
      <c r="A7522" s="2"/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>
      <c r="A7524" s="2"/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>
      <c r="A7526" s="2"/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>
      <c r="A7528" s="2"/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>
      <c r="A7530" s="2"/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>
      <c r="A7532" s="2"/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>
      <c r="A7534" s="2"/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>
      <c r="A7536" s="2"/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>
      <c r="A7538" s="2"/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>
      <c r="A7540" s="2"/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>
      <c r="A7542" s="2"/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>
      <c r="A7544" s="2"/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>
      <c r="A7546" s="2"/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>
      <c r="A7548" s="2"/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>
      <c r="A7550" s="2"/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>
      <c r="A7552" s="2"/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>
      <c r="A7554" s="2"/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>
      <c r="A7556" s="2"/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>
      <c r="A7558" s="2"/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>
      <c r="A7560" s="2"/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>
      <c r="A7562" s="2"/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>
      <c r="A7564" s="2"/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>
      <c r="A7566" s="2"/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>
      <c r="A7568" s="2"/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>
      <c r="A7570" s="2"/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>
      <c r="A7572" s="2"/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>
      <c r="A7574" s="2"/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>
      <c r="A7576" s="2"/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>
      <c r="A7578" s="2"/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>
      <c r="A7580" s="2"/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>
      <c r="A7582" s="2"/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>
      <c r="A7584" s="2"/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>
      <c r="A7586" s="2"/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>
      <c r="A7588" s="2"/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>
      <c r="A7590" s="2"/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>
      <c r="A7592" s="2"/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>
      <c r="A7594" s="2"/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>
      <c r="A7596" s="2"/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>
      <c r="A7598" s="2"/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>
      <c r="A7600" s="2"/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>
      <c r="A7602" s="2"/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>
      <c r="A7604" s="2"/>
      <c r="B7604" s="2"/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>
      <c r="A7606" s="2"/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>
      <c r="A7608" s="2"/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>
      <c r="A7610" s="2"/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>
      <c r="A7612" s="2"/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>
      <c r="A7614" s="2"/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>
      <c r="A7616" s="2"/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>
      <c r="A7618" s="2"/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>
      <c r="A7620" s="2"/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>
      <c r="A7622" s="2"/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>
      <c r="A7624" s="2"/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>
      <c r="A7626" s="2"/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>
      <c r="A7628" s="2"/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>
      <c r="A7630" s="2"/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>
      <c r="A7632" s="2"/>
      <c r="B7632" s="2"/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>
      <c r="A7634" s="2"/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>
      <c r="A7636" s="2"/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>
      <c r="A7638" s="2"/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>
      <c r="A7640" s="2"/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>
      <c r="A7642" s="2"/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>
      <c r="A7644" s="2"/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>
      <c r="A7646" s="2"/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>
      <c r="A7648" s="2"/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>
      <c r="A7650" s="2"/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>
      <c r="A7652" s="2"/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>
      <c r="A7654" s="2"/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>
      <c r="A7656" s="2"/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>
      <c r="A7658" s="2"/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>
      <c r="A7660" s="2"/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>
      <c r="A7662" s="2"/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>
      <c r="A7664" s="2"/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>
      <c r="A7666" s="2"/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>
      <c r="A7668" s="2"/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>
      <c r="A7670" s="2"/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>
      <c r="A7672" s="2"/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>
      <c r="A7674" s="2"/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>
      <c r="A7676" s="2"/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>
      <c r="A7678" s="2"/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>
      <c r="A7680" s="2"/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>
      <c r="A7682" s="2"/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>
      <c r="A7684" s="2"/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>
      <c r="A7686" s="2"/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>
      <c r="A7688" s="2"/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>
      <c r="A7690" s="2"/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>
      <c r="A7692" s="2"/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>
      <c r="A7694" s="2"/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>
      <c r="A7696" s="2"/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>
      <c r="A7698" s="2"/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>
      <c r="A7700" s="2"/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>
      <c r="A7702" s="2"/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>
      <c r="A7704" s="2"/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>
      <c r="A7706" s="2"/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>
      <c r="A7708" s="2"/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>
      <c r="A7710" s="2"/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>
      <c r="A7712" s="2"/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>
      <c r="A7714" s="2"/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>
      <c r="A7716" s="2"/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>
      <c r="A7718" s="2"/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>
      <c r="A7720" s="2"/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>
      <c r="A7722" s="2"/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>
      <c r="A7724" s="2"/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>
      <c r="A7726" s="2"/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>
      <c r="A7728" s="2"/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>
      <c r="A7730" s="2"/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>
      <c r="A7732" s="2"/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>
      <c r="A7734" s="2"/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>
      <c r="A7736" s="2"/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>
      <c r="A7738" s="2"/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>
      <c r="A7739" s="2"/>
      <c r="B7739" s="2"/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>
      <c r="A7740" s="2"/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>
      <c r="A7742" s="2"/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>
      <c r="A7744" s="2"/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>
      <c r="A7746" s="2"/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>
      <c r="A7748" s="2"/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>
      <c r="A7750" s="2"/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>
      <c r="A7752" s="2"/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>
      <c r="A7754" s="2"/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>
      <c r="A7756" s="2"/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>
      <c r="A7758" s="2"/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>
      <c r="A7760" s="2"/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>
      <c r="A7762" s="2"/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>
      <c r="A7764" s="2"/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>
      <c r="A7766" s="2"/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>
      <c r="A7768" s="2"/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>
      <c r="A7770" s="2"/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>
      <c r="A7772" s="2"/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>
      <c r="A7774" s="2"/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>
      <c r="A7776" s="2"/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>
      <c r="A7778" s="2"/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>
      <c r="A7780" s="2"/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>
      <c r="A7782" s="2"/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>
      <c r="A7784" s="2"/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>
      <c r="A7786" s="2"/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>
      <c r="A7788" s="2"/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>
      <c r="A7790" s="2"/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>
      <c r="A7792" s="2"/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>
      <c r="A7794" s="2"/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>
      <c r="A7796" s="2"/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>
      <c r="A7798" s="2"/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>
      <c r="A7800" s="2"/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>
      <c r="A7802" s="2"/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>
      <c r="A7804" s="2"/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>
      <c r="A7806" s="2"/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>
      <c r="A7808" s="2"/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>
      <c r="A7810" s="2"/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>
      <c r="A7812" s="2"/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>
      <c r="A7814" s="2"/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>
      <c r="A7816" s="2"/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>
      <c r="A7818" s="2"/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>
      <c r="A7820" s="2"/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>
      <c r="A7822" s="2"/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>
      <c r="A7824" s="2"/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>
      <c r="A7826" s="2"/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>
      <c r="A7828" s="2"/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>
      <c r="A7830" s="2"/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>
      <c r="A7832" s="2"/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>
      <c r="A7834" s="2"/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>
      <c r="A7836" s="2"/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>
      <c r="A7838" s="2"/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>
      <c r="A7840" s="2"/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>
      <c r="A7842" s="2"/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>
      <c r="A7844" s="2"/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>
      <c r="A7846" s="2"/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>
      <c r="A7848" s="2"/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>
      <c r="A7850" s="2"/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>
      <c r="A7852" s="2"/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>
      <c r="A7854" s="2"/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>
      <c r="A7856" s="2"/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>
      <c r="A7858" s="2"/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>
      <c r="A7860" s="2"/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>
      <c r="A7862" s="2"/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>
      <c r="A7864" s="2"/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>
      <c r="A7866" s="2"/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>
      <c r="A7868" s="2"/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>
      <c r="A7870" s="2"/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>
      <c r="A7872" s="2"/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>
      <c r="A7874" s="2"/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>
      <c r="A7876" s="2"/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>
      <c r="A7878" s="2"/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>
      <c r="A7880" s="2"/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>
      <c r="A7882" s="2"/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>
      <c r="A7884" s="2"/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>
      <c r="A7886" s="2"/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>
      <c r="A7888" s="2"/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>
      <c r="A7890" s="2"/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>
      <c r="A7892" s="2"/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>
      <c r="A7894" s="2"/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>
      <c r="A7896" s="2"/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>
      <c r="A7898" s="2"/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>
      <c r="A7900" s="2"/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>
      <c r="A7902" s="2"/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>
      <c r="A7904" s="2"/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>
      <c r="A7906" s="2"/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>
      <c r="A7908" s="2"/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>
      <c r="A7910" s="2"/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>
      <c r="A7912" s="2"/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>
      <c r="A7914" s="2"/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>
      <c r="A7916" s="2"/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>
      <c r="A7918" s="2"/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>
      <c r="A7920" s="2"/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>
      <c r="A7922" s="2"/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>
      <c r="A7924" s="2"/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>
      <c r="A7926" s="2"/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>
      <c r="A7928" s="2"/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>
      <c r="A7930" s="2"/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>
      <c r="A7932" s="2"/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>
      <c r="A7934" s="2"/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>
      <c r="A7936" s="2"/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>
      <c r="A7938" s="2"/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>
      <c r="A7940" s="2"/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>
      <c r="A7942" s="2"/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>
      <c r="A7944" s="2"/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>
      <c r="A7946" s="2"/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>
      <c r="A7948" s="2"/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>
      <c r="A7950" s="2"/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>
      <c r="A7952" s="2"/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>
      <c r="A7954" s="2"/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>
      <c r="A7956" s="2"/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>
      <c r="A7958" s="2"/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>
      <c r="A7960" s="2"/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>
      <c r="A7962" s="2"/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>
      <c r="A7964" s="2"/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>
      <c r="A7966" s="2"/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>
      <c r="A7968" s="2"/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>
      <c r="A7970" s="2"/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>
      <c r="A7972" s="2"/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>
      <c r="A7974" s="2"/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>
      <c r="A7976" s="2"/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>
      <c r="A7977" s="2"/>
      <c r="B7977" s="2"/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>
      <c r="A7978" s="2"/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>
      <c r="A7980" s="2"/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>
      <c r="A7982" s="2"/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>
      <c r="A7984" s="2"/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>
      <c r="A7986" s="2"/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>
      <c r="A7988" s="2"/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>
      <c r="A7990" s="2"/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>
      <c r="A7992" s="2"/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>
      <c r="A7994" s="2"/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>
      <c r="A7996" s="2"/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>
      <c r="A7998" s="2"/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>
      <c r="A8000" s="2"/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>
      <c r="A8002" s="2"/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>
      <c r="A8004" s="2"/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>
      <c r="A8006" s="2"/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>
      <c r="A8008" s="2"/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>
      <c r="A8010" s="2"/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>
      <c r="A8012" s="2"/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>
      <c r="A8014" s="2"/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>
      <c r="A8016" s="2"/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>
      <c r="A8018" s="2"/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>
      <c r="A8020" s="2"/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>
      <c r="A8022" s="2"/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>
      <c r="A8024" s="2"/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>
      <c r="A8026" s="2"/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>
      <c r="A8028" s="2"/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>
      <c r="A8030" s="2"/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>
      <c r="A8032" s="2"/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>
      <c r="A8034" s="2"/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>
      <c r="A8036" s="2"/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>
      <c r="A8038" s="2"/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>
      <c r="A8040" s="2"/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>
      <c r="A8042" s="2"/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>
      <c r="A8044" s="2"/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>
      <c r="A8046" s="2"/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>
      <c r="A8048" s="2"/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>
      <c r="A8050" s="2"/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>
      <c r="A8052" s="2"/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>
      <c r="A8054" s="2"/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>
      <c r="A8056" s="2"/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>
      <c r="A8058" s="2"/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>
      <c r="A8060" s="2"/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>
      <c r="A8062" s="2"/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>
      <c r="A8064" s="2"/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>
      <c r="A8066" s="2"/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>
      <c r="A8068" s="2"/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>
      <c r="A8070" s="2"/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>
      <c r="A8072" s="2"/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>
      <c r="A8074" s="2"/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>
      <c r="A8076" s="2"/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>
      <c r="A8078" s="2"/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>
      <c r="A8080" s="2"/>
      <c r="B8080" s="2"/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>
      <c r="A8082" s="2"/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>
      <c r="A8084" s="2"/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>
      <c r="A8086" s="2"/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>
      <c r="A8088" s="2"/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>
      <c r="A8090" s="2"/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>
      <c r="A8092" s="2"/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>
      <c r="A8094" s="2"/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>
      <c r="A8096" s="2"/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>
      <c r="A8098" s="2"/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>
      <c r="A8100" s="2"/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>
      <c r="A8102" s="2"/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>
      <c r="A8104" s="2"/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>
      <c r="A8106" s="2"/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>
      <c r="A8108" s="2"/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>
      <c r="A8110" s="2"/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>
      <c r="A8112" s="2"/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>
      <c r="A8114" s="2"/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>
      <c r="A8116" s="2"/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>
      <c r="A8118" s="2"/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>
      <c r="A8120" s="2"/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>
      <c r="A8122" s="2"/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>
      <c r="A8124" s="2"/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>
      <c r="A8126" s="2"/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>
      <c r="A8128" s="2"/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>
      <c r="A8130" s="2"/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>
      <c r="A8132" s="2"/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>
      <c r="A8134" s="2"/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>
      <c r="A8136" s="2"/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>
      <c r="A8138" s="2"/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>
      <c r="A8140" s="2"/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>
      <c r="A8142" s="2"/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>
      <c r="A8144" s="2"/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>
      <c r="A8146" s="2"/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>
      <c r="A8148" s="2"/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>
      <c r="A8150" s="2"/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>
      <c r="A8152" s="2"/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>
      <c r="A8154" s="2"/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>
      <c r="A8156" s="2"/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>
      <c r="A8158" s="2"/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>
      <c r="A8160" s="2"/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>
      <c r="A8162" s="2"/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>
      <c r="A8164" s="2"/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>
      <c r="A8166" s="2"/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>
      <c r="A8168" s="2"/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>
      <c r="A8170" s="2"/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>
      <c r="A8172" s="2"/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>
      <c r="A8174" s="2"/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>
      <c r="A8176" s="2"/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>
      <c r="A8178" s="2"/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>
      <c r="A8180" s="2"/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>
      <c r="A8182" s="2"/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>
      <c r="A8184" s="2"/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>
      <c r="A8186" s="2"/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>
      <c r="A8188" s="2"/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>
      <c r="A8190" s="2"/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>
      <c r="A8191" s="2"/>
      <c r="B8191" s="2"/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>
      <c r="A8192" s="2"/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>
      <c r="A8194" s="2"/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>
      <c r="A8196" s="2"/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>
      <c r="A8198" s="2"/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>
      <c r="A8200" s="2"/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>
      <c r="A8202" s="2"/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>
      <c r="A8204" s="2"/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>
      <c r="A8206" s="2"/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>
      <c r="A8208" s="2"/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>
      <c r="A8210" s="2"/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>
      <c r="A8212" s="2"/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>
      <c r="A8214" s="2"/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>
      <c r="A8216" s="2"/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>
      <c r="A8218" s="2"/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>
      <c r="A8220" s="2"/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>
      <c r="A8222" s="2"/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>
      <c r="A8224" s="2"/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>
      <c r="A8226" s="2"/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>
      <c r="A8228" s="2"/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>
      <c r="A8230" s="2"/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>
      <c r="A8232" s="2"/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>
      <c r="A8234" s="2"/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>
      <c r="A8236" s="2"/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>
      <c r="A8238" s="2"/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>
      <c r="A8240" s="2"/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>
      <c r="A8242" s="2"/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>
      <c r="A8244" s="2"/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>
      <c r="A8246" s="2"/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>
      <c r="A8248" s="2"/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>
      <c r="A8250" s="2"/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>
      <c r="A8252" s="2"/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>
      <c r="A8254" s="2"/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>
      <c r="A8256" s="2"/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>
      <c r="A8258" s="2"/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>
      <c r="A8260" s="2"/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>
      <c r="A8262" s="2"/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>
      <c r="A8264" s="2"/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>
      <c r="A8266" s="2"/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>
      <c r="A8268" s="2"/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>
      <c r="A8270" s="2"/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>
      <c r="A8271" s="2"/>
      <c r="B8271" s="2"/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>
      <c r="A8272" s="2"/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>
      <c r="A8274" s="2"/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>
      <c r="A8276" s="2"/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>
      <c r="A8278" s="2"/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>
      <c r="A8280" s="2"/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>
      <c r="A8282" s="2"/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>
      <c r="A8284" s="2"/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>
      <c r="A8286" s="2"/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>
      <c r="A8288" s="2"/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>
      <c r="A8290" s="2"/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>
      <c r="A8292" s="2"/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>
      <c r="A8294" s="2"/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>
      <c r="A8296" s="2"/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>
      <c r="A8298" s="2"/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>
      <c r="A8300" s="2"/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>
      <c r="A8302" s="2"/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>
      <c r="A8304" s="2"/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>
      <c r="A8306" s="2"/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>
      <c r="A8308" s="2"/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>
      <c r="A8310" s="2"/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>
      <c r="A8312" s="2"/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>
      <c r="A8314" s="2"/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>
      <c r="A8316" s="2"/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>
      <c r="A8318" s="2"/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>
      <c r="A8320" s="2"/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>
      <c r="A8322" s="2"/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>
      <c r="A8324" s="2"/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>
      <c r="A8326" s="2"/>
      <c r="B8326" s="2"/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>
      <c r="A8328" s="2"/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>
      <c r="A8330" s="2"/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>
      <c r="A8332" s="2"/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>
      <c r="A8334" s="2"/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>
      <c r="A8336" s="2"/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>
      <c r="A8338" s="2"/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>
      <c r="A8340" s="2"/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>
      <c r="A8342" s="2"/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>
      <c r="A8344" s="2"/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>
      <c r="A8346" s="2"/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>
      <c r="A8348" s="2"/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>
      <c r="A8350" s="2"/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>
      <c r="A8352" s="2"/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>
      <c r="A8354" s="2"/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>
      <c r="A8356" s="2"/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>
      <c r="A8358" s="2"/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>
      <c r="A8360" s="2"/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>
      <c r="A8362" s="2"/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>
      <c r="A8364" s="2"/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>
      <c r="A8366" s="2"/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>
      <c r="A8368" s="2"/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>
      <c r="A8370" s="2"/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>
      <c r="A8372" s="2"/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>
      <c r="A8374" s="2"/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>
      <c r="A8376" s="2"/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>
      <c r="A8378" s="2"/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>
      <c r="A8380" s="2"/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>
      <c r="A8381" s="2"/>
      <c r="B8381" s="2"/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>
      <c r="A8382" s="2"/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>
      <c r="A8384" s="2"/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>
      <c r="A8386" s="2"/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>
      <c r="A8388" s="2"/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>
      <c r="A8390" s="2"/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>
      <c r="A8392" s="2"/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>
      <c r="A8394" s="2"/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>
      <c r="A8396" s="2"/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>
      <c r="A8398" s="2"/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>
      <c r="A8400" s="2"/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>
      <c r="A8402" s="2"/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>
      <c r="A8404" s="2"/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>
      <c r="A8406" s="2"/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>
      <c r="A8408" s="2"/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>
      <c r="A8410" s="2"/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>
      <c r="A8412" s="2"/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>
      <c r="A8414" s="2"/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>
      <c r="A8416" s="2"/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>
      <c r="A8418" s="2"/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>
      <c r="A8420" s="2"/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>
      <c r="A8422" s="2"/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>
      <c r="A8424" s="2"/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>
      <c r="A8426" s="2"/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>
      <c r="A8428" s="2"/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>
      <c r="A8430" s="2"/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>
      <c r="A8432" s="2"/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>
      <c r="A8434" s="2"/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>
      <c r="A8436" s="2"/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>
      <c r="A8438" s="2"/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>
      <c r="A8440" s="2"/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>
      <c r="A8442" s="2"/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>
      <c r="A8444" s="2"/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>
      <c r="A8446" s="2"/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>
      <c r="A8448" s="2"/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>
      <c r="A8450" s="2"/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>
      <c r="A8452" s="2"/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>
      <c r="A8454" s="2"/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>
      <c r="A8456" s="2"/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>
      <c r="A8458" s="2"/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>
      <c r="A8460" s="2"/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>
      <c r="A8462" s="2"/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>
      <c r="A8464" s="2"/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>
      <c r="A8466" s="2"/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>
      <c r="A8468" s="2"/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>
      <c r="A8470" s="2"/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>
      <c r="A8472" s="2"/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>
      <c r="A8474" s="2"/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>
      <c r="A8476" s="2"/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>
      <c r="A8478" s="2"/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>
      <c r="A8480" s="2"/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>
      <c r="A8482" s="2"/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>
      <c r="A8484" s="2"/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>
      <c r="A8486" s="2"/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>
      <c r="A8488" s="2"/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>
      <c r="A8490" s="2"/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>
      <c r="A8492" s="2"/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>
      <c r="A8494" s="2"/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>
      <c r="A8496" s="2"/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>
      <c r="A8498" s="2"/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>
      <c r="A8500" s="2"/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>
      <c r="A8502" s="2"/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>
      <c r="A8504" s="2"/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>
      <c r="A8506" s="2"/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>
      <c r="A8508" s="2"/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>
      <c r="A8510" s="2"/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>
      <c r="A8512" s="2"/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>
      <c r="A8514" s="2"/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>
      <c r="A8516" s="2"/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>
      <c r="A8518" s="2"/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>
      <c r="A8520" s="2"/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>
      <c r="A8522" s="2"/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>
      <c r="A8524" s="2"/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>
      <c r="A8526" s="2"/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>
      <c r="A8528" s="2"/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>
      <c r="A8530" s="2"/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>
      <c r="A8532" s="2"/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>
      <c r="A8534" s="2"/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>
      <c r="A8536" s="2"/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>
      <c r="A8538" s="2"/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>
      <c r="A8540" s="2"/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>
      <c r="A8542" s="2"/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>
      <c r="A8544" s="2"/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>
      <c r="A8546" s="2"/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>
      <c r="A8548" s="2"/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>
      <c r="A8550" s="2"/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>
      <c r="A8552" s="2"/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>
      <c r="A8554" s="2"/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>
      <c r="A8556" s="2"/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>
      <c r="A8558" s="2"/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>
      <c r="A8560" s="2"/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>
      <c r="A8562" s="2"/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>
      <c r="A8564" s="2"/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>
      <c r="A8566" s="2"/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>
      <c r="A8568" s="2"/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>
      <c r="A8570" s="2"/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>
      <c r="A8572" s="2"/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>
      <c r="A8574" s="2"/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>
      <c r="A8576" s="2"/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>
      <c r="A8578" s="2"/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>
      <c r="A8580" s="2"/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>
      <c r="A8582" s="2"/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>
      <c r="A8584" s="2"/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>
      <c r="A8586" s="2"/>
      <c r="B8586" s="2"/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>
      <c r="A8588" s="2"/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>
      <c r="A8590" s="2"/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>
      <c r="A8592" s="2"/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>
      <c r="A8594" s="2"/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>
      <c r="A8596" s="2"/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>
      <c r="A8598" s="2"/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>
      <c r="A8600" s="2"/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>
      <c r="A8602" s="2"/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>
      <c r="A8604" s="2"/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>
      <c r="A8606" s="2"/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>
      <c r="A8608" s="2"/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>
      <c r="A8610" s="2"/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>
      <c r="A8612" s="2"/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>
      <c r="A8614" s="2"/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>
      <c r="A8616" s="2"/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>
      <c r="A8618" s="2"/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>
      <c r="A8620" s="2"/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>
      <c r="A8622" s="2"/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>
      <c r="A8624" s="2"/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>
      <c r="A8626" s="2"/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>
      <c r="A8628" s="2"/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>
      <c r="A8630" s="2"/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>
      <c r="A8632" s="2"/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>
      <c r="A8634" s="2"/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>
      <c r="A8636" s="2"/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>
      <c r="A8638" s="2"/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>
      <c r="A8640" s="2"/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>
      <c r="A8642" s="2"/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>
      <c r="A8644" s="2"/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>
      <c r="A8646" s="2"/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>
      <c r="A8648" s="2"/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>
      <c r="A8650" s="2"/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>
      <c r="A8652" s="2"/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>
      <c r="A8654" s="2"/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>
      <c r="A8656" s="2"/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>
      <c r="A8658" s="2"/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>
      <c r="A8660" s="2"/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>
      <c r="A8662" s="2"/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>
      <c r="A8664" s="2"/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>
      <c r="A8666" s="2"/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>
      <c r="A8668" s="2"/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>
      <c r="A8670" s="2"/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>
      <c r="A8671" s="2"/>
      <c r="B8671" s="2"/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>
      <c r="A8672" s="2"/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>
      <c r="A8674" s="2"/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>
      <c r="A8676" s="2"/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>
      <c r="A8678" s="2"/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>
      <c r="A8680" s="2"/>
      <c r="B8680" s="2"/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>
      <c r="A8682" s="2"/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>
      <c r="A8684" s="2"/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>
      <c r="A8686" s="2"/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>
      <c r="A8688" s="2"/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>
      <c r="A8690" s="2"/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>
      <c r="A8692" s="2"/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>
      <c r="A8694" s="2"/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>
      <c r="A8696" s="2"/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>
      <c r="A8698" s="2"/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>
      <c r="A8700" s="2"/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>
      <c r="A8702" s="2"/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>
      <c r="A8704" s="2"/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>
      <c r="A8706" s="2"/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>
      <c r="A8708" s="2"/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>
      <c r="A8710" s="2"/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>
      <c r="A8712" s="2"/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>
      <c r="A8714" s="2"/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>
      <c r="A8716" s="2"/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>
      <c r="A8718" s="2"/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>
      <c r="A8720" s="2"/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>
      <c r="A8722" s="2"/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>
      <c r="A8724" s="2"/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>
      <c r="A8726" s="2"/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>
      <c r="A8727" s="2"/>
      <c r="B8727" s="2"/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>
      <c r="A8728" s="2"/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>
      <c r="A8730" s="2"/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>
      <c r="A8732" s="2"/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>
      <c r="A8734" s="2"/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>
      <c r="A8736" s="2"/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>
      <c r="A8738" s="2"/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>
      <c r="A8740" s="2"/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>
      <c r="A8742" s="2"/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>
      <c r="A8744" s="2"/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>
      <c r="A8746" s="2"/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>
      <c r="A8748" s="2"/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>
      <c r="A8750" s="2"/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>
      <c r="A8752" s="2"/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>
      <c r="A8754" s="2"/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>
      <c r="A8756" s="2"/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>
      <c r="A8758" s="2"/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>
      <c r="A8760" s="2"/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>
      <c r="A8762" s="2"/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>
      <c r="A8764" s="2"/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>
      <c r="A8766" s="2"/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>
      <c r="A8768" s="2"/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>
      <c r="A8770" s="2"/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>
      <c r="A8772" s="2"/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>
      <c r="A8774" s="2"/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>
      <c r="A8776" s="2"/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>
      <c r="A8778" s="2"/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>
      <c r="A8780" s="2"/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>
      <c r="A8782" s="2"/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>
      <c r="A8784" s="2"/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>
      <c r="A8786" s="2"/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>
      <c r="A8788" s="2"/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>
      <c r="A8790" s="2"/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>
      <c r="A8792" s="2"/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>
      <c r="A8794" s="2"/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>
      <c r="A8796" s="2"/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>
      <c r="A8798" s="2"/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>
      <c r="A8800" s="2"/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>
      <c r="A8802" s="2"/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>
      <c r="A8804" s="2"/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>
      <c r="A8806" s="2"/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>
      <c r="A8808" s="2"/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>
      <c r="A8810" s="2"/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>
      <c r="A8812" s="2"/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>
      <c r="A8814" s="2"/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>
      <c r="A8816" s="2"/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>
      <c r="A8818" s="2"/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>
      <c r="A8820" s="2"/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>
      <c r="A8822" s="2"/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>
      <c r="A8824" s="2"/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>
      <c r="A8826" s="2"/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>
      <c r="A8828" s="2"/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>
      <c r="A8830" s="2"/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>
      <c r="A8832" s="2"/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>
      <c r="A8834" s="2"/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>
      <c r="A8836" s="2"/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>
      <c r="A8838" s="2"/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>
      <c r="A8840" s="2"/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>
      <c r="A8842" s="2"/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>
      <c r="A8844" s="2"/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>
      <c r="A8846" s="2"/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>
      <c r="A8848" s="2"/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>
      <c r="A8850" s="2"/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>
      <c r="A8852" s="2"/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>
      <c r="A8854" s="2"/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>
      <c r="A8856" s="2"/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>
      <c r="A8858" s="2"/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>
      <c r="A8860" s="2"/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>
      <c r="A8862" s="2"/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>
      <c r="A8864" s="2"/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>
      <c r="A8866" s="2"/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>
      <c r="A8868" s="2"/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>
      <c r="A8870" s="2"/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>
      <c r="A8872" s="2"/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>
      <c r="A8874" s="2"/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>
      <c r="A8876" s="2"/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>
      <c r="A8878" s="2"/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>
      <c r="A8880" s="2"/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>
      <c r="A8882" s="2"/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>
      <c r="A8884" s="2"/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>
      <c r="A8886" s="2"/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>
      <c r="A8888" s="2"/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>
      <c r="A8890" s="2"/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>
      <c r="A8892" s="2"/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>
      <c r="A8894" s="2"/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>
      <c r="A8896" s="2"/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>
      <c r="A8898" s="2"/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>
      <c r="A8900" s="2"/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>
      <c r="A8902" s="2"/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>
      <c r="A8904" s="2"/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>
      <c r="A8906" s="2"/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>
      <c r="A8908" s="2"/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>
      <c r="A8910" s="2"/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>
      <c r="A8912" s="2"/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>
      <c r="A8914" s="2"/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>
      <c r="A8916" s="2"/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>
      <c r="A8918" s="2"/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>
      <c r="A8919" s="2"/>
      <c r="B8919" s="2"/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>
      <c r="A8920" s="2"/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>
      <c r="A8922" s="2"/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>
      <c r="A8924" s="2"/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>
      <c r="A8926" s="2"/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>
      <c r="A8928" s="2"/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>
      <c r="A8930" s="2"/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>
      <c r="A8932" s="2"/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>
      <c r="A8934" s="2"/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>
      <c r="A8936" s="2"/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>
      <c r="A8938" s="2"/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>
      <c r="A8940" s="2"/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>
      <c r="A8942" s="2"/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>
      <c r="A8944" s="2"/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>
      <c r="A8946" s="2"/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>
      <c r="A8948" s="2"/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>
      <c r="A8949" s="2"/>
      <c r="B8949" s="2"/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>
      <c r="A8950" s="2"/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>
      <c r="A8952" s="2"/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>
      <c r="A8954" s="2"/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>
      <c r="A8956" s="2"/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>
      <c r="A8958" s="2"/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>
      <c r="A8960" s="2"/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>
      <c r="A8962" s="2"/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>
      <c r="A8964" s="2"/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>
      <c r="A8966" s="2"/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>
      <c r="A8968" s="2"/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>
      <c r="A8970" s="2"/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>
      <c r="A8972" s="2"/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>
      <c r="A8974" s="2"/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>
      <c r="A8976" s="2"/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>
      <c r="A8978" s="2"/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>
      <c r="A8980" s="2"/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>
      <c r="A8982" s="2"/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>
      <c r="A8984" s="2"/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>
      <c r="A8986" s="2"/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>
      <c r="A8988" s="2"/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>
      <c r="A8990" s="2"/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>
      <c r="A8992" s="2"/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>
      <c r="A8994" s="2"/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>
      <c r="A8996" s="2"/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>
      <c r="A8998" s="2"/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>
      <c r="A9000" s="2"/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>
      <c r="A9002" s="2"/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>
      <c r="A9004" s="2"/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>
      <c r="A9006" s="2"/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>
      <c r="A9008" s="2"/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>
      <c r="A9010" s="2"/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>
      <c r="A9012" s="2"/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>
      <c r="A9014" s="2"/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>
      <c r="A9016" s="2"/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>
      <c r="A9018" s="2"/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>
      <c r="A9020" s="2"/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>
      <c r="A9022" s="2"/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>
      <c r="A9024" s="2"/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>
      <c r="A9026" s="2"/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>
      <c r="A9028" s="2"/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>
      <c r="A9030" s="2"/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>
      <c r="A9032" s="2"/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>
      <c r="A9034" s="2"/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>
      <c r="A9036" s="2"/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>
      <c r="A9038" s="2"/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>
      <c r="A9040" s="2"/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>
      <c r="A9042" s="2"/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>
      <c r="A9044" s="2"/>
      <c r="B9044" s="2"/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>
      <c r="A9046" s="2"/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>
      <c r="A9048" s="2"/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>
      <c r="A9050" s="2"/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>
      <c r="A9052" s="2"/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>
      <c r="A9054" s="2"/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>
      <c r="A9056" s="2"/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>
      <c r="A9058" s="2"/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>
      <c r="A9060" s="2"/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>
      <c r="A9062" s="2"/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>
      <c r="A9064" s="2"/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>
      <c r="A9066" s="2"/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>
      <c r="A9068" s="2"/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>
      <c r="A9070" s="2"/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>
      <c r="A9072" s="2"/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>
      <c r="A9074" s="2"/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>
      <c r="A9076" s="2"/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>
      <c r="A9078" s="2"/>
      <c r="B9078" s="2"/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>
      <c r="A9080" s="2"/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>
      <c r="A9082" s="2"/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>
      <c r="A9084" s="2"/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>
      <c r="A9086" s="2"/>
      <c r="B9086" s="2"/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>
      <c r="A9088" s="2"/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>
      <c r="A9090" s="2"/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>
      <c r="A9092" s="2"/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>
      <c r="A9094" s="2"/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>
      <c r="A9096" s="2"/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>
      <c r="A9098" s="2"/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>
      <c r="A9100" s="2"/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>
      <c r="A9102" s="2"/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>
      <c r="A9104" s="2"/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>
      <c r="A9106" s="2"/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>
      <c r="A9108" s="2"/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>
      <c r="A9110" s="2"/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>
      <c r="A9112" s="2"/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>
      <c r="A9114" s="2"/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>
      <c r="A9116" s="2"/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>
      <c r="A9118" s="2"/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>
      <c r="A9120" s="2"/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>
      <c r="A9122" s="2"/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>
      <c r="A9124" s="2"/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>
      <c r="A9126" s="2"/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>
      <c r="A9128" s="2"/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>
      <c r="A9130" s="2"/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>
      <c r="A9132" s="2"/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>
      <c r="A9134" s="2"/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>
      <c r="A9136" s="2"/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>
      <c r="A9138" s="2"/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>
      <c r="A9140" s="2"/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>
      <c r="A9142" s="2"/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>
      <c r="A9144" s="2"/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>
      <c r="A9146" s="2"/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>
      <c r="A9148" s="2"/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>
      <c r="A9150" s="2"/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>
      <c r="A9152" s="2"/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>
      <c r="A9154" s="2"/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>
      <c r="A9156" s="2"/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>
      <c r="A9158" s="2"/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>
      <c r="A9160" s="2"/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>
      <c r="A9162" s="2"/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>
      <c r="A9164" s="2"/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>
      <c r="A9166" s="2"/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>
      <c r="A9168" s="2"/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>
      <c r="A9170" s="2"/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>
      <c r="A9172" s="2"/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>
      <c r="A9174" s="2"/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>
      <c r="A9176" s="2"/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>
      <c r="A9178" s="2"/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>
      <c r="A9180" s="2"/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>
      <c r="A9182" s="2"/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>
      <c r="A9184" s="2"/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>
      <c r="A9186" s="2"/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>
      <c r="A9188" s="2"/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>
      <c r="A9190" s="2"/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>
      <c r="A9192" s="2"/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>
      <c r="A9194" s="2"/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>
      <c r="A9196" s="2"/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>
      <c r="A9198" s="2"/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>
      <c r="A9200" s="2"/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>
      <c r="A9202" s="2"/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>
      <c r="A9204" s="2"/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>
      <c r="A9206" s="2"/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>
      <c r="A9208" s="2"/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>
      <c r="A9210" s="2"/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>
      <c r="A9212" s="2"/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>
      <c r="A9214" s="2"/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>
      <c r="A9216" s="2"/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>
      <c r="A9218" s="2"/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>
      <c r="A9220" s="2"/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>
      <c r="A9222" s="2"/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>
      <c r="A9224" s="2"/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>
      <c r="A9226" s="2"/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>
      <c r="A9228" s="2"/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>
      <c r="A9230" s="2"/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>
      <c r="A9232" s="2"/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>
      <c r="A9234" s="2"/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>
      <c r="A9236" s="2"/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>
      <c r="A9238" s="2"/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>
      <c r="A9240" s="2"/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>
      <c r="A9242" s="2"/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>
      <c r="A9244" s="2"/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>
      <c r="A9246" s="2"/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>
      <c r="A9248" s="2"/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>
      <c r="A9250" s="2"/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>
      <c r="A9252" s="2"/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>
      <c r="A9254" s="2"/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>
      <c r="A9256" s="2"/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>
      <c r="A9258" s="2"/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>
      <c r="A9260" s="2"/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>
      <c r="A9262" s="2"/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>
      <c r="A9264" s="2"/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>
      <c r="A9266" s="2"/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>
      <c r="A9268" s="2"/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>
      <c r="A9270" s="2"/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>
      <c r="A9272" s="2"/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>
      <c r="A9274" s="2"/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>
      <c r="A9276" s="2"/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>
      <c r="A9278" s="2"/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>
      <c r="A9280" s="2"/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>
      <c r="A9282" s="2"/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>
      <c r="A9284" s="2"/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>
      <c r="A9286" s="2"/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>
      <c r="A9288" s="2"/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>
      <c r="A9290" s="2"/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>
      <c r="A9292" s="2"/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>
      <c r="A9294" s="2"/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>
      <c r="A9296" s="2"/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>
      <c r="A9298" s="2"/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>
      <c r="A9300" s="2"/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>
      <c r="A9302" s="2"/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>
      <c r="A9304" s="2"/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>
      <c r="A9306" s="2"/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>
      <c r="A9308" s="2"/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>
      <c r="A9310" s="2"/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>
      <c r="A9312" s="2"/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>
      <c r="A9314" s="2"/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>
      <c r="A9316" s="2"/>
      <c r="B9316" s="2"/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>
      <c r="A9318" s="2"/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>
      <c r="A9320" s="2"/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>
      <c r="A9322" s="2"/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>
      <c r="A9324" s="2"/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>
      <c r="A9326" s="2"/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>
      <c r="A9328" s="2"/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>
      <c r="A9330" s="2"/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>
      <c r="A9332" s="2"/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>
      <c r="A9334" s="2"/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>
      <c r="A9336" s="2"/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>
      <c r="A9338" s="2"/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>
      <c r="A9340" s="2"/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>
      <c r="A9342" s="2"/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>
      <c r="A9344" s="2"/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>
      <c r="A9346" s="2"/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>
      <c r="A9348" s="2"/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>
      <c r="A9350" s="2"/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>
      <c r="A9352" s="2"/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>
      <c r="A9354" s="2"/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>
      <c r="A9356" s="2"/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>
      <c r="A9358" s="2"/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>
      <c r="A9360" s="2"/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>
      <c r="A9362" s="2"/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>
      <c r="A9364" s="2"/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>
      <c r="A9366" s="2"/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>
      <c r="A9368" s="2"/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>
      <c r="A9370" s="2"/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>
      <c r="A9372" s="2"/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>
      <c r="A9374" s="2"/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>
      <c r="A9376" s="2"/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>
      <c r="A9378" s="2"/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>
      <c r="A9380" s="2"/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>
      <c r="A9382" s="2"/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>
      <c r="A9384" s="2"/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>
      <c r="A9386" s="2"/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>
      <c r="A9388" s="2"/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>
      <c r="A9390" s="2"/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>
      <c r="A9392" s="2"/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>
      <c r="A9394" s="2"/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>
      <c r="A9396" s="2"/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>
      <c r="A9398" s="2"/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>
      <c r="A9400" s="2"/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>
      <c r="A9402" s="2"/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>
      <c r="A9404" s="2"/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>
      <c r="A9406" s="2"/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>
      <c r="A9408" s="2"/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>
      <c r="A9410" s="2"/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>
      <c r="A9412" s="2"/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>
      <c r="A9414" s="2"/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>
      <c r="A9416" s="2"/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>
      <c r="A9418" s="2"/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>
      <c r="A9420" s="2"/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>
      <c r="A9422" s="2"/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>
      <c r="A9424" s="2"/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>
      <c r="A9426" s="2"/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>
      <c r="A9428" s="2"/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>
      <c r="A9430" s="2"/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>
      <c r="A9432" s="2"/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>
      <c r="A9434" s="2"/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>
      <c r="A9436" s="2"/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>
      <c r="A9438" s="2"/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>
      <c r="A9440" s="2"/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>
      <c r="A9442" s="2"/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>
      <c r="A9444" s="2"/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>
      <c r="A9446" s="2"/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>
      <c r="A9448" s="2"/>
      <c r="B9448" s="2"/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>
      <c r="A9450" s="2"/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>
      <c r="A9452" s="2"/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>
      <c r="A9454" s="2"/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>
      <c r="A9456" s="2"/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>
      <c r="A9458" s="2"/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>
      <c r="A9460" s="2"/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>
      <c r="A9462" s="2"/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>
      <c r="A9464" s="2"/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>
      <c r="A9466" s="2"/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>
      <c r="A9468" s="2"/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>
      <c r="A9470" s="2"/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>
      <c r="A9472" s="2"/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>
      <c r="A9474" s="2"/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>
      <c r="A9476" s="2"/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>
      <c r="A9478" s="2"/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>
      <c r="A9480" s="2"/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>
      <c r="A9482" s="2"/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>
      <c r="A9484" s="2"/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>
      <c r="A9486" s="2"/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>
      <c r="A9488" s="2"/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>
      <c r="A9490" s="2"/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>
      <c r="A9492" s="2"/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>
      <c r="A9494" s="2"/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>
      <c r="A9496" s="2"/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>
      <c r="A9498" s="2"/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>
      <c r="A9500" s="2"/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>
      <c r="A9502" s="2"/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>
      <c r="A9504" s="2"/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>
      <c r="A9506" s="2"/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>
      <c r="A9508" s="2"/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>
      <c r="A9510" s="2"/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>
      <c r="A9512" s="2"/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>
      <c r="A9514" s="2"/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>
      <c r="A9516" s="2"/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>
      <c r="A9518" s="2"/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>
      <c r="A9520" s="2"/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>
      <c r="A9522" s="2"/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>
      <c r="A9524" s="2"/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>
      <c r="A9526" s="2"/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>
      <c r="A9528" s="2"/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>
      <c r="A9530" s="2"/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>
      <c r="A9532" s="2"/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>
      <c r="A9534" s="2"/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>
      <c r="A9536" s="2"/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>
      <c r="A9538" s="2"/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>
      <c r="A9540" s="2"/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>
      <c r="A9542" s="2"/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>
      <c r="A9544" s="2"/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>
      <c r="A9546" s="2"/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>
      <c r="A9548" s="2"/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>
      <c r="A9550" s="2"/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>
      <c r="A9552" s="2"/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>
      <c r="A9554" s="2"/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>
      <c r="A9556" s="2"/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>
      <c r="A9558" s="2"/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>
      <c r="A9560" s="2"/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>
      <c r="A9562" s="2"/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>
      <c r="A9564" s="2"/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>
      <c r="A9566" s="2"/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>
      <c r="A9568" s="2"/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>
      <c r="A9570" s="2"/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>
      <c r="A9572" s="2"/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>
      <c r="A9574" s="2"/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>
      <c r="A9576" s="2"/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>
      <c r="A9578" s="2"/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>
      <c r="A9580" s="2"/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>
      <c r="A9582" s="2"/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>
      <c r="A9584" s="2"/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>
      <c r="A9586" s="2"/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>
      <c r="A9588" s="2"/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>
      <c r="A9590" s="2"/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>
      <c r="A9592" s="2"/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>
      <c r="A9594" s="2"/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>
      <c r="A9596" s="2"/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>
      <c r="A9598" s="2"/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>
      <c r="A9600" s="2"/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>
      <c r="A9602" s="2"/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>
      <c r="A9604" s="2"/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>
      <c r="A9606" s="2"/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>
      <c r="A9608" s="2"/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>
      <c r="A9610" s="2"/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>
      <c r="A9612" s="2"/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>
      <c r="A9614" s="2"/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>
      <c r="A9616" s="2"/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>
      <c r="A9618" s="2"/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>
      <c r="A9620" s="2"/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>
      <c r="A9622" s="2"/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>
      <c r="A9624" s="2"/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>
      <c r="A9626" s="2"/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>
      <c r="A9628" s="2"/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>
      <c r="A9630" s="2"/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>
      <c r="A9632" s="2"/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>
      <c r="A9634" s="2"/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>
      <c r="A9636" s="2"/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>
      <c r="A9638" s="2"/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>
      <c r="A9640" s="2"/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>
      <c r="A9642" s="2"/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>
      <c r="A9644" s="2"/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>
      <c r="A9646" s="2"/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>
      <c r="A9648" s="2"/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>
      <c r="A9650" s="2"/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>
      <c r="A9652" s="2"/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>
      <c r="A9654" s="2"/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>
      <c r="A9656" s="2"/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>
      <c r="A9658" s="2"/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>
      <c r="A9660" s="2"/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>
      <c r="A9662" s="2"/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>
      <c r="A9664" s="2"/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>
      <c r="A9666" s="2"/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>
      <c r="A9668" s="2"/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>
      <c r="A9670" s="2"/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>
      <c r="A9672" s="2"/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>
      <c r="A9674" s="2"/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>
      <c r="A9676" s="2"/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>
      <c r="A9678" s="2"/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>
      <c r="A9680" s="2"/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>
      <c r="A9682" s="2"/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>
      <c r="A9684" s="2"/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>
      <c r="A9686" s="2"/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>
      <c r="A9688" s="2"/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>
      <c r="A9690" s="2"/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>
      <c r="A9692" s="2"/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>
      <c r="A9694" s="2"/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>
      <c r="A9696" s="2"/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>
      <c r="A9698" s="2"/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>
      <c r="A9700" s="2"/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>
      <c r="A9702" s="2"/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>
      <c r="A9704" s="2"/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>
      <c r="A9706" s="2"/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>
      <c r="A9708" s="2"/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>
      <c r="A9710" s="2"/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>
      <c r="A9712" s="2"/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>
      <c r="A9714" s="2"/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>
      <c r="A9716" s="2"/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>
      <c r="A9718" s="2"/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>
      <c r="A9720" s="2"/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>
      <c r="A9722" s="2"/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>
      <c r="A9724" s="2"/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>
      <c r="A9726" s="2"/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>
      <c r="A9728" s="2"/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>
      <c r="A9730" s="2"/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>
      <c r="A9732" s="2"/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>
      <c r="A9734" s="2"/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>
      <c r="A9736" s="2"/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>
      <c r="A9738" s="2"/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>
      <c r="A9740" s="2"/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>
      <c r="A9742" s="2"/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>
      <c r="A9744" s="2"/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>
      <c r="A9746" s="2"/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>
      <c r="A9748" s="2"/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>
      <c r="A9750" s="2"/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>
      <c r="A9752" s="2"/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>
      <c r="A9754" s="2"/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>
      <c r="A9756" s="2"/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>
      <c r="A9758" s="2"/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>
      <c r="A9760" s="2"/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>
      <c r="A9762" s="2"/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>
      <c r="A9764" s="2"/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>
      <c r="A9766" s="2"/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>
      <c r="A9768" s="2"/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>
      <c r="A9770" s="2"/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>
      <c r="A9772" s="2"/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>
      <c r="A9774" s="2"/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>
      <c r="A9776" s="2"/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>
      <c r="A9778" s="2"/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>
      <c r="A9780" s="2"/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>
      <c r="A9782" s="2"/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>
      <c r="A9784" s="2"/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>
      <c r="A9786" s="2"/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>
      <c r="A9788" s="2"/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>
      <c r="A9790" s="2"/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>
      <c r="A9792" s="2"/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>
      <c r="A9793" s="2"/>
      <c r="B9793" s="2"/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>
      <c r="A9794" s="2"/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>
      <c r="A9796" s="2"/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>
      <c r="A9798" s="2"/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>
      <c r="A9800" s="2"/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>
      <c r="A9802" s="2"/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>
      <c r="A9804" s="2"/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>
      <c r="A9806" s="2"/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>
      <c r="A9808" s="2"/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>
      <c r="A9810" s="2"/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>
      <c r="A9812" s="2"/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>
      <c r="A9814" s="2"/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>
      <c r="A9816" s="2"/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>
      <c r="A9818" s="2"/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>
      <c r="A9820" s="2"/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>
      <c r="A9822" s="2"/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>
      <c r="A9824" s="2"/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>
      <c r="A9826" s="2"/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>
      <c r="A9828" s="2"/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>
      <c r="A9830" s="2"/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>
      <c r="A9832" s="2"/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>
      <c r="A9834" s="2"/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>
      <c r="A9836" s="2"/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>
      <c r="A9838" s="2"/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>
      <c r="A9840" s="2"/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>
      <c r="A9842" s="2"/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>
      <c r="A9844" s="2"/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>
      <c r="A9846" s="2"/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>
      <c r="A9847" s="2"/>
      <c r="B9847" s="2"/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>
      <c r="A9848" s="2"/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>
      <c r="A9850" s="2"/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>
      <c r="A9852" s="2"/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>
      <c r="A9854" s="2"/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>
      <c r="A9856" s="2"/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>
      <c r="A9858" s="2"/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>
      <c r="A9860" s="2"/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>
      <c r="A9862" s="2"/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>
      <c r="A9864" s="2"/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>
      <c r="A9866" s="2"/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>
      <c r="A9868" s="2"/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>
      <c r="A9870" s="2"/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>
      <c r="A9872" s="2"/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>
      <c r="A9874" s="2"/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>
      <c r="A9876" s="2"/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>
      <c r="A9878" s="2"/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>
      <c r="A9880" s="2"/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>
      <c r="A9882" s="2"/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>
      <c r="A9884" s="2"/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>
      <c r="A9886" s="2"/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>
      <c r="A9888" s="2"/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>
      <c r="A9890" s="2"/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>
      <c r="A9892" s="2"/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>
      <c r="A9894" s="2"/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>
      <c r="A9896" s="2"/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>
      <c r="A9898" s="2"/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>
      <c r="A9900" s="2"/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>
      <c r="A9902" s="2"/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>
      <c r="A9904" s="2"/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>
      <c r="A9906" s="2"/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>
      <c r="A9908" s="2"/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>
      <c r="A9910" s="2"/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>
      <c r="A9912" s="2"/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>
      <c r="A9914" s="2"/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>
      <c r="A9916" s="2"/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>
      <c r="A9918" s="2"/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>
      <c r="A9920" s="2"/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>
      <c r="A9922" s="2"/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>
      <c r="A9924" s="2"/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>
      <c r="A9926" s="2"/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>
      <c r="A9928" s="2"/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>
      <c r="A9930" s="2"/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>
      <c r="A9932" s="2"/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>
      <c r="A9934" s="2"/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>
      <c r="A9936" s="2"/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>
      <c r="A9937" s="2"/>
      <c r="B9937" s="2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>
      <c r="A9938" s="2"/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>
      <c r="A9940" s="2"/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>
      <c r="A9942" s="2"/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>
      <c r="A9944" s="2"/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>
      <c r="A9946" s="2"/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>
      <c r="A9948" s="2"/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>
      <c r="A9950" s="2"/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>
      <c r="A9952" s="2"/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>
      <c r="A9954" s="2"/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>
      <c r="A9956" s="2"/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>
      <c r="A9957" s="2"/>
      <c r="B9957" s="2"/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>
      <c r="A9958" s="2"/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>
      <c r="A9960" s="2"/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>
      <c r="A9962" s="2"/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>
      <c r="A9964" s="2"/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>
      <c r="A9966" s="2"/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>
      <c r="A9968" s="2"/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>
      <c r="A9970" s="2"/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>
      <c r="A9972" s="2"/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>
      <c r="A9974" s="2"/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>
      <c r="A9976" s="2"/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>
      <c r="A9978" s="2"/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>
      <c r="A9980" s="2"/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>
      <c r="A9982" s="2"/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>
      <c r="A9984" s="2"/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>
      <c r="A9986" s="2"/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>
      <c r="A9988" s="2"/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>
      <c r="A9990" s="2"/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>
      <c r="A9992" s="2"/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>
      <c r="A9994" s="2"/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>
      <c r="A9996" s="2"/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>
      <c r="A9998" s="2"/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>
      <c r="A9999" s="2"/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  <row r="10000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</row>
    <row r="10001">
      <c r="A10001" s="2"/>
      <c r="B10001" s="2"/>
      <c r="C10001" s="2"/>
      <c r="D10001" s="2"/>
      <c r="E10001" s="2"/>
      <c r="F10001" s="2"/>
      <c r="G10001" s="2"/>
      <c r="H10001" s="2"/>
      <c r="I10001" s="2"/>
      <c r="J10001" s="2"/>
      <c r="K10001" s="2"/>
      <c r="L10001" s="2"/>
      <c r="M10001" s="2"/>
      <c r="N10001" s="2"/>
      <c r="O10001" s="2"/>
      <c r="P10001" s="2"/>
      <c r="Q10001" s="2"/>
      <c r="R10001" s="2"/>
      <c r="S10001" s="2"/>
      <c r="T10001" s="2"/>
      <c r="U10001" s="2"/>
      <c r="V10001" s="2"/>
      <c r="W10001" s="2"/>
      <c r="X10001" s="2"/>
      <c r="Y10001" s="2"/>
      <c r="Z10001" s="2"/>
    </row>
    <row r="10002">
      <c r="A10002" s="2"/>
      <c r="B10002" s="2"/>
      <c r="C10002" s="2"/>
      <c r="D10002" s="2"/>
      <c r="E10002" s="2"/>
      <c r="F10002" s="2"/>
      <c r="G10002" s="2"/>
      <c r="H10002" s="2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</row>
    <row r="10003">
      <c r="A10003" s="2"/>
      <c r="B10003" s="2"/>
      <c r="C10003" s="2"/>
      <c r="D10003" s="2"/>
      <c r="E10003" s="2"/>
      <c r="F10003" s="2"/>
      <c r="G10003" s="2"/>
      <c r="H10003" s="2"/>
      <c r="I10003" s="2"/>
      <c r="J10003" s="2"/>
      <c r="K10003" s="2"/>
      <c r="L10003" s="2"/>
      <c r="M10003" s="2"/>
      <c r="N10003" s="2"/>
      <c r="O10003" s="2"/>
      <c r="P10003" s="2"/>
      <c r="Q10003" s="2"/>
      <c r="R10003" s="2"/>
      <c r="S10003" s="2"/>
      <c r="T10003" s="2"/>
      <c r="U10003" s="2"/>
      <c r="V10003" s="2"/>
      <c r="W10003" s="2"/>
      <c r="X10003" s="2"/>
      <c r="Y10003" s="2"/>
      <c r="Z10003" s="2"/>
    </row>
    <row r="10004">
      <c r="A10004" s="2"/>
      <c r="B10004" s="2"/>
      <c r="C10004" s="2"/>
      <c r="D10004" s="2"/>
      <c r="E10004" s="2"/>
      <c r="F10004" s="2"/>
      <c r="G10004" s="2"/>
      <c r="H10004" s="2"/>
      <c r="I10004" s="2"/>
      <c r="J10004" s="2"/>
      <c r="K10004" s="2"/>
      <c r="L10004" s="2"/>
      <c r="M10004" s="2"/>
      <c r="N10004" s="2"/>
      <c r="O10004" s="2"/>
      <c r="P10004" s="2"/>
      <c r="Q10004" s="2"/>
      <c r="R10004" s="2"/>
      <c r="S10004" s="2"/>
      <c r="T10004" s="2"/>
      <c r="U10004" s="2"/>
      <c r="V10004" s="2"/>
      <c r="W10004" s="2"/>
      <c r="X10004" s="2"/>
      <c r="Y10004" s="2"/>
      <c r="Z10004" s="2"/>
    </row>
    <row r="10005">
      <c r="A10005" s="2"/>
      <c r="B10005" s="2"/>
      <c r="C10005" s="2"/>
      <c r="D10005" s="2"/>
      <c r="E10005" s="2"/>
      <c r="F10005" s="2"/>
      <c r="G10005" s="2"/>
      <c r="H10005" s="2"/>
      <c r="I10005" s="2"/>
      <c r="J10005" s="2"/>
      <c r="K10005" s="2"/>
      <c r="L10005" s="2"/>
      <c r="M10005" s="2"/>
      <c r="N10005" s="2"/>
      <c r="O10005" s="2"/>
      <c r="P10005" s="2"/>
      <c r="Q10005" s="2"/>
      <c r="R10005" s="2"/>
      <c r="S10005" s="2"/>
      <c r="T10005" s="2"/>
      <c r="U10005" s="2"/>
      <c r="V10005" s="2"/>
      <c r="W10005" s="2"/>
      <c r="X10005" s="2"/>
      <c r="Y10005" s="2"/>
      <c r="Z10005" s="2"/>
    </row>
    <row r="10006">
      <c r="A10006" s="2"/>
      <c r="B10006" s="2"/>
      <c r="C10006" s="2"/>
      <c r="D10006" s="2"/>
      <c r="E10006" s="2"/>
      <c r="F10006" s="2"/>
      <c r="G10006" s="2"/>
      <c r="H10006" s="2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</row>
    <row r="10007">
      <c r="A10007" s="2"/>
      <c r="B10007" s="2"/>
      <c r="C10007" s="2"/>
      <c r="D10007" s="2"/>
      <c r="E10007" s="2"/>
      <c r="F10007" s="2"/>
      <c r="G10007" s="2"/>
      <c r="H10007" s="2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</row>
    <row r="10008">
      <c r="A10008" s="2"/>
      <c r="B10008" s="2"/>
      <c r="C10008" s="2"/>
      <c r="D10008" s="2"/>
      <c r="E10008" s="2"/>
      <c r="F10008" s="2"/>
      <c r="G10008" s="2"/>
      <c r="H10008" s="2"/>
      <c r="I10008" s="2"/>
      <c r="J10008" s="2"/>
      <c r="K10008" s="2"/>
      <c r="L10008" s="2"/>
      <c r="M10008" s="2"/>
      <c r="N10008" s="2"/>
      <c r="O10008" s="2"/>
      <c r="P10008" s="2"/>
      <c r="Q10008" s="2"/>
      <c r="R10008" s="2"/>
      <c r="S10008" s="2"/>
      <c r="T10008" s="2"/>
      <c r="U10008" s="2"/>
      <c r="V10008" s="2"/>
      <c r="W10008" s="2"/>
      <c r="X10008" s="2"/>
      <c r="Y10008" s="2"/>
      <c r="Z10008" s="2"/>
    </row>
    <row r="10009">
      <c r="A10009" s="2"/>
      <c r="B10009" s="2"/>
      <c r="C10009" s="2"/>
      <c r="D10009" s="2"/>
      <c r="E10009" s="2"/>
      <c r="F10009" s="2"/>
      <c r="G10009" s="2"/>
      <c r="H10009" s="2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</row>
    <row r="10010">
      <c r="A10010" s="2"/>
      <c r="B10010" s="2"/>
      <c r="C10010" s="2"/>
      <c r="D10010" s="2"/>
      <c r="E10010" s="2"/>
      <c r="F10010" s="2"/>
      <c r="G10010" s="2"/>
      <c r="H10010" s="2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</row>
    <row r="10011">
      <c r="A10011" s="2"/>
      <c r="B10011" s="2"/>
      <c r="C10011" s="2"/>
      <c r="D10011" s="2"/>
      <c r="E10011" s="2"/>
      <c r="F10011" s="2"/>
      <c r="G10011" s="2"/>
      <c r="H10011" s="2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</row>
    <row r="10012">
      <c r="A10012" s="2"/>
      <c r="B10012" s="2"/>
      <c r="C10012" s="2"/>
      <c r="D10012" s="2"/>
      <c r="E10012" s="2"/>
      <c r="F10012" s="2"/>
      <c r="G10012" s="2"/>
      <c r="H10012" s="2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</row>
    <row r="10013">
      <c r="A10013" s="2"/>
      <c r="B10013" s="2"/>
      <c r="C10013" s="2"/>
      <c r="D10013" s="2"/>
      <c r="E10013" s="2"/>
      <c r="F10013" s="2"/>
      <c r="G10013" s="2"/>
      <c r="H10013" s="2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</row>
    <row r="10014">
      <c r="A10014" s="2"/>
      <c r="B10014" s="2"/>
      <c r="C10014" s="2"/>
      <c r="D10014" s="2"/>
      <c r="E10014" s="2"/>
      <c r="F10014" s="2"/>
      <c r="G10014" s="2"/>
      <c r="H10014" s="2"/>
      <c r="I10014" s="2"/>
      <c r="J10014" s="2"/>
      <c r="K10014" s="2"/>
      <c r="L10014" s="2"/>
      <c r="M10014" s="2"/>
      <c r="N10014" s="2"/>
      <c r="O10014" s="2"/>
      <c r="P10014" s="2"/>
      <c r="Q10014" s="2"/>
      <c r="R10014" s="2"/>
      <c r="S10014" s="2"/>
      <c r="T10014" s="2"/>
      <c r="U10014" s="2"/>
      <c r="V10014" s="2"/>
      <c r="W10014" s="2"/>
      <c r="X10014" s="2"/>
      <c r="Y10014" s="2"/>
      <c r="Z10014" s="2"/>
    </row>
    <row r="10015">
      <c r="A10015" s="2"/>
      <c r="B10015" s="2"/>
      <c r="C10015" s="2"/>
      <c r="D10015" s="2"/>
      <c r="E10015" s="2"/>
      <c r="F10015" s="2"/>
      <c r="G10015" s="2"/>
      <c r="H10015" s="2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</row>
    <row r="10016">
      <c r="A10016" s="2"/>
      <c r="B10016" s="2"/>
      <c r="C10016" s="2"/>
      <c r="D10016" s="2"/>
      <c r="E10016" s="2"/>
      <c r="F10016" s="2"/>
      <c r="G10016" s="2"/>
      <c r="H10016" s="2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</row>
    <row r="10017">
      <c r="A10017" s="2"/>
      <c r="B10017" s="2"/>
      <c r="C10017" s="2"/>
      <c r="D10017" s="2"/>
      <c r="E10017" s="2"/>
      <c r="F10017" s="2"/>
      <c r="G10017" s="2"/>
      <c r="H10017" s="2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</row>
    <row r="10018">
      <c r="A10018" s="2"/>
      <c r="B10018" s="2"/>
      <c r="C10018" s="2"/>
      <c r="D10018" s="2"/>
      <c r="E10018" s="2"/>
      <c r="F10018" s="2"/>
      <c r="G10018" s="2"/>
      <c r="H10018" s="2"/>
      <c r="I10018" s="2"/>
      <c r="J10018" s="2"/>
      <c r="K10018" s="2"/>
      <c r="L10018" s="2"/>
      <c r="M10018" s="2"/>
      <c r="N10018" s="2"/>
      <c r="O10018" s="2"/>
      <c r="P10018" s="2"/>
      <c r="Q10018" s="2"/>
      <c r="R10018" s="2"/>
      <c r="S10018" s="2"/>
      <c r="T10018" s="2"/>
      <c r="U10018" s="2"/>
      <c r="V10018" s="2"/>
      <c r="W10018" s="2"/>
      <c r="X10018" s="2"/>
      <c r="Y10018" s="2"/>
      <c r="Z10018" s="2"/>
    </row>
    <row r="10019">
      <c r="A10019" s="2"/>
      <c r="B10019" s="2"/>
      <c r="C10019" s="2"/>
      <c r="D10019" s="2"/>
      <c r="E10019" s="2"/>
      <c r="F10019" s="2"/>
      <c r="G10019" s="2"/>
      <c r="H10019" s="2"/>
      <c r="I10019" s="2"/>
      <c r="J10019" s="2"/>
      <c r="K10019" s="2"/>
      <c r="L10019" s="2"/>
      <c r="M10019" s="2"/>
      <c r="N10019" s="2"/>
      <c r="O10019" s="2"/>
      <c r="P10019" s="2"/>
      <c r="Q10019" s="2"/>
      <c r="R10019" s="2"/>
      <c r="S10019" s="2"/>
      <c r="T10019" s="2"/>
      <c r="U10019" s="2"/>
      <c r="V10019" s="2"/>
      <c r="W10019" s="2"/>
      <c r="X10019" s="2"/>
      <c r="Y10019" s="2"/>
      <c r="Z10019" s="2"/>
    </row>
    <row r="10020">
      <c r="A10020" s="2"/>
      <c r="B10020" s="2"/>
      <c r="C10020" s="2"/>
      <c r="D10020" s="2"/>
      <c r="E10020" s="2"/>
      <c r="F10020" s="2"/>
      <c r="G10020" s="2"/>
      <c r="H10020" s="2"/>
      <c r="I10020" s="2"/>
      <c r="J10020" s="2"/>
      <c r="K10020" s="2"/>
      <c r="L10020" s="2"/>
      <c r="M10020" s="2"/>
      <c r="N10020" s="2"/>
      <c r="O10020" s="2"/>
      <c r="P10020" s="2"/>
      <c r="Q10020" s="2"/>
      <c r="R10020" s="2"/>
      <c r="S10020" s="2"/>
      <c r="T10020" s="2"/>
      <c r="U10020" s="2"/>
      <c r="V10020" s="2"/>
      <c r="W10020" s="2"/>
      <c r="X10020" s="2"/>
      <c r="Y10020" s="2"/>
      <c r="Z10020" s="2"/>
    </row>
    <row r="10021">
      <c r="A10021" s="2"/>
      <c r="B10021" s="2"/>
      <c r="C10021" s="2"/>
      <c r="D10021" s="2"/>
      <c r="E10021" s="2"/>
      <c r="F10021" s="2"/>
      <c r="G10021" s="2"/>
      <c r="H10021" s="2"/>
      <c r="I10021" s="2"/>
      <c r="J10021" s="2"/>
      <c r="K10021" s="2"/>
      <c r="L10021" s="2"/>
      <c r="M10021" s="2"/>
      <c r="N10021" s="2"/>
      <c r="O10021" s="2"/>
      <c r="P10021" s="2"/>
      <c r="Q10021" s="2"/>
      <c r="R10021" s="2"/>
      <c r="S10021" s="2"/>
      <c r="T10021" s="2"/>
      <c r="U10021" s="2"/>
      <c r="V10021" s="2"/>
      <c r="W10021" s="2"/>
      <c r="X10021" s="2"/>
      <c r="Y10021" s="2"/>
      <c r="Z10021" s="2"/>
    </row>
    <row r="10022">
      <c r="A10022" s="2"/>
      <c r="B10022" s="2"/>
      <c r="C10022" s="2"/>
      <c r="D10022" s="2"/>
      <c r="E10022" s="2"/>
      <c r="F10022" s="2"/>
      <c r="G10022" s="2"/>
      <c r="H10022" s="2"/>
      <c r="I10022" s="2"/>
      <c r="J10022" s="2"/>
      <c r="K10022" s="2"/>
      <c r="L10022" s="2"/>
      <c r="M10022" s="2"/>
      <c r="N10022" s="2"/>
      <c r="O10022" s="2"/>
      <c r="P10022" s="2"/>
      <c r="Q10022" s="2"/>
      <c r="R10022" s="2"/>
      <c r="S10022" s="2"/>
      <c r="T10022" s="2"/>
      <c r="U10022" s="2"/>
      <c r="V10022" s="2"/>
      <c r="W10022" s="2"/>
      <c r="X10022" s="2"/>
      <c r="Y10022" s="2"/>
      <c r="Z10022" s="2"/>
    </row>
    <row r="10023">
      <c r="A10023" s="2"/>
      <c r="B10023" s="2"/>
      <c r="C10023" s="2"/>
      <c r="D10023" s="2"/>
      <c r="E10023" s="2"/>
      <c r="F10023" s="2"/>
      <c r="G10023" s="2"/>
      <c r="H10023" s="2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</row>
    <row r="10024">
      <c r="A10024" s="2"/>
      <c r="B10024" s="2"/>
      <c r="C10024" s="2"/>
      <c r="D10024" s="2"/>
      <c r="E10024" s="2"/>
      <c r="F10024" s="2"/>
      <c r="G10024" s="2"/>
      <c r="H10024" s="2"/>
      <c r="I10024" s="2"/>
      <c r="J10024" s="2"/>
      <c r="K10024" s="2"/>
      <c r="L10024" s="2"/>
      <c r="M10024" s="2"/>
      <c r="N10024" s="2"/>
      <c r="O10024" s="2"/>
      <c r="P10024" s="2"/>
      <c r="Q10024" s="2"/>
      <c r="R10024" s="2"/>
      <c r="S10024" s="2"/>
      <c r="T10024" s="2"/>
      <c r="U10024" s="2"/>
      <c r="V10024" s="2"/>
      <c r="W10024" s="2"/>
      <c r="X10024" s="2"/>
      <c r="Y10024" s="2"/>
      <c r="Z10024" s="2"/>
    </row>
    <row r="10025">
      <c r="A10025" s="2"/>
      <c r="B10025" s="2"/>
      <c r="C10025" s="2"/>
      <c r="D10025" s="2"/>
      <c r="E10025" s="2"/>
      <c r="F10025" s="2"/>
      <c r="G10025" s="2"/>
      <c r="H10025" s="2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</row>
    <row r="10026">
      <c r="A10026" s="2"/>
      <c r="B10026" s="2"/>
      <c r="C10026" s="2"/>
      <c r="D10026" s="2"/>
      <c r="E10026" s="2"/>
      <c r="F10026" s="2"/>
      <c r="G10026" s="2"/>
      <c r="H10026" s="2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</row>
    <row r="10027">
      <c r="A10027" s="2"/>
      <c r="B10027" s="2"/>
      <c r="C10027" s="2"/>
      <c r="D10027" s="2"/>
      <c r="E10027" s="2"/>
      <c r="F10027" s="2"/>
      <c r="G10027" s="2"/>
      <c r="H10027" s="2"/>
      <c r="I10027" s="2"/>
      <c r="J10027" s="2"/>
      <c r="K10027" s="2"/>
      <c r="L10027" s="2"/>
      <c r="M10027" s="2"/>
      <c r="N10027" s="2"/>
      <c r="O10027" s="2"/>
      <c r="P10027" s="2"/>
      <c r="Q10027" s="2"/>
      <c r="R10027" s="2"/>
      <c r="S10027" s="2"/>
      <c r="T10027" s="2"/>
      <c r="U10027" s="2"/>
      <c r="V10027" s="2"/>
      <c r="W10027" s="2"/>
      <c r="X10027" s="2"/>
      <c r="Y10027" s="2"/>
      <c r="Z10027" s="2"/>
    </row>
    <row r="10028">
      <c r="A10028" s="2"/>
      <c r="B10028" s="2"/>
      <c r="C10028" s="2"/>
      <c r="D10028" s="2"/>
      <c r="E10028" s="2"/>
      <c r="F10028" s="2"/>
      <c r="G10028" s="2"/>
      <c r="H10028" s="2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</row>
    <row r="10029">
      <c r="A10029" s="2"/>
      <c r="B10029" s="2"/>
      <c r="C10029" s="2"/>
      <c r="D10029" s="2"/>
      <c r="E10029" s="2"/>
      <c r="F10029" s="2"/>
      <c r="G10029" s="2"/>
      <c r="H10029" s="2"/>
      <c r="I10029" s="2"/>
      <c r="J10029" s="2"/>
      <c r="K10029" s="2"/>
      <c r="L10029" s="2"/>
      <c r="M10029" s="2"/>
      <c r="N10029" s="2"/>
      <c r="O10029" s="2"/>
      <c r="P10029" s="2"/>
      <c r="Q10029" s="2"/>
      <c r="R10029" s="2"/>
      <c r="S10029" s="2"/>
      <c r="T10029" s="2"/>
      <c r="U10029" s="2"/>
      <c r="V10029" s="2"/>
      <c r="W10029" s="2"/>
      <c r="X10029" s="2"/>
      <c r="Y10029" s="2"/>
      <c r="Z10029" s="2"/>
    </row>
    <row r="10030">
      <c r="A10030" s="2"/>
      <c r="B10030" s="2"/>
      <c r="C10030" s="2"/>
      <c r="D10030" s="2"/>
      <c r="E10030" s="2"/>
      <c r="F10030" s="2"/>
      <c r="G10030" s="2"/>
      <c r="H10030" s="2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</row>
    <row r="10031">
      <c r="A10031" s="2"/>
      <c r="B10031" s="2"/>
      <c r="C10031" s="2"/>
      <c r="D10031" s="2"/>
      <c r="E10031" s="2"/>
      <c r="F10031" s="2"/>
      <c r="G10031" s="2"/>
      <c r="H10031" s="2"/>
      <c r="I10031" s="2"/>
      <c r="J10031" s="2"/>
      <c r="K10031" s="2"/>
      <c r="L10031" s="2"/>
      <c r="M10031" s="2"/>
      <c r="N10031" s="2"/>
      <c r="O10031" s="2"/>
      <c r="P10031" s="2"/>
      <c r="Q10031" s="2"/>
      <c r="R10031" s="2"/>
      <c r="S10031" s="2"/>
      <c r="T10031" s="2"/>
      <c r="U10031" s="2"/>
      <c r="V10031" s="2"/>
      <c r="W10031" s="2"/>
      <c r="X10031" s="2"/>
      <c r="Y10031" s="2"/>
      <c r="Z10031" s="2"/>
    </row>
    <row r="10032">
      <c r="A10032" s="2"/>
      <c r="B10032" s="2"/>
      <c r="C10032" s="2"/>
      <c r="D10032" s="2"/>
      <c r="E10032" s="2"/>
      <c r="F10032" s="2"/>
      <c r="G10032" s="2"/>
      <c r="H10032" s="2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</row>
    <row r="10033">
      <c r="A10033" s="2"/>
      <c r="B10033" s="2"/>
      <c r="C10033" s="2"/>
      <c r="D10033" s="2"/>
      <c r="E10033" s="2"/>
      <c r="F10033" s="2"/>
      <c r="G10033" s="2"/>
      <c r="H10033" s="2"/>
      <c r="I10033" s="2"/>
      <c r="J10033" s="2"/>
      <c r="K10033" s="2"/>
      <c r="L10033" s="2"/>
      <c r="M10033" s="2"/>
      <c r="N10033" s="2"/>
      <c r="O10033" s="2"/>
      <c r="P10033" s="2"/>
      <c r="Q10033" s="2"/>
      <c r="R10033" s="2"/>
      <c r="S10033" s="2"/>
      <c r="T10033" s="2"/>
      <c r="U10033" s="2"/>
      <c r="V10033" s="2"/>
      <c r="W10033" s="2"/>
      <c r="X10033" s="2"/>
      <c r="Y10033" s="2"/>
      <c r="Z10033" s="2"/>
    </row>
    <row r="10034">
      <c r="A10034" s="2"/>
      <c r="B10034" s="2"/>
      <c r="C10034" s="2"/>
      <c r="D10034" s="2"/>
      <c r="E10034" s="2"/>
      <c r="F10034" s="2"/>
      <c r="G10034" s="2"/>
      <c r="H10034" s="2"/>
      <c r="I10034" s="2"/>
      <c r="J10034" s="2"/>
      <c r="K10034" s="2"/>
      <c r="L10034" s="2"/>
      <c r="M10034" s="2"/>
      <c r="N10034" s="2"/>
      <c r="O10034" s="2"/>
      <c r="P10034" s="2"/>
      <c r="Q10034" s="2"/>
      <c r="R10034" s="2"/>
      <c r="S10034" s="2"/>
      <c r="T10034" s="2"/>
      <c r="U10034" s="2"/>
      <c r="V10034" s="2"/>
      <c r="W10034" s="2"/>
      <c r="X10034" s="2"/>
      <c r="Y10034" s="2"/>
      <c r="Z10034" s="2"/>
    </row>
    <row r="10035">
      <c r="A10035" s="2"/>
      <c r="B10035" s="2"/>
      <c r="C10035" s="2"/>
      <c r="D10035" s="2"/>
      <c r="E10035" s="2"/>
      <c r="F10035" s="2"/>
      <c r="G10035" s="2"/>
      <c r="H10035" s="2"/>
      <c r="I10035" s="2"/>
      <c r="J10035" s="2"/>
      <c r="K10035" s="2"/>
      <c r="L10035" s="2"/>
      <c r="M10035" s="2"/>
      <c r="N10035" s="2"/>
      <c r="O10035" s="2"/>
      <c r="P10035" s="2"/>
      <c r="Q10035" s="2"/>
      <c r="R10035" s="2"/>
      <c r="S10035" s="2"/>
      <c r="T10035" s="2"/>
      <c r="U10035" s="2"/>
      <c r="V10035" s="2"/>
      <c r="W10035" s="2"/>
      <c r="X10035" s="2"/>
      <c r="Y10035" s="2"/>
      <c r="Z10035" s="2"/>
    </row>
    <row r="10036">
      <c r="A10036" s="2"/>
      <c r="B10036" s="2"/>
      <c r="C10036" s="2"/>
      <c r="D10036" s="2"/>
      <c r="E10036" s="2"/>
      <c r="F10036" s="2"/>
      <c r="G10036" s="2"/>
      <c r="H10036" s="2"/>
      <c r="I10036" s="2"/>
      <c r="J10036" s="2"/>
      <c r="K10036" s="2"/>
      <c r="L10036" s="2"/>
      <c r="M10036" s="2"/>
      <c r="N10036" s="2"/>
      <c r="O10036" s="2"/>
      <c r="P10036" s="2"/>
      <c r="Q10036" s="2"/>
      <c r="R10036" s="2"/>
      <c r="S10036" s="2"/>
      <c r="T10036" s="2"/>
      <c r="U10036" s="2"/>
      <c r="V10036" s="2"/>
      <c r="W10036" s="2"/>
      <c r="X10036" s="2"/>
      <c r="Y10036" s="2"/>
      <c r="Z10036" s="2"/>
    </row>
    <row r="10037">
      <c r="A10037" s="2"/>
      <c r="B10037" s="2"/>
      <c r="C10037" s="2"/>
      <c r="D10037" s="2"/>
      <c r="E10037" s="2"/>
      <c r="F10037" s="2"/>
      <c r="G10037" s="2"/>
      <c r="H10037" s="2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</row>
    <row r="10038">
      <c r="A10038" s="2"/>
      <c r="B10038" s="2"/>
      <c r="C10038" s="2"/>
      <c r="D10038" s="2"/>
      <c r="E10038" s="2"/>
      <c r="F10038" s="2"/>
      <c r="G10038" s="2"/>
      <c r="H10038" s="2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</row>
    <row r="10039">
      <c r="A10039" s="2"/>
      <c r="B10039" s="2"/>
      <c r="C10039" s="2"/>
      <c r="D10039" s="2"/>
      <c r="E10039" s="2"/>
      <c r="F10039" s="2"/>
      <c r="G10039" s="2"/>
      <c r="H10039" s="2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</row>
    <row r="10040">
      <c r="A10040" s="2"/>
      <c r="B10040" s="2"/>
      <c r="C10040" s="2"/>
      <c r="D10040" s="2"/>
      <c r="E10040" s="2"/>
      <c r="F10040" s="2"/>
      <c r="G10040" s="2"/>
      <c r="H10040" s="2"/>
      <c r="I10040" s="2"/>
      <c r="J10040" s="2"/>
      <c r="K10040" s="2"/>
      <c r="L10040" s="2"/>
      <c r="M10040" s="2"/>
      <c r="N10040" s="2"/>
      <c r="O10040" s="2"/>
      <c r="P10040" s="2"/>
      <c r="Q10040" s="2"/>
      <c r="R10040" s="2"/>
      <c r="S10040" s="2"/>
      <c r="T10040" s="2"/>
      <c r="U10040" s="2"/>
      <c r="V10040" s="2"/>
      <c r="W10040" s="2"/>
      <c r="X10040" s="2"/>
      <c r="Y10040" s="2"/>
      <c r="Z10040" s="2"/>
    </row>
    <row r="10041">
      <c r="A10041" s="2"/>
      <c r="B10041" s="2"/>
      <c r="C10041" s="2"/>
      <c r="D10041" s="2"/>
      <c r="E10041" s="2"/>
      <c r="F10041" s="2"/>
      <c r="G10041" s="2"/>
      <c r="H10041" s="2"/>
      <c r="I10041" s="2"/>
      <c r="J10041" s="2"/>
      <c r="K10041" s="2"/>
      <c r="L10041" s="2"/>
      <c r="M10041" s="2"/>
      <c r="N10041" s="2"/>
      <c r="O10041" s="2"/>
      <c r="P10041" s="2"/>
      <c r="Q10041" s="2"/>
      <c r="R10041" s="2"/>
      <c r="S10041" s="2"/>
      <c r="T10041" s="2"/>
      <c r="U10041" s="2"/>
      <c r="V10041" s="2"/>
      <c r="W10041" s="2"/>
      <c r="X10041" s="2"/>
      <c r="Y10041" s="2"/>
      <c r="Z10041" s="2"/>
    </row>
    <row r="10042">
      <c r="A10042" s="2"/>
      <c r="B10042" s="2"/>
      <c r="C10042" s="2"/>
      <c r="D10042" s="2"/>
      <c r="E10042" s="2"/>
      <c r="F10042" s="2"/>
      <c r="G10042" s="2"/>
      <c r="H10042" s="2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</row>
    <row r="10043">
      <c r="A10043" s="2"/>
      <c r="B10043" s="2"/>
      <c r="C10043" s="2"/>
      <c r="D10043" s="2"/>
      <c r="E10043" s="2"/>
      <c r="F10043" s="2"/>
      <c r="G10043" s="2"/>
      <c r="H10043" s="2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</row>
    <row r="10044">
      <c r="A10044" s="2"/>
      <c r="B10044" s="2"/>
      <c r="C10044" s="2"/>
      <c r="D10044" s="2"/>
      <c r="E10044" s="2"/>
      <c r="F10044" s="2"/>
      <c r="G10044" s="2"/>
      <c r="H10044" s="2"/>
      <c r="I10044" s="2"/>
      <c r="J10044" s="2"/>
      <c r="K10044" s="2"/>
      <c r="L10044" s="2"/>
      <c r="M10044" s="2"/>
      <c r="N10044" s="2"/>
      <c r="O10044" s="2"/>
      <c r="P10044" s="2"/>
      <c r="Q10044" s="2"/>
      <c r="R10044" s="2"/>
      <c r="S10044" s="2"/>
      <c r="T10044" s="2"/>
      <c r="U10044" s="2"/>
      <c r="V10044" s="2"/>
      <c r="W10044" s="2"/>
      <c r="X10044" s="2"/>
      <c r="Y10044" s="2"/>
      <c r="Z10044" s="2"/>
    </row>
    <row r="10045">
      <c r="A10045" s="2"/>
      <c r="B10045" s="2"/>
      <c r="C10045" s="2"/>
      <c r="D10045" s="2"/>
      <c r="E10045" s="2"/>
      <c r="F10045" s="2"/>
      <c r="G10045" s="2"/>
      <c r="H10045" s="2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</row>
    <row r="10046">
      <c r="A10046" s="2"/>
      <c r="B10046" s="2"/>
      <c r="C10046" s="2"/>
      <c r="D10046" s="2"/>
      <c r="E10046" s="2"/>
      <c r="F10046" s="2"/>
      <c r="G10046" s="2"/>
      <c r="H10046" s="2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</row>
    <row r="10047">
      <c r="A10047" s="2"/>
      <c r="B10047" s="2"/>
      <c r="C10047" s="2"/>
      <c r="D10047" s="2"/>
      <c r="E10047" s="2"/>
      <c r="F10047" s="2"/>
      <c r="G10047" s="2"/>
      <c r="H10047" s="2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</row>
    <row r="10048">
      <c r="A10048" s="2"/>
      <c r="B10048" s="2"/>
      <c r="C10048" s="2"/>
      <c r="D10048" s="2"/>
      <c r="E10048" s="2"/>
      <c r="F10048" s="2"/>
      <c r="G10048" s="2"/>
      <c r="H10048" s="2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</row>
    <row r="10049">
      <c r="A10049" s="2"/>
      <c r="B10049" s="2"/>
      <c r="C10049" s="2"/>
      <c r="D10049" s="2"/>
      <c r="E10049" s="2"/>
      <c r="F10049" s="2"/>
      <c r="G10049" s="2"/>
      <c r="H10049" s="2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</row>
    <row r="10050">
      <c r="A10050" s="2"/>
      <c r="B10050" s="2"/>
      <c r="C10050" s="2"/>
      <c r="D10050" s="2"/>
      <c r="E10050" s="2"/>
      <c r="F10050" s="2"/>
      <c r="G10050" s="2"/>
      <c r="H10050" s="2"/>
      <c r="I10050" s="2"/>
      <c r="J10050" s="2"/>
      <c r="K10050" s="2"/>
      <c r="L10050" s="2"/>
      <c r="M10050" s="2"/>
      <c r="N10050" s="2"/>
      <c r="O10050" s="2"/>
      <c r="P10050" s="2"/>
      <c r="Q10050" s="2"/>
      <c r="R10050" s="2"/>
      <c r="S10050" s="2"/>
      <c r="T10050" s="2"/>
      <c r="U10050" s="2"/>
      <c r="V10050" s="2"/>
      <c r="W10050" s="2"/>
      <c r="X10050" s="2"/>
      <c r="Y10050" s="2"/>
      <c r="Z10050" s="2"/>
    </row>
    <row r="10051">
      <c r="A10051" s="2"/>
      <c r="B10051" s="2"/>
      <c r="C10051" s="2"/>
      <c r="D10051" s="2"/>
      <c r="E10051" s="2"/>
      <c r="F10051" s="2"/>
      <c r="G10051" s="2"/>
      <c r="H10051" s="2"/>
      <c r="I10051" s="2"/>
      <c r="J10051" s="2"/>
      <c r="K10051" s="2"/>
      <c r="L10051" s="2"/>
      <c r="M10051" s="2"/>
      <c r="N10051" s="2"/>
      <c r="O10051" s="2"/>
      <c r="P10051" s="2"/>
      <c r="Q10051" s="2"/>
      <c r="R10051" s="2"/>
      <c r="S10051" s="2"/>
      <c r="T10051" s="2"/>
      <c r="U10051" s="2"/>
      <c r="V10051" s="2"/>
      <c r="W10051" s="2"/>
      <c r="X10051" s="2"/>
      <c r="Y10051" s="2"/>
      <c r="Z10051" s="2"/>
    </row>
    <row r="10052">
      <c r="A10052" s="2"/>
      <c r="B10052" s="2"/>
      <c r="C10052" s="2"/>
      <c r="D10052" s="2"/>
      <c r="E10052" s="2"/>
      <c r="F10052" s="2"/>
      <c r="G10052" s="2"/>
      <c r="H10052" s="2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</row>
    <row r="10053">
      <c r="A10053" s="2"/>
      <c r="B10053" s="2"/>
      <c r="C10053" s="2"/>
      <c r="D10053" s="2"/>
      <c r="E10053" s="2"/>
      <c r="F10053" s="2"/>
      <c r="G10053" s="2"/>
      <c r="H10053" s="2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</row>
    <row r="10054">
      <c r="A10054" s="2"/>
      <c r="B10054" s="2"/>
      <c r="C10054" s="2"/>
      <c r="D10054" s="2"/>
      <c r="E10054" s="2"/>
      <c r="F10054" s="2"/>
      <c r="G10054" s="2"/>
      <c r="H10054" s="2"/>
      <c r="I10054" s="2"/>
      <c r="J10054" s="2"/>
      <c r="K10054" s="2"/>
      <c r="L10054" s="2"/>
      <c r="M10054" s="2"/>
      <c r="N10054" s="2"/>
      <c r="O10054" s="2"/>
      <c r="P10054" s="2"/>
      <c r="Q10054" s="2"/>
      <c r="R10054" s="2"/>
      <c r="S10054" s="2"/>
      <c r="T10054" s="2"/>
      <c r="U10054" s="2"/>
      <c r="V10054" s="2"/>
      <c r="W10054" s="2"/>
      <c r="X10054" s="2"/>
      <c r="Y10054" s="2"/>
      <c r="Z10054" s="2"/>
    </row>
    <row r="10055">
      <c r="A10055" s="2"/>
      <c r="B10055" s="2"/>
      <c r="C10055" s="2"/>
      <c r="D10055" s="2"/>
      <c r="E10055" s="2"/>
      <c r="F10055" s="2"/>
      <c r="G10055" s="2"/>
      <c r="H10055" s="2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</row>
    <row r="10056">
      <c r="A10056" s="2"/>
      <c r="B10056" s="2"/>
      <c r="C10056" s="2"/>
      <c r="D10056" s="2"/>
      <c r="E10056" s="2"/>
      <c r="F10056" s="2"/>
      <c r="G10056" s="2"/>
      <c r="H10056" s="2"/>
      <c r="I10056" s="2"/>
      <c r="J10056" s="2"/>
      <c r="K10056" s="2"/>
      <c r="L10056" s="2"/>
      <c r="M10056" s="2"/>
      <c r="N10056" s="2"/>
      <c r="O10056" s="2"/>
      <c r="P10056" s="2"/>
      <c r="Q10056" s="2"/>
      <c r="R10056" s="2"/>
      <c r="S10056" s="2"/>
      <c r="T10056" s="2"/>
      <c r="U10056" s="2"/>
      <c r="V10056" s="2"/>
      <c r="W10056" s="2"/>
      <c r="X10056" s="2"/>
      <c r="Y10056" s="2"/>
      <c r="Z10056" s="2"/>
    </row>
    <row r="10057">
      <c r="A10057" s="2"/>
      <c r="B10057" s="2"/>
      <c r="C10057" s="2"/>
      <c r="D10057" s="2"/>
      <c r="E10057" s="2"/>
      <c r="F10057" s="2"/>
      <c r="G10057" s="2"/>
      <c r="H10057" s="2"/>
      <c r="I10057" s="2"/>
      <c r="J10057" s="2"/>
      <c r="K10057" s="2"/>
      <c r="L10057" s="2"/>
      <c r="M10057" s="2"/>
      <c r="N10057" s="2"/>
      <c r="O10057" s="2"/>
      <c r="P10057" s="2"/>
      <c r="Q10057" s="2"/>
      <c r="R10057" s="2"/>
      <c r="S10057" s="2"/>
      <c r="T10057" s="2"/>
      <c r="U10057" s="2"/>
      <c r="V10057" s="2"/>
      <c r="W10057" s="2"/>
      <c r="X10057" s="2"/>
      <c r="Y10057" s="2"/>
      <c r="Z10057" s="2"/>
    </row>
    <row r="10058">
      <c r="A10058" s="2"/>
      <c r="B10058" s="2"/>
      <c r="C10058" s="2"/>
      <c r="D10058" s="2"/>
      <c r="E10058" s="2"/>
      <c r="F10058" s="2"/>
      <c r="G10058" s="2"/>
      <c r="H10058" s="2"/>
      <c r="I10058" s="2"/>
      <c r="J10058" s="2"/>
      <c r="K10058" s="2"/>
      <c r="L10058" s="2"/>
      <c r="M10058" s="2"/>
      <c r="N10058" s="2"/>
      <c r="O10058" s="2"/>
      <c r="P10058" s="2"/>
      <c r="Q10058" s="2"/>
      <c r="R10058" s="2"/>
      <c r="S10058" s="2"/>
      <c r="T10058" s="2"/>
      <c r="U10058" s="2"/>
      <c r="V10058" s="2"/>
      <c r="W10058" s="2"/>
      <c r="X10058" s="2"/>
      <c r="Y10058" s="2"/>
      <c r="Z10058" s="2"/>
    </row>
    <row r="10059">
      <c r="A10059" s="2"/>
      <c r="B10059" s="2"/>
      <c r="C10059" s="2"/>
      <c r="D10059" s="2"/>
      <c r="E10059" s="2"/>
      <c r="F10059" s="2"/>
      <c r="G10059" s="2"/>
      <c r="H10059" s="2"/>
      <c r="I10059" s="2"/>
      <c r="J10059" s="2"/>
      <c r="K10059" s="2"/>
      <c r="L10059" s="2"/>
      <c r="M10059" s="2"/>
      <c r="N10059" s="2"/>
      <c r="O10059" s="2"/>
      <c r="P10059" s="2"/>
      <c r="Q10059" s="2"/>
      <c r="R10059" s="2"/>
      <c r="S10059" s="2"/>
      <c r="T10059" s="2"/>
      <c r="U10059" s="2"/>
      <c r="V10059" s="2"/>
      <c r="W10059" s="2"/>
      <c r="X10059" s="2"/>
      <c r="Y10059" s="2"/>
      <c r="Z10059" s="2"/>
    </row>
    <row r="10060">
      <c r="A10060" s="2"/>
      <c r="B10060" s="2"/>
      <c r="C10060" s="2"/>
      <c r="D10060" s="2"/>
      <c r="E10060" s="2"/>
      <c r="F10060" s="2"/>
      <c r="G10060" s="2"/>
      <c r="H10060" s="2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</row>
    <row r="10061">
      <c r="A10061" s="2"/>
      <c r="B10061" s="2"/>
      <c r="C10061" s="2"/>
      <c r="D10061" s="2"/>
      <c r="E10061" s="2"/>
      <c r="F10061" s="2"/>
      <c r="G10061" s="2"/>
      <c r="H10061" s="2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</row>
    <row r="10062">
      <c r="A10062" s="2"/>
      <c r="B10062" s="2"/>
      <c r="C10062" s="2"/>
      <c r="D10062" s="2"/>
      <c r="E10062" s="2"/>
      <c r="F10062" s="2"/>
      <c r="G10062" s="2"/>
      <c r="H10062" s="2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</row>
    <row r="10063">
      <c r="A10063" s="2"/>
      <c r="B10063" s="2"/>
      <c r="C10063" s="2"/>
      <c r="D10063" s="2"/>
      <c r="E10063" s="2"/>
      <c r="F10063" s="2"/>
      <c r="G10063" s="2"/>
      <c r="H10063" s="2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</row>
    <row r="10064">
      <c r="A10064" s="2"/>
      <c r="B10064" s="2"/>
      <c r="C10064" s="2"/>
      <c r="D10064" s="2"/>
      <c r="E10064" s="2"/>
      <c r="F10064" s="2"/>
      <c r="G10064" s="2"/>
      <c r="H10064" s="2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</row>
    <row r="10065">
      <c r="A10065" s="2"/>
      <c r="B10065" s="2"/>
      <c r="C10065" s="2"/>
      <c r="D10065" s="2"/>
      <c r="E10065" s="2"/>
      <c r="F10065" s="2"/>
      <c r="G10065" s="2"/>
      <c r="H10065" s="2"/>
      <c r="I10065" s="2"/>
      <c r="J10065" s="2"/>
      <c r="K10065" s="2"/>
      <c r="L10065" s="2"/>
      <c r="M10065" s="2"/>
      <c r="N10065" s="2"/>
      <c r="O10065" s="2"/>
      <c r="P10065" s="2"/>
      <c r="Q10065" s="2"/>
      <c r="R10065" s="2"/>
      <c r="S10065" s="2"/>
      <c r="T10065" s="2"/>
      <c r="U10065" s="2"/>
      <c r="V10065" s="2"/>
      <c r="W10065" s="2"/>
      <c r="X10065" s="2"/>
      <c r="Y10065" s="2"/>
      <c r="Z10065" s="2"/>
    </row>
    <row r="10066">
      <c r="A10066" s="2"/>
      <c r="B10066" s="2"/>
      <c r="C10066" s="2"/>
      <c r="D10066" s="2"/>
      <c r="E10066" s="2"/>
      <c r="F10066" s="2"/>
      <c r="G10066" s="2"/>
      <c r="H10066" s="2"/>
      <c r="I10066" s="2"/>
      <c r="J10066" s="2"/>
      <c r="K10066" s="2"/>
      <c r="L10066" s="2"/>
      <c r="M10066" s="2"/>
      <c r="N10066" s="2"/>
      <c r="O10066" s="2"/>
      <c r="P10066" s="2"/>
      <c r="Q10066" s="2"/>
      <c r="R10066" s="2"/>
      <c r="S10066" s="2"/>
      <c r="T10066" s="2"/>
      <c r="U10066" s="2"/>
      <c r="V10066" s="2"/>
      <c r="W10066" s="2"/>
      <c r="X10066" s="2"/>
      <c r="Y10066" s="2"/>
      <c r="Z10066" s="2"/>
    </row>
    <row r="10067">
      <c r="A10067" s="2"/>
      <c r="B10067" s="2"/>
      <c r="C10067" s="2"/>
      <c r="D10067" s="2"/>
      <c r="E10067" s="2"/>
      <c r="F10067" s="2"/>
      <c r="G10067" s="2"/>
      <c r="H10067" s="2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</row>
    <row r="10068">
      <c r="A10068" s="2"/>
      <c r="B10068" s="2"/>
      <c r="C10068" s="2"/>
      <c r="D10068" s="2"/>
      <c r="E10068" s="2"/>
      <c r="F10068" s="2"/>
      <c r="G10068" s="2"/>
      <c r="H10068" s="2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</row>
    <row r="10069">
      <c r="A10069" s="2"/>
      <c r="B10069" s="2"/>
      <c r="C10069" s="2"/>
      <c r="D10069" s="2"/>
      <c r="E10069" s="2"/>
      <c r="F10069" s="2"/>
      <c r="G10069" s="2"/>
      <c r="H10069" s="2"/>
      <c r="I10069" s="2"/>
      <c r="J10069" s="2"/>
      <c r="K10069" s="2"/>
      <c r="L10069" s="2"/>
      <c r="M10069" s="2"/>
      <c r="N10069" s="2"/>
      <c r="O10069" s="2"/>
      <c r="P10069" s="2"/>
      <c r="Q10069" s="2"/>
      <c r="R10069" s="2"/>
      <c r="S10069" s="2"/>
      <c r="T10069" s="2"/>
      <c r="U10069" s="2"/>
      <c r="V10069" s="2"/>
      <c r="W10069" s="2"/>
      <c r="X10069" s="2"/>
      <c r="Y10069" s="2"/>
      <c r="Z10069" s="2"/>
    </row>
    <row r="10070">
      <c r="A10070" s="2"/>
      <c r="B10070" s="2"/>
      <c r="C10070" s="2"/>
      <c r="D10070" s="2"/>
      <c r="E10070" s="2"/>
      <c r="F10070" s="2"/>
      <c r="G10070" s="2"/>
      <c r="H10070" s="2"/>
      <c r="I10070" s="2"/>
      <c r="J10070" s="2"/>
      <c r="K10070" s="2"/>
      <c r="L10070" s="2"/>
      <c r="M10070" s="2"/>
      <c r="N10070" s="2"/>
      <c r="O10070" s="2"/>
      <c r="P10070" s="2"/>
      <c r="Q10070" s="2"/>
      <c r="R10070" s="2"/>
      <c r="S10070" s="2"/>
      <c r="T10070" s="2"/>
      <c r="U10070" s="2"/>
      <c r="V10070" s="2"/>
      <c r="W10070" s="2"/>
      <c r="X10070" s="2"/>
      <c r="Y10070" s="2"/>
      <c r="Z10070" s="2"/>
    </row>
    <row r="10071">
      <c r="A10071" s="2"/>
      <c r="B10071" s="2"/>
      <c r="C10071" s="2"/>
      <c r="D10071" s="2"/>
      <c r="E10071" s="2"/>
      <c r="F10071" s="2"/>
      <c r="G10071" s="2"/>
      <c r="H10071" s="2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</row>
    <row r="10072">
      <c r="A10072" s="2"/>
      <c r="B10072" s="2"/>
      <c r="C10072" s="2"/>
      <c r="D10072" s="2"/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R10072" s="2"/>
      <c r="S10072" s="2"/>
      <c r="T10072" s="2"/>
      <c r="U10072" s="2"/>
      <c r="V10072" s="2"/>
      <c r="W10072" s="2"/>
      <c r="X10072" s="2"/>
      <c r="Y10072" s="2"/>
      <c r="Z10072" s="2"/>
    </row>
    <row r="10073">
      <c r="A10073" s="2"/>
      <c r="B10073" s="2"/>
      <c r="C10073" s="2"/>
      <c r="D10073" s="2"/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</row>
    <row r="10074">
      <c r="A10074" s="2"/>
      <c r="B10074" s="2"/>
      <c r="C10074" s="2"/>
      <c r="D10074" s="2"/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</row>
    <row r="10075">
      <c r="A10075" s="2"/>
      <c r="B10075" s="2"/>
      <c r="C10075" s="2"/>
      <c r="D10075" s="2"/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</row>
    <row r="10076">
      <c r="A10076" s="2"/>
      <c r="B10076" s="2"/>
      <c r="C10076" s="2"/>
      <c r="D10076" s="2"/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R10076" s="2"/>
      <c r="S10076" s="2"/>
      <c r="T10076" s="2"/>
      <c r="U10076" s="2"/>
      <c r="V10076" s="2"/>
      <c r="W10076" s="2"/>
      <c r="X10076" s="2"/>
      <c r="Y10076" s="2"/>
      <c r="Z10076" s="2"/>
    </row>
    <row r="10077">
      <c r="A10077" s="2"/>
      <c r="B10077" s="2"/>
      <c r="C10077" s="2"/>
      <c r="D10077" s="2"/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R10077" s="2"/>
      <c r="S10077" s="2"/>
      <c r="T10077" s="2"/>
      <c r="U10077" s="2"/>
      <c r="V10077" s="2"/>
      <c r="W10077" s="2"/>
      <c r="X10077" s="2"/>
      <c r="Y10077" s="2"/>
      <c r="Z10077" s="2"/>
    </row>
    <row r="10078">
      <c r="A10078" s="2"/>
      <c r="B10078" s="2"/>
      <c r="C10078" s="2"/>
      <c r="D10078" s="2"/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</row>
    <row r="10079">
      <c r="A10079" s="2"/>
      <c r="B10079" s="2"/>
      <c r="C10079" s="2"/>
      <c r="D10079" s="2"/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R10079" s="2"/>
      <c r="S10079" s="2"/>
      <c r="T10079" s="2"/>
      <c r="U10079" s="2"/>
      <c r="V10079" s="2"/>
      <c r="W10079" s="2"/>
      <c r="X10079" s="2"/>
      <c r="Y10079" s="2"/>
      <c r="Z10079" s="2"/>
    </row>
    <row r="10080">
      <c r="A10080" s="2"/>
      <c r="B10080" s="2"/>
      <c r="C10080" s="2"/>
      <c r="D10080" s="2"/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R10080" s="2"/>
      <c r="S10080" s="2"/>
      <c r="T10080" s="2"/>
      <c r="U10080" s="2"/>
      <c r="V10080" s="2"/>
      <c r="W10080" s="2"/>
      <c r="X10080" s="2"/>
      <c r="Y10080" s="2"/>
      <c r="Z10080" s="2"/>
    </row>
    <row r="10081">
      <c r="A10081" s="2"/>
      <c r="B10081" s="2"/>
      <c r="C10081" s="2"/>
      <c r="D10081" s="2"/>
      <c r="E10081" s="2"/>
      <c r="F10081" s="2"/>
      <c r="G10081" s="2"/>
      <c r="H10081" s="2"/>
      <c r="I10081" s="2"/>
      <c r="J10081" s="2"/>
      <c r="K10081" s="2"/>
      <c r="L10081" s="2"/>
      <c r="M10081" s="2"/>
      <c r="N10081" s="2"/>
      <c r="O10081" s="2"/>
      <c r="P10081" s="2"/>
      <c r="Q10081" s="2"/>
      <c r="R10081" s="2"/>
      <c r="S10081" s="2"/>
      <c r="T10081" s="2"/>
      <c r="U10081" s="2"/>
      <c r="V10081" s="2"/>
      <c r="W10081" s="2"/>
      <c r="X10081" s="2"/>
      <c r="Y10081" s="2"/>
      <c r="Z10081" s="2"/>
    </row>
    <row r="10082">
      <c r="A10082" s="2"/>
      <c r="B10082" s="2"/>
      <c r="C10082" s="2"/>
      <c r="D10082" s="2"/>
      <c r="E10082" s="2"/>
      <c r="F10082" s="2"/>
      <c r="G10082" s="2"/>
      <c r="H10082" s="2"/>
      <c r="I10082" s="2"/>
      <c r="J10082" s="2"/>
      <c r="K10082" s="2"/>
      <c r="L10082" s="2"/>
      <c r="M10082" s="2"/>
      <c r="N10082" s="2"/>
      <c r="O10082" s="2"/>
      <c r="P10082" s="2"/>
      <c r="Q10082" s="2"/>
      <c r="R10082" s="2"/>
      <c r="S10082" s="2"/>
      <c r="T10082" s="2"/>
      <c r="U10082" s="2"/>
      <c r="V10082" s="2"/>
      <c r="W10082" s="2"/>
      <c r="X10082" s="2"/>
      <c r="Y10082" s="2"/>
      <c r="Z10082" s="2"/>
    </row>
    <row r="10083">
      <c r="A10083" s="2"/>
      <c r="B10083" s="2"/>
      <c r="C10083" s="2"/>
      <c r="D10083" s="2"/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</row>
    <row r="10084">
      <c r="A10084" s="2"/>
      <c r="B10084" s="2"/>
      <c r="C10084" s="2"/>
      <c r="D10084" s="2"/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</row>
    <row r="10085">
      <c r="A10085" s="2"/>
      <c r="B10085" s="2"/>
      <c r="C10085" s="2"/>
      <c r="D10085" s="2"/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</row>
    <row r="10086">
      <c r="A10086" s="2"/>
      <c r="B10086" s="2"/>
      <c r="C10086" s="2"/>
      <c r="D10086" s="2"/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R10086" s="2"/>
      <c r="S10086" s="2"/>
      <c r="T10086" s="2"/>
      <c r="U10086" s="2"/>
      <c r="V10086" s="2"/>
      <c r="W10086" s="2"/>
      <c r="X10086" s="2"/>
      <c r="Y10086" s="2"/>
      <c r="Z10086" s="2"/>
    </row>
    <row r="10087">
      <c r="A10087" s="2"/>
      <c r="B10087" s="2"/>
      <c r="C10087" s="2"/>
      <c r="D10087" s="2"/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</row>
    <row r="10088">
      <c r="A10088" s="2"/>
      <c r="B10088" s="2"/>
      <c r="C10088" s="2"/>
      <c r="D10088" s="2"/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</row>
    <row r="10089">
      <c r="A10089" s="2"/>
      <c r="B10089" s="2"/>
      <c r="C10089" s="2"/>
      <c r="D10089" s="2"/>
      <c r="E10089" s="2"/>
      <c r="F10089" s="2"/>
      <c r="G10089" s="2"/>
      <c r="H10089" s="2"/>
      <c r="I10089" s="2"/>
      <c r="J10089" s="2"/>
      <c r="K10089" s="2"/>
      <c r="L10089" s="2"/>
      <c r="M10089" s="2"/>
      <c r="N10089" s="2"/>
      <c r="O10089" s="2"/>
      <c r="P10089" s="2"/>
      <c r="Q10089" s="2"/>
      <c r="R10089" s="2"/>
      <c r="S10089" s="2"/>
      <c r="T10089" s="2"/>
      <c r="U10089" s="2"/>
      <c r="V10089" s="2"/>
      <c r="W10089" s="2"/>
      <c r="X10089" s="2"/>
      <c r="Y10089" s="2"/>
      <c r="Z10089" s="2"/>
    </row>
    <row r="10090">
      <c r="A10090" s="2"/>
      <c r="B10090" s="2"/>
      <c r="C10090" s="2"/>
      <c r="D10090" s="2"/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</row>
    <row r="10091">
      <c r="A10091" s="2"/>
      <c r="B10091" s="2"/>
      <c r="C10091" s="2"/>
      <c r="D10091" s="2"/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R10091" s="2"/>
      <c r="S10091" s="2"/>
      <c r="T10091" s="2"/>
      <c r="U10091" s="2"/>
      <c r="V10091" s="2"/>
      <c r="W10091" s="2"/>
      <c r="X10091" s="2"/>
      <c r="Y10091" s="2"/>
      <c r="Z10091" s="2"/>
    </row>
    <row r="10092">
      <c r="A10092" s="2"/>
      <c r="B10092" s="2"/>
      <c r="C10092" s="2"/>
      <c r="D10092" s="2"/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R10092" s="2"/>
      <c r="S10092" s="2"/>
      <c r="T10092" s="2"/>
      <c r="U10092" s="2"/>
      <c r="V10092" s="2"/>
      <c r="W10092" s="2"/>
      <c r="X10092" s="2"/>
      <c r="Y10092" s="2"/>
      <c r="Z10092" s="2"/>
    </row>
    <row r="10093">
      <c r="A10093" s="2"/>
      <c r="B10093" s="2"/>
      <c r="C10093" s="2"/>
      <c r="D10093" s="2"/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R10093" s="2"/>
      <c r="S10093" s="2"/>
      <c r="T10093" s="2"/>
      <c r="U10093" s="2"/>
      <c r="V10093" s="2"/>
      <c r="W10093" s="2"/>
      <c r="X10093" s="2"/>
      <c r="Y10093" s="2"/>
      <c r="Z10093" s="2"/>
    </row>
    <row r="10094">
      <c r="A10094" s="2"/>
      <c r="B10094" s="2"/>
      <c r="C10094" s="2"/>
      <c r="D10094" s="2"/>
      <c r="E10094" s="2"/>
      <c r="F10094" s="2"/>
      <c r="G10094" s="2"/>
      <c r="H10094" s="2"/>
      <c r="I10094" s="2"/>
      <c r="J10094" s="2"/>
      <c r="K10094" s="2"/>
      <c r="L10094" s="2"/>
      <c r="M10094" s="2"/>
      <c r="N10094" s="2"/>
      <c r="O10094" s="2"/>
      <c r="P10094" s="2"/>
      <c r="Q10094" s="2"/>
      <c r="R10094" s="2"/>
      <c r="S10094" s="2"/>
      <c r="T10094" s="2"/>
      <c r="U10094" s="2"/>
      <c r="V10094" s="2"/>
      <c r="W10094" s="2"/>
      <c r="X10094" s="2"/>
      <c r="Y10094" s="2"/>
      <c r="Z10094" s="2"/>
    </row>
    <row r="10095">
      <c r="A10095" s="2"/>
      <c r="B10095" s="2"/>
      <c r="C10095" s="2"/>
      <c r="D10095" s="2"/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</row>
    <row r="10096">
      <c r="A10096" s="2"/>
      <c r="B10096" s="2"/>
      <c r="C10096" s="2"/>
      <c r="D10096" s="2"/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R10096" s="2"/>
      <c r="S10096" s="2"/>
      <c r="T10096" s="2"/>
      <c r="U10096" s="2"/>
      <c r="V10096" s="2"/>
      <c r="W10096" s="2"/>
      <c r="X10096" s="2"/>
      <c r="Y10096" s="2"/>
      <c r="Z10096" s="2"/>
    </row>
    <row r="10097">
      <c r="A10097" s="2"/>
      <c r="B10097" s="2"/>
      <c r="C10097" s="2"/>
      <c r="D10097" s="2"/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</row>
    <row r="10098">
      <c r="A10098" s="2"/>
      <c r="B10098" s="2"/>
      <c r="C10098" s="2"/>
      <c r="D10098" s="2"/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R10098" s="2"/>
      <c r="S10098" s="2"/>
      <c r="T10098" s="2"/>
      <c r="U10098" s="2"/>
      <c r="V10098" s="2"/>
      <c r="W10098" s="2"/>
      <c r="X10098" s="2"/>
      <c r="Y10098" s="2"/>
      <c r="Z10098" s="2"/>
    </row>
    <row r="10099">
      <c r="A10099" s="2"/>
      <c r="B10099" s="2"/>
      <c r="C10099" s="2"/>
      <c r="D10099" s="2"/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</row>
    <row r="10100">
      <c r="A10100" s="2"/>
      <c r="B10100" s="2"/>
      <c r="C10100" s="2"/>
      <c r="D10100" s="2"/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</row>
    <row r="10101">
      <c r="A10101" s="2"/>
      <c r="B10101" s="2"/>
      <c r="C10101" s="2"/>
      <c r="D10101" s="2"/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</row>
    <row r="10102">
      <c r="A10102" s="2"/>
      <c r="B10102" s="2"/>
      <c r="C10102" s="2"/>
      <c r="D10102" s="2"/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</row>
    <row r="10103">
      <c r="A10103" s="2"/>
      <c r="B10103" s="2"/>
      <c r="C10103" s="2"/>
      <c r="D10103" s="2"/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</row>
    <row r="10104">
      <c r="A10104" s="2"/>
      <c r="B10104" s="2"/>
      <c r="C10104" s="2"/>
      <c r="D10104" s="2"/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</row>
    <row r="10105">
      <c r="A10105" s="2"/>
      <c r="B10105" s="2"/>
      <c r="C10105" s="2"/>
      <c r="D10105" s="2"/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</row>
    <row r="10106">
      <c r="A10106" s="2"/>
      <c r="B10106" s="2"/>
      <c r="C10106" s="2"/>
      <c r="D10106" s="2"/>
      <c r="E10106" s="2"/>
      <c r="F10106" s="2"/>
      <c r="G10106" s="2"/>
      <c r="H10106" s="2"/>
      <c r="I10106" s="2"/>
      <c r="J10106" s="2"/>
      <c r="K10106" s="2"/>
      <c r="L10106" s="2"/>
      <c r="M10106" s="2"/>
      <c r="N10106" s="2"/>
      <c r="O10106" s="2"/>
      <c r="P10106" s="2"/>
      <c r="Q10106" s="2"/>
      <c r="R10106" s="2"/>
      <c r="S10106" s="2"/>
      <c r="T10106" s="2"/>
      <c r="U10106" s="2"/>
      <c r="V10106" s="2"/>
      <c r="W10106" s="2"/>
      <c r="X10106" s="2"/>
      <c r="Y10106" s="2"/>
      <c r="Z10106" s="2"/>
    </row>
    <row r="10107">
      <c r="A10107" s="2"/>
      <c r="B10107" s="2"/>
      <c r="C10107" s="2"/>
      <c r="D10107" s="2"/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R10107" s="2"/>
      <c r="S10107" s="2"/>
      <c r="T10107" s="2"/>
      <c r="U10107" s="2"/>
      <c r="V10107" s="2"/>
      <c r="W10107" s="2"/>
      <c r="X10107" s="2"/>
      <c r="Y10107" s="2"/>
      <c r="Z10107" s="2"/>
    </row>
    <row r="10108">
      <c r="A10108" s="2"/>
      <c r="B10108" s="2"/>
      <c r="C10108" s="2"/>
      <c r="D10108" s="2"/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R10108" s="2"/>
      <c r="S10108" s="2"/>
      <c r="T10108" s="2"/>
      <c r="U10108" s="2"/>
      <c r="V10108" s="2"/>
      <c r="W10108" s="2"/>
      <c r="X10108" s="2"/>
      <c r="Y10108" s="2"/>
      <c r="Z10108" s="2"/>
    </row>
    <row r="10109">
      <c r="A10109" s="2"/>
      <c r="B10109" s="2"/>
      <c r="C10109" s="2"/>
      <c r="D10109" s="2"/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R10109" s="2"/>
      <c r="S10109" s="2"/>
      <c r="T10109" s="2"/>
      <c r="U10109" s="2"/>
      <c r="V10109" s="2"/>
      <c r="W10109" s="2"/>
      <c r="X10109" s="2"/>
      <c r="Y10109" s="2"/>
      <c r="Z10109" s="2"/>
    </row>
    <row r="10110">
      <c r="A10110" s="2"/>
      <c r="B10110" s="2"/>
      <c r="C10110" s="2"/>
      <c r="D10110" s="2"/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R10110" s="2"/>
      <c r="S10110" s="2"/>
      <c r="T10110" s="2"/>
      <c r="U10110" s="2"/>
      <c r="V10110" s="2"/>
      <c r="W10110" s="2"/>
      <c r="X10110" s="2"/>
      <c r="Y10110" s="2"/>
      <c r="Z10110" s="2"/>
    </row>
    <row r="10111">
      <c r="A10111" s="2"/>
      <c r="B10111" s="2"/>
      <c r="C10111" s="2"/>
      <c r="D10111" s="2"/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</row>
    <row r="10112">
      <c r="A10112" s="2"/>
      <c r="B10112" s="2"/>
      <c r="C10112" s="2"/>
      <c r="D10112" s="2"/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R10112" s="2"/>
      <c r="S10112" s="2"/>
      <c r="T10112" s="2"/>
      <c r="U10112" s="2"/>
      <c r="V10112" s="2"/>
      <c r="W10112" s="2"/>
      <c r="X10112" s="2"/>
      <c r="Y10112" s="2"/>
      <c r="Z10112" s="2"/>
    </row>
    <row r="10113">
      <c r="A10113" s="2"/>
      <c r="B10113" s="2"/>
      <c r="C10113" s="2"/>
      <c r="D10113" s="2"/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R10113" s="2"/>
      <c r="S10113" s="2"/>
      <c r="T10113" s="2"/>
      <c r="U10113" s="2"/>
      <c r="V10113" s="2"/>
      <c r="W10113" s="2"/>
      <c r="X10113" s="2"/>
      <c r="Y10113" s="2"/>
      <c r="Z10113" s="2"/>
    </row>
    <row r="10114">
      <c r="A10114" s="2"/>
      <c r="B10114" s="2"/>
      <c r="C10114" s="2"/>
      <c r="D10114" s="2"/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</row>
    <row r="10115">
      <c r="A10115" s="2"/>
      <c r="B10115" s="2"/>
      <c r="C10115" s="2"/>
      <c r="D10115" s="2"/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R10115" s="2"/>
      <c r="S10115" s="2"/>
      <c r="T10115" s="2"/>
      <c r="U10115" s="2"/>
      <c r="V10115" s="2"/>
      <c r="W10115" s="2"/>
      <c r="X10115" s="2"/>
      <c r="Y10115" s="2"/>
      <c r="Z10115" s="2"/>
    </row>
    <row r="10116">
      <c r="A10116" s="2"/>
      <c r="B10116" s="2"/>
      <c r="C10116" s="2"/>
      <c r="D10116" s="2"/>
      <c r="E10116" s="2"/>
      <c r="F10116" s="2"/>
      <c r="G10116" s="2"/>
      <c r="H10116" s="2"/>
      <c r="I10116" s="2"/>
      <c r="J10116" s="2"/>
      <c r="K10116" s="2"/>
      <c r="L10116" s="2"/>
      <c r="M10116" s="2"/>
      <c r="N10116" s="2"/>
      <c r="O10116" s="2"/>
      <c r="P10116" s="2"/>
      <c r="Q10116" s="2"/>
      <c r="R10116" s="2"/>
      <c r="S10116" s="2"/>
      <c r="T10116" s="2"/>
      <c r="U10116" s="2"/>
      <c r="V10116" s="2"/>
      <c r="W10116" s="2"/>
      <c r="X10116" s="2"/>
      <c r="Y10116" s="2"/>
      <c r="Z10116" s="2"/>
    </row>
    <row r="10117">
      <c r="A10117" s="2"/>
      <c r="B10117" s="2"/>
      <c r="C10117" s="2"/>
      <c r="D10117" s="2"/>
      <c r="E10117" s="2"/>
      <c r="F10117" s="2"/>
      <c r="G10117" s="2"/>
      <c r="H10117" s="2"/>
      <c r="I10117" s="2"/>
      <c r="J10117" s="2"/>
      <c r="K10117" s="2"/>
      <c r="L10117" s="2"/>
      <c r="M10117" s="2"/>
      <c r="N10117" s="2"/>
      <c r="O10117" s="2"/>
      <c r="P10117" s="2"/>
      <c r="Q10117" s="2"/>
      <c r="R10117" s="2"/>
      <c r="S10117" s="2"/>
      <c r="T10117" s="2"/>
      <c r="U10117" s="2"/>
      <c r="V10117" s="2"/>
      <c r="W10117" s="2"/>
      <c r="X10117" s="2"/>
      <c r="Y10117" s="2"/>
      <c r="Z10117" s="2"/>
    </row>
    <row r="10118">
      <c r="A10118" s="2"/>
      <c r="B10118" s="2"/>
      <c r="C10118" s="2"/>
      <c r="D10118" s="2"/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</row>
    <row r="10119">
      <c r="A10119" s="2"/>
      <c r="B10119" s="2"/>
      <c r="C10119" s="2"/>
      <c r="D10119" s="2"/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R10119" s="2"/>
      <c r="S10119" s="2"/>
      <c r="T10119" s="2"/>
      <c r="U10119" s="2"/>
      <c r="V10119" s="2"/>
      <c r="W10119" s="2"/>
      <c r="X10119" s="2"/>
      <c r="Y10119" s="2"/>
      <c r="Z10119" s="2"/>
    </row>
    <row r="10120">
      <c r="A10120" s="2"/>
      <c r="B10120" s="2"/>
      <c r="C10120" s="2"/>
      <c r="D10120" s="2"/>
      <c r="E10120" s="2"/>
      <c r="F10120" s="2"/>
      <c r="G10120" s="2"/>
      <c r="H10120" s="2"/>
      <c r="I10120" s="2"/>
      <c r="J10120" s="2"/>
      <c r="K10120" s="2"/>
      <c r="L10120" s="2"/>
      <c r="M10120" s="2"/>
      <c r="N10120" s="2"/>
      <c r="O10120" s="2"/>
      <c r="P10120" s="2"/>
      <c r="Q10120" s="2"/>
      <c r="R10120" s="2"/>
      <c r="S10120" s="2"/>
      <c r="T10120" s="2"/>
      <c r="U10120" s="2"/>
      <c r="V10120" s="2"/>
      <c r="W10120" s="2"/>
      <c r="X10120" s="2"/>
      <c r="Y10120" s="2"/>
      <c r="Z10120" s="2"/>
    </row>
    <row r="10121">
      <c r="A10121" s="2"/>
      <c r="B10121" s="2"/>
      <c r="C10121" s="2"/>
      <c r="D10121" s="2"/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R10121" s="2"/>
      <c r="S10121" s="2"/>
      <c r="T10121" s="2"/>
      <c r="U10121" s="2"/>
      <c r="V10121" s="2"/>
      <c r="W10121" s="2"/>
      <c r="X10121" s="2"/>
      <c r="Y10121" s="2"/>
      <c r="Z10121" s="2"/>
    </row>
    <row r="10122">
      <c r="A10122" s="2"/>
      <c r="B10122" s="2"/>
      <c r="C10122" s="2"/>
      <c r="D10122" s="2"/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</row>
    <row r="10123">
      <c r="A10123" s="2"/>
      <c r="B10123" s="2"/>
      <c r="C10123" s="2"/>
      <c r="D10123" s="2"/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R10123" s="2"/>
      <c r="S10123" s="2"/>
      <c r="T10123" s="2"/>
      <c r="U10123" s="2"/>
      <c r="V10123" s="2"/>
      <c r="W10123" s="2"/>
      <c r="X10123" s="2"/>
      <c r="Y10123" s="2"/>
      <c r="Z10123" s="2"/>
    </row>
    <row r="10124">
      <c r="A10124" s="2"/>
      <c r="B10124" s="2"/>
      <c r="C10124" s="2"/>
      <c r="D10124" s="2"/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R10124" s="2"/>
      <c r="S10124" s="2"/>
      <c r="T10124" s="2"/>
      <c r="U10124" s="2"/>
      <c r="V10124" s="2"/>
      <c r="W10124" s="2"/>
      <c r="X10124" s="2"/>
      <c r="Y10124" s="2"/>
      <c r="Z10124" s="2"/>
    </row>
    <row r="10125">
      <c r="A10125" s="2"/>
      <c r="B10125" s="2"/>
      <c r="C10125" s="2"/>
      <c r="D10125" s="2"/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R10125" s="2"/>
      <c r="S10125" s="2"/>
      <c r="T10125" s="2"/>
      <c r="U10125" s="2"/>
      <c r="V10125" s="2"/>
      <c r="W10125" s="2"/>
      <c r="X10125" s="2"/>
      <c r="Y10125" s="2"/>
      <c r="Z10125" s="2"/>
    </row>
    <row r="10126">
      <c r="A10126" s="2"/>
      <c r="B10126" s="2"/>
      <c r="C10126" s="2"/>
      <c r="D10126" s="2"/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</row>
    <row r="10127">
      <c r="A10127" s="2"/>
      <c r="B10127" s="2"/>
      <c r="C10127" s="2"/>
      <c r="D10127" s="2"/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R10127" s="2"/>
      <c r="S10127" s="2"/>
      <c r="T10127" s="2"/>
      <c r="U10127" s="2"/>
      <c r="V10127" s="2"/>
      <c r="W10127" s="2"/>
      <c r="X10127" s="2"/>
      <c r="Y10127" s="2"/>
      <c r="Z10127" s="2"/>
    </row>
    <row r="10128">
      <c r="A10128" s="2"/>
      <c r="B10128" s="2"/>
      <c r="C10128" s="2"/>
      <c r="D10128" s="2"/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</row>
    <row r="10129">
      <c r="A10129" s="2"/>
      <c r="B10129" s="2"/>
      <c r="C10129" s="2"/>
      <c r="D10129" s="2"/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</row>
    <row r="10130">
      <c r="A10130" s="2"/>
      <c r="B10130" s="2"/>
      <c r="C10130" s="2"/>
      <c r="D10130" s="2"/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R10130" s="2"/>
      <c r="S10130" s="2"/>
      <c r="T10130" s="2"/>
      <c r="U10130" s="2"/>
      <c r="V10130" s="2"/>
      <c r="W10130" s="2"/>
      <c r="X10130" s="2"/>
      <c r="Y10130" s="2"/>
      <c r="Z10130" s="2"/>
    </row>
    <row r="10131">
      <c r="A10131" s="2"/>
      <c r="B10131" s="2"/>
      <c r="C10131" s="2"/>
      <c r="D10131" s="2"/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R10131" s="2"/>
      <c r="S10131" s="2"/>
      <c r="T10131" s="2"/>
      <c r="U10131" s="2"/>
      <c r="V10131" s="2"/>
      <c r="W10131" s="2"/>
      <c r="X10131" s="2"/>
      <c r="Y10131" s="2"/>
      <c r="Z10131" s="2"/>
    </row>
    <row r="10132">
      <c r="A10132" s="2"/>
      <c r="B10132" s="2"/>
      <c r="C10132" s="2"/>
      <c r="D10132" s="2"/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</row>
    <row r="10133">
      <c r="A10133" s="2"/>
      <c r="B10133" s="2"/>
      <c r="C10133" s="2"/>
      <c r="D10133" s="2"/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</row>
    <row r="10134">
      <c r="A10134" s="2"/>
      <c r="B10134" s="2"/>
      <c r="C10134" s="2"/>
      <c r="D10134" s="2"/>
      <c r="E10134" s="2"/>
      <c r="F10134" s="2"/>
      <c r="G10134" s="2"/>
      <c r="H10134" s="2"/>
      <c r="I10134" s="2"/>
      <c r="J10134" s="2"/>
      <c r="K10134" s="2"/>
      <c r="L10134" s="2"/>
      <c r="M10134" s="2"/>
      <c r="N10134" s="2"/>
      <c r="O10134" s="2"/>
      <c r="P10134" s="2"/>
      <c r="Q10134" s="2"/>
      <c r="R10134" s="2"/>
      <c r="S10134" s="2"/>
      <c r="T10134" s="2"/>
      <c r="U10134" s="2"/>
      <c r="V10134" s="2"/>
      <c r="W10134" s="2"/>
      <c r="X10134" s="2"/>
      <c r="Y10134" s="2"/>
      <c r="Z10134" s="2"/>
    </row>
    <row r="10135">
      <c r="A10135" s="2"/>
      <c r="B10135" s="2"/>
      <c r="C10135" s="2"/>
      <c r="D10135" s="2"/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</row>
    <row r="10136">
      <c r="A10136" s="2"/>
      <c r="B10136" s="2"/>
      <c r="C10136" s="2"/>
      <c r="D10136" s="2"/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</row>
    <row r="10137">
      <c r="A10137" s="2"/>
      <c r="B10137" s="2"/>
      <c r="C10137" s="2"/>
      <c r="D10137" s="2"/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R10137" s="2"/>
      <c r="S10137" s="2"/>
      <c r="T10137" s="2"/>
      <c r="U10137" s="2"/>
      <c r="V10137" s="2"/>
      <c r="W10137" s="2"/>
      <c r="X10137" s="2"/>
      <c r="Y10137" s="2"/>
      <c r="Z10137" s="2"/>
    </row>
    <row r="10138">
      <c r="A10138" s="2"/>
      <c r="B10138" s="2"/>
      <c r="C10138" s="2"/>
      <c r="D10138" s="2"/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</row>
    <row r="10139">
      <c r="A10139" s="2"/>
      <c r="B10139" s="2"/>
      <c r="C10139" s="2"/>
      <c r="D10139" s="2"/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</row>
    <row r="10140">
      <c r="A10140" s="2"/>
      <c r="B10140" s="2"/>
      <c r="C10140" s="2"/>
      <c r="D10140" s="2"/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R10140" s="2"/>
      <c r="S10140" s="2"/>
      <c r="T10140" s="2"/>
      <c r="U10140" s="2"/>
      <c r="V10140" s="2"/>
      <c r="W10140" s="2"/>
      <c r="X10140" s="2"/>
      <c r="Y10140" s="2"/>
      <c r="Z10140" s="2"/>
    </row>
    <row r="10141">
      <c r="A10141" s="2"/>
      <c r="B10141" s="2"/>
      <c r="C10141" s="2"/>
      <c r="D10141" s="2"/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</row>
    <row r="10142">
      <c r="A10142" s="2"/>
      <c r="B10142" s="2"/>
      <c r="C10142" s="2"/>
      <c r="D10142" s="2"/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</row>
    <row r="10143">
      <c r="A10143" s="2"/>
      <c r="B10143" s="2"/>
      <c r="C10143" s="2"/>
      <c r="D10143" s="2"/>
      <c r="E10143" s="2"/>
      <c r="F10143" s="2"/>
      <c r="G10143" s="2"/>
      <c r="H10143" s="2"/>
      <c r="I10143" s="2"/>
      <c r="J10143" s="2"/>
      <c r="K10143" s="2"/>
      <c r="L10143" s="2"/>
      <c r="M10143" s="2"/>
      <c r="N10143" s="2"/>
      <c r="O10143" s="2"/>
      <c r="P10143" s="2"/>
      <c r="Q10143" s="2"/>
      <c r="R10143" s="2"/>
      <c r="S10143" s="2"/>
      <c r="T10143" s="2"/>
      <c r="U10143" s="2"/>
      <c r="V10143" s="2"/>
      <c r="W10143" s="2"/>
      <c r="X10143" s="2"/>
      <c r="Y10143" s="2"/>
      <c r="Z10143" s="2"/>
    </row>
    <row r="10144">
      <c r="A10144" s="2"/>
      <c r="B10144" s="2"/>
      <c r="C10144" s="2"/>
      <c r="D10144" s="2"/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R10144" s="2"/>
      <c r="S10144" s="2"/>
      <c r="T10144" s="2"/>
      <c r="U10144" s="2"/>
      <c r="V10144" s="2"/>
      <c r="W10144" s="2"/>
      <c r="X10144" s="2"/>
      <c r="Y10144" s="2"/>
      <c r="Z10144" s="2"/>
    </row>
    <row r="10145">
      <c r="A10145" s="2"/>
      <c r="B10145" s="2"/>
      <c r="C10145" s="2"/>
      <c r="D10145" s="2"/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</row>
    <row r="10146">
      <c r="A10146" s="2"/>
      <c r="B10146" s="2"/>
      <c r="C10146" s="2"/>
      <c r="D10146" s="2"/>
      <c r="E10146" s="2"/>
      <c r="F10146" s="2"/>
      <c r="G10146" s="2"/>
      <c r="H10146" s="2"/>
      <c r="I10146" s="2"/>
      <c r="J10146" s="2"/>
      <c r="K10146" s="2"/>
      <c r="L10146" s="2"/>
      <c r="M10146" s="2"/>
      <c r="N10146" s="2"/>
      <c r="O10146" s="2"/>
      <c r="P10146" s="2"/>
      <c r="Q10146" s="2"/>
      <c r="R10146" s="2"/>
      <c r="S10146" s="2"/>
      <c r="T10146" s="2"/>
      <c r="U10146" s="2"/>
      <c r="V10146" s="2"/>
      <c r="W10146" s="2"/>
      <c r="X10146" s="2"/>
      <c r="Y10146" s="2"/>
      <c r="Z10146" s="2"/>
    </row>
    <row r="10147">
      <c r="A10147" s="2"/>
      <c r="B10147" s="2"/>
      <c r="C10147" s="2"/>
      <c r="D10147" s="2"/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</row>
    <row r="10148">
      <c r="A10148" s="2"/>
      <c r="B10148" s="2"/>
      <c r="C10148" s="2"/>
      <c r="D10148" s="2"/>
      <c r="E10148" s="2"/>
      <c r="F10148" s="2"/>
      <c r="G10148" s="2"/>
      <c r="H10148" s="2"/>
      <c r="I10148" s="2"/>
      <c r="J10148" s="2"/>
      <c r="K10148" s="2"/>
      <c r="L10148" s="2"/>
      <c r="M10148" s="2"/>
      <c r="N10148" s="2"/>
      <c r="O10148" s="2"/>
      <c r="P10148" s="2"/>
      <c r="Q10148" s="2"/>
      <c r="R10148" s="2"/>
      <c r="S10148" s="2"/>
      <c r="T10148" s="2"/>
      <c r="U10148" s="2"/>
      <c r="V10148" s="2"/>
      <c r="W10148" s="2"/>
      <c r="X10148" s="2"/>
      <c r="Y10148" s="2"/>
      <c r="Z10148" s="2"/>
    </row>
    <row r="10149">
      <c r="A10149" s="2"/>
      <c r="B10149" s="2"/>
      <c r="C10149" s="2"/>
      <c r="D10149" s="2"/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</row>
    <row r="10150">
      <c r="A10150" s="2"/>
      <c r="B10150" s="2"/>
      <c r="C10150" s="2"/>
      <c r="D10150" s="2"/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R10150" s="2"/>
      <c r="S10150" s="2"/>
      <c r="T10150" s="2"/>
      <c r="U10150" s="2"/>
      <c r="V10150" s="2"/>
      <c r="W10150" s="2"/>
      <c r="X10150" s="2"/>
      <c r="Y10150" s="2"/>
      <c r="Z10150" s="2"/>
    </row>
    <row r="10151">
      <c r="A10151" s="2"/>
      <c r="B10151" s="2"/>
      <c r="C10151" s="2"/>
      <c r="D10151" s="2"/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</row>
    <row r="10152">
      <c r="A10152" s="2"/>
      <c r="B10152" s="2"/>
      <c r="C10152" s="2"/>
      <c r="D10152" s="2"/>
      <c r="E10152" s="2"/>
      <c r="F10152" s="2"/>
      <c r="G10152" s="2"/>
      <c r="H10152" s="2"/>
      <c r="I10152" s="2"/>
      <c r="J10152" s="2"/>
      <c r="K10152" s="2"/>
      <c r="L10152" s="2"/>
      <c r="M10152" s="2"/>
      <c r="N10152" s="2"/>
      <c r="O10152" s="2"/>
      <c r="P10152" s="2"/>
      <c r="Q10152" s="2"/>
      <c r="R10152" s="2"/>
      <c r="S10152" s="2"/>
      <c r="T10152" s="2"/>
      <c r="U10152" s="2"/>
      <c r="V10152" s="2"/>
      <c r="W10152" s="2"/>
      <c r="X10152" s="2"/>
      <c r="Y10152" s="2"/>
      <c r="Z10152" s="2"/>
    </row>
    <row r="10153">
      <c r="A10153" s="2"/>
      <c r="B10153" s="2"/>
      <c r="C10153" s="2"/>
      <c r="D10153" s="2"/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R10153" s="2"/>
      <c r="S10153" s="2"/>
      <c r="T10153" s="2"/>
      <c r="U10153" s="2"/>
      <c r="V10153" s="2"/>
      <c r="W10153" s="2"/>
      <c r="X10153" s="2"/>
      <c r="Y10153" s="2"/>
      <c r="Z10153" s="2"/>
    </row>
    <row r="10154">
      <c r="A10154" s="2"/>
      <c r="B10154" s="2"/>
      <c r="C10154" s="2"/>
      <c r="D10154" s="2"/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</row>
    <row r="10155">
      <c r="A10155" s="2"/>
      <c r="B10155" s="2"/>
      <c r="C10155" s="2"/>
      <c r="D10155" s="2"/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</row>
    <row r="10156">
      <c r="A10156" s="2"/>
      <c r="B10156" s="2"/>
      <c r="C10156" s="2"/>
      <c r="D10156" s="2"/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</row>
    <row r="10157">
      <c r="A10157" s="2"/>
      <c r="B10157" s="2"/>
      <c r="C10157" s="2"/>
      <c r="D10157" s="2"/>
      <c r="E10157" s="2"/>
      <c r="F10157" s="2"/>
      <c r="G10157" s="2"/>
      <c r="H10157" s="2"/>
      <c r="I10157" s="2"/>
      <c r="J10157" s="2"/>
      <c r="K10157" s="2"/>
      <c r="L10157" s="2"/>
      <c r="M10157" s="2"/>
      <c r="N10157" s="2"/>
      <c r="O10157" s="2"/>
      <c r="P10157" s="2"/>
      <c r="Q10157" s="2"/>
      <c r="R10157" s="2"/>
      <c r="S10157" s="2"/>
      <c r="T10157" s="2"/>
      <c r="U10157" s="2"/>
      <c r="V10157" s="2"/>
      <c r="W10157" s="2"/>
      <c r="X10157" s="2"/>
      <c r="Y10157" s="2"/>
      <c r="Z10157" s="2"/>
    </row>
    <row r="10158">
      <c r="A10158" s="2"/>
      <c r="B10158" s="2"/>
      <c r="C10158" s="2"/>
      <c r="D10158" s="2"/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</row>
    <row r="10159">
      <c r="A10159" s="2"/>
      <c r="B10159" s="2"/>
      <c r="C10159" s="2"/>
      <c r="D10159" s="2"/>
      <c r="E10159" s="2"/>
      <c r="F10159" s="2"/>
      <c r="G10159" s="2"/>
      <c r="H10159" s="2"/>
      <c r="I10159" s="2"/>
      <c r="J10159" s="2"/>
      <c r="K10159" s="2"/>
      <c r="L10159" s="2"/>
      <c r="M10159" s="2"/>
      <c r="N10159" s="2"/>
      <c r="O10159" s="2"/>
      <c r="P10159" s="2"/>
      <c r="Q10159" s="2"/>
      <c r="R10159" s="2"/>
      <c r="S10159" s="2"/>
      <c r="T10159" s="2"/>
      <c r="U10159" s="2"/>
      <c r="V10159" s="2"/>
      <c r="W10159" s="2"/>
      <c r="X10159" s="2"/>
      <c r="Y10159" s="2"/>
      <c r="Z10159" s="2"/>
    </row>
    <row r="10160">
      <c r="A10160" s="2"/>
      <c r="B10160" s="2"/>
      <c r="C10160" s="2"/>
      <c r="D10160" s="2"/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</row>
    <row r="10161">
      <c r="A10161" s="2"/>
      <c r="B10161" s="2"/>
      <c r="C10161" s="2"/>
      <c r="D10161" s="2"/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</row>
    <row r="10162">
      <c r="A10162" s="2"/>
      <c r="B10162" s="2"/>
      <c r="C10162" s="2"/>
      <c r="D10162" s="2"/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</row>
    <row r="10163">
      <c r="A10163" s="2"/>
      <c r="B10163" s="2"/>
      <c r="C10163" s="2"/>
      <c r="D10163" s="2"/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</row>
    <row r="10164">
      <c r="A10164" s="2"/>
      <c r="B10164" s="2"/>
      <c r="C10164" s="2"/>
      <c r="D10164" s="2"/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R10164" s="2"/>
      <c r="S10164" s="2"/>
      <c r="T10164" s="2"/>
      <c r="U10164" s="2"/>
      <c r="V10164" s="2"/>
      <c r="W10164" s="2"/>
      <c r="X10164" s="2"/>
      <c r="Y10164" s="2"/>
      <c r="Z10164" s="2"/>
    </row>
    <row r="10165">
      <c r="A10165" s="2"/>
      <c r="B10165" s="2"/>
      <c r="C10165" s="2"/>
      <c r="D10165" s="2"/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</row>
    <row r="10166">
      <c r="A10166" s="2"/>
      <c r="B10166" s="2"/>
      <c r="C10166" s="2"/>
      <c r="D10166" s="2"/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R10166" s="2"/>
      <c r="S10166" s="2"/>
      <c r="T10166" s="2"/>
      <c r="U10166" s="2"/>
      <c r="V10166" s="2"/>
      <c r="W10166" s="2"/>
      <c r="X10166" s="2"/>
      <c r="Y10166" s="2"/>
      <c r="Z10166" s="2"/>
    </row>
    <row r="10167">
      <c r="A10167" s="2"/>
      <c r="B10167" s="2"/>
      <c r="C10167" s="2"/>
      <c r="D10167" s="2"/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</row>
    <row r="10168">
      <c r="A10168" s="2"/>
      <c r="B10168" s="2"/>
      <c r="C10168" s="2"/>
      <c r="D10168" s="2"/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</row>
    <row r="10169">
      <c r="A10169" s="2"/>
      <c r="B10169" s="2"/>
      <c r="C10169" s="2"/>
      <c r="D10169" s="2"/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R10169" s="2"/>
      <c r="S10169" s="2"/>
      <c r="T10169" s="2"/>
      <c r="U10169" s="2"/>
      <c r="V10169" s="2"/>
      <c r="W10169" s="2"/>
      <c r="X10169" s="2"/>
      <c r="Y10169" s="2"/>
      <c r="Z10169" s="2"/>
    </row>
    <row r="10170">
      <c r="A10170" s="2"/>
      <c r="B10170" s="2"/>
      <c r="C10170" s="2"/>
      <c r="D10170" s="2"/>
      <c r="E10170" s="2"/>
      <c r="F10170" s="2"/>
      <c r="G10170" s="2"/>
      <c r="H10170" s="2"/>
      <c r="I10170" s="2"/>
      <c r="J10170" s="2"/>
      <c r="K10170" s="2"/>
      <c r="L10170" s="2"/>
      <c r="M10170" s="2"/>
      <c r="N10170" s="2"/>
      <c r="O10170" s="2"/>
      <c r="P10170" s="2"/>
      <c r="Q10170" s="2"/>
      <c r="R10170" s="2"/>
      <c r="S10170" s="2"/>
      <c r="T10170" s="2"/>
      <c r="U10170" s="2"/>
      <c r="V10170" s="2"/>
      <c r="W10170" s="2"/>
      <c r="X10170" s="2"/>
      <c r="Y10170" s="2"/>
      <c r="Z10170" s="2"/>
    </row>
    <row r="10171">
      <c r="A10171" s="2"/>
      <c r="B10171" s="2"/>
      <c r="C10171" s="2"/>
      <c r="D10171" s="2"/>
      <c r="E10171" s="2"/>
      <c r="F10171" s="2"/>
      <c r="G10171" s="2"/>
      <c r="H10171" s="2"/>
      <c r="I10171" s="2"/>
      <c r="J10171" s="2"/>
      <c r="K10171" s="2"/>
      <c r="L10171" s="2"/>
      <c r="M10171" s="2"/>
      <c r="N10171" s="2"/>
      <c r="O10171" s="2"/>
      <c r="P10171" s="2"/>
      <c r="Q10171" s="2"/>
      <c r="R10171" s="2"/>
      <c r="S10171" s="2"/>
      <c r="T10171" s="2"/>
      <c r="U10171" s="2"/>
      <c r="V10171" s="2"/>
      <c r="W10171" s="2"/>
      <c r="X10171" s="2"/>
      <c r="Y10171" s="2"/>
      <c r="Z10171" s="2"/>
    </row>
    <row r="10172">
      <c r="A10172" s="2"/>
      <c r="B10172" s="2"/>
      <c r="C10172" s="2"/>
      <c r="D10172" s="2"/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</row>
    <row r="10173">
      <c r="A10173" s="2"/>
      <c r="B10173" s="2"/>
      <c r="C10173" s="2"/>
      <c r="D10173" s="2"/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</row>
    <row r="10174">
      <c r="A10174" s="2"/>
      <c r="B10174" s="2"/>
      <c r="C10174" s="2"/>
      <c r="D10174" s="2"/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</row>
    <row r="10175">
      <c r="A10175" s="2"/>
      <c r="B10175" s="2"/>
      <c r="C10175" s="2"/>
      <c r="D10175" s="2"/>
      <c r="E10175" s="2"/>
      <c r="F10175" s="2"/>
      <c r="G10175" s="2"/>
      <c r="H10175" s="2"/>
      <c r="I10175" s="2"/>
      <c r="J10175" s="2"/>
      <c r="K10175" s="2"/>
      <c r="L10175" s="2"/>
      <c r="M10175" s="2"/>
      <c r="N10175" s="2"/>
      <c r="O10175" s="2"/>
      <c r="P10175" s="2"/>
      <c r="Q10175" s="2"/>
      <c r="R10175" s="2"/>
      <c r="S10175" s="2"/>
      <c r="T10175" s="2"/>
      <c r="U10175" s="2"/>
      <c r="V10175" s="2"/>
      <c r="W10175" s="2"/>
      <c r="X10175" s="2"/>
      <c r="Y10175" s="2"/>
      <c r="Z10175" s="2"/>
    </row>
    <row r="10176">
      <c r="A10176" s="2"/>
      <c r="B10176" s="2"/>
      <c r="C10176" s="2"/>
      <c r="D10176" s="2"/>
      <c r="E10176" s="2"/>
      <c r="F10176" s="2"/>
      <c r="G10176" s="2"/>
      <c r="H10176" s="2"/>
      <c r="I10176" s="2"/>
      <c r="J10176" s="2"/>
      <c r="K10176" s="2"/>
      <c r="L10176" s="2"/>
      <c r="M10176" s="2"/>
      <c r="N10176" s="2"/>
      <c r="O10176" s="2"/>
      <c r="P10176" s="2"/>
      <c r="Q10176" s="2"/>
      <c r="R10176" s="2"/>
      <c r="S10176" s="2"/>
      <c r="T10176" s="2"/>
      <c r="U10176" s="2"/>
      <c r="V10176" s="2"/>
      <c r="W10176" s="2"/>
      <c r="X10176" s="2"/>
      <c r="Y10176" s="2"/>
      <c r="Z10176" s="2"/>
    </row>
    <row r="10177">
      <c r="A10177" s="2"/>
      <c r="B10177" s="2"/>
      <c r="C10177" s="2"/>
      <c r="D10177" s="2"/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</row>
    <row r="10178">
      <c r="A10178" s="2"/>
      <c r="B10178" s="2"/>
      <c r="C10178" s="2"/>
      <c r="D10178" s="2"/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</row>
    <row r="10179">
      <c r="A10179" s="2"/>
      <c r="B10179" s="2"/>
      <c r="C10179" s="2"/>
      <c r="D10179" s="2"/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R10179" s="2"/>
      <c r="S10179" s="2"/>
      <c r="T10179" s="2"/>
      <c r="U10179" s="2"/>
      <c r="V10179" s="2"/>
      <c r="W10179" s="2"/>
      <c r="X10179" s="2"/>
      <c r="Y10179" s="2"/>
      <c r="Z10179" s="2"/>
    </row>
    <row r="10180">
      <c r="A10180" s="2"/>
      <c r="B10180" s="2"/>
      <c r="C10180" s="2"/>
      <c r="D10180" s="2"/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</row>
    <row r="10181">
      <c r="A10181" s="2"/>
      <c r="B10181" s="2"/>
      <c r="C10181" s="2"/>
      <c r="D10181" s="2"/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R10181" s="2"/>
      <c r="S10181" s="2"/>
      <c r="T10181" s="2"/>
      <c r="U10181" s="2"/>
      <c r="V10181" s="2"/>
      <c r="W10181" s="2"/>
      <c r="X10181" s="2"/>
      <c r="Y10181" s="2"/>
      <c r="Z10181" s="2"/>
    </row>
    <row r="10182">
      <c r="A10182" s="2"/>
      <c r="B10182" s="2"/>
      <c r="C10182" s="2"/>
      <c r="D10182" s="2"/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R10182" s="2"/>
      <c r="S10182" s="2"/>
      <c r="T10182" s="2"/>
      <c r="U10182" s="2"/>
      <c r="V10182" s="2"/>
      <c r="W10182" s="2"/>
      <c r="X10182" s="2"/>
      <c r="Y10182" s="2"/>
      <c r="Z10182" s="2"/>
    </row>
    <row r="10183">
      <c r="A10183" s="2"/>
      <c r="B10183" s="2"/>
      <c r="C10183" s="2"/>
      <c r="D10183" s="2"/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</row>
    <row r="10184">
      <c r="A10184" s="2"/>
      <c r="B10184" s="2"/>
      <c r="C10184" s="2"/>
      <c r="D10184" s="2"/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</row>
    <row r="10185">
      <c r="A10185" s="2"/>
      <c r="B10185" s="2"/>
      <c r="C10185" s="2"/>
      <c r="D10185" s="2"/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</row>
    <row r="10186">
      <c r="A10186" s="2"/>
      <c r="B10186" s="2"/>
      <c r="C10186" s="2"/>
      <c r="D10186" s="2"/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</row>
    <row r="10187">
      <c r="A10187" s="2"/>
      <c r="B10187" s="2"/>
      <c r="C10187" s="2"/>
      <c r="D10187" s="2"/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</row>
    <row r="10188">
      <c r="A10188" s="2"/>
      <c r="B10188" s="2"/>
      <c r="C10188" s="2"/>
      <c r="D10188" s="2"/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R10188" s="2"/>
      <c r="S10188" s="2"/>
      <c r="T10188" s="2"/>
      <c r="U10188" s="2"/>
      <c r="V10188" s="2"/>
      <c r="W10188" s="2"/>
      <c r="X10188" s="2"/>
      <c r="Y10188" s="2"/>
      <c r="Z10188" s="2"/>
    </row>
    <row r="10189">
      <c r="A10189" s="2"/>
      <c r="B10189" s="2"/>
      <c r="C10189" s="2"/>
      <c r="D10189" s="2"/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</row>
    <row r="10190">
      <c r="A10190" s="2"/>
      <c r="B10190" s="2"/>
      <c r="C10190" s="2"/>
      <c r="D10190" s="2"/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R10190" s="2"/>
      <c r="S10190" s="2"/>
      <c r="T10190" s="2"/>
      <c r="U10190" s="2"/>
      <c r="V10190" s="2"/>
      <c r="W10190" s="2"/>
      <c r="X10190" s="2"/>
      <c r="Y10190" s="2"/>
      <c r="Z10190" s="2"/>
    </row>
    <row r="10191">
      <c r="A10191" s="2"/>
      <c r="B10191" s="2"/>
      <c r="C10191" s="2"/>
      <c r="D10191" s="2"/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R10191" s="2"/>
      <c r="S10191" s="2"/>
      <c r="T10191" s="2"/>
      <c r="U10191" s="2"/>
      <c r="V10191" s="2"/>
      <c r="W10191" s="2"/>
      <c r="X10191" s="2"/>
      <c r="Y10191" s="2"/>
      <c r="Z10191" s="2"/>
    </row>
    <row r="10192">
      <c r="A10192" s="2"/>
      <c r="B10192" s="2"/>
      <c r="C10192" s="2"/>
      <c r="D10192" s="2"/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</row>
    <row r="10193">
      <c r="A10193" s="2"/>
      <c r="B10193" s="2"/>
      <c r="C10193" s="2"/>
      <c r="D10193" s="2"/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</row>
    <row r="10194">
      <c r="A10194" s="2"/>
      <c r="B10194" s="2"/>
      <c r="C10194" s="2"/>
      <c r="D10194" s="2"/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</row>
    <row r="10195">
      <c r="A10195" s="2"/>
      <c r="B10195" s="2"/>
      <c r="C10195" s="2"/>
      <c r="D10195" s="2"/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</row>
    <row r="10196">
      <c r="A10196" s="2"/>
      <c r="B10196" s="2"/>
      <c r="C10196" s="2"/>
      <c r="D10196" s="2"/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R10196" s="2"/>
      <c r="S10196" s="2"/>
      <c r="T10196" s="2"/>
      <c r="U10196" s="2"/>
      <c r="V10196" s="2"/>
      <c r="W10196" s="2"/>
      <c r="X10196" s="2"/>
      <c r="Y10196" s="2"/>
      <c r="Z10196" s="2"/>
    </row>
    <row r="10197">
      <c r="A10197" s="2"/>
      <c r="B10197" s="2"/>
      <c r="C10197" s="2"/>
      <c r="D10197" s="2"/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</row>
    <row r="10198">
      <c r="A10198" s="2"/>
      <c r="B10198" s="2"/>
      <c r="C10198" s="2"/>
      <c r="D10198" s="2"/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</row>
    <row r="10199">
      <c r="A10199" s="2"/>
      <c r="B10199" s="2"/>
      <c r="C10199" s="2"/>
      <c r="D10199" s="2"/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</row>
    <row r="10200">
      <c r="A10200" s="2"/>
      <c r="B10200" s="2"/>
      <c r="C10200" s="2"/>
      <c r="D10200" s="2"/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</row>
    <row r="10201">
      <c r="A10201" s="2"/>
      <c r="B10201" s="2"/>
      <c r="C10201" s="2"/>
      <c r="D10201" s="2"/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</row>
    <row r="10202">
      <c r="A10202" s="2"/>
      <c r="B10202" s="2"/>
      <c r="C10202" s="2"/>
      <c r="D10202" s="2"/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</row>
    <row r="10203">
      <c r="A10203" s="2"/>
      <c r="B10203" s="2"/>
      <c r="C10203" s="2"/>
      <c r="D10203" s="2"/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R10203" s="2"/>
      <c r="S10203" s="2"/>
      <c r="T10203" s="2"/>
      <c r="U10203" s="2"/>
      <c r="V10203" s="2"/>
      <c r="W10203" s="2"/>
      <c r="X10203" s="2"/>
      <c r="Y10203" s="2"/>
      <c r="Z10203" s="2"/>
    </row>
    <row r="10204">
      <c r="A10204" s="2"/>
      <c r="B10204" s="2"/>
      <c r="C10204" s="2"/>
      <c r="D10204" s="2"/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R10204" s="2"/>
      <c r="S10204" s="2"/>
      <c r="T10204" s="2"/>
      <c r="U10204" s="2"/>
      <c r="V10204" s="2"/>
      <c r="W10204" s="2"/>
      <c r="X10204" s="2"/>
      <c r="Y10204" s="2"/>
      <c r="Z10204" s="2"/>
    </row>
    <row r="10205">
      <c r="A10205" s="2"/>
      <c r="B10205" s="2"/>
      <c r="C10205" s="2"/>
      <c r="D10205" s="2"/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</row>
    <row r="10206">
      <c r="A10206" s="2"/>
      <c r="B10206" s="2"/>
      <c r="C10206" s="2"/>
      <c r="D10206" s="2"/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R10206" s="2"/>
      <c r="S10206" s="2"/>
      <c r="T10206" s="2"/>
      <c r="U10206" s="2"/>
      <c r="V10206" s="2"/>
      <c r="W10206" s="2"/>
      <c r="X10206" s="2"/>
      <c r="Y10206" s="2"/>
      <c r="Z10206" s="2"/>
    </row>
    <row r="10207">
      <c r="A10207" s="2"/>
      <c r="B10207" s="2"/>
      <c r="C10207" s="2"/>
      <c r="D10207" s="2"/>
      <c r="E10207" s="2"/>
      <c r="F10207" s="2"/>
      <c r="G10207" s="2"/>
      <c r="H10207" s="2"/>
      <c r="I10207" s="2"/>
      <c r="J10207" s="2"/>
      <c r="K10207" s="2"/>
      <c r="L10207" s="2"/>
      <c r="M10207" s="2"/>
      <c r="N10207" s="2"/>
      <c r="O10207" s="2"/>
      <c r="P10207" s="2"/>
      <c r="Q10207" s="2"/>
      <c r="R10207" s="2"/>
      <c r="S10207" s="2"/>
      <c r="T10207" s="2"/>
      <c r="U10207" s="2"/>
      <c r="V10207" s="2"/>
      <c r="W10207" s="2"/>
      <c r="X10207" s="2"/>
      <c r="Y10207" s="2"/>
      <c r="Z10207" s="2"/>
    </row>
    <row r="10208">
      <c r="A10208" s="2"/>
      <c r="B10208" s="2"/>
      <c r="C10208" s="2"/>
      <c r="D10208" s="2"/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</row>
    <row r="10209">
      <c r="A10209" s="2"/>
      <c r="B10209" s="2"/>
      <c r="C10209" s="2"/>
      <c r="D10209" s="2"/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</row>
    <row r="10210">
      <c r="A10210" s="2"/>
      <c r="B10210" s="2"/>
      <c r="C10210" s="2"/>
      <c r="D10210" s="2"/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</row>
    <row r="10211">
      <c r="A10211" s="2"/>
      <c r="B10211" s="2"/>
      <c r="C10211" s="2"/>
      <c r="D10211" s="2"/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R10211" s="2"/>
      <c r="S10211" s="2"/>
      <c r="T10211" s="2"/>
      <c r="U10211" s="2"/>
      <c r="V10211" s="2"/>
      <c r="W10211" s="2"/>
      <c r="X10211" s="2"/>
      <c r="Y10211" s="2"/>
      <c r="Z10211" s="2"/>
    </row>
    <row r="10212">
      <c r="A10212" s="2"/>
      <c r="B10212" s="2"/>
      <c r="C10212" s="2"/>
      <c r="D10212" s="2"/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R10212" s="2"/>
      <c r="S10212" s="2"/>
      <c r="T10212" s="2"/>
      <c r="U10212" s="2"/>
      <c r="V10212" s="2"/>
      <c r="W10212" s="2"/>
      <c r="X10212" s="2"/>
      <c r="Y10212" s="2"/>
      <c r="Z10212" s="2"/>
    </row>
    <row r="10213">
      <c r="A10213" s="2"/>
      <c r="B10213" s="2"/>
      <c r="C10213" s="2"/>
      <c r="D10213" s="2"/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R10213" s="2"/>
      <c r="S10213" s="2"/>
      <c r="T10213" s="2"/>
      <c r="U10213" s="2"/>
      <c r="V10213" s="2"/>
      <c r="W10213" s="2"/>
      <c r="X10213" s="2"/>
      <c r="Y10213" s="2"/>
      <c r="Z10213" s="2"/>
    </row>
    <row r="10214">
      <c r="A10214" s="2"/>
      <c r="B10214" s="2"/>
      <c r="C10214" s="2"/>
      <c r="D10214" s="2"/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</row>
    <row r="10215">
      <c r="A10215" s="2"/>
      <c r="B10215" s="2"/>
      <c r="C10215" s="2"/>
      <c r="D10215" s="2"/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</row>
    <row r="10216">
      <c r="A10216" s="2"/>
      <c r="B10216" s="2"/>
      <c r="C10216" s="2"/>
      <c r="D10216" s="2"/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</row>
    <row r="10217">
      <c r="A10217" s="2"/>
      <c r="B10217" s="2"/>
      <c r="C10217" s="2"/>
      <c r="D10217" s="2"/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</row>
    <row r="10218">
      <c r="A10218" s="2"/>
      <c r="B10218" s="2"/>
      <c r="C10218" s="2"/>
      <c r="D10218" s="2"/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R10218" s="2"/>
      <c r="S10218" s="2"/>
      <c r="T10218" s="2"/>
      <c r="U10218" s="2"/>
      <c r="V10218" s="2"/>
      <c r="W10218" s="2"/>
      <c r="X10218" s="2"/>
      <c r="Y10218" s="2"/>
      <c r="Z10218" s="2"/>
    </row>
    <row r="10219">
      <c r="A10219" s="2"/>
      <c r="B10219" s="2"/>
      <c r="C10219" s="2"/>
      <c r="D10219" s="2"/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</row>
    <row r="10220">
      <c r="A10220" s="2"/>
      <c r="B10220" s="2"/>
      <c r="C10220" s="2"/>
      <c r="D10220" s="2"/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</row>
    <row r="10221">
      <c r="A10221" s="2"/>
      <c r="B10221" s="2"/>
      <c r="C10221" s="2"/>
      <c r="D10221" s="2"/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R10221" s="2"/>
      <c r="S10221" s="2"/>
      <c r="T10221" s="2"/>
      <c r="U10221" s="2"/>
      <c r="V10221" s="2"/>
      <c r="W10221" s="2"/>
      <c r="X10221" s="2"/>
      <c r="Y10221" s="2"/>
      <c r="Z10221" s="2"/>
    </row>
    <row r="10222">
      <c r="A10222" s="2"/>
      <c r="B10222" s="2"/>
      <c r="C10222" s="2"/>
      <c r="D10222" s="2"/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R10222" s="2"/>
      <c r="S10222" s="2"/>
      <c r="T10222" s="2"/>
      <c r="U10222" s="2"/>
      <c r="V10222" s="2"/>
      <c r="W10222" s="2"/>
      <c r="X10222" s="2"/>
      <c r="Y10222" s="2"/>
      <c r="Z10222" s="2"/>
    </row>
    <row r="10223">
      <c r="A10223" s="2"/>
      <c r="B10223" s="2"/>
      <c r="C10223" s="2"/>
      <c r="D10223" s="2"/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R10223" s="2"/>
      <c r="S10223" s="2"/>
      <c r="T10223" s="2"/>
      <c r="U10223" s="2"/>
      <c r="V10223" s="2"/>
      <c r="W10223" s="2"/>
      <c r="X10223" s="2"/>
      <c r="Y10223" s="2"/>
      <c r="Z10223" s="2"/>
    </row>
    <row r="10224">
      <c r="A10224" s="2"/>
      <c r="B10224" s="2"/>
      <c r="C10224" s="2"/>
      <c r="D10224" s="2"/>
      <c r="E10224" s="2"/>
      <c r="F10224" s="2"/>
      <c r="G10224" s="2"/>
      <c r="H10224" s="2"/>
      <c r="I10224" s="2"/>
      <c r="J10224" s="2"/>
      <c r="K10224" s="2"/>
      <c r="L10224" s="2"/>
      <c r="M10224" s="2"/>
      <c r="N10224" s="2"/>
      <c r="O10224" s="2"/>
      <c r="P10224" s="2"/>
      <c r="Q10224" s="2"/>
      <c r="R10224" s="2"/>
      <c r="S10224" s="2"/>
      <c r="T10224" s="2"/>
      <c r="U10224" s="2"/>
      <c r="V10224" s="2"/>
      <c r="W10224" s="2"/>
      <c r="X10224" s="2"/>
      <c r="Y10224" s="2"/>
      <c r="Z10224" s="2"/>
    </row>
    <row r="10225">
      <c r="A10225" s="2"/>
      <c r="B10225" s="2"/>
      <c r="C10225" s="2"/>
      <c r="D10225" s="2"/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</row>
    <row r="10226">
      <c r="A10226" s="2"/>
      <c r="B10226" s="2"/>
      <c r="C10226" s="2"/>
      <c r="D10226" s="2"/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R10226" s="2"/>
      <c r="S10226" s="2"/>
      <c r="T10226" s="2"/>
      <c r="U10226" s="2"/>
      <c r="V10226" s="2"/>
      <c r="W10226" s="2"/>
      <c r="X10226" s="2"/>
      <c r="Y10226" s="2"/>
      <c r="Z10226" s="2"/>
    </row>
    <row r="10227">
      <c r="A10227" s="2"/>
      <c r="B10227" s="2"/>
      <c r="C10227" s="2"/>
      <c r="D10227" s="2"/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</row>
    <row r="10228">
      <c r="A10228" s="2"/>
      <c r="B10228" s="2"/>
      <c r="C10228" s="2"/>
      <c r="D10228" s="2"/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</row>
    <row r="10229">
      <c r="A10229" s="2"/>
      <c r="B10229" s="2"/>
      <c r="C10229" s="2"/>
      <c r="D10229" s="2"/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R10229" s="2"/>
      <c r="S10229" s="2"/>
      <c r="T10229" s="2"/>
      <c r="U10229" s="2"/>
      <c r="V10229" s="2"/>
      <c r="W10229" s="2"/>
      <c r="X10229" s="2"/>
      <c r="Y10229" s="2"/>
      <c r="Z10229" s="2"/>
    </row>
    <row r="10230">
      <c r="A10230" s="2"/>
      <c r="B10230" s="2"/>
      <c r="C10230" s="2"/>
      <c r="D10230" s="2"/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</row>
    <row r="10231">
      <c r="A10231" s="2"/>
      <c r="B10231" s="2"/>
      <c r="C10231" s="2"/>
      <c r="D10231" s="2"/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</row>
    <row r="10232">
      <c r="A10232" s="2"/>
      <c r="B10232" s="2"/>
      <c r="C10232" s="2"/>
      <c r="D10232" s="2"/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</row>
    <row r="10233">
      <c r="A10233" s="2"/>
      <c r="B10233" s="2"/>
      <c r="C10233" s="2"/>
      <c r="D10233" s="2"/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</row>
    <row r="10234">
      <c r="A10234" s="2"/>
      <c r="B10234" s="2"/>
      <c r="C10234" s="2"/>
      <c r="D10234" s="2"/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</row>
    <row r="10235">
      <c r="A10235" s="2"/>
      <c r="B10235" s="2"/>
      <c r="C10235" s="2"/>
      <c r="D10235" s="2"/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R10235" s="2"/>
      <c r="S10235" s="2"/>
      <c r="T10235" s="2"/>
      <c r="U10235" s="2"/>
      <c r="V10235" s="2"/>
      <c r="W10235" s="2"/>
      <c r="X10235" s="2"/>
      <c r="Y10235" s="2"/>
      <c r="Z10235" s="2"/>
    </row>
    <row r="10236">
      <c r="A10236" s="2"/>
      <c r="B10236" s="2"/>
      <c r="C10236" s="2"/>
      <c r="D10236" s="2"/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</row>
    <row r="10237">
      <c r="A10237" s="2"/>
      <c r="B10237" s="2"/>
      <c r="C10237" s="2"/>
      <c r="D10237" s="2"/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</row>
    <row r="10238">
      <c r="A10238" s="2"/>
      <c r="B10238" s="2"/>
      <c r="C10238" s="2"/>
      <c r="D10238" s="2"/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</row>
    <row r="10239">
      <c r="A10239" s="2"/>
      <c r="B10239" s="2"/>
      <c r="C10239" s="2"/>
      <c r="D10239" s="2"/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</row>
    <row r="10240">
      <c r="A10240" s="2"/>
      <c r="B10240" s="2"/>
      <c r="C10240" s="2"/>
      <c r="D10240" s="2"/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R10240" s="2"/>
      <c r="S10240" s="2"/>
      <c r="T10240" s="2"/>
      <c r="U10240" s="2"/>
      <c r="V10240" s="2"/>
      <c r="W10240" s="2"/>
      <c r="X10240" s="2"/>
      <c r="Y10240" s="2"/>
      <c r="Z10240" s="2"/>
    </row>
    <row r="10241">
      <c r="A10241" s="2"/>
      <c r="B10241" s="2"/>
      <c r="C10241" s="2"/>
      <c r="D10241" s="2"/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</row>
    <row r="10242">
      <c r="A10242" s="2"/>
      <c r="B10242" s="2"/>
      <c r="C10242" s="2"/>
      <c r="D10242" s="2"/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</row>
    <row r="10243">
      <c r="A10243" s="2"/>
      <c r="B10243" s="2"/>
      <c r="C10243" s="2"/>
      <c r="D10243" s="2"/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</row>
    <row r="10244">
      <c r="A10244" s="2"/>
      <c r="B10244" s="2"/>
      <c r="C10244" s="2"/>
      <c r="D10244" s="2"/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</row>
    <row r="10245">
      <c r="A10245" s="2"/>
      <c r="B10245" s="2"/>
      <c r="C10245" s="2"/>
      <c r="D10245" s="2"/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</row>
    <row r="10246">
      <c r="A10246" s="2"/>
      <c r="B10246" s="2"/>
      <c r="C10246" s="2"/>
      <c r="D10246" s="2"/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R10246" s="2"/>
      <c r="S10246" s="2"/>
      <c r="T10246" s="2"/>
      <c r="U10246" s="2"/>
      <c r="V10246" s="2"/>
      <c r="W10246" s="2"/>
      <c r="X10246" s="2"/>
      <c r="Y10246" s="2"/>
      <c r="Z10246" s="2"/>
    </row>
    <row r="10247">
      <c r="A10247" s="2"/>
      <c r="B10247" s="2"/>
      <c r="C10247" s="2"/>
      <c r="D10247" s="2"/>
      <c r="E10247" s="2"/>
      <c r="F10247" s="2"/>
      <c r="G10247" s="2"/>
      <c r="H10247" s="2"/>
      <c r="I10247" s="2"/>
      <c r="J10247" s="2"/>
      <c r="K10247" s="2"/>
      <c r="L10247" s="2"/>
      <c r="M10247" s="2"/>
      <c r="N10247" s="2"/>
      <c r="O10247" s="2"/>
      <c r="P10247" s="2"/>
      <c r="Q10247" s="2"/>
      <c r="R10247" s="2"/>
      <c r="S10247" s="2"/>
      <c r="T10247" s="2"/>
      <c r="U10247" s="2"/>
      <c r="V10247" s="2"/>
      <c r="W10247" s="2"/>
      <c r="X10247" s="2"/>
      <c r="Y10247" s="2"/>
      <c r="Z10247" s="2"/>
    </row>
    <row r="10248">
      <c r="A10248" s="2"/>
      <c r="B10248" s="2"/>
      <c r="C10248" s="2"/>
      <c r="D10248" s="2"/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</row>
    <row r="10249">
      <c r="A10249" s="2"/>
      <c r="B10249" s="2"/>
      <c r="C10249" s="2"/>
      <c r="D10249" s="2"/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</row>
    <row r="10250">
      <c r="A10250" s="2"/>
      <c r="B10250" s="2"/>
      <c r="C10250" s="2"/>
      <c r="D10250" s="2"/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</row>
    <row r="10251">
      <c r="A10251" s="2"/>
      <c r="B10251" s="2"/>
      <c r="C10251" s="2"/>
      <c r="D10251" s="2"/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R10251" s="2"/>
      <c r="S10251" s="2"/>
      <c r="T10251" s="2"/>
      <c r="U10251" s="2"/>
      <c r="V10251" s="2"/>
      <c r="W10251" s="2"/>
      <c r="X10251" s="2"/>
      <c r="Y10251" s="2"/>
      <c r="Z10251" s="2"/>
    </row>
    <row r="10252">
      <c r="A10252" s="2"/>
      <c r="B10252" s="2"/>
      <c r="C10252" s="2"/>
      <c r="D10252" s="2"/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R10252" s="2"/>
      <c r="S10252" s="2"/>
      <c r="T10252" s="2"/>
      <c r="U10252" s="2"/>
      <c r="V10252" s="2"/>
      <c r="W10252" s="2"/>
      <c r="X10252" s="2"/>
      <c r="Y10252" s="2"/>
      <c r="Z10252" s="2"/>
    </row>
    <row r="10253">
      <c r="A10253" s="2"/>
      <c r="B10253" s="2"/>
      <c r="C10253" s="2"/>
      <c r="D10253" s="2"/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</row>
    <row r="10254">
      <c r="A10254" s="2"/>
      <c r="B10254" s="2"/>
      <c r="C10254" s="2"/>
      <c r="D10254" s="2"/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R10254" s="2"/>
      <c r="S10254" s="2"/>
      <c r="T10254" s="2"/>
      <c r="U10254" s="2"/>
      <c r="V10254" s="2"/>
      <c r="W10254" s="2"/>
      <c r="X10254" s="2"/>
      <c r="Y10254" s="2"/>
      <c r="Z10254" s="2"/>
    </row>
    <row r="10255">
      <c r="A10255" s="2"/>
      <c r="B10255" s="2"/>
      <c r="C10255" s="2"/>
      <c r="D10255" s="2"/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</row>
    <row r="10256">
      <c r="A10256" s="2"/>
      <c r="B10256" s="2"/>
      <c r="C10256" s="2"/>
      <c r="D10256" s="2"/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R10256" s="2"/>
      <c r="S10256" s="2"/>
      <c r="T10256" s="2"/>
      <c r="U10256" s="2"/>
      <c r="V10256" s="2"/>
      <c r="W10256" s="2"/>
      <c r="X10256" s="2"/>
      <c r="Y10256" s="2"/>
      <c r="Z10256" s="2"/>
    </row>
    <row r="10257">
      <c r="A10257" s="2"/>
      <c r="B10257" s="2"/>
      <c r="C10257" s="2"/>
      <c r="D10257" s="2"/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</row>
    <row r="10258">
      <c r="A10258" s="2"/>
      <c r="B10258" s="2"/>
      <c r="C10258" s="2"/>
      <c r="D10258" s="2"/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</row>
    <row r="10259">
      <c r="A10259" s="2"/>
      <c r="B10259" s="2"/>
      <c r="C10259" s="2"/>
      <c r="D10259" s="2"/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</row>
    <row r="10260">
      <c r="A10260" s="2"/>
      <c r="B10260" s="2"/>
      <c r="C10260" s="2"/>
      <c r="D10260" s="2"/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</row>
    <row r="10261">
      <c r="A10261" s="2"/>
      <c r="B10261" s="2"/>
      <c r="C10261" s="2"/>
      <c r="D10261" s="2"/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</row>
    <row r="10262">
      <c r="A10262" s="2"/>
      <c r="B10262" s="2"/>
      <c r="C10262" s="2"/>
      <c r="D10262" s="2"/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</row>
    <row r="10263">
      <c r="A10263" s="2"/>
      <c r="B10263" s="2"/>
      <c r="C10263" s="2"/>
      <c r="D10263" s="2"/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R10263" s="2"/>
      <c r="S10263" s="2"/>
      <c r="T10263" s="2"/>
      <c r="U10263" s="2"/>
      <c r="V10263" s="2"/>
      <c r="W10263" s="2"/>
      <c r="X10263" s="2"/>
      <c r="Y10263" s="2"/>
      <c r="Z10263" s="2"/>
    </row>
    <row r="10264">
      <c r="A10264" s="2"/>
      <c r="B10264" s="2"/>
      <c r="C10264" s="2"/>
      <c r="D10264" s="2"/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</row>
    <row r="10265">
      <c r="A10265" s="2"/>
      <c r="B10265" s="2"/>
      <c r="C10265" s="2"/>
      <c r="D10265" s="2"/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</row>
    <row r="10266">
      <c r="A10266" s="2"/>
      <c r="B10266" s="2"/>
      <c r="C10266" s="2"/>
      <c r="D10266" s="2"/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</row>
    <row r="10267">
      <c r="A10267" s="2"/>
      <c r="B10267" s="2"/>
      <c r="C10267" s="2"/>
      <c r="D10267" s="2"/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R10267" s="2"/>
      <c r="S10267" s="2"/>
      <c r="T10267" s="2"/>
      <c r="U10267" s="2"/>
      <c r="V10267" s="2"/>
      <c r="W10267" s="2"/>
      <c r="X10267" s="2"/>
      <c r="Y10267" s="2"/>
      <c r="Z10267" s="2"/>
    </row>
    <row r="10268">
      <c r="A10268" s="2"/>
      <c r="B10268" s="2"/>
      <c r="C10268" s="2"/>
      <c r="D10268" s="2"/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</row>
    <row r="10269">
      <c r="A10269" s="2"/>
      <c r="B10269" s="2"/>
      <c r="C10269" s="2"/>
      <c r="D10269" s="2"/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</row>
    <row r="10270">
      <c r="A10270" s="2"/>
      <c r="B10270" s="2"/>
      <c r="C10270" s="2"/>
      <c r="D10270" s="2"/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</row>
    <row r="10271">
      <c r="A10271" s="2"/>
      <c r="B10271" s="2"/>
      <c r="C10271" s="2"/>
      <c r="D10271" s="2"/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</row>
    <row r="10272">
      <c r="A10272" s="2"/>
      <c r="B10272" s="2"/>
      <c r="C10272" s="2"/>
      <c r="D10272" s="2"/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</row>
    <row r="10273">
      <c r="A10273" s="2"/>
      <c r="B10273" s="2"/>
      <c r="C10273" s="2"/>
      <c r="D10273" s="2"/>
      <c r="E10273" s="2"/>
      <c r="F10273" s="2"/>
      <c r="G10273" s="2"/>
      <c r="H10273" s="2"/>
      <c r="I10273" s="2"/>
      <c r="J10273" s="2"/>
      <c r="K10273" s="2"/>
      <c r="L10273" s="2"/>
      <c r="M10273" s="2"/>
      <c r="N10273" s="2"/>
      <c r="O10273" s="2"/>
      <c r="P10273" s="2"/>
      <c r="Q10273" s="2"/>
      <c r="R10273" s="2"/>
      <c r="S10273" s="2"/>
      <c r="T10273" s="2"/>
      <c r="U10273" s="2"/>
      <c r="V10273" s="2"/>
      <c r="W10273" s="2"/>
      <c r="X10273" s="2"/>
      <c r="Y10273" s="2"/>
      <c r="Z10273" s="2"/>
    </row>
    <row r="10274">
      <c r="A10274" s="2"/>
      <c r="B10274" s="2"/>
      <c r="C10274" s="2"/>
      <c r="D10274" s="2"/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</row>
    <row r="10275">
      <c r="A10275" s="2"/>
      <c r="B10275" s="2"/>
      <c r="C10275" s="2"/>
      <c r="D10275" s="2"/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</row>
    <row r="10276">
      <c r="A10276" s="2"/>
      <c r="B10276" s="2"/>
      <c r="C10276" s="2"/>
      <c r="D10276" s="2"/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</row>
    <row r="10277">
      <c r="A10277" s="2"/>
      <c r="B10277" s="2"/>
      <c r="C10277" s="2"/>
      <c r="D10277" s="2"/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R10277" s="2"/>
      <c r="S10277" s="2"/>
      <c r="T10277" s="2"/>
      <c r="U10277" s="2"/>
      <c r="V10277" s="2"/>
      <c r="W10277" s="2"/>
      <c r="X10277" s="2"/>
      <c r="Y10277" s="2"/>
      <c r="Z10277" s="2"/>
    </row>
    <row r="10278">
      <c r="A10278" s="2"/>
      <c r="B10278" s="2"/>
      <c r="C10278" s="2"/>
      <c r="D10278" s="2"/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R10278" s="2"/>
      <c r="S10278" s="2"/>
      <c r="T10278" s="2"/>
      <c r="U10278" s="2"/>
      <c r="V10278" s="2"/>
      <c r="W10278" s="2"/>
      <c r="X10278" s="2"/>
      <c r="Y10278" s="2"/>
      <c r="Z10278" s="2"/>
    </row>
    <row r="10279">
      <c r="A10279" s="2"/>
      <c r="B10279" s="2"/>
      <c r="C10279" s="2"/>
      <c r="D10279" s="2"/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R10279" s="2"/>
      <c r="S10279" s="2"/>
      <c r="T10279" s="2"/>
      <c r="U10279" s="2"/>
      <c r="V10279" s="2"/>
      <c r="W10279" s="2"/>
      <c r="X10279" s="2"/>
      <c r="Y10279" s="2"/>
      <c r="Z10279" s="2"/>
    </row>
    <row r="10280">
      <c r="A10280" s="2"/>
      <c r="B10280" s="2"/>
      <c r="C10280" s="2"/>
      <c r="D10280" s="2"/>
      <c r="E10280" s="2"/>
      <c r="F10280" s="2"/>
      <c r="G10280" s="2"/>
      <c r="H10280" s="2"/>
      <c r="I10280" s="2"/>
      <c r="J10280" s="2"/>
      <c r="K10280" s="2"/>
      <c r="L10280" s="2"/>
      <c r="M10280" s="2"/>
      <c r="N10280" s="2"/>
      <c r="O10280" s="2"/>
      <c r="P10280" s="2"/>
      <c r="Q10280" s="2"/>
      <c r="R10280" s="2"/>
      <c r="S10280" s="2"/>
      <c r="T10280" s="2"/>
      <c r="U10280" s="2"/>
      <c r="V10280" s="2"/>
      <c r="W10280" s="2"/>
      <c r="X10280" s="2"/>
      <c r="Y10280" s="2"/>
      <c r="Z10280" s="2"/>
    </row>
    <row r="10281">
      <c r="A10281" s="2"/>
      <c r="B10281" s="2"/>
      <c r="C10281" s="2"/>
      <c r="D10281" s="2"/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R10281" s="2"/>
      <c r="S10281" s="2"/>
      <c r="T10281" s="2"/>
      <c r="U10281" s="2"/>
      <c r="V10281" s="2"/>
      <c r="W10281" s="2"/>
      <c r="X10281" s="2"/>
      <c r="Y10281" s="2"/>
      <c r="Z10281" s="2"/>
    </row>
    <row r="10282">
      <c r="A10282" s="2"/>
      <c r="B10282" s="2"/>
      <c r="C10282" s="2"/>
      <c r="D10282" s="2"/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</row>
    <row r="10283">
      <c r="A10283" s="2"/>
      <c r="B10283" s="2"/>
      <c r="C10283" s="2"/>
      <c r="D10283" s="2"/>
      <c r="E10283" s="2"/>
      <c r="F10283" s="2"/>
      <c r="G10283" s="2"/>
      <c r="H10283" s="2"/>
      <c r="I10283" s="2"/>
      <c r="J10283" s="2"/>
      <c r="K10283" s="2"/>
      <c r="L10283" s="2"/>
      <c r="M10283" s="2"/>
      <c r="N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</row>
    <row r="10284">
      <c r="A10284" s="2"/>
      <c r="B10284" s="2"/>
      <c r="C10284" s="2"/>
      <c r="D10284" s="2"/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</row>
    <row r="10285">
      <c r="A10285" s="2"/>
      <c r="B10285" s="2"/>
      <c r="C10285" s="2"/>
      <c r="D10285" s="2"/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R10285" s="2"/>
      <c r="S10285" s="2"/>
      <c r="T10285" s="2"/>
      <c r="U10285" s="2"/>
      <c r="V10285" s="2"/>
      <c r="W10285" s="2"/>
      <c r="X10285" s="2"/>
      <c r="Y10285" s="2"/>
      <c r="Z10285" s="2"/>
    </row>
    <row r="10286">
      <c r="A10286" s="2"/>
      <c r="B10286" s="2"/>
      <c r="C10286" s="2"/>
      <c r="D10286" s="2"/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R10286" s="2"/>
      <c r="S10286" s="2"/>
      <c r="T10286" s="2"/>
      <c r="U10286" s="2"/>
      <c r="V10286" s="2"/>
      <c r="W10286" s="2"/>
      <c r="X10286" s="2"/>
      <c r="Y10286" s="2"/>
      <c r="Z10286" s="2"/>
    </row>
    <row r="10287">
      <c r="A10287" s="2"/>
      <c r="B10287" s="2"/>
      <c r="C10287" s="2"/>
      <c r="D10287" s="2"/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</row>
    <row r="10288">
      <c r="A10288" s="2"/>
      <c r="B10288" s="2"/>
      <c r="C10288" s="2"/>
      <c r="D10288" s="2"/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</row>
    <row r="10289">
      <c r="A10289" s="2"/>
      <c r="B10289" s="2"/>
      <c r="C10289" s="2"/>
      <c r="D10289" s="2"/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</row>
    <row r="10290">
      <c r="A10290" s="2"/>
      <c r="B10290" s="2"/>
      <c r="C10290" s="2"/>
      <c r="D10290" s="2"/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</row>
    <row r="10291">
      <c r="A10291" s="2"/>
      <c r="B10291" s="2"/>
      <c r="C10291" s="2"/>
      <c r="D10291" s="2"/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</row>
    <row r="10292">
      <c r="A10292" s="2"/>
      <c r="B10292" s="2"/>
      <c r="C10292" s="2"/>
      <c r="D10292" s="2"/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</row>
    <row r="10293">
      <c r="A10293" s="2"/>
      <c r="B10293" s="2"/>
      <c r="C10293" s="2"/>
      <c r="D10293" s="2"/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</row>
    <row r="10294">
      <c r="A10294" s="2"/>
      <c r="B10294" s="2"/>
      <c r="C10294" s="2"/>
      <c r="D10294" s="2"/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</row>
    <row r="10295">
      <c r="A10295" s="2"/>
      <c r="B10295" s="2"/>
      <c r="C10295" s="2"/>
      <c r="D10295" s="2"/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</row>
    <row r="10296">
      <c r="A10296" s="2"/>
      <c r="B10296" s="2"/>
      <c r="C10296" s="2"/>
      <c r="D10296" s="2"/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</row>
    <row r="10297">
      <c r="A10297" s="2"/>
      <c r="B10297" s="2"/>
      <c r="C10297" s="2"/>
      <c r="D10297" s="2"/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</row>
    <row r="10298">
      <c r="A10298" s="2"/>
      <c r="B10298" s="2"/>
      <c r="C10298" s="2"/>
      <c r="D10298" s="2"/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R10298" s="2"/>
      <c r="S10298" s="2"/>
      <c r="T10298" s="2"/>
      <c r="U10298" s="2"/>
      <c r="V10298" s="2"/>
      <c r="W10298" s="2"/>
      <c r="X10298" s="2"/>
      <c r="Y10298" s="2"/>
      <c r="Z10298" s="2"/>
    </row>
    <row r="10299">
      <c r="A10299" s="2"/>
      <c r="B10299" s="2"/>
      <c r="C10299" s="2"/>
      <c r="D10299" s="2"/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</row>
    <row r="10300">
      <c r="A10300" s="2"/>
      <c r="B10300" s="2"/>
      <c r="C10300" s="2"/>
      <c r="D10300" s="2"/>
      <c r="E10300" s="2"/>
      <c r="F10300" s="2"/>
      <c r="G10300" s="2"/>
      <c r="H10300" s="2"/>
      <c r="I10300" s="2"/>
      <c r="J10300" s="2"/>
      <c r="K10300" s="2"/>
      <c r="L10300" s="2"/>
      <c r="M10300" s="2"/>
      <c r="N10300" s="2"/>
      <c r="O10300" s="2"/>
      <c r="P10300" s="2"/>
      <c r="Q10300" s="2"/>
      <c r="R10300" s="2"/>
      <c r="S10300" s="2"/>
      <c r="T10300" s="2"/>
      <c r="U10300" s="2"/>
      <c r="V10300" s="2"/>
      <c r="W10300" s="2"/>
      <c r="X10300" s="2"/>
      <c r="Y10300" s="2"/>
      <c r="Z10300" s="2"/>
    </row>
    <row r="10301">
      <c r="A10301" s="2"/>
      <c r="B10301" s="2"/>
      <c r="C10301" s="2"/>
      <c r="D10301" s="2"/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</row>
    <row r="10302">
      <c r="A10302" s="2"/>
      <c r="B10302" s="2"/>
      <c r="C10302" s="2"/>
      <c r="D10302" s="2"/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R10302" s="2"/>
      <c r="S10302" s="2"/>
      <c r="T10302" s="2"/>
      <c r="U10302" s="2"/>
      <c r="V10302" s="2"/>
      <c r="W10302" s="2"/>
      <c r="X10302" s="2"/>
      <c r="Y10302" s="2"/>
      <c r="Z10302" s="2"/>
    </row>
    <row r="10303">
      <c r="A10303" s="2"/>
      <c r="B10303" s="2"/>
      <c r="C10303" s="2"/>
      <c r="D10303" s="2"/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R10303" s="2"/>
      <c r="S10303" s="2"/>
      <c r="T10303" s="2"/>
      <c r="U10303" s="2"/>
      <c r="V10303" s="2"/>
      <c r="W10303" s="2"/>
      <c r="X10303" s="2"/>
      <c r="Y10303" s="2"/>
      <c r="Z10303" s="2"/>
    </row>
    <row r="10304">
      <c r="A10304" s="2"/>
      <c r="B10304" s="2"/>
      <c r="C10304" s="2"/>
      <c r="D10304" s="2"/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</row>
    <row r="10305">
      <c r="A10305" s="2"/>
      <c r="B10305" s="2"/>
      <c r="C10305" s="2"/>
      <c r="D10305" s="2"/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</row>
    <row r="10306">
      <c r="A10306" s="2"/>
      <c r="B10306" s="2"/>
      <c r="C10306" s="2"/>
      <c r="D10306" s="2"/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R10306" s="2"/>
      <c r="S10306" s="2"/>
      <c r="T10306" s="2"/>
      <c r="U10306" s="2"/>
      <c r="V10306" s="2"/>
      <c r="W10306" s="2"/>
      <c r="X10306" s="2"/>
      <c r="Y10306" s="2"/>
      <c r="Z10306" s="2"/>
    </row>
    <row r="10307">
      <c r="A10307" s="2"/>
      <c r="B10307" s="2"/>
      <c r="C10307" s="2"/>
      <c r="D10307" s="2"/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</row>
    <row r="10308">
      <c r="A10308" s="2"/>
      <c r="B10308" s="2"/>
      <c r="C10308" s="2"/>
      <c r="D10308" s="2"/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</row>
    <row r="10309">
      <c r="A10309" s="2"/>
      <c r="B10309" s="2"/>
      <c r="C10309" s="2"/>
      <c r="D10309" s="2"/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R10309" s="2"/>
      <c r="S10309" s="2"/>
      <c r="T10309" s="2"/>
      <c r="U10309" s="2"/>
      <c r="V10309" s="2"/>
      <c r="W10309" s="2"/>
      <c r="X10309" s="2"/>
      <c r="Y10309" s="2"/>
      <c r="Z10309" s="2"/>
    </row>
    <row r="10310">
      <c r="A10310" s="2"/>
      <c r="B10310" s="2"/>
      <c r="C10310" s="2"/>
      <c r="D10310" s="2"/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</row>
    <row r="10311">
      <c r="A10311" s="2"/>
      <c r="B10311" s="2"/>
      <c r="C10311" s="2"/>
      <c r="D10311" s="2"/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R10311" s="2"/>
      <c r="S10311" s="2"/>
      <c r="T10311" s="2"/>
      <c r="U10311" s="2"/>
      <c r="V10311" s="2"/>
      <c r="W10311" s="2"/>
      <c r="X10311" s="2"/>
      <c r="Y10311" s="2"/>
      <c r="Z10311" s="2"/>
    </row>
    <row r="10312">
      <c r="A10312" s="2"/>
      <c r="B10312" s="2"/>
      <c r="C10312" s="2"/>
      <c r="D10312" s="2"/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R10312" s="2"/>
      <c r="S10312" s="2"/>
      <c r="T10312" s="2"/>
      <c r="U10312" s="2"/>
      <c r="V10312" s="2"/>
      <c r="W10312" s="2"/>
      <c r="X10312" s="2"/>
      <c r="Y10312" s="2"/>
      <c r="Z10312" s="2"/>
    </row>
    <row r="10313">
      <c r="A10313" s="2"/>
      <c r="B10313" s="2"/>
      <c r="C10313" s="2"/>
      <c r="D10313" s="2"/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</row>
    <row r="10314">
      <c r="A10314" s="2"/>
      <c r="B10314" s="2"/>
      <c r="C10314" s="2"/>
      <c r="D10314" s="2"/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R10314" s="2"/>
      <c r="S10314" s="2"/>
      <c r="T10314" s="2"/>
      <c r="U10314" s="2"/>
      <c r="V10314" s="2"/>
      <c r="W10314" s="2"/>
      <c r="X10314" s="2"/>
      <c r="Y10314" s="2"/>
      <c r="Z10314" s="2"/>
    </row>
    <row r="10315">
      <c r="A10315" s="2"/>
      <c r="B10315" s="2"/>
      <c r="C10315" s="2"/>
      <c r="D10315" s="2"/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</row>
    <row r="10316">
      <c r="A10316" s="2"/>
      <c r="B10316" s="2"/>
      <c r="C10316" s="2"/>
      <c r="D10316" s="2"/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R10316" s="2"/>
      <c r="S10316" s="2"/>
      <c r="T10316" s="2"/>
      <c r="U10316" s="2"/>
      <c r="V10316" s="2"/>
      <c r="W10316" s="2"/>
      <c r="X10316" s="2"/>
      <c r="Y10316" s="2"/>
      <c r="Z10316" s="2"/>
    </row>
    <row r="10317">
      <c r="A10317" s="2"/>
      <c r="B10317" s="2"/>
      <c r="C10317" s="2"/>
      <c r="D10317" s="2"/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</row>
    <row r="10318">
      <c r="A10318" s="2"/>
      <c r="B10318" s="2"/>
      <c r="C10318" s="2"/>
      <c r="D10318" s="2"/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R10318" s="2"/>
      <c r="S10318" s="2"/>
      <c r="T10318" s="2"/>
      <c r="U10318" s="2"/>
      <c r="V10318" s="2"/>
      <c r="W10318" s="2"/>
      <c r="X10318" s="2"/>
      <c r="Y10318" s="2"/>
      <c r="Z10318" s="2"/>
    </row>
    <row r="10319">
      <c r="A10319" s="2"/>
      <c r="B10319" s="2"/>
      <c r="C10319" s="2"/>
      <c r="D10319" s="2"/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</row>
    <row r="10320">
      <c r="A10320" s="2"/>
      <c r="B10320" s="2"/>
      <c r="C10320" s="2"/>
      <c r="D10320" s="2"/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</row>
    <row r="10321">
      <c r="A10321" s="2"/>
      <c r="B10321" s="2"/>
      <c r="C10321" s="2"/>
      <c r="D10321" s="2"/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</row>
    <row r="10322">
      <c r="A10322" s="2"/>
      <c r="B10322" s="2"/>
      <c r="C10322" s="2"/>
      <c r="D10322" s="2"/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R10322" s="2"/>
      <c r="S10322" s="2"/>
      <c r="T10322" s="2"/>
      <c r="U10322" s="2"/>
      <c r="V10322" s="2"/>
      <c r="W10322" s="2"/>
      <c r="X10322" s="2"/>
      <c r="Y10322" s="2"/>
      <c r="Z10322" s="2"/>
    </row>
    <row r="10323">
      <c r="A10323" s="2"/>
      <c r="B10323" s="2"/>
      <c r="C10323" s="2"/>
      <c r="D10323" s="2"/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</row>
    <row r="10324">
      <c r="A10324" s="2"/>
      <c r="B10324" s="2"/>
      <c r="C10324" s="2"/>
      <c r="D10324" s="2"/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</row>
    <row r="10325">
      <c r="A10325" s="2"/>
      <c r="B10325" s="2"/>
      <c r="C10325" s="2"/>
      <c r="D10325" s="2"/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R10325" s="2"/>
      <c r="S10325" s="2"/>
      <c r="T10325" s="2"/>
      <c r="U10325" s="2"/>
      <c r="V10325" s="2"/>
      <c r="W10325" s="2"/>
      <c r="X10325" s="2"/>
      <c r="Y10325" s="2"/>
      <c r="Z10325" s="2"/>
    </row>
    <row r="10326">
      <c r="A10326" s="2"/>
      <c r="B10326" s="2"/>
      <c r="C10326" s="2"/>
      <c r="D10326" s="2"/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</row>
    <row r="10327">
      <c r="A10327" s="2"/>
      <c r="B10327" s="2"/>
      <c r="C10327" s="2"/>
      <c r="D10327" s="2"/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R10327" s="2"/>
      <c r="S10327" s="2"/>
      <c r="T10327" s="2"/>
      <c r="U10327" s="2"/>
      <c r="V10327" s="2"/>
      <c r="W10327" s="2"/>
      <c r="X10327" s="2"/>
      <c r="Y10327" s="2"/>
      <c r="Z10327" s="2"/>
    </row>
    <row r="10328">
      <c r="A10328" s="2"/>
      <c r="B10328" s="2"/>
      <c r="C10328" s="2"/>
      <c r="D10328" s="2"/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R10328" s="2"/>
      <c r="S10328" s="2"/>
      <c r="T10328" s="2"/>
      <c r="U10328" s="2"/>
      <c r="V10328" s="2"/>
      <c r="W10328" s="2"/>
      <c r="X10328" s="2"/>
      <c r="Y10328" s="2"/>
      <c r="Z10328" s="2"/>
    </row>
    <row r="10329">
      <c r="A10329" s="2"/>
      <c r="B10329" s="2"/>
      <c r="C10329" s="2"/>
      <c r="D10329" s="2"/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</row>
    <row r="10330">
      <c r="A10330" s="2"/>
      <c r="B10330" s="2"/>
      <c r="C10330" s="2"/>
      <c r="D10330" s="2"/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R10330" s="2"/>
      <c r="S10330" s="2"/>
      <c r="T10330" s="2"/>
      <c r="U10330" s="2"/>
      <c r="V10330" s="2"/>
      <c r="W10330" s="2"/>
      <c r="X10330" s="2"/>
      <c r="Y10330" s="2"/>
      <c r="Z10330" s="2"/>
    </row>
    <row r="10331">
      <c r="A10331" s="2"/>
      <c r="B10331" s="2"/>
      <c r="C10331" s="2"/>
      <c r="D10331" s="2"/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</row>
    <row r="10332">
      <c r="A10332" s="2"/>
      <c r="B10332" s="2"/>
      <c r="C10332" s="2"/>
      <c r="D10332" s="2"/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R10332" s="2"/>
      <c r="S10332" s="2"/>
      <c r="T10332" s="2"/>
      <c r="U10332" s="2"/>
      <c r="V10332" s="2"/>
      <c r="W10332" s="2"/>
      <c r="X10332" s="2"/>
      <c r="Y10332" s="2"/>
      <c r="Z10332" s="2"/>
    </row>
    <row r="10333">
      <c r="A10333" s="2"/>
      <c r="B10333" s="2"/>
      <c r="C10333" s="2"/>
      <c r="D10333" s="2"/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</row>
    <row r="10334">
      <c r="A10334" s="2"/>
      <c r="B10334" s="2"/>
      <c r="C10334" s="2"/>
      <c r="D10334" s="2"/>
      <c r="E10334" s="2"/>
      <c r="F10334" s="2"/>
      <c r="G10334" s="2"/>
      <c r="H10334" s="2"/>
      <c r="I10334" s="2"/>
      <c r="J10334" s="2"/>
      <c r="K10334" s="2"/>
      <c r="L10334" s="2"/>
      <c r="M10334" s="2"/>
      <c r="N10334" s="2"/>
      <c r="O10334" s="2"/>
      <c r="P10334" s="2"/>
      <c r="Q10334" s="2"/>
      <c r="R10334" s="2"/>
      <c r="S10334" s="2"/>
      <c r="T10334" s="2"/>
      <c r="U10334" s="2"/>
      <c r="V10334" s="2"/>
      <c r="W10334" s="2"/>
      <c r="X10334" s="2"/>
      <c r="Y10334" s="2"/>
      <c r="Z10334" s="2"/>
    </row>
    <row r="10335">
      <c r="A10335" s="2"/>
      <c r="B10335" s="2"/>
      <c r="C10335" s="2"/>
      <c r="D10335" s="2"/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</row>
    <row r="10336">
      <c r="A10336" s="2"/>
      <c r="B10336" s="2"/>
      <c r="C10336" s="2"/>
      <c r="D10336" s="2"/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R10336" s="2"/>
      <c r="S10336" s="2"/>
      <c r="T10336" s="2"/>
      <c r="U10336" s="2"/>
      <c r="V10336" s="2"/>
      <c r="W10336" s="2"/>
      <c r="X10336" s="2"/>
      <c r="Y10336" s="2"/>
      <c r="Z10336" s="2"/>
    </row>
    <row r="10337">
      <c r="A10337" s="2"/>
      <c r="B10337" s="2"/>
      <c r="C10337" s="2"/>
      <c r="D10337" s="2"/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</row>
    <row r="10338">
      <c r="A10338" s="2"/>
      <c r="B10338" s="2"/>
      <c r="C10338" s="2"/>
      <c r="D10338" s="2"/>
      <c r="E10338" s="2"/>
      <c r="F10338" s="2"/>
      <c r="G10338" s="2"/>
      <c r="H10338" s="2"/>
      <c r="I10338" s="2"/>
      <c r="J10338" s="2"/>
      <c r="K10338" s="2"/>
      <c r="L10338" s="2"/>
      <c r="M10338" s="2"/>
      <c r="N10338" s="2"/>
      <c r="O10338" s="2"/>
      <c r="P10338" s="2"/>
      <c r="Q10338" s="2"/>
      <c r="R10338" s="2"/>
      <c r="S10338" s="2"/>
      <c r="T10338" s="2"/>
      <c r="U10338" s="2"/>
      <c r="V10338" s="2"/>
      <c r="W10338" s="2"/>
      <c r="X10338" s="2"/>
      <c r="Y10338" s="2"/>
      <c r="Z10338" s="2"/>
    </row>
    <row r="10339">
      <c r="A10339" s="2"/>
      <c r="B10339" s="2"/>
      <c r="C10339" s="2"/>
      <c r="D10339" s="2"/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</row>
    <row r="10340">
      <c r="A10340" s="2"/>
      <c r="B10340" s="2"/>
      <c r="C10340" s="2"/>
      <c r="D10340" s="2"/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</row>
    <row r="10341">
      <c r="A10341" s="2"/>
      <c r="B10341" s="2"/>
      <c r="C10341" s="2"/>
      <c r="D10341" s="2"/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</row>
    <row r="10342">
      <c r="A10342" s="2"/>
      <c r="B10342" s="2"/>
      <c r="C10342" s="2"/>
      <c r="D10342" s="2"/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R10342" s="2"/>
      <c r="S10342" s="2"/>
      <c r="T10342" s="2"/>
      <c r="U10342" s="2"/>
      <c r="V10342" s="2"/>
      <c r="W10342" s="2"/>
      <c r="X10342" s="2"/>
      <c r="Y10342" s="2"/>
      <c r="Z10342" s="2"/>
    </row>
    <row r="10343">
      <c r="A10343" s="2"/>
      <c r="B10343" s="2"/>
      <c r="C10343" s="2"/>
      <c r="D10343" s="2"/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R10343" s="2"/>
      <c r="S10343" s="2"/>
      <c r="T10343" s="2"/>
      <c r="U10343" s="2"/>
      <c r="V10343" s="2"/>
      <c r="W10343" s="2"/>
      <c r="X10343" s="2"/>
      <c r="Y10343" s="2"/>
      <c r="Z10343" s="2"/>
    </row>
    <row r="10344">
      <c r="A10344" s="2"/>
      <c r="B10344" s="2"/>
      <c r="C10344" s="2"/>
      <c r="D10344" s="2"/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R10344" s="2"/>
      <c r="S10344" s="2"/>
      <c r="T10344" s="2"/>
      <c r="U10344" s="2"/>
      <c r="V10344" s="2"/>
      <c r="W10344" s="2"/>
      <c r="X10344" s="2"/>
      <c r="Y10344" s="2"/>
      <c r="Z10344" s="2"/>
    </row>
    <row r="10345">
      <c r="A10345" s="2"/>
      <c r="B10345" s="2"/>
      <c r="C10345" s="2"/>
      <c r="D10345" s="2"/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</row>
    <row r="10346">
      <c r="A10346" s="2"/>
      <c r="B10346" s="2"/>
      <c r="C10346" s="2"/>
      <c r="D10346" s="2"/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R10346" s="2"/>
      <c r="S10346" s="2"/>
      <c r="T10346" s="2"/>
      <c r="U10346" s="2"/>
      <c r="V10346" s="2"/>
      <c r="W10346" s="2"/>
      <c r="X10346" s="2"/>
      <c r="Y10346" s="2"/>
      <c r="Z10346" s="2"/>
    </row>
    <row r="10347">
      <c r="A10347" s="2"/>
      <c r="B10347" s="2"/>
      <c r="C10347" s="2"/>
      <c r="D10347" s="2"/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</row>
    <row r="10348">
      <c r="A10348" s="2"/>
      <c r="B10348" s="2"/>
      <c r="C10348" s="2"/>
      <c r="D10348" s="2"/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</row>
    <row r="10349">
      <c r="A10349" s="2"/>
      <c r="B10349" s="2"/>
      <c r="C10349" s="2"/>
      <c r="D10349" s="2"/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</row>
    <row r="10350">
      <c r="A10350" s="2"/>
      <c r="B10350" s="2"/>
      <c r="C10350" s="2"/>
      <c r="D10350" s="2"/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</row>
    <row r="10351">
      <c r="A10351" s="2"/>
      <c r="B10351" s="2"/>
      <c r="C10351" s="2"/>
      <c r="D10351" s="2"/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</row>
    <row r="10352">
      <c r="A10352" s="2"/>
      <c r="B10352" s="2"/>
      <c r="C10352" s="2"/>
      <c r="D10352" s="2"/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</row>
    <row r="10353">
      <c r="A10353" s="2"/>
      <c r="B10353" s="2"/>
      <c r="C10353" s="2"/>
      <c r="D10353" s="2"/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R10353" s="2"/>
      <c r="S10353" s="2"/>
      <c r="T10353" s="2"/>
      <c r="U10353" s="2"/>
      <c r="V10353" s="2"/>
      <c r="W10353" s="2"/>
      <c r="X10353" s="2"/>
      <c r="Y10353" s="2"/>
      <c r="Z10353" s="2"/>
    </row>
    <row r="10354">
      <c r="A10354" s="2"/>
      <c r="B10354" s="2"/>
      <c r="C10354" s="2"/>
      <c r="D10354" s="2"/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</row>
    <row r="10355">
      <c r="A10355" s="2"/>
      <c r="B10355" s="2"/>
      <c r="C10355" s="2"/>
      <c r="D10355" s="2"/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R10355" s="2"/>
      <c r="S10355" s="2"/>
      <c r="T10355" s="2"/>
      <c r="U10355" s="2"/>
      <c r="V10355" s="2"/>
      <c r="W10355" s="2"/>
      <c r="X10355" s="2"/>
      <c r="Y10355" s="2"/>
      <c r="Z10355" s="2"/>
    </row>
    <row r="10356">
      <c r="A10356" s="2"/>
      <c r="B10356" s="2"/>
      <c r="C10356" s="2"/>
      <c r="D10356" s="2"/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</row>
    <row r="10357">
      <c r="A10357" s="2"/>
      <c r="B10357" s="2"/>
      <c r="C10357" s="2"/>
      <c r="D10357" s="2"/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</row>
    <row r="10358">
      <c r="A10358" s="2"/>
      <c r="B10358" s="2"/>
      <c r="C10358" s="2"/>
      <c r="D10358" s="2"/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R10358" s="2"/>
      <c r="S10358" s="2"/>
      <c r="T10358" s="2"/>
      <c r="U10358" s="2"/>
      <c r="V10358" s="2"/>
      <c r="W10358" s="2"/>
      <c r="X10358" s="2"/>
      <c r="Y10358" s="2"/>
      <c r="Z10358" s="2"/>
    </row>
    <row r="10359">
      <c r="A10359" s="2"/>
      <c r="B10359" s="2"/>
      <c r="C10359" s="2"/>
      <c r="D10359" s="2"/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</row>
    <row r="10360">
      <c r="A10360" s="2"/>
      <c r="B10360" s="2"/>
      <c r="C10360" s="2"/>
      <c r="D10360" s="2"/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</row>
    <row r="10361">
      <c r="A10361" s="2"/>
      <c r="B10361" s="2"/>
      <c r="C10361" s="2"/>
      <c r="D10361" s="2"/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</row>
    <row r="10362">
      <c r="A10362" s="2"/>
      <c r="B10362" s="2"/>
      <c r="C10362" s="2"/>
      <c r="D10362" s="2"/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</row>
    <row r="10363">
      <c r="A10363" s="2"/>
      <c r="B10363" s="2"/>
      <c r="C10363" s="2"/>
      <c r="D10363" s="2"/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R10363" s="2"/>
      <c r="S10363" s="2"/>
      <c r="T10363" s="2"/>
      <c r="U10363" s="2"/>
      <c r="V10363" s="2"/>
      <c r="W10363" s="2"/>
      <c r="X10363" s="2"/>
      <c r="Y10363" s="2"/>
      <c r="Z10363" s="2"/>
    </row>
    <row r="10364">
      <c r="A10364" s="2"/>
      <c r="B10364" s="2"/>
      <c r="C10364" s="2"/>
      <c r="D10364" s="2"/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R10364" s="2"/>
      <c r="S10364" s="2"/>
      <c r="T10364" s="2"/>
      <c r="U10364" s="2"/>
      <c r="V10364" s="2"/>
      <c r="W10364" s="2"/>
      <c r="X10364" s="2"/>
      <c r="Y10364" s="2"/>
      <c r="Z10364" s="2"/>
    </row>
    <row r="10365">
      <c r="A10365" s="2"/>
      <c r="B10365" s="2"/>
      <c r="C10365" s="2"/>
      <c r="D10365" s="2"/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R10365" s="2"/>
      <c r="S10365" s="2"/>
      <c r="T10365" s="2"/>
      <c r="U10365" s="2"/>
      <c r="V10365" s="2"/>
      <c r="W10365" s="2"/>
      <c r="X10365" s="2"/>
      <c r="Y10365" s="2"/>
      <c r="Z10365" s="2"/>
    </row>
    <row r="10366">
      <c r="A10366" s="2"/>
      <c r="B10366" s="2"/>
      <c r="C10366" s="2"/>
      <c r="D10366" s="2"/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R10366" s="2"/>
      <c r="S10366" s="2"/>
      <c r="T10366" s="2"/>
      <c r="U10366" s="2"/>
      <c r="V10366" s="2"/>
      <c r="W10366" s="2"/>
      <c r="X10366" s="2"/>
      <c r="Y10366" s="2"/>
      <c r="Z10366" s="2"/>
    </row>
    <row r="10367">
      <c r="A10367" s="2"/>
      <c r="B10367" s="2"/>
      <c r="C10367" s="2"/>
      <c r="D10367" s="2"/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</row>
    <row r="10368">
      <c r="A10368" s="2"/>
      <c r="B10368" s="2"/>
      <c r="C10368" s="2"/>
      <c r="D10368" s="2"/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R10368" s="2"/>
      <c r="S10368" s="2"/>
      <c r="T10368" s="2"/>
      <c r="U10368" s="2"/>
      <c r="V10368" s="2"/>
      <c r="W10368" s="2"/>
      <c r="X10368" s="2"/>
      <c r="Y10368" s="2"/>
      <c r="Z10368" s="2"/>
    </row>
    <row r="10369">
      <c r="A10369" s="2"/>
      <c r="B10369" s="2"/>
      <c r="C10369" s="2"/>
      <c r="D10369" s="2"/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R10369" s="2"/>
      <c r="S10369" s="2"/>
      <c r="T10369" s="2"/>
      <c r="U10369" s="2"/>
      <c r="V10369" s="2"/>
      <c r="W10369" s="2"/>
      <c r="X10369" s="2"/>
      <c r="Y10369" s="2"/>
      <c r="Z10369" s="2"/>
    </row>
    <row r="10370">
      <c r="A10370" s="2"/>
      <c r="B10370" s="2"/>
      <c r="C10370" s="2"/>
      <c r="D10370" s="2"/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</row>
    <row r="10371">
      <c r="A10371" s="2"/>
      <c r="B10371" s="2"/>
      <c r="C10371" s="2"/>
      <c r="D10371" s="2"/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</row>
    <row r="10372">
      <c r="A10372" s="2"/>
      <c r="B10372" s="2"/>
      <c r="C10372" s="2"/>
      <c r="D10372" s="2"/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R10372" s="2"/>
      <c r="S10372" s="2"/>
      <c r="T10372" s="2"/>
      <c r="U10372" s="2"/>
      <c r="V10372" s="2"/>
      <c r="W10372" s="2"/>
      <c r="X10372" s="2"/>
      <c r="Y10372" s="2"/>
      <c r="Z10372" s="2"/>
    </row>
    <row r="10373">
      <c r="A10373" s="2"/>
      <c r="B10373" s="2"/>
      <c r="C10373" s="2"/>
      <c r="D10373" s="2"/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</row>
    <row r="10374">
      <c r="A10374" s="2"/>
      <c r="B10374" s="2"/>
      <c r="C10374" s="2"/>
      <c r="D10374" s="2"/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</row>
    <row r="10375">
      <c r="A10375" s="2"/>
      <c r="B10375" s="2"/>
      <c r="C10375" s="2"/>
      <c r="D10375" s="2"/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</row>
    <row r="10376">
      <c r="A10376" s="2"/>
      <c r="B10376" s="2"/>
      <c r="C10376" s="2"/>
      <c r="D10376" s="2"/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R10376" s="2"/>
      <c r="S10376" s="2"/>
      <c r="T10376" s="2"/>
      <c r="U10376" s="2"/>
      <c r="V10376" s="2"/>
      <c r="W10376" s="2"/>
      <c r="X10376" s="2"/>
      <c r="Y10376" s="2"/>
      <c r="Z10376" s="2"/>
    </row>
    <row r="10377">
      <c r="A10377" s="2"/>
      <c r="B10377" s="2"/>
      <c r="C10377" s="2"/>
      <c r="D10377" s="2"/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</row>
    <row r="10378">
      <c r="A10378" s="2"/>
      <c r="B10378" s="2"/>
      <c r="C10378" s="2"/>
      <c r="D10378" s="2"/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</row>
    <row r="10379">
      <c r="A10379" s="2"/>
      <c r="B10379" s="2"/>
      <c r="C10379" s="2"/>
      <c r="D10379" s="2"/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</row>
    <row r="10380">
      <c r="A10380" s="2"/>
      <c r="B10380" s="2"/>
      <c r="C10380" s="2"/>
      <c r="D10380" s="2"/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</row>
    <row r="10381">
      <c r="A10381" s="2"/>
      <c r="B10381" s="2"/>
      <c r="C10381" s="2"/>
      <c r="D10381" s="2"/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</row>
    <row r="10382">
      <c r="A10382" s="2"/>
      <c r="B10382" s="2"/>
      <c r="C10382" s="2"/>
      <c r="D10382" s="2"/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</row>
    <row r="10383">
      <c r="A10383" s="2"/>
      <c r="B10383" s="2"/>
      <c r="C10383" s="2"/>
      <c r="D10383" s="2"/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</row>
    <row r="10384">
      <c r="A10384" s="2"/>
      <c r="B10384" s="2"/>
      <c r="C10384" s="2"/>
      <c r="D10384" s="2"/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</row>
    <row r="10385">
      <c r="A10385" s="2"/>
      <c r="B10385" s="2"/>
      <c r="C10385" s="2"/>
      <c r="D10385" s="2"/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</row>
    <row r="10386">
      <c r="A10386" s="2"/>
      <c r="B10386" s="2"/>
      <c r="C10386" s="2"/>
      <c r="D10386" s="2"/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</row>
    <row r="10387">
      <c r="A10387" s="2"/>
      <c r="B10387" s="2"/>
      <c r="C10387" s="2"/>
      <c r="D10387" s="2"/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R10387" s="2"/>
      <c r="S10387" s="2"/>
      <c r="T10387" s="2"/>
      <c r="U10387" s="2"/>
      <c r="V10387" s="2"/>
      <c r="W10387" s="2"/>
      <c r="X10387" s="2"/>
      <c r="Y10387" s="2"/>
      <c r="Z10387" s="2"/>
    </row>
    <row r="10388">
      <c r="A10388" s="2"/>
      <c r="B10388" s="2"/>
      <c r="C10388" s="2"/>
      <c r="D10388" s="2"/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R10388" s="2"/>
      <c r="S10388" s="2"/>
      <c r="T10388" s="2"/>
      <c r="U10388" s="2"/>
      <c r="V10388" s="2"/>
      <c r="W10388" s="2"/>
      <c r="X10388" s="2"/>
      <c r="Y10388" s="2"/>
      <c r="Z10388" s="2"/>
    </row>
    <row r="10389">
      <c r="A10389" s="2"/>
      <c r="B10389" s="2"/>
      <c r="C10389" s="2"/>
      <c r="D10389" s="2"/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</row>
    <row r="10390">
      <c r="A10390" s="2"/>
      <c r="B10390" s="2"/>
      <c r="C10390" s="2"/>
      <c r="D10390" s="2"/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R10390" s="2"/>
      <c r="S10390" s="2"/>
      <c r="T10390" s="2"/>
      <c r="U10390" s="2"/>
      <c r="V10390" s="2"/>
      <c r="W10390" s="2"/>
      <c r="X10390" s="2"/>
      <c r="Y10390" s="2"/>
      <c r="Z10390" s="2"/>
    </row>
    <row r="10391">
      <c r="A10391" s="2"/>
      <c r="B10391" s="2"/>
      <c r="C10391" s="2"/>
      <c r="D10391" s="2"/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R10391" s="2"/>
      <c r="S10391" s="2"/>
      <c r="T10391" s="2"/>
      <c r="U10391" s="2"/>
      <c r="V10391" s="2"/>
      <c r="W10391" s="2"/>
      <c r="X10391" s="2"/>
      <c r="Y10391" s="2"/>
      <c r="Z10391" s="2"/>
    </row>
    <row r="10392">
      <c r="A10392" s="2"/>
      <c r="B10392" s="2"/>
      <c r="C10392" s="2"/>
      <c r="D10392" s="2"/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R10392" s="2"/>
      <c r="S10392" s="2"/>
      <c r="T10392" s="2"/>
      <c r="U10392" s="2"/>
      <c r="V10392" s="2"/>
      <c r="W10392" s="2"/>
      <c r="X10392" s="2"/>
      <c r="Y10392" s="2"/>
      <c r="Z10392" s="2"/>
    </row>
    <row r="10393">
      <c r="A10393" s="2"/>
      <c r="B10393" s="2"/>
      <c r="C10393" s="2"/>
      <c r="D10393" s="2"/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R10393" s="2"/>
      <c r="S10393" s="2"/>
      <c r="T10393" s="2"/>
      <c r="U10393" s="2"/>
      <c r="V10393" s="2"/>
      <c r="W10393" s="2"/>
      <c r="X10393" s="2"/>
      <c r="Y10393" s="2"/>
      <c r="Z10393" s="2"/>
    </row>
    <row r="10394">
      <c r="A10394" s="2"/>
      <c r="B10394" s="2"/>
      <c r="C10394" s="2"/>
      <c r="D10394" s="2"/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</row>
    <row r="10395">
      <c r="A10395" s="2"/>
      <c r="B10395" s="2"/>
      <c r="C10395" s="2"/>
      <c r="D10395" s="2"/>
      <c r="E10395" s="2"/>
      <c r="F10395" s="2"/>
      <c r="G10395" s="2"/>
      <c r="H10395" s="2"/>
      <c r="I10395" s="2"/>
      <c r="J10395" s="2"/>
      <c r="K10395" s="2"/>
      <c r="L10395" s="2"/>
      <c r="M10395" s="2"/>
      <c r="N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</row>
    <row r="10396">
      <c r="A10396" s="2"/>
      <c r="B10396" s="2"/>
      <c r="C10396" s="2"/>
      <c r="D10396" s="2"/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</row>
    <row r="10397">
      <c r="A10397" s="2"/>
      <c r="B10397" s="2"/>
      <c r="C10397" s="2"/>
      <c r="D10397" s="2"/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</row>
    <row r="10398">
      <c r="A10398" s="2"/>
      <c r="B10398" s="2"/>
      <c r="C10398" s="2"/>
      <c r="D10398" s="2"/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</row>
    <row r="10399">
      <c r="A10399" s="2"/>
      <c r="B10399" s="2"/>
      <c r="C10399" s="2"/>
      <c r="D10399" s="2"/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</row>
    <row r="10400">
      <c r="A10400" s="2"/>
      <c r="B10400" s="2"/>
      <c r="C10400" s="2"/>
      <c r="D10400" s="2"/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</row>
    <row r="10401">
      <c r="A10401" s="2"/>
      <c r="B10401" s="2"/>
      <c r="C10401" s="2"/>
      <c r="D10401" s="2"/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R10401" s="2"/>
      <c r="S10401" s="2"/>
      <c r="T10401" s="2"/>
      <c r="U10401" s="2"/>
      <c r="V10401" s="2"/>
      <c r="W10401" s="2"/>
      <c r="X10401" s="2"/>
      <c r="Y10401" s="2"/>
      <c r="Z10401" s="2"/>
    </row>
    <row r="10402">
      <c r="A10402" s="2"/>
      <c r="B10402" s="2"/>
      <c r="C10402" s="2"/>
      <c r="D10402" s="2"/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</row>
    <row r="10403">
      <c r="A10403" s="2"/>
      <c r="B10403" s="2"/>
      <c r="C10403" s="2"/>
      <c r="D10403" s="2"/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R10403" s="2"/>
      <c r="S10403" s="2"/>
      <c r="T10403" s="2"/>
      <c r="U10403" s="2"/>
      <c r="V10403" s="2"/>
      <c r="W10403" s="2"/>
      <c r="X10403" s="2"/>
      <c r="Y10403" s="2"/>
      <c r="Z10403" s="2"/>
    </row>
    <row r="10404">
      <c r="A10404" s="2"/>
      <c r="B10404" s="2"/>
      <c r="C10404" s="2"/>
      <c r="D10404" s="2"/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</row>
    <row r="10405">
      <c r="A10405" s="2"/>
      <c r="B10405" s="2"/>
      <c r="C10405" s="2"/>
      <c r="D10405" s="2"/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</row>
    <row r="10406">
      <c r="A10406" s="2"/>
      <c r="B10406" s="2"/>
      <c r="C10406" s="2"/>
      <c r="D10406" s="2"/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R10406" s="2"/>
      <c r="S10406" s="2"/>
      <c r="T10406" s="2"/>
      <c r="U10406" s="2"/>
      <c r="V10406" s="2"/>
      <c r="W10406" s="2"/>
      <c r="X10406" s="2"/>
      <c r="Y10406" s="2"/>
      <c r="Z10406" s="2"/>
    </row>
    <row r="10407">
      <c r="A10407" s="2"/>
      <c r="B10407" s="2"/>
      <c r="C10407" s="2"/>
      <c r="D10407" s="2"/>
      <c r="E10407" s="2"/>
      <c r="F10407" s="2"/>
      <c r="G10407" s="2"/>
      <c r="H10407" s="2"/>
      <c r="I10407" s="2"/>
      <c r="J10407" s="2"/>
      <c r="K10407" s="2"/>
      <c r="L10407" s="2"/>
      <c r="M10407" s="2"/>
      <c r="N10407" s="2"/>
      <c r="O10407" s="2"/>
      <c r="P10407" s="2"/>
      <c r="Q10407" s="2"/>
      <c r="R10407" s="2"/>
      <c r="S10407" s="2"/>
      <c r="T10407" s="2"/>
      <c r="U10407" s="2"/>
      <c r="V10407" s="2"/>
      <c r="W10407" s="2"/>
      <c r="X10407" s="2"/>
      <c r="Y10407" s="2"/>
      <c r="Z10407" s="2"/>
    </row>
    <row r="10408">
      <c r="A10408" s="2"/>
      <c r="B10408" s="2"/>
      <c r="C10408" s="2"/>
      <c r="D10408" s="2"/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</row>
    <row r="10409">
      <c r="A10409" s="2"/>
      <c r="B10409" s="2"/>
      <c r="C10409" s="2"/>
      <c r="D10409" s="2"/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</row>
    <row r="10410">
      <c r="A10410" s="2"/>
      <c r="B10410" s="2"/>
      <c r="C10410" s="2"/>
      <c r="D10410" s="2"/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R10410" s="2"/>
      <c r="S10410" s="2"/>
      <c r="T10410" s="2"/>
      <c r="U10410" s="2"/>
      <c r="V10410" s="2"/>
      <c r="W10410" s="2"/>
      <c r="X10410" s="2"/>
      <c r="Y10410" s="2"/>
      <c r="Z10410" s="2"/>
    </row>
    <row r="10411">
      <c r="A10411" s="2"/>
      <c r="B10411" s="2"/>
      <c r="C10411" s="2"/>
      <c r="D10411" s="2"/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</row>
    <row r="10412">
      <c r="A10412" s="2"/>
      <c r="B10412" s="2"/>
      <c r="C10412" s="2"/>
      <c r="D10412" s="2"/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R10412" s="2"/>
      <c r="S10412" s="2"/>
      <c r="T10412" s="2"/>
      <c r="U10412" s="2"/>
      <c r="V10412" s="2"/>
      <c r="W10412" s="2"/>
      <c r="X10412" s="2"/>
      <c r="Y10412" s="2"/>
      <c r="Z10412" s="2"/>
    </row>
    <row r="10413">
      <c r="A10413" s="2"/>
      <c r="B10413" s="2"/>
      <c r="C10413" s="2"/>
      <c r="D10413" s="2"/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</row>
    <row r="10414">
      <c r="A10414" s="2"/>
      <c r="B10414" s="2"/>
      <c r="C10414" s="2"/>
      <c r="D10414" s="2"/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</row>
    <row r="10415">
      <c r="A10415" s="2"/>
      <c r="B10415" s="2"/>
      <c r="C10415" s="2"/>
      <c r="D10415" s="2"/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R10415" s="2"/>
      <c r="S10415" s="2"/>
      <c r="T10415" s="2"/>
      <c r="U10415" s="2"/>
      <c r="V10415" s="2"/>
      <c r="W10415" s="2"/>
      <c r="X10415" s="2"/>
      <c r="Y10415" s="2"/>
      <c r="Z10415" s="2"/>
    </row>
    <row r="10416">
      <c r="A10416" s="2"/>
      <c r="B10416" s="2"/>
      <c r="C10416" s="2"/>
      <c r="D10416" s="2"/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R10416" s="2"/>
      <c r="S10416" s="2"/>
      <c r="T10416" s="2"/>
      <c r="U10416" s="2"/>
      <c r="V10416" s="2"/>
      <c r="W10416" s="2"/>
      <c r="X10416" s="2"/>
      <c r="Y10416" s="2"/>
      <c r="Z10416" s="2"/>
    </row>
    <row r="10417">
      <c r="A10417" s="2"/>
      <c r="B10417" s="2"/>
      <c r="C10417" s="2"/>
      <c r="D10417" s="2"/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</row>
    <row r="10418">
      <c r="A10418" s="2"/>
      <c r="B10418" s="2"/>
      <c r="C10418" s="2"/>
      <c r="D10418" s="2"/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</row>
    <row r="10419">
      <c r="A10419" s="2"/>
      <c r="B10419" s="2"/>
      <c r="C10419" s="2"/>
      <c r="D10419" s="2"/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</row>
    <row r="10420">
      <c r="A10420" s="2"/>
      <c r="B10420" s="2"/>
      <c r="C10420" s="2"/>
      <c r="D10420" s="2"/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</row>
    <row r="10421">
      <c r="A10421" s="2"/>
      <c r="B10421" s="2"/>
      <c r="C10421" s="2"/>
      <c r="D10421" s="2"/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</row>
    <row r="10422">
      <c r="A10422" s="2"/>
      <c r="B10422" s="2"/>
      <c r="C10422" s="2"/>
      <c r="D10422" s="2"/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</row>
    <row r="10423">
      <c r="A10423" s="2"/>
      <c r="B10423" s="2"/>
      <c r="C10423" s="2"/>
      <c r="D10423" s="2"/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</row>
    <row r="10424">
      <c r="A10424" s="2"/>
      <c r="B10424" s="2"/>
      <c r="C10424" s="2"/>
      <c r="D10424" s="2"/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R10424" s="2"/>
      <c r="S10424" s="2"/>
      <c r="T10424" s="2"/>
      <c r="U10424" s="2"/>
      <c r="V10424" s="2"/>
      <c r="W10424" s="2"/>
      <c r="X10424" s="2"/>
      <c r="Y10424" s="2"/>
      <c r="Z10424" s="2"/>
    </row>
    <row r="10425">
      <c r="A10425" s="2"/>
      <c r="B10425" s="2"/>
      <c r="C10425" s="2"/>
      <c r="D10425" s="2"/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R10425" s="2"/>
      <c r="S10425" s="2"/>
      <c r="T10425" s="2"/>
      <c r="U10425" s="2"/>
      <c r="V10425" s="2"/>
      <c r="W10425" s="2"/>
      <c r="X10425" s="2"/>
      <c r="Y10425" s="2"/>
      <c r="Z10425" s="2"/>
    </row>
    <row r="10426">
      <c r="A10426" s="2"/>
      <c r="B10426" s="2"/>
      <c r="C10426" s="2"/>
      <c r="D10426" s="2"/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</row>
    <row r="10427">
      <c r="A10427" s="2"/>
      <c r="B10427" s="2"/>
      <c r="C10427" s="2"/>
      <c r="D10427" s="2"/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R10427" s="2"/>
      <c r="S10427" s="2"/>
      <c r="T10427" s="2"/>
      <c r="U10427" s="2"/>
      <c r="V10427" s="2"/>
      <c r="W10427" s="2"/>
      <c r="X10427" s="2"/>
      <c r="Y10427" s="2"/>
      <c r="Z10427" s="2"/>
    </row>
    <row r="10428">
      <c r="A10428" s="2"/>
      <c r="B10428" s="2"/>
      <c r="C10428" s="2"/>
      <c r="D10428" s="2"/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</row>
    <row r="10429">
      <c r="A10429" s="2"/>
      <c r="B10429" s="2"/>
      <c r="C10429" s="2"/>
      <c r="D10429" s="2"/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</row>
    <row r="10430">
      <c r="A10430" s="2"/>
      <c r="B10430" s="2"/>
      <c r="C10430" s="2"/>
      <c r="D10430" s="2"/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</row>
    <row r="10431">
      <c r="A10431" s="2"/>
      <c r="B10431" s="2"/>
      <c r="C10431" s="2"/>
      <c r="D10431" s="2"/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</row>
    <row r="10432">
      <c r="A10432" s="2"/>
      <c r="B10432" s="2"/>
      <c r="C10432" s="2"/>
      <c r="D10432" s="2"/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</row>
    <row r="10433">
      <c r="A10433" s="2"/>
      <c r="B10433" s="2"/>
      <c r="C10433" s="2"/>
      <c r="D10433" s="2"/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</row>
    <row r="10434">
      <c r="A10434" s="2"/>
      <c r="B10434" s="2"/>
      <c r="C10434" s="2"/>
      <c r="D10434" s="2"/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</row>
    <row r="10435">
      <c r="A10435" s="2"/>
      <c r="B10435" s="2"/>
      <c r="C10435" s="2"/>
      <c r="D10435" s="2"/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</row>
    <row r="10436">
      <c r="A10436" s="2"/>
      <c r="B10436" s="2"/>
      <c r="C10436" s="2"/>
      <c r="D10436" s="2"/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</row>
    <row r="10437">
      <c r="A10437" s="2"/>
      <c r="B10437" s="2"/>
      <c r="C10437" s="2"/>
      <c r="D10437" s="2"/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</row>
    <row r="10438">
      <c r="A10438" s="2"/>
      <c r="B10438" s="2"/>
      <c r="C10438" s="2"/>
      <c r="D10438" s="2"/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</row>
    <row r="10439">
      <c r="A10439" s="2"/>
      <c r="B10439" s="2"/>
      <c r="C10439" s="2"/>
      <c r="D10439" s="2"/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</row>
    <row r="10440">
      <c r="A10440" s="2"/>
      <c r="B10440" s="2"/>
      <c r="C10440" s="2"/>
      <c r="D10440" s="2"/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</row>
    <row r="10441">
      <c r="A10441" s="2"/>
      <c r="B10441" s="2"/>
      <c r="C10441" s="2"/>
      <c r="D10441" s="2"/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</row>
    <row r="10442">
      <c r="A10442" s="2"/>
      <c r="B10442" s="2"/>
      <c r="C10442" s="2"/>
      <c r="D10442" s="2"/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</row>
    <row r="10443">
      <c r="A10443" s="2"/>
      <c r="B10443" s="2"/>
      <c r="C10443" s="2"/>
      <c r="D10443" s="2"/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R10443" s="2"/>
      <c r="S10443" s="2"/>
      <c r="T10443" s="2"/>
      <c r="U10443" s="2"/>
      <c r="V10443" s="2"/>
      <c r="W10443" s="2"/>
      <c r="X10443" s="2"/>
      <c r="Y10443" s="2"/>
      <c r="Z10443" s="2"/>
    </row>
    <row r="10444">
      <c r="A10444" s="2"/>
      <c r="B10444" s="2"/>
      <c r="C10444" s="2"/>
      <c r="D10444" s="2"/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</row>
    <row r="10445">
      <c r="A10445" s="2"/>
      <c r="B10445" s="2"/>
      <c r="C10445" s="2"/>
      <c r="D10445" s="2"/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</row>
    <row r="10446">
      <c r="A10446" s="2"/>
      <c r="B10446" s="2"/>
      <c r="C10446" s="2"/>
      <c r="D10446" s="2"/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</row>
    <row r="10447">
      <c r="A10447" s="2"/>
      <c r="B10447" s="2"/>
      <c r="C10447" s="2"/>
      <c r="D10447" s="2"/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</row>
    <row r="10448">
      <c r="A10448" s="2"/>
      <c r="B10448" s="2"/>
      <c r="C10448" s="2"/>
      <c r="D10448" s="2"/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</row>
    <row r="10449">
      <c r="A10449" s="2"/>
      <c r="B10449" s="2"/>
      <c r="C10449" s="2"/>
      <c r="D10449" s="2"/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R10449" s="2"/>
      <c r="S10449" s="2"/>
      <c r="T10449" s="2"/>
      <c r="U10449" s="2"/>
      <c r="V10449" s="2"/>
      <c r="W10449" s="2"/>
      <c r="X10449" s="2"/>
      <c r="Y10449" s="2"/>
      <c r="Z10449" s="2"/>
    </row>
    <row r="10450">
      <c r="A10450" s="2"/>
      <c r="B10450" s="2"/>
      <c r="C10450" s="2"/>
      <c r="D10450" s="2"/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R10450" s="2"/>
      <c r="S10450" s="2"/>
      <c r="T10450" s="2"/>
      <c r="U10450" s="2"/>
      <c r="V10450" s="2"/>
      <c r="W10450" s="2"/>
      <c r="X10450" s="2"/>
      <c r="Y10450" s="2"/>
      <c r="Z10450" s="2"/>
    </row>
    <row r="10451">
      <c r="A10451" s="2"/>
      <c r="B10451" s="2"/>
      <c r="C10451" s="2"/>
      <c r="D10451" s="2"/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R10451" s="2"/>
      <c r="S10451" s="2"/>
      <c r="T10451" s="2"/>
      <c r="U10451" s="2"/>
      <c r="V10451" s="2"/>
      <c r="W10451" s="2"/>
      <c r="X10451" s="2"/>
      <c r="Y10451" s="2"/>
      <c r="Z10451" s="2"/>
    </row>
    <row r="10452">
      <c r="A10452" s="2"/>
      <c r="B10452" s="2"/>
      <c r="C10452" s="2"/>
      <c r="D10452" s="2"/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</row>
    <row r="10453">
      <c r="A10453" s="2"/>
      <c r="B10453" s="2"/>
      <c r="C10453" s="2"/>
      <c r="D10453" s="2"/>
      <c r="E10453" s="2"/>
      <c r="F10453" s="2"/>
      <c r="G10453" s="2"/>
      <c r="H10453" s="2"/>
      <c r="I10453" s="2"/>
      <c r="J10453" s="2"/>
      <c r="K10453" s="2"/>
      <c r="L10453" s="2"/>
      <c r="M10453" s="2"/>
      <c r="N10453" s="2"/>
      <c r="O10453" s="2"/>
      <c r="P10453" s="2"/>
      <c r="Q10453" s="2"/>
      <c r="R10453" s="2"/>
      <c r="S10453" s="2"/>
      <c r="T10453" s="2"/>
      <c r="U10453" s="2"/>
      <c r="V10453" s="2"/>
      <c r="W10453" s="2"/>
      <c r="X10453" s="2"/>
      <c r="Y10453" s="2"/>
      <c r="Z10453" s="2"/>
    </row>
    <row r="10454">
      <c r="A10454" s="2"/>
      <c r="B10454" s="2"/>
      <c r="C10454" s="2"/>
      <c r="D10454" s="2"/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</row>
    <row r="10455">
      <c r="A10455" s="2"/>
      <c r="B10455" s="2"/>
      <c r="C10455" s="2"/>
      <c r="D10455" s="2"/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R10455" s="2"/>
      <c r="S10455" s="2"/>
      <c r="T10455" s="2"/>
      <c r="U10455" s="2"/>
      <c r="V10455" s="2"/>
      <c r="W10455" s="2"/>
      <c r="X10455" s="2"/>
      <c r="Y10455" s="2"/>
      <c r="Z10455" s="2"/>
    </row>
    <row r="10456">
      <c r="A10456" s="2"/>
      <c r="B10456" s="2"/>
      <c r="C10456" s="2"/>
      <c r="D10456" s="2"/>
      <c r="E10456" s="2"/>
      <c r="F10456" s="2"/>
      <c r="G10456" s="2"/>
      <c r="H10456" s="2"/>
      <c r="I10456" s="2"/>
      <c r="J10456" s="2"/>
      <c r="K10456" s="2"/>
      <c r="L10456" s="2"/>
      <c r="M10456" s="2"/>
      <c r="N10456" s="2"/>
      <c r="O10456" s="2"/>
      <c r="P10456" s="2"/>
      <c r="Q10456" s="2"/>
      <c r="R10456" s="2"/>
      <c r="S10456" s="2"/>
      <c r="T10456" s="2"/>
      <c r="U10456" s="2"/>
      <c r="V10456" s="2"/>
      <c r="W10456" s="2"/>
      <c r="X10456" s="2"/>
      <c r="Y10456" s="2"/>
      <c r="Z10456" s="2"/>
    </row>
    <row r="10457">
      <c r="A10457" s="2"/>
      <c r="B10457" s="2"/>
      <c r="C10457" s="2"/>
      <c r="D10457" s="2"/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</row>
    <row r="10458">
      <c r="A10458" s="2"/>
      <c r="B10458" s="2"/>
      <c r="C10458" s="2"/>
      <c r="D10458" s="2"/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R10458" s="2"/>
      <c r="S10458" s="2"/>
      <c r="T10458" s="2"/>
      <c r="U10458" s="2"/>
      <c r="V10458" s="2"/>
      <c r="W10458" s="2"/>
      <c r="X10458" s="2"/>
      <c r="Y10458" s="2"/>
      <c r="Z10458" s="2"/>
    </row>
    <row r="10459">
      <c r="A10459" s="2"/>
      <c r="B10459" s="2"/>
      <c r="C10459" s="2"/>
      <c r="D10459" s="2"/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R10459" s="2"/>
      <c r="S10459" s="2"/>
      <c r="T10459" s="2"/>
      <c r="U10459" s="2"/>
      <c r="V10459" s="2"/>
      <c r="W10459" s="2"/>
      <c r="X10459" s="2"/>
      <c r="Y10459" s="2"/>
      <c r="Z10459" s="2"/>
    </row>
    <row r="10460">
      <c r="A10460" s="2"/>
      <c r="B10460" s="2"/>
      <c r="C10460" s="2"/>
      <c r="D10460" s="2"/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R10460" s="2"/>
      <c r="S10460" s="2"/>
      <c r="T10460" s="2"/>
      <c r="U10460" s="2"/>
      <c r="V10460" s="2"/>
      <c r="W10460" s="2"/>
      <c r="X10460" s="2"/>
      <c r="Y10460" s="2"/>
      <c r="Z10460" s="2"/>
    </row>
    <row r="10461">
      <c r="A10461" s="2"/>
      <c r="B10461" s="2"/>
      <c r="C10461" s="2"/>
      <c r="D10461" s="2"/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</row>
    <row r="10462">
      <c r="A10462" s="2"/>
      <c r="B10462" s="2"/>
      <c r="C10462" s="2"/>
      <c r="D10462" s="2"/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</row>
    <row r="10463">
      <c r="A10463" s="2"/>
      <c r="B10463" s="2"/>
      <c r="C10463" s="2"/>
      <c r="D10463" s="2"/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</row>
    <row r="10464">
      <c r="A10464" s="2"/>
      <c r="B10464" s="2"/>
      <c r="C10464" s="2"/>
      <c r="D10464" s="2"/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</row>
    <row r="10465">
      <c r="A10465" s="2"/>
      <c r="B10465" s="2"/>
      <c r="C10465" s="2"/>
      <c r="D10465" s="2"/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R10465" s="2"/>
      <c r="S10465" s="2"/>
      <c r="T10465" s="2"/>
      <c r="U10465" s="2"/>
      <c r="V10465" s="2"/>
      <c r="W10465" s="2"/>
      <c r="X10465" s="2"/>
      <c r="Y10465" s="2"/>
      <c r="Z10465" s="2"/>
    </row>
    <row r="10466">
      <c r="A10466" s="2"/>
      <c r="B10466" s="2"/>
      <c r="C10466" s="2"/>
      <c r="D10466" s="2"/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R10466" s="2"/>
      <c r="S10466" s="2"/>
      <c r="T10466" s="2"/>
      <c r="U10466" s="2"/>
      <c r="V10466" s="2"/>
      <c r="W10466" s="2"/>
      <c r="X10466" s="2"/>
      <c r="Y10466" s="2"/>
      <c r="Z10466" s="2"/>
    </row>
    <row r="10467">
      <c r="A10467" s="2"/>
      <c r="B10467" s="2"/>
      <c r="C10467" s="2"/>
      <c r="D10467" s="2"/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R10467" s="2"/>
      <c r="S10467" s="2"/>
      <c r="T10467" s="2"/>
      <c r="U10467" s="2"/>
      <c r="V10467" s="2"/>
      <c r="W10467" s="2"/>
      <c r="X10467" s="2"/>
      <c r="Y10467" s="2"/>
      <c r="Z10467" s="2"/>
    </row>
    <row r="10468">
      <c r="A10468" s="2"/>
      <c r="B10468" s="2"/>
      <c r="C10468" s="2"/>
      <c r="D10468" s="2"/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</row>
    <row r="10469">
      <c r="A10469" s="2"/>
      <c r="B10469" s="2"/>
      <c r="C10469" s="2"/>
      <c r="D10469" s="2"/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</row>
    <row r="10470">
      <c r="A10470" s="2"/>
      <c r="B10470" s="2"/>
      <c r="C10470" s="2"/>
      <c r="D10470" s="2"/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</row>
    <row r="10471">
      <c r="A10471" s="2"/>
      <c r="B10471" s="2"/>
      <c r="C10471" s="2"/>
      <c r="D10471" s="2"/>
      <c r="E10471" s="2"/>
      <c r="F10471" s="2"/>
      <c r="G10471" s="2"/>
      <c r="H10471" s="2"/>
      <c r="I10471" s="2"/>
      <c r="J10471" s="2"/>
      <c r="K10471" s="2"/>
      <c r="L10471" s="2"/>
      <c r="M10471" s="2"/>
      <c r="N10471" s="2"/>
      <c r="O10471" s="2"/>
      <c r="P10471" s="2"/>
      <c r="Q10471" s="2"/>
      <c r="R10471" s="2"/>
      <c r="S10471" s="2"/>
      <c r="T10471" s="2"/>
      <c r="U10471" s="2"/>
      <c r="V10471" s="2"/>
      <c r="W10471" s="2"/>
      <c r="X10471" s="2"/>
      <c r="Y10471" s="2"/>
      <c r="Z10471" s="2"/>
    </row>
    <row r="10472">
      <c r="A10472" s="2"/>
      <c r="B10472" s="2"/>
      <c r="C10472" s="2"/>
      <c r="D10472" s="2"/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</row>
    <row r="10473">
      <c r="A10473" s="2"/>
      <c r="B10473" s="2"/>
      <c r="C10473" s="2"/>
      <c r="D10473" s="2"/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</row>
    <row r="10474">
      <c r="A10474" s="2"/>
      <c r="B10474" s="2"/>
      <c r="C10474" s="2"/>
      <c r="D10474" s="2"/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</row>
    <row r="10475">
      <c r="A10475" s="2"/>
      <c r="B10475" s="2"/>
      <c r="C10475" s="2"/>
      <c r="D10475" s="2"/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R10475" s="2"/>
      <c r="S10475" s="2"/>
      <c r="T10475" s="2"/>
      <c r="U10475" s="2"/>
      <c r="V10475" s="2"/>
      <c r="W10475" s="2"/>
      <c r="X10475" s="2"/>
      <c r="Y10475" s="2"/>
      <c r="Z10475" s="2"/>
    </row>
    <row r="10476">
      <c r="A10476" s="2"/>
      <c r="B10476" s="2"/>
      <c r="C10476" s="2"/>
      <c r="D10476" s="2"/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</row>
    <row r="10477">
      <c r="A10477" s="2"/>
      <c r="B10477" s="2"/>
      <c r="C10477" s="2"/>
      <c r="D10477" s="2"/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</row>
    <row r="10478">
      <c r="A10478" s="2"/>
      <c r="B10478" s="2"/>
      <c r="C10478" s="2"/>
      <c r="D10478" s="2"/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R10478" s="2"/>
      <c r="S10478" s="2"/>
      <c r="T10478" s="2"/>
      <c r="U10478" s="2"/>
      <c r="V10478" s="2"/>
      <c r="W10478" s="2"/>
      <c r="X10478" s="2"/>
      <c r="Y10478" s="2"/>
      <c r="Z10478" s="2"/>
    </row>
    <row r="10479">
      <c r="A10479" s="2"/>
      <c r="B10479" s="2"/>
      <c r="C10479" s="2"/>
      <c r="D10479" s="2"/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R10479" s="2"/>
      <c r="S10479" s="2"/>
      <c r="T10479" s="2"/>
      <c r="U10479" s="2"/>
      <c r="V10479" s="2"/>
      <c r="W10479" s="2"/>
      <c r="X10479" s="2"/>
      <c r="Y10479" s="2"/>
      <c r="Z10479" s="2"/>
    </row>
    <row r="10480">
      <c r="A10480" s="2"/>
      <c r="B10480" s="2"/>
      <c r="C10480" s="2"/>
      <c r="D10480" s="2"/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</row>
    <row r="10481">
      <c r="A10481" s="2"/>
      <c r="B10481" s="2"/>
      <c r="C10481" s="2"/>
      <c r="D10481" s="2"/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</row>
    <row r="10482">
      <c r="A10482" s="2"/>
      <c r="B10482" s="2"/>
      <c r="C10482" s="2"/>
      <c r="D10482" s="2"/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</row>
    <row r="10483">
      <c r="A10483" s="2"/>
      <c r="B10483" s="2"/>
      <c r="C10483" s="2"/>
      <c r="D10483" s="2"/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</row>
    <row r="10484">
      <c r="A10484" s="2"/>
      <c r="B10484" s="2"/>
      <c r="C10484" s="2"/>
      <c r="D10484" s="2"/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</row>
    <row r="10485">
      <c r="A10485" s="2"/>
      <c r="B10485" s="2"/>
      <c r="C10485" s="2"/>
      <c r="D10485" s="2"/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R10485" s="2"/>
      <c r="S10485" s="2"/>
      <c r="T10485" s="2"/>
      <c r="U10485" s="2"/>
      <c r="V10485" s="2"/>
      <c r="W10485" s="2"/>
      <c r="X10485" s="2"/>
      <c r="Y10485" s="2"/>
      <c r="Z10485" s="2"/>
    </row>
    <row r="10486">
      <c r="A10486" s="2"/>
      <c r="B10486" s="2"/>
      <c r="C10486" s="2"/>
      <c r="D10486" s="2"/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</row>
    <row r="10487">
      <c r="A10487" s="2"/>
      <c r="B10487" s="2"/>
      <c r="C10487" s="2"/>
      <c r="D10487" s="2"/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</row>
    <row r="10488">
      <c r="A10488" s="2"/>
      <c r="B10488" s="2"/>
      <c r="C10488" s="2"/>
      <c r="D10488" s="2"/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R10488" s="2"/>
      <c r="S10488" s="2"/>
      <c r="T10488" s="2"/>
      <c r="U10488" s="2"/>
      <c r="V10488" s="2"/>
      <c r="W10488" s="2"/>
      <c r="X10488" s="2"/>
      <c r="Y10488" s="2"/>
      <c r="Z10488" s="2"/>
    </row>
    <row r="10489">
      <c r="A10489" s="2"/>
      <c r="B10489" s="2"/>
      <c r="C10489" s="2"/>
      <c r="D10489" s="2"/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</row>
    <row r="10490">
      <c r="A10490" s="2"/>
      <c r="B10490" s="2"/>
      <c r="C10490" s="2"/>
      <c r="D10490" s="2"/>
      <c r="E10490" s="2"/>
      <c r="F10490" s="2"/>
      <c r="G10490" s="2"/>
      <c r="H10490" s="2"/>
      <c r="I10490" s="2"/>
      <c r="J10490" s="2"/>
      <c r="K10490" s="2"/>
      <c r="L10490" s="2"/>
      <c r="M10490" s="2"/>
      <c r="N10490" s="2"/>
      <c r="O10490" s="2"/>
      <c r="P10490" s="2"/>
      <c r="Q10490" s="2"/>
      <c r="R10490" s="2"/>
      <c r="S10490" s="2"/>
      <c r="T10490" s="2"/>
      <c r="U10490" s="2"/>
      <c r="V10490" s="2"/>
      <c r="W10490" s="2"/>
      <c r="X10490" s="2"/>
      <c r="Y10490" s="2"/>
      <c r="Z10490" s="2"/>
    </row>
    <row r="10491">
      <c r="A10491" s="2"/>
      <c r="B10491" s="2"/>
      <c r="C10491" s="2"/>
      <c r="D10491" s="2"/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</row>
    <row r="10492">
      <c r="A10492" s="2"/>
      <c r="B10492" s="2"/>
      <c r="C10492" s="2"/>
      <c r="D10492" s="2"/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R10492" s="2"/>
      <c r="S10492" s="2"/>
      <c r="T10492" s="2"/>
      <c r="U10492" s="2"/>
      <c r="V10492" s="2"/>
      <c r="W10492" s="2"/>
      <c r="X10492" s="2"/>
      <c r="Y10492" s="2"/>
      <c r="Z10492" s="2"/>
    </row>
    <row r="10493">
      <c r="A10493" s="2"/>
      <c r="B10493" s="2"/>
      <c r="C10493" s="2"/>
      <c r="D10493" s="2"/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R10493" s="2"/>
      <c r="S10493" s="2"/>
      <c r="T10493" s="2"/>
      <c r="U10493" s="2"/>
      <c r="V10493" s="2"/>
      <c r="W10493" s="2"/>
      <c r="X10493" s="2"/>
      <c r="Y10493" s="2"/>
      <c r="Z10493" s="2"/>
    </row>
    <row r="10494">
      <c r="A10494" s="2"/>
      <c r="B10494" s="2"/>
      <c r="C10494" s="2"/>
      <c r="D10494" s="2"/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R10494" s="2"/>
      <c r="S10494" s="2"/>
      <c r="T10494" s="2"/>
      <c r="U10494" s="2"/>
      <c r="V10494" s="2"/>
      <c r="W10494" s="2"/>
      <c r="X10494" s="2"/>
      <c r="Y10494" s="2"/>
      <c r="Z10494" s="2"/>
    </row>
    <row r="10495">
      <c r="A10495" s="2"/>
      <c r="B10495" s="2"/>
      <c r="C10495" s="2"/>
      <c r="D10495" s="2"/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</row>
    <row r="10496">
      <c r="A10496" s="2"/>
      <c r="B10496" s="2"/>
      <c r="C10496" s="2"/>
      <c r="D10496" s="2"/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</row>
    <row r="10497">
      <c r="A10497" s="2"/>
      <c r="B10497" s="2"/>
      <c r="C10497" s="2"/>
      <c r="D10497" s="2"/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R10497" s="2"/>
      <c r="S10497" s="2"/>
      <c r="T10497" s="2"/>
      <c r="U10497" s="2"/>
      <c r="V10497" s="2"/>
      <c r="W10497" s="2"/>
      <c r="X10497" s="2"/>
      <c r="Y10497" s="2"/>
      <c r="Z10497" s="2"/>
    </row>
    <row r="10498">
      <c r="A10498" s="2"/>
      <c r="B10498" s="2"/>
      <c r="C10498" s="2"/>
      <c r="D10498" s="2"/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</row>
    <row r="10499">
      <c r="A10499" s="2"/>
      <c r="B10499" s="2"/>
      <c r="C10499" s="2"/>
      <c r="D10499" s="2"/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</row>
    <row r="10500">
      <c r="A10500" s="2"/>
      <c r="B10500" s="2"/>
      <c r="C10500" s="2"/>
      <c r="D10500" s="2"/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</row>
    <row r="10501">
      <c r="A10501" s="2"/>
      <c r="B10501" s="2"/>
      <c r="C10501" s="2"/>
      <c r="D10501" s="2"/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R10501" s="2"/>
      <c r="S10501" s="2"/>
      <c r="T10501" s="2"/>
      <c r="U10501" s="2"/>
      <c r="V10501" s="2"/>
      <c r="W10501" s="2"/>
      <c r="X10501" s="2"/>
      <c r="Y10501" s="2"/>
      <c r="Z10501" s="2"/>
    </row>
    <row r="10502">
      <c r="A10502" s="2"/>
      <c r="B10502" s="2"/>
      <c r="C10502" s="2"/>
      <c r="D10502" s="2"/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R10502" s="2"/>
      <c r="S10502" s="2"/>
      <c r="T10502" s="2"/>
      <c r="U10502" s="2"/>
      <c r="V10502" s="2"/>
      <c r="W10502" s="2"/>
      <c r="X10502" s="2"/>
      <c r="Y10502" s="2"/>
      <c r="Z10502" s="2"/>
    </row>
    <row r="10503">
      <c r="A10503" s="2"/>
      <c r="B10503" s="2"/>
      <c r="C10503" s="2"/>
      <c r="D10503" s="2"/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R10503" s="2"/>
      <c r="S10503" s="2"/>
      <c r="T10503" s="2"/>
      <c r="U10503" s="2"/>
      <c r="V10503" s="2"/>
      <c r="W10503" s="2"/>
      <c r="X10503" s="2"/>
      <c r="Y10503" s="2"/>
      <c r="Z10503" s="2"/>
    </row>
    <row r="10504">
      <c r="A10504" s="2"/>
      <c r="B10504" s="2"/>
      <c r="C10504" s="2"/>
      <c r="D10504" s="2"/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</row>
    <row r="10505">
      <c r="A10505" s="2"/>
      <c r="B10505" s="2"/>
      <c r="C10505" s="2"/>
      <c r="D10505" s="2"/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R10505" s="2"/>
      <c r="S10505" s="2"/>
      <c r="T10505" s="2"/>
      <c r="U10505" s="2"/>
      <c r="V10505" s="2"/>
      <c r="W10505" s="2"/>
      <c r="X10505" s="2"/>
      <c r="Y10505" s="2"/>
      <c r="Z10505" s="2"/>
    </row>
    <row r="10506">
      <c r="A10506" s="2"/>
      <c r="B10506" s="2"/>
      <c r="C10506" s="2"/>
      <c r="D10506" s="2"/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R10506" s="2"/>
      <c r="S10506" s="2"/>
      <c r="T10506" s="2"/>
      <c r="U10506" s="2"/>
      <c r="V10506" s="2"/>
      <c r="W10506" s="2"/>
      <c r="X10506" s="2"/>
      <c r="Y10506" s="2"/>
      <c r="Z10506" s="2"/>
    </row>
    <row r="10507">
      <c r="A10507" s="2"/>
      <c r="B10507" s="2"/>
      <c r="C10507" s="2"/>
      <c r="D10507" s="2"/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R10507" s="2"/>
      <c r="S10507" s="2"/>
      <c r="T10507" s="2"/>
      <c r="U10507" s="2"/>
      <c r="V10507" s="2"/>
      <c r="W10507" s="2"/>
      <c r="X10507" s="2"/>
      <c r="Y10507" s="2"/>
      <c r="Z10507" s="2"/>
    </row>
    <row r="10508">
      <c r="A10508" s="2"/>
      <c r="B10508" s="2"/>
      <c r="C10508" s="2"/>
      <c r="D10508" s="2"/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</row>
    <row r="10509">
      <c r="A10509" s="2"/>
      <c r="B10509" s="2"/>
      <c r="C10509" s="2"/>
      <c r="D10509" s="2"/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</row>
    <row r="10510">
      <c r="A10510" s="2"/>
      <c r="B10510" s="2"/>
      <c r="C10510" s="2"/>
      <c r="D10510" s="2"/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</row>
    <row r="10511">
      <c r="A10511" s="2"/>
      <c r="B10511" s="2"/>
      <c r="C10511" s="2"/>
      <c r="D10511" s="2"/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</row>
    <row r="10512">
      <c r="A10512" s="2"/>
      <c r="B10512" s="2"/>
      <c r="C10512" s="2"/>
      <c r="D10512" s="2"/>
      <c r="E10512" s="2"/>
      <c r="F10512" s="2"/>
      <c r="G10512" s="2"/>
      <c r="H10512" s="2"/>
      <c r="I10512" s="2"/>
      <c r="J10512" s="2"/>
      <c r="K10512" s="2"/>
      <c r="L10512" s="2"/>
      <c r="M10512" s="2"/>
      <c r="N10512" s="2"/>
      <c r="O10512" s="2"/>
      <c r="P10512" s="2"/>
      <c r="Q10512" s="2"/>
      <c r="R10512" s="2"/>
      <c r="S10512" s="2"/>
      <c r="T10512" s="2"/>
      <c r="U10512" s="2"/>
      <c r="V10512" s="2"/>
      <c r="W10512" s="2"/>
      <c r="X10512" s="2"/>
      <c r="Y10512" s="2"/>
      <c r="Z10512" s="2"/>
    </row>
    <row r="10513">
      <c r="A10513" s="2"/>
      <c r="B10513" s="2"/>
      <c r="C10513" s="2"/>
      <c r="D10513" s="2"/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R10513" s="2"/>
      <c r="S10513" s="2"/>
      <c r="T10513" s="2"/>
      <c r="U10513" s="2"/>
      <c r="V10513" s="2"/>
      <c r="W10513" s="2"/>
      <c r="X10513" s="2"/>
      <c r="Y10513" s="2"/>
      <c r="Z10513" s="2"/>
    </row>
    <row r="10514">
      <c r="A10514" s="2"/>
      <c r="B10514" s="2"/>
      <c r="C10514" s="2"/>
      <c r="D10514" s="2"/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R10514" s="2"/>
      <c r="S10514" s="2"/>
      <c r="T10514" s="2"/>
      <c r="U10514" s="2"/>
      <c r="V10514" s="2"/>
      <c r="W10514" s="2"/>
      <c r="X10514" s="2"/>
      <c r="Y10514" s="2"/>
      <c r="Z10514" s="2"/>
    </row>
    <row r="10515">
      <c r="A10515" s="2"/>
      <c r="B10515" s="2"/>
      <c r="C10515" s="2"/>
      <c r="D10515" s="2"/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R10515" s="2"/>
      <c r="S10515" s="2"/>
      <c r="T10515" s="2"/>
      <c r="U10515" s="2"/>
      <c r="V10515" s="2"/>
      <c r="W10515" s="2"/>
      <c r="X10515" s="2"/>
      <c r="Y10515" s="2"/>
      <c r="Z10515" s="2"/>
    </row>
    <row r="10516">
      <c r="A10516" s="2"/>
      <c r="B10516" s="2"/>
      <c r="C10516" s="2"/>
      <c r="D10516" s="2"/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</row>
    <row r="10517">
      <c r="A10517" s="2"/>
      <c r="B10517" s="2"/>
      <c r="C10517" s="2"/>
      <c r="D10517" s="2"/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R10517" s="2"/>
      <c r="S10517" s="2"/>
      <c r="T10517" s="2"/>
      <c r="U10517" s="2"/>
      <c r="V10517" s="2"/>
      <c r="W10517" s="2"/>
      <c r="X10517" s="2"/>
      <c r="Y10517" s="2"/>
      <c r="Z10517" s="2"/>
    </row>
    <row r="10518">
      <c r="A10518" s="2"/>
      <c r="B10518" s="2"/>
      <c r="C10518" s="2"/>
      <c r="D10518" s="2"/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R10518" s="2"/>
      <c r="S10518" s="2"/>
      <c r="T10518" s="2"/>
      <c r="U10518" s="2"/>
      <c r="V10518" s="2"/>
      <c r="W10518" s="2"/>
      <c r="X10518" s="2"/>
      <c r="Y10518" s="2"/>
      <c r="Z10518" s="2"/>
    </row>
    <row r="10519">
      <c r="A10519" s="2"/>
      <c r="B10519" s="2"/>
      <c r="C10519" s="2"/>
      <c r="D10519" s="2"/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</row>
    <row r="10520">
      <c r="A10520" s="2"/>
      <c r="B10520" s="2"/>
      <c r="C10520" s="2"/>
      <c r="D10520" s="2"/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</row>
    <row r="10521">
      <c r="A10521" s="2"/>
      <c r="B10521" s="2"/>
      <c r="C10521" s="2"/>
      <c r="D10521" s="2"/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</row>
    <row r="10522">
      <c r="A10522" s="2"/>
      <c r="B10522" s="2"/>
      <c r="C10522" s="2"/>
      <c r="D10522" s="2"/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</row>
    <row r="10523">
      <c r="A10523" s="2"/>
      <c r="B10523" s="2"/>
      <c r="C10523" s="2"/>
      <c r="D10523" s="2"/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</row>
    <row r="10524">
      <c r="A10524" s="2"/>
      <c r="B10524" s="2"/>
      <c r="C10524" s="2"/>
      <c r="D10524" s="2"/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</row>
    <row r="10525">
      <c r="A10525" s="2"/>
      <c r="B10525" s="2"/>
      <c r="C10525" s="2"/>
      <c r="D10525" s="2"/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</row>
    <row r="10526">
      <c r="A10526" s="2"/>
      <c r="B10526" s="2"/>
      <c r="C10526" s="2"/>
      <c r="D10526" s="2"/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</row>
    <row r="10527">
      <c r="A10527" s="2"/>
      <c r="B10527" s="2"/>
      <c r="C10527" s="2"/>
      <c r="D10527" s="2"/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</row>
    <row r="10528">
      <c r="A10528" s="2"/>
      <c r="B10528" s="2"/>
      <c r="C10528" s="2"/>
      <c r="D10528" s="2"/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R10528" s="2"/>
      <c r="S10528" s="2"/>
      <c r="T10528" s="2"/>
      <c r="U10528" s="2"/>
      <c r="V10528" s="2"/>
      <c r="W10528" s="2"/>
      <c r="X10528" s="2"/>
      <c r="Y10528" s="2"/>
      <c r="Z10528" s="2"/>
    </row>
    <row r="10529">
      <c r="A10529" s="2"/>
      <c r="B10529" s="2"/>
      <c r="C10529" s="2"/>
      <c r="D10529" s="2"/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</row>
    <row r="10530">
      <c r="A10530" s="2"/>
      <c r="B10530" s="2"/>
      <c r="C10530" s="2"/>
      <c r="D10530" s="2"/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R10530" s="2"/>
      <c r="S10530" s="2"/>
      <c r="T10530" s="2"/>
      <c r="U10530" s="2"/>
      <c r="V10530" s="2"/>
      <c r="W10530" s="2"/>
      <c r="X10530" s="2"/>
      <c r="Y10530" s="2"/>
      <c r="Z10530" s="2"/>
    </row>
    <row r="10531">
      <c r="A10531" s="2"/>
      <c r="B10531" s="2"/>
      <c r="C10531" s="2"/>
      <c r="D10531" s="2"/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</row>
    <row r="10532">
      <c r="A10532" s="2"/>
      <c r="B10532" s="2"/>
      <c r="C10532" s="2"/>
      <c r="D10532" s="2"/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R10532" s="2"/>
      <c r="S10532" s="2"/>
      <c r="T10532" s="2"/>
      <c r="U10532" s="2"/>
      <c r="V10532" s="2"/>
      <c r="W10532" s="2"/>
      <c r="X10532" s="2"/>
      <c r="Y10532" s="2"/>
      <c r="Z10532" s="2"/>
    </row>
    <row r="10533">
      <c r="A10533" s="2"/>
      <c r="B10533" s="2"/>
      <c r="C10533" s="2"/>
      <c r="D10533" s="2"/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R10533" s="2"/>
      <c r="S10533" s="2"/>
      <c r="T10533" s="2"/>
      <c r="U10533" s="2"/>
      <c r="V10533" s="2"/>
      <c r="W10533" s="2"/>
      <c r="X10533" s="2"/>
      <c r="Y10533" s="2"/>
      <c r="Z10533" s="2"/>
    </row>
    <row r="10534">
      <c r="A10534" s="2"/>
      <c r="B10534" s="2"/>
      <c r="C10534" s="2"/>
      <c r="D10534" s="2"/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</row>
    <row r="10535">
      <c r="A10535" s="2"/>
      <c r="B10535" s="2"/>
      <c r="C10535" s="2"/>
      <c r="D10535" s="2"/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</row>
    <row r="10536">
      <c r="A10536" s="2"/>
      <c r="B10536" s="2"/>
      <c r="C10536" s="2"/>
      <c r="D10536" s="2"/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</row>
    <row r="10537">
      <c r="A10537" s="2"/>
      <c r="B10537" s="2"/>
      <c r="C10537" s="2"/>
      <c r="D10537" s="2"/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</row>
    <row r="10538">
      <c r="A10538" s="2"/>
      <c r="B10538" s="2"/>
      <c r="C10538" s="2"/>
      <c r="D10538" s="2"/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R10538" s="2"/>
      <c r="S10538" s="2"/>
      <c r="T10538" s="2"/>
      <c r="U10538" s="2"/>
      <c r="V10538" s="2"/>
      <c r="W10538" s="2"/>
      <c r="X10538" s="2"/>
      <c r="Y10538" s="2"/>
      <c r="Z10538" s="2"/>
    </row>
    <row r="10539">
      <c r="A10539" s="2"/>
      <c r="B10539" s="2"/>
      <c r="C10539" s="2"/>
      <c r="D10539" s="2"/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R10539" s="2"/>
      <c r="S10539" s="2"/>
      <c r="T10539" s="2"/>
      <c r="U10539" s="2"/>
      <c r="V10539" s="2"/>
      <c r="W10539" s="2"/>
      <c r="X10539" s="2"/>
      <c r="Y10539" s="2"/>
      <c r="Z10539" s="2"/>
    </row>
    <row r="10540">
      <c r="A10540" s="2"/>
      <c r="B10540" s="2"/>
      <c r="C10540" s="2"/>
      <c r="D10540" s="2"/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</row>
    <row r="10541">
      <c r="A10541" s="2"/>
      <c r="B10541" s="2"/>
      <c r="C10541" s="2"/>
      <c r="D10541" s="2"/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</row>
    <row r="10542">
      <c r="A10542" s="2"/>
      <c r="B10542" s="2"/>
      <c r="C10542" s="2"/>
      <c r="D10542" s="2"/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</row>
    <row r="10543">
      <c r="A10543" s="2"/>
      <c r="B10543" s="2"/>
      <c r="C10543" s="2"/>
      <c r="D10543" s="2"/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R10543" s="2"/>
      <c r="S10543" s="2"/>
      <c r="T10543" s="2"/>
      <c r="U10543" s="2"/>
      <c r="V10543" s="2"/>
      <c r="W10543" s="2"/>
      <c r="X10543" s="2"/>
      <c r="Y10543" s="2"/>
      <c r="Z10543" s="2"/>
    </row>
    <row r="10544">
      <c r="A10544" s="2"/>
      <c r="B10544" s="2"/>
      <c r="C10544" s="2"/>
      <c r="D10544" s="2"/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</row>
    <row r="10545">
      <c r="A10545" s="2"/>
      <c r="B10545" s="2"/>
      <c r="C10545" s="2"/>
      <c r="D10545" s="2"/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</row>
    <row r="10546">
      <c r="A10546" s="2"/>
      <c r="B10546" s="2"/>
      <c r="C10546" s="2"/>
      <c r="D10546" s="2"/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</row>
    <row r="10547">
      <c r="A10547" s="2"/>
      <c r="B10547" s="2"/>
      <c r="C10547" s="2"/>
      <c r="D10547" s="2"/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</row>
    <row r="10548">
      <c r="A10548" s="2"/>
      <c r="B10548" s="2"/>
      <c r="C10548" s="2"/>
      <c r="D10548" s="2"/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</row>
    <row r="10549">
      <c r="A10549" s="2"/>
      <c r="B10549" s="2"/>
      <c r="C10549" s="2"/>
      <c r="D10549" s="2"/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</row>
    <row r="10550">
      <c r="A10550" s="2"/>
      <c r="B10550" s="2"/>
      <c r="C10550" s="2"/>
      <c r="D10550" s="2"/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</row>
    <row r="10551">
      <c r="A10551" s="2"/>
      <c r="B10551" s="2"/>
      <c r="C10551" s="2"/>
      <c r="D10551" s="2"/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</row>
    <row r="10552">
      <c r="A10552" s="2"/>
      <c r="B10552" s="2"/>
      <c r="C10552" s="2"/>
      <c r="D10552" s="2"/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R10552" s="2"/>
      <c r="S10552" s="2"/>
      <c r="T10552" s="2"/>
      <c r="U10552" s="2"/>
      <c r="V10552" s="2"/>
      <c r="W10552" s="2"/>
      <c r="X10552" s="2"/>
      <c r="Y10552" s="2"/>
      <c r="Z10552" s="2"/>
    </row>
    <row r="10553">
      <c r="A10553" s="2"/>
      <c r="B10553" s="2"/>
      <c r="C10553" s="2"/>
      <c r="D10553" s="2"/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</row>
    <row r="10554">
      <c r="A10554" s="2"/>
      <c r="B10554" s="2"/>
      <c r="C10554" s="2"/>
      <c r="D10554" s="2"/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R10554" s="2"/>
      <c r="S10554" s="2"/>
      <c r="T10554" s="2"/>
      <c r="U10554" s="2"/>
      <c r="V10554" s="2"/>
      <c r="W10554" s="2"/>
      <c r="X10554" s="2"/>
      <c r="Y10554" s="2"/>
      <c r="Z10554" s="2"/>
    </row>
    <row r="10555">
      <c r="A10555" s="2"/>
      <c r="B10555" s="2"/>
      <c r="C10555" s="2"/>
      <c r="D10555" s="2"/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R10555" s="2"/>
      <c r="S10555" s="2"/>
      <c r="T10555" s="2"/>
      <c r="U10555" s="2"/>
      <c r="V10555" s="2"/>
      <c r="W10555" s="2"/>
      <c r="X10555" s="2"/>
      <c r="Y10555" s="2"/>
      <c r="Z10555" s="2"/>
    </row>
    <row r="10556">
      <c r="A10556" s="2"/>
      <c r="B10556" s="2"/>
      <c r="C10556" s="2"/>
      <c r="D10556" s="2"/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</row>
    <row r="10557">
      <c r="A10557" s="2"/>
      <c r="B10557" s="2"/>
      <c r="C10557" s="2"/>
      <c r="D10557" s="2"/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R10557" s="2"/>
      <c r="S10557" s="2"/>
      <c r="T10557" s="2"/>
      <c r="U10557" s="2"/>
      <c r="V10557" s="2"/>
      <c r="W10557" s="2"/>
      <c r="X10557" s="2"/>
      <c r="Y10557" s="2"/>
      <c r="Z10557" s="2"/>
    </row>
    <row r="10558">
      <c r="A10558" s="2"/>
      <c r="B10558" s="2"/>
      <c r="C10558" s="2"/>
      <c r="D10558" s="2"/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R10558" s="2"/>
      <c r="S10558" s="2"/>
      <c r="T10558" s="2"/>
      <c r="U10558" s="2"/>
      <c r="V10558" s="2"/>
      <c r="W10558" s="2"/>
      <c r="X10558" s="2"/>
      <c r="Y10558" s="2"/>
      <c r="Z10558" s="2"/>
    </row>
    <row r="10559">
      <c r="A10559" s="2"/>
      <c r="B10559" s="2"/>
      <c r="C10559" s="2"/>
      <c r="D10559" s="2"/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R10559" s="2"/>
      <c r="S10559" s="2"/>
      <c r="T10559" s="2"/>
      <c r="U10559" s="2"/>
      <c r="V10559" s="2"/>
      <c r="W10559" s="2"/>
      <c r="X10559" s="2"/>
      <c r="Y10559" s="2"/>
      <c r="Z10559" s="2"/>
    </row>
    <row r="10560">
      <c r="A10560" s="2"/>
      <c r="B10560" s="2"/>
      <c r="C10560" s="2"/>
      <c r="D10560" s="2"/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</row>
    <row r="10561">
      <c r="A10561" s="2"/>
      <c r="B10561" s="2"/>
      <c r="C10561" s="2"/>
      <c r="D10561" s="2"/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</row>
    <row r="10562">
      <c r="A10562" s="2"/>
      <c r="B10562" s="2"/>
      <c r="C10562" s="2"/>
      <c r="D10562" s="2"/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</row>
    <row r="10563">
      <c r="A10563" s="2"/>
      <c r="B10563" s="2"/>
      <c r="C10563" s="2"/>
      <c r="D10563" s="2"/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</row>
    <row r="10564">
      <c r="A10564" s="2"/>
      <c r="B10564" s="2"/>
      <c r="C10564" s="2"/>
      <c r="D10564" s="2"/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</row>
    <row r="10565">
      <c r="A10565" s="2"/>
      <c r="B10565" s="2"/>
      <c r="C10565" s="2"/>
      <c r="D10565" s="2"/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R10565" s="2"/>
      <c r="S10565" s="2"/>
      <c r="T10565" s="2"/>
      <c r="U10565" s="2"/>
      <c r="V10565" s="2"/>
      <c r="W10565" s="2"/>
      <c r="X10565" s="2"/>
      <c r="Y10565" s="2"/>
      <c r="Z10565" s="2"/>
    </row>
    <row r="10566">
      <c r="A10566" s="2"/>
      <c r="B10566" s="2"/>
      <c r="C10566" s="2"/>
      <c r="D10566" s="2"/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</row>
    <row r="10567">
      <c r="A10567" s="2"/>
      <c r="B10567" s="2"/>
      <c r="C10567" s="2"/>
      <c r="D10567" s="2"/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</row>
    <row r="10568">
      <c r="A10568" s="2"/>
      <c r="B10568" s="2"/>
      <c r="C10568" s="2"/>
      <c r="D10568" s="2"/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</row>
    <row r="10569">
      <c r="A10569" s="2"/>
      <c r="B10569" s="2"/>
      <c r="C10569" s="2"/>
      <c r="D10569" s="2"/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</row>
    <row r="10570">
      <c r="A10570" s="2"/>
      <c r="B10570" s="2"/>
      <c r="C10570" s="2"/>
      <c r="D10570" s="2"/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</row>
    <row r="10571">
      <c r="A10571" s="2"/>
      <c r="B10571" s="2"/>
      <c r="C10571" s="2"/>
      <c r="D10571" s="2"/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R10571" s="2"/>
      <c r="S10571" s="2"/>
      <c r="T10571" s="2"/>
      <c r="U10571" s="2"/>
      <c r="V10571" s="2"/>
      <c r="W10571" s="2"/>
      <c r="X10571" s="2"/>
      <c r="Y10571" s="2"/>
      <c r="Z10571" s="2"/>
    </row>
    <row r="10572">
      <c r="A10572" s="2"/>
      <c r="B10572" s="2"/>
      <c r="C10572" s="2"/>
      <c r="D10572" s="2"/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</row>
    <row r="10573">
      <c r="A10573" s="2"/>
      <c r="B10573" s="2"/>
      <c r="C10573" s="2"/>
      <c r="D10573" s="2"/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R10573" s="2"/>
      <c r="S10573" s="2"/>
      <c r="T10573" s="2"/>
      <c r="U10573" s="2"/>
      <c r="V10573" s="2"/>
      <c r="W10573" s="2"/>
      <c r="X10573" s="2"/>
      <c r="Y10573" s="2"/>
      <c r="Z10573" s="2"/>
    </row>
    <row r="10574">
      <c r="A10574" s="2"/>
      <c r="B10574" s="2"/>
      <c r="C10574" s="2"/>
      <c r="D10574" s="2"/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</row>
    <row r="10575">
      <c r="A10575" s="2"/>
      <c r="B10575" s="2"/>
      <c r="C10575" s="2"/>
      <c r="D10575" s="2"/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</row>
    <row r="10576">
      <c r="A10576" s="2"/>
      <c r="B10576" s="2"/>
      <c r="C10576" s="2"/>
      <c r="D10576" s="2"/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R10576" s="2"/>
      <c r="S10576" s="2"/>
      <c r="T10576" s="2"/>
      <c r="U10576" s="2"/>
      <c r="V10576" s="2"/>
      <c r="W10576" s="2"/>
      <c r="X10576" s="2"/>
      <c r="Y10576" s="2"/>
      <c r="Z10576" s="2"/>
    </row>
    <row r="10577">
      <c r="A10577" s="2"/>
      <c r="B10577" s="2"/>
      <c r="C10577" s="2"/>
      <c r="D10577" s="2"/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</row>
    <row r="10578">
      <c r="A10578" s="2"/>
      <c r="B10578" s="2"/>
      <c r="C10578" s="2"/>
      <c r="D10578" s="2"/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R10578" s="2"/>
      <c r="S10578" s="2"/>
      <c r="T10578" s="2"/>
      <c r="U10578" s="2"/>
      <c r="V10578" s="2"/>
      <c r="W10578" s="2"/>
      <c r="X10578" s="2"/>
      <c r="Y10578" s="2"/>
      <c r="Z10578" s="2"/>
    </row>
    <row r="10579">
      <c r="A10579" s="2"/>
      <c r="B10579" s="2"/>
      <c r="C10579" s="2"/>
      <c r="D10579" s="2"/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</row>
    <row r="10580">
      <c r="A10580" s="2"/>
      <c r="B10580" s="2"/>
      <c r="C10580" s="2"/>
      <c r="D10580" s="2"/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</row>
    <row r="10581">
      <c r="A10581" s="2"/>
      <c r="B10581" s="2"/>
      <c r="C10581" s="2"/>
      <c r="D10581" s="2"/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R10581" s="2"/>
      <c r="S10581" s="2"/>
      <c r="T10581" s="2"/>
      <c r="U10581" s="2"/>
      <c r="V10581" s="2"/>
      <c r="W10581" s="2"/>
      <c r="X10581" s="2"/>
      <c r="Y10581" s="2"/>
      <c r="Z10581" s="2"/>
    </row>
    <row r="10582">
      <c r="A10582" s="2"/>
      <c r="B10582" s="2"/>
      <c r="C10582" s="2"/>
      <c r="D10582" s="2"/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R10582" s="2"/>
      <c r="S10582" s="2"/>
      <c r="T10582" s="2"/>
      <c r="U10582" s="2"/>
      <c r="V10582" s="2"/>
      <c r="W10582" s="2"/>
      <c r="X10582" s="2"/>
      <c r="Y10582" s="2"/>
      <c r="Z10582" s="2"/>
    </row>
    <row r="10583">
      <c r="A10583" s="2"/>
      <c r="B10583" s="2"/>
      <c r="C10583" s="2"/>
      <c r="D10583" s="2"/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R10583" s="2"/>
      <c r="S10583" s="2"/>
      <c r="T10583" s="2"/>
      <c r="U10583" s="2"/>
      <c r="V10583" s="2"/>
      <c r="W10583" s="2"/>
      <c r="X10583" s="2"/>
      <c r="Y10583" s="2"/>
      <c r="Z10583" s="2"/>
    </row>
    <row r="10584">
      <c r="A10584" s="2"/>
      <c r="B10584" s="2"/>
      <c r="C10584" s="2"/>
      <c r="D10584" s="2"/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R10584" s="2"/>
      <c r="S10584" s="2"/>
      <c r="T10584" s="2"/>
      <c r="U10584" s="2"/>
      <c r="V10584" s="2"/>
      <c r="W10584" s="2"/>
      <c r="X10584" s="2"/>
      <c r="Y10584" s="2"/>
      <c r="Z10584" s="2"/>
    </row>
    <row r="10585">
      <c r="A10585" s="2"/>
      <c r="B10585" s="2"/>
      <c r="C10585" s="2"/>
      <c r="D10585" s="2"/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</row>
    <row r="10586">
      <c r="A10586" s="2"/>
      <c r="B10586" s="2"/>
      <c r="C10586" s="2"/>
      <c r="D10586" s="2"/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</row>
    <row r="10587">
      <c r="A10587" s="2"/>
      <c r="B10587" s="2"/>
      <c r="C10587" s="2"/>
      <c r="D10587" s="2"/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</row>
    <row r="10588">
      <c r="A10588" s="2"/>
      <c r="B10588" s="2"/>
      <c r="C10588" s="2"/>
      <c r="D10588" s="2"/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R10588" s="2"/>
      <c r="S10588" s="2"/>
      <c r="T10588" s="2"/>
      <c r="U10588" s="2"/>
      <c r="V10588" s="2"/>
      <c r="W10588" s="2"/>
      <c r="X10588" s="2"/>
      <c r="Y10588" s="2"/>
      <c r="Z10588" s="2"/>
    </row>
    <row r="10589">
      <c r="A10589" s="2"/>
      <c r="B10589" s="2"/>
      <c r="C10589" s="2"/>
      <c r="D10589" s="2"/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</row>
    <row r="10590">
      <c r="A10590" s="2"/>
      <c r="B10590" s="2"/>
      <c r="C10590" s="2"/>
      <c r="D10590" s="2"/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R10590" s="2"/>
      <c r="S10590" s="2"/>
      <c r="T10590" s="2"/>
      <c r="U10590" s="2"/>
      <c r="V10590" s="2"/>
      <c r="W10590" s="2"/>
      <c r="X10590" s="2"/>
      <c r="Y10590" s="2"/>
      <c r="Z10590" s="2"/>
    </row>
    <row r="10591">
      <c r="A10591" s="2"/>
      <c r="B10591" s="2"/>
      <c r="C10591" s="2"/>
      <c r="D10591" s="2"/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</row>
    <row r="10592">
      <c r="A10592" s="2"/>
      <c r="B10592" s="2"/>
      <c r="C10592" s="2"/>
      <c r="D10592" s="2"/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</row>
    <row r="10593">
      <c r="A10593" s="2"/>
      <c r="B10593" s="2"/>
      <c r="C10593" s="2"/>
      <c r="D10593" s="2"/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</row>
    <row r="10594">
      <c r="A10594" s="2"/>
      <c r="B10594" s="2"/>
      <c r="C10594" s="2"/>
      <c r="D10594" s="2"/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R10594" s="2"/>
      <c r="S10594" s="2"/>
      <c r="T10594" s="2"/>
      <c r="U10594" s="2"/>
      <c r="V10594" s="2"/>
      <c r="W10594" s="2"/>
      <c r="X10594" s="2"/>
      <c r="Y10594" s="2"/>
      <c r="Z10594" s="2"/>
    </row>
    <row r="10595">
      <c r="A10595" s="2"/>
      <c r="B10595" s="2"/>
      <c r="C10595" s="2"/>
      <c r="D10595" s="2"/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</row>
    <row r="10596">
      <c r="A10596" s="2"/>
      <c r="B10596" s="2"/>
      <c r="C10596" s="2"/>
      <c r="D10596" s="2"/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</row>
    <row r="10597">
      <c r="A10597" s="2"/>
      <c r="B10597" s="2"/>
      <c r="C10597" s="2"/>
      <c r="D10597" s="2"/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</row>
    <row r="10598">
      <c r="A10598" s="2"/>
      <c r="B10598" s="2"/>
      <c r="C10598" s="2"/>
      <c r="D10598" s="2"/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R10598" s="2"/>
      <c r="S10598" s="2"/>
      <c r="T10598" s="2"/>
      <c r="U10598" s="2"/>
      <c r="V10598" s="2"/>
      <c r="W10598" s="2"/>
      <c r="X10598" s="2"/>
      <c r="Y10598" s="2"/>
      <c r="Z10598" s="2"/>
    </row>
    <row r="10599">
      <c r="A10599" s="2"/>
      <c r="B10599" s="2"/>
      <c r="C10599" s="2"/>
      <c r="D10599" s="2"/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</row>
    <row r="10600">
      <c r="A10600" s="2"/>
      <c r="B10600" s="2"/>
      <c r="C10600" s="2"/>
      <c r="D10600" s="2"/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</row>
    <row r="10601">
      <c r="A10601" s="2"/>
      <c r="B10601" s="2"/>
      <c r="C10601" s="2"/>
      <c r="D10601" s="2"/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</row>
    <row r="10602">
      <c r="A10602" s="2"/>
      <c r="B10602" s="2"/>
      <c r="C10602" s="2"/>
      <c r="D10602" s="2"/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</row>
    <row r="10603">
      <c r="A10603" s="2"/>
      <c r="B10603" s="2"/>
      <c r="C10603" s="2"/>
      <c r="D10603" s="2"/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R10603" s="2"/>
      <c r="S10603" s="2"/>
      <c r="T10603" s="2"/>
      <c r="U10603" s="2"/>
      <c r="V10603" s="2"/>
      <c r="W10603" s="2"/>
      <c r="X10603" s="2"/>
      <c r="Y10603" s="2"/>
      <c r="Z10603" s="2"/>
    </row>
    <row r="10604">
      <c r="A10604" s="2"/>
      <c r="B10604" s="2"/>
      <c r="C10604" s="2"/>
      <c r="D10604" s="2"/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</row>
    <row r="10605">
      <c r="A10605" s="2"/>
      <c r="B10605" s="2"/>
      <c r="C10605" s="2"/>
      <c r="D10605" s="2"/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</row>
    <row r="10606">
      <c r="A10606" s="2"/>
      <c r="B10606" s="2"/>
      <c r="C10606" s="2"/>
      <c r="D10606" s="2"/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</row>
    <row r="10607">
      <c r="A10607" s="2"/>
      <c r="B10607" s="2"/>
      <c r="C10607" s="2"/>
      <c r="D10607" s="2"/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R10607" s="2"/>
      <c r="S10607" s="2"/>
      <c r="T10607" s="2"/>
      <c r="U10607" s="2"/>
      <c r="V10607" s="2"/>
      <c r="W10607" s="2"/>
      <c r="X10607" s="2"/>
      <c r="Y10607" s="2"/>
      <c r="Z10607" s="2"/>
    </row>
    <row r="10608">
      <c r="A10608" s="2"/>
      <c r="B10608" s="2"/>
      <c r="C10608" s="2"/>
      <c r="D10608" s="2"/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</row>
    <row r="10609">
      <c r="A10609" s="2"/>
      <c r="B10609" s="2"/>
      <c r="C10609" s="2"/>
      <c r="D10609" s="2"/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</row>
    <row r="10610">
      <c r="A10610" s="2"/>
      <c r="B10610" s="2"/>
      <c r="C10610" s="2"/>
      <c r="D10610" s="2"/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</row>
    <row r="10611">
      <c r="A10611" s="2"/>
      <c r="B10611" s="2"/>
      <c r="C10611" s="2"/>
      <c r="D10611" s="2"/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</row>
    <row r="10612">
      <c r="A10612" s="2"/>
      <c r="B10612" s="2"/>
      <c r="C10612" s="2"/>
      <c r="D10612" s="2"/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</row>
    <row r="10613">
      <c r="A10613" s="2"/>
      <c r="B10613" s="2"/>
      <c r="C10613" s="2"/>
      <c r="D10613" s="2"/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R10613" s="2"/>
      <c r="S10613" s="2"/>
      <c r="T10613" s="2"/>
      <c r="U10613" s="2"/>
      <c r="V10613" s="2"/>
      <c r="W10613" s="2"/>
      <c r="X10613" s="2"/>
      <c r="Y10613" s="2"/>
      <c r="Z10613" s="2"/>
    </row>
    <row r="10614">
      <c r="A10614" s="2"/>
      <c r="B10614" s="2"/>
      <c r="C10614" s="2"/>
      <c r="D10614" s="2"/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R10614" s="2"/>
      <c r="S10614" s="2"/>
      <c r="T10614" s="2"/>
      <c r="U10614" s="2"/>
      <c r="V10614" s="2"/>
      <c r="W10614" s="2"/>
      <c r="X10614" s="2"/>
      <c r="Y10614" s="2"/>
      <c r="Z10614" s="2"/>
    </row>
    <row r="10615">
      <c r="A10615" s="2"/>
      <c r="B10615" s="2"/>
      <c r="C10615" s="2"/>
      <c r="D10615" s="2"/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R10615" s="2"/>
      <c r="S10615" s="2"/>
      <c r="T10615" s="2"/>
      <c r="U10615" s="2"/>
      <c r="V10615" s="2"/>
      <c r="W10615" s="2"/>
      <c r="X10615" s="2"/>
      <c r="Y10615" s="2"/>
      <c r="Z10615" s="2"/>
    </row>
    <row r="10616">
      <c r="A10616" s="2"/>
      <c r="B10616" s="2"/>
      <c r="C10616" s="2"/>
      <c r="D10616" s="2"/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</row>
    <row r="10617">
      <c r="A10617" s="2"/>
      <c r="B10617" s="2"/>
      <c r="C10617" s="2"/>
      <c r="D10617" s="2"/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</row>
    <row r="10618">
      <c r="A10618" s="2"/>
      <c r="B10618" s="2"/>
      <c r="C10618" s="2"/>
      <c r="D10618" s="2"/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R10618" s="2"/>
      <c r="S10618" s="2"/>
      <c r="T10618" s="2"/>
      <c r="U10618" s="2"/>
      <c r="V10618" s="2"/>
      <c r="W10618" s="2"/>
      <c r="X10618" s="2"/>
      <c r="Y10618" s="2"/>
      <c r="Z10618" s="2"/>
    </row>
    <row r="10619">
      <c r="A10619" s="2"/>
      <c r="B10619" s="2"/>
      <c r="C10619" s="2"/>
      <c r="D10619" s="2"/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R10619" s="2"/>
      <c r="S10619" s="2"/>
      <c r="T10619" s="2"/>
      <c r="U10619" s="2"/>
      <c r="V10619" s="2"/>
      <c r="W10619" s="2"/>
      <c r="X10619" s="2"/>
      <c r="Y10619" s="2"/>
      <c r="Z10619" s="2"/>
    </row>
    <row r="10620">
      <c r="A10620" s="2"/>
      <c r="B10620" s="2"/>
      <c r="C10620" s="2"/>
      <c r="D10620" s="2"/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R10620" s="2"/>
      <c r="S10620" s="2"/>
      <c r="T10620" s="2"/>
      <c r="U10620" s="2"/>
      <c r="V10620" s="2"/>
      <c r="W10620" s="2"/>
      <c r="X10620" s="2"/>
      <c r="Y10620" s="2"/>
      <c r="Z10620" s="2"/>
    </row>
    <row r="10621">
      <c r="A10621" s="2"/>
      <c r="B10621" s="2"/>
      <c r="C10621" s="2"/>
      <c r="D10621" s="2"/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</row>
    <row r="10622">
      <c r="A10622" s="2"/>
      <c r="B10622" s="2"/>
      <c r="C10622" s="2"/>
      <c r="D10622" s="2"/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</row>
    <row r="10623">
      <c r="A10623" s="2"/>
      <c r="B10623" s="2"/>
      <c r="C10623" s="2"/>
      <c r="D10623" s="2"/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</row>
    <row r="10624">
      <c r="A10624" s="2"/>
      <c r="B10624" s="2"/>
      <c r="C10624" s="2"/>
      <c r="D10624" s="2"/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</row>
    <row r="10625">
      <c r="A10625" s="2"/>
      <c r="B10625" s="2"/>
      <c r="C10625" s="2"/>
      <c r="D10625" s="2"/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R10625" s="2"/>
      <c r="S10625" s="2"/>
      <c r="T10625" s="2"/>
      <c r="U10625" s="2"/>
      <c r="V10625" s="2"/>
      <c r="W10625" s="2"/>
      <c r="X10625" s="2"/>
      <c r="Y10625" s="2"/>
      <c r="Z10625" s="2"/>
    </row>
    <row r="10626">
      <c r="A10626" s="2"/>
      <c r="B10626" s="2"/>
      <c r="C10626" s="2"/>
      <c r="D10626" s="2"/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</row>
    <row r="10627">
      <c r="A10627" s="2"/>
      <c r="B10627" s="2"/>
      <c r="C10627" s="2"/>
      <c r="D10627" s="2"/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</row>
    <row r="10628">
      <c r="A10628" s="2"/>
      <c r="B10628" s="2"/>
      <c r="C10628" s="2"/>
      <c r="D10628" s="2"/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</row>
    <row r="10629">
      <c r="A10629" s="2"/>
      <c r="B10629" s="2"/>
      <c r="C10629" s="2"/>
      <c r="D10629" s="2"/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</row>
    <row r="10630">
      <c r="A10630" s="2"/>
      <c r="B10630" s="2"/>
      <c r="C10630" s="2"/>
      <c r="D10630" s="2"/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</row>
    <row r="10631">
      <c r="A10631" s="2"/>
      <c r="B10631" s="2"/>
      <c r="C10631" s="2"/>
      <c r="D10631" s="2"/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</row>
    <row r="10632">
      <c r="A10632" s="2"/>
      <c r="B10632" s="2"/>
      <c r="C10632" s="2"/>
      <c r="D10632" s="2"/>
      <c r="E10632" s="2"/>
      <c r="F10632" s="2"/>
      <c r="G10632" s="2"/>
      <c r="H10632" s="2"/>
      <c r="I10632" s="2"/>
      <c r="J10632" s="2"/>
      <c r="K10632" s="2"/>
      <c r="L10632" s="2"/>
      <c r="M10632" s="2"/>
      <c r="N10632" s="2"/>
      <c r="O10632" s="2"/>
      <c r="P10632" s="2"/>
      <c r="Q10632" s="2"/>
      <c r="R10632" s="2"/>
      <c r="S10632" s="2"/>
      <c r="T10632" s="2"/>
      <c r="U10632" s="2"/>
      <c r="V10632" s="2"/>
      <c r="W10632" s="2"/>
      <c r="X10632" s="2"/>
      <c r="Y10632" s="2"/>
      <c r="Z10632" s="2"/>
    </row>
    <row r="10633">
      <c r="A10633" s="2"/>
      <c r="B10633" s="2"/>
      <c r="C10633" s="2"/>
      <c r="D10633" s="2"/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</row>
    <row r="10634">
      <c r="A10634" s="2"/>
      <c r="B10634" s="2"/>
      <c r="C10634" s="2"/>
      <c r="D10634" s="2"/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R10634" s="2"/>
      <c r="S10634" s="2"/>
      <c r="T10634" s="2"/>
      <c r="U10634" s="2"/>
      <c r="V10634" s="2"/>
      <c r="W10634" s="2"/>
      <c r="X10634" s="2"/>
      <c r="Y10634" s="2"/>
      <c r="Z10634" s="2"/>
    </row>
    <row r="10635">
      <c r="A10635" s="2"/>
      <c r="B10635" s="2"/>
      <c r="C10635" s="2"/>
      <c r="D10635" s="2"/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</row>
    <row r="10636">
      <c r="A10636" s="2"/>
      <c r="B10636" s="2"/>
      <c r="C10636" s="2"/>
      <c r="D10636" s="2"/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R10636" s="2"/>
      <c r="S10636" s="2"/>
      <c r="T10636" s="2"/>
      <c r="U10636" s="2"/>
      <c r="V10636" s="2"/>
      <c r="W10636" s="2"/>
      <c r="X10636" s="2"/>
      <c r="Y10636" s="2"/>
      <c r="Z10636" s="2"/>
    </row>
    <row r="10637">
      <c r="A10637" s="2"/>
      <c r="B10637" s="2"/>
      <c r="C10637" s="2"/>
      <c r="D10637" s="2"/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R10637" s="2"/>
      <c r="S10637" s="2"/>
      <c r="T10637" s="2"/>
      <c r="U10637" s="2"/>
      <c r="V10637" s="2"/>
      <c r="W10637" s="2"/>
      <c r="X10637" s="2"/>
      <c r="Y10637" s="2"/>
      <c r="Z10637" s="2"/>
    </row>
    <row r="10638">
      <c r="A10638" s="2"/>
      <c r="B10638" s="2"/>
      <c r="C10638" s="2"/>
      <c r="D10638" s="2"/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</row>
    <row r="10639">
      <c r="A10639" s="2"/>
      <c r="B10639" s="2"/>
      <c r="C10639" s="2"/>
      <c r="D10639" s="2"/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</row>
    <row r="10640">
      <c r="A10640" s="2"/>
      <c r="B10640" s="2"/>
      <c r="C10640" s="2"/>
      <c r="D10640" s="2"/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R10640" s="2"/>
      <c r="S10640" s="2"/>
      <c r="T10640" s="2"/>
      <c r="U10640" s="2"/>
      <c r="V10640" s="2"/>
      <c r="W10640" s="2"/>
      <c r="X10640" s="2"/>
      <c r="Y10640" s="2"/>
      <c r="Z10640" s="2"/>
    </row>
    <row r="10641">
      <c r="A10641" s="2"/>
      <c r="B10641" s="2"/>
      <c r="C10641" s="2"/>
      <c r="D10641" s="2"/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</row>
    <row r="10642">
      <c r="A10642" s="2"/>
      <c r="B10642" s="2"/>
      <c r="C10642" s="2"/>
      <c r="D10642" s="2"/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</row>
    <row r="10643">
      <c r="A10643" s="2"/>
      <c r="B10643" s="2"/>
      <c r="C10643" s="2"/>
      <c r="D10643" s="2"/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R10643" s="2"/>
      <c r="S10643" s="2"/>
      <c r="T10643" s="2"/>
      <c r="U10643" s="2"/>
      <c r="V10643" s="2"/>
      <c r="W10643" s="2"/>
      <c r="X10643" s="2"/>
      <c r="Y10643" s="2"/>
      <c r="Z10643" s="2"/>
    </row>
    <row r="10644">
      <c r="A10644" s="2"/>
      <c r="B10644" s="2"/>
      <c r="C10644" s="2"/>
      <c r="D10644" s="2"/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</row>
    <row r="10645">
      <c r="A10645" s="2"/>
      <c r="B10645" s="2"/>
      <c r="C10645" s="2"/>
      <c r="D10645" s="2"/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R10645" s="2"/>
      <c r="S10645" s="2"/>
      <c r="T10645" s="2"/>
      <c r="U10645" s="2"/>
      <c r="V10645" s="2"/>
      <c r="W10645" s="2"/>
      <c r="X10645" s="2"/>
      <c r="Y10645" s="2"/>
      <c r="Z10645" s="2"/>
    </row>
    <row r="10646">
      <c r="A10646" s="2"/>
      <c r="B10646" s="2"/>
      <c r="C10646" s="2"/>
      <c r="D10646" s="2"/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</row>
    <row r="10647">
      <c r="A10647" s="2"/>
      <c r="B10647" s="2"/>
      <c r="C10647" s="2"/>
      <c r="D10647" s="2"/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R10647" s="2"/>
      <c r="S10647" s="2"/>
      <c r="T10647" s="2"/>
      <c r="U10647" s="2"/>
      <c r="V10647" s="2"/>
      <c r="W10647" s="2"/>
      <c r="X10647" s="2"/>
      <c r="Y10647" s="2"/>
      <c r="Z10647" s="2"/>
    </row>
    <row r="10648">
      <c r="A10648" s="2"/>
      <c r="B10648" s="2"/>
      <c r="C10648" s="2"/>
      <c r="D10648" s="2"/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</row>
    <row r="10649">
      <c r="A10649" s="2"/>
      <c r="B10649" s="2"/>
      <c r="C10649" s="2"/>
      <c r="D10649" s="2"/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</row>
    <row r="10650">
      <c r="A10650" s="2"/>
      <c r="B10650" s="2"/>
      <c r="C10650" s="2"/>
      <c r="D10650" s="2"/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</row>
    <row r="10651">
      <c r="A10651" s="2"/>
      <c r="B10651" s="2"/>
      <c r="C10651" s="2"/>
      <c r="D10651" s="2"/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R10651" s="2"/>
      <c r="S10651" s="2"/>
      <c r="T10651" s="2"/>
      <c r="U10651" s="2"/>
      <c r="V10651" s="2"/>
      <c r="W10651" s="2"/>
      <c r="X10651" s="2"/>
      <c r="Y10651" s="2"/>
      <c r="Z10651" s="2"/>
    </row>
    <row r="10652">
      <c r="A10652" s="2"/>
      <c r="B10652" s="2"/>
      <c r="C10652" s="2"/>
      <c r="D10652" s="2"/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</row>
    <row r="10653">
      <c r="A10653" s="2"/>
      <c r="B10653" s="2"/>
      <c r="C10653" s="2"/>
      <c r="D10653" s="2"/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</row>
    <row r="10654">
      <c r="A10654" s="2"/>
      <c r="B10654" s="2"/>
      <c r="C10654" s="2"/>
      <c r="D10654" s="2"/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</row>
    <row r="10655">
      <c r="A10655" s="2"/>
      <c r="B10655" s="2"/>
      <c r="C10655" s="2"/>
      <c r="D10655" s="2"/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</row>
    <row r="10656">
      <c r="A10656" s="2"/>
      <c r="B10656" s="2"/>
      <c r="C10656" s="2"/>
      <c r="D10656" s="2"/>
      <c r="E10656" s="2"/>
      <c r="F10656" s="2"/>
      <c r="G10656" s="2"/>
      <c r="H10656" s="2"/>
      <c r="I10656" s="2"/>
      <c r="J10656" s="2"/>
      <c r="K10656" s="2"/>
      <c r="L10656" s="2"/>
      <c r="M10656" s="2"/>
      <c r="N10656" s="2"/>
      <c r="O10656" s="2"/>
      <c r="P10656" s="2"/>
      <c r="Q10656" s="2"/>
      <c r="R10656" s="2"/>
      <c r="S10656" s="2"/>
      <c r="T10656" s="2"/>
      <c r="U10656" s="2"/>
      <c r="V10656" s="2"/>
      <c r="W10656" s="2"/>
      <c r="X10656" s="2"/>
      <c r="Y10656" s="2"/>
      <c r="Z10656" s="2"/>
    </row>
    <row r="10657">
      <c r="A10657" s="2"/>
      <c r="B10657" s="2"/>
      <c r="C10657" s="2"/>
      <c r="D10657" s="2"/>
      <c r="E10657" s="2"/>
      <c r="F10657" s="2"/>
      <c r="G10657" s="2"/>
      <c r="H10657" s="2"/>
      <c r="I10657" s="2"/>
      <c r="J10657" s="2"/>
      <c r="K10657" s="2"/>
      <c r="L10657" s="2"/>
      <c r="M10657" s="2"/>
      <c r="N10657" s="2"/>
      <c r="O10657" s="2"/>
      <c r="P10657" s="2"/>
      <c r="Q10657" s="2"/>
      <c r="R10657" s="2"/>
      <c r="S10657" s="2"/>
      <c r="T10657" s="2"/>
      <c r="U10657" s="2"/>
      <c r="V10657" s="2"/>
      <c r="W10657" s="2"/>
      <c r="X10657" s="2"/>
      <c r="Y10657" s="2"/>
      <c r="Z10657" s="2"/>
    </row>
    <row r="10658">
      <c r="A10658" s="2"/>
      <c r="B10658" s="2"/>
      <c r="C10658" s="2"/>
      <c r="D10658" s="2"/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</row>
    <row r="10659">
      <c r="A10659" s="2"/>
      <c r="B10659" s="2"/>
      <c r="C10659" s="2"/>
      <c r="D10659" s="2"/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</row>
    <row r="10660">
      <c r="A10660" s="2"/>
      <c r="B10660" s="2"/>
      <c r="C10660" s="2"/>
      <c r="D10660" s="2"/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R10660" s="2"/>
      <c r="S10660" s="2"/>
      <c r="T10660" s="2"/>
      <c r="U10660" s="2"/>
      <c r="V10660" s="2"/>
      <c r="W10660" s="2"/>
      <c r="X10660" s="2"/>
      <c r="Y10660" s="2"/>
      <c r="Z10660" s="2"/>
    </row>
    <row r="10661">
      <c r="A10661" s="2"/>
      <c r="B10661" s="2"/>
      <c r="C10661" s="2"/>
      <c r="D10661" s="2"/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</row>
    <row r="10662">
      <c r="A10662" s="2"/>
      <c r="B10662" s="2"/>
      <c r="C10662" s="2"/>
      <c r="D10662" s="2"/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R10662" s="2"/>
      <c r="S10662" s="2"/>
      <c r="T10662" s="2"/>
      <c r="U10662" s="2"/>
      <c r="V10662" s="2"/>
      <c r="W10662" s="2"/>
      <c r="X10662" s="2"/>
      <c r="Y10662" s="2"/>
      <c r="Z10662" s="2"/>
    </row>
    <row r="10663">
      <c r="A10663" s="2"/>
      <c r="B10663" s="2"/>
      <c r="C10663" s="2"/>
      <c r="D10663" s="2"/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</row>
    <row r="10664">
      <c r="A10664" s="2"/>
      <c r="B10664" s="2"/>
      <c r="C10664" s="2"/>
      <c r="D10664" s="2"/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</row>
    <row r="10665">
      <c r="A10665" s="2"/>
      <c r="B10665" s="2"/>
      <c r="C10665" s="2"/>
      <c r="D10665" s="2"/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</row>
    <row r="10666">
      <c r="A10666" s="2"/>
      <c r="B10666" s="2"/>
      <c r="C10666" s="2"/>
      <c r="D10666" s="2"/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</row>
    <row r="10667">
      <c r="A10667" s="2"/>
      <c r="B10667" s="2"/>
      <c r="C10667" s="2"/>
      <c r="D10667" s="2"/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R10667" s="2"/>
      <c r="S10667" s="2"/>
      <c r="T10667" s="2"/>
      <c r="U10667" s="2"/>
      <c r="V10667" s="2"/>
      <c r="W10667" s="2"/>
      <c r="X10667" s="2"/>
      <c r="Y10667" s="2"/>
      <c r="Z10667" s="2"/>
    </row>
    <row r="10668">
      <c r="A10668" s="2"/>
      <c r="B10668" s="2"/>
      <c r="C10668" s="2"/>
      <c r="D10668" s="2"/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R10668" s="2"/>
      <c r="S10668" s="2"/>
      <c r="T10668" s="2"/>
      <c r="U10668" s="2"/>
      <c r="V10668" s="2"/>
      <c r="W10668" s="2"/>
      <c r="X10668" s="2"/>
      <c r="Y10668" s="2"/>
      <c r="Z10668" s="2"/>
    </row>
    <row r="10669">
      <c r="A10669" s="2"/>
      <c r="B10669" s="2"/>
      <c r="C10669" s="2"/>
      <c r="D10669" s="2"/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R10669" s="2"/>
      <c r="S10669" s="2"/>
      <c r="T10669" s="2"/>
      <c r="U10669" s="2"/>
      <c r="V10669" s="2"/>
      <c r="W10669" s="2"/>
      <c r="X10669" s="2"/>
      <c r="Y10669" s="2"/>
      <c r="Z10669" s="2"/>
    </row>
    <row r="10670">
      <c r="A10670" s="2"/>
      <c r="B10670" s="2"/>
      <c r="C10670" s="2"/>
      <c r="D10670" s="2"/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</row>
    <row r="10671">
      <c r="A10671" s="2"/>
      <c r="B10671" s="2"/>
      <c r="C10671" s="2"/>
      <c r="D10671" s="2"/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</row>
    <row r="10672">
      <c r="A10672" s="2"/>
      <c r="B10672" s="2"/>
      <c r="C10672" s="2"/>
      <c r="D10672" s="2"/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</row>
    <row r="10673">
      <c r="A10673" s="2"/>
      <c r="B10673" s="2"/>
      <c r="C10673" s="2"/>
      <c r="D10673" s="2"/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R10673" s="2"/>
      <c r="S10673" s="2"/>
      <c r="T10673" s="2"/>
      <c r="U10673" s="2"/>
      <c r="V10673" s="2"/>
      <c r="W10673" s="2"/>
      <c r="X10673" s="2"/>
      <c r="Y10673" s="2"/>
      <c r="Z10673" s="2"/>
    </row>
    <row r="10674">
      <c r="A10674" s="2"/>
      <c r="B10674" s="2"/>
      <c r="C10674" s="2"/>
      <c r="D10674" s="2"/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</row>
    <row r="10675">
      <c r="A10675" s="2"/>
      <c r="B10675" s="2"/>
      <c r="C10675" s="2"/>
      <c r="D10675" s="2"/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R10675" s="2"/>
      <c r="S10675" s="2"/>
      <c r="T10675" s="2"/>
      <c r="U10675" s="2"/>
      <c r="V10675" s="2"/>
      <c r="W10675" s="2"/>
      <c r="X10675" s="2"/>
      <c r="Y10675" s="2"/>
      <c r="Z10675" s="2"/>
    </row>
    <row r="10676">
      <c r="A10676" s="2"/>
      <c r="B10676" s="2"/>
      <c r="C10676" s="2"/>
      <c r="D10676" s="2"/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R10676" s="2"/>
      <c r="S10676" s="2"/>
      <c r="T10676" s="2"/>
      <c r="U10676" s="2"/>
      <c r="V10676" s="2"/>
      <c r="W10676" s="2"/>
      <c r="X10676" s="2"/>
      <c r="Y10676" s="2"/>
      <c r="Z10676" s="2"/>
    </row>
    <row r="10677">
      <c r="A10677" s="2"/>
      <c r="B10677" s="2"/>
      <c r="C10677" s="2"/>
      <c r="D10677" s="2"/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</row>
    <row r="10678">
      <c r="A10678" s="2"/>
      <c r="B10678" s="2"/>
      <c r="C10678" s="2"/>
      <c r="D10678" s="2"/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R10678" s="2"/>
      <c r="S10678" s="2"/>
      <c r="T10678" s="2"/>
      <c r="U10678" s="2"/>
      <c r="V10678" s="2"/>
      <c r="W10678" s="2"/>
      <c r="X10678" s="2"/>
      <c r="Y10678" s="2"/>
      <c r="Z10678" s="2"/>
    </row>
    <row r="10679">
      <c r="A10679" s="2"/>
      <c r="B10679" s="2"/>
      <c r="C10679" s="2"/>
      <c r="D10679" s="2"/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</row>
    <row r="10680">
      <c r="A10680" s="2"/>
      <c r="B10680" s="2"/>
      <c r="C10680" s="2"/>
      <c r="D10680" s="2"/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R10680" s="2"/>
      <c r="S10680" s="2"/>
      <c r="T10680" s="2"/>
      <c r="U10680" s="2"/>
      <c r="V10680" s="2"/>
      <c r="W10680" s="2"/>
      <c r="X10680" s="2"/>
      <c r="Y10680" s="2"/>
      <c r="Z10680" s="2"/>
    </row>
    <row r="10681">
      <c r="A10681" s="2"/>
      <c r="B10681" s="2"/>
      <c r="C10681" s="2"/>
      <c r="D10681" s="2"/>
      <c r="E10681" s="2"/>
      <c r="F10681" s="2"/>
      <c r="G10681" s="2"/>
      <c r="H10681" s="2"/>
      <c r="I10681" s="2"/>
      <c r="J10681" s="2"/>
      <c r="K10681" s="2"/>
      <c r="L10681" s="2"/>
      <c r="M10681" s="2"/>
      <c r="N10681" s="2"/>
      <c r="O10681" s="2"/>
      <c r="P10681" s="2"/>
      <c r="Q10681" s="2"/>
      <c r="R10681" s="2"/>
      <c r="S10681" s="2"/>
      <c r="T10681" s="2"/>
      <c r="U10681" s="2"/>
      <c r="V10681" s="2"/>
      <c r="W10681" s="2"/>
      <c r="X10681" s="2"/>
      <c r="Y10681" s="2"/>
      <c r="Z10681" s="2"/>
    </row>
    <row r="10682">
      <c r="A10682" s="2"/>
      <c r="B10682" s="2"/>
      <c r="C10682" s="2"/>
      <c r="D10682" s="2"/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</row>
    <row r="10683">
      <c r="A10683" s="2"/>
      <c r="B10683" s="2"/>
      <c r="C10683" s="2"/>
      <c r="D10683" s="2"/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</row>
    <row r="10684">
      <c r="A10684" s="2"/>
      <c r="B10684" s="2"/>
      <c r="C10684" s="2"/>
      <c r="D10684" s="2"/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</row>
    <row r="10685">
      <c r="A10685" s="2"/>
      <c r="B10685" s="2"/>
      <c r="C10685" s="2"/>
      <c r="D10685" s="2"/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</row>
    <row r="10686">
      <c r="A10686" s="2"/>
      <c r="B10686" s="2"/>
      <c r="C10686" s="2"/>
      <c r="D10686" s="2"/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</row>
    <row r="10687">
      <c r="A10687" s="2"/>
      <c r="B10687" s="2"/>
      <c r="C10687" s="2"/>
      <c r="D10687" s="2"/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</row>
    <row r="10688">
      <c r="A10688" s="2"/>
      <c r="B10688" s="2"/>
      <c r="C10688" s="2"/>
      <c r="D10688" s="2"/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R10688" s="2"/>
      <c r="S10688" s="2"/>
      <c r="T10688" s="2"/>
      <c r="U10688" s="2"/>
      <c r="V10688" s="2"/>
      <c r="W10688" s="2"/>
      <c r="X10688" s="2"/>
      <c r="Y10688" s="2"/>
      <c r="Z10688" s="2"/>
    </row>
    <row r="10689">
      <c r="A10689" s="2"/>
      <c r="B10689" s="2"/>
      <c r="C10689" s="2"/>
      <c r="D10689" s="2"/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</row>
    <row r="10690">
      <c r="A10690" s="2"/>
      <c r="B10690" s="2"/>
      <c r="C10690" s="2"/>
      <c r="D10690" s="2"/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</row>
    <row r="10691">
      <c r="A10691" s="2"/>
      <c r="B10691" s="2"/>
      <c r="C10691" s="2"/>
      <c r="D10691" s="2"/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</row>
    <row r="10692">
      <c r="A10692" s="2"/>
      <c r="B10692" s="2"/>
      <c r="C10692" s="2"/>
      <c r="D10692" s="2"/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R10692" s="2"/>
      <c r="S10692" s="2"/>
      <c r="T10692" s="2"/>
      <c r="U10692" s="2"/>
      <c r="V10692" s="2"/>
      <c r="W10692" s="2"/>
      <c r="X10692" s="2"/>
      <c r="Y10692" s="2"/>
      <c r="Z10692" s="2"/>
    </row>
    <row r="10693">
      <c r="A10693" s="2"/>
      <c r="B10693" s="2"/>
      <c r="C10693" s="2"/>
      <c r="D10693" s="2"/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</row>
    <row r="10694">
      <c r="A10694" s="2"/>
      <c r="B10694" s="2"/>
      <c r="C10694" s="2"/>
      <c r="D10694" s="2"/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</row>
    <row r="10695">
      <c r="A10695" s="2"/>
      <c r="B10695" s="2"/>
      <c r="C10695" s="2"/>
      <c r="D10695" s="2"/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R10695" s="2"/>
      <c r="S10695" s="2"/>
      <c r="T10695" s="2"/>
      <c r="U10695" s="2"/>
      <c r="V10695" s="2"/>
      <c r="W10695" s="2"/>
      <c r="X10695" s="2"/>
      <c r="Y10695" s="2"/>
      <c r="Z10695" s="2"/>
    </row>
    <row r="10696">
      <c r="A10696" s="2"/>
      <c r="B10696" s="2"/>
      <c r="C10696" s="2"/>
      <c r="D10696" s="2"/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</row>
    <row r="10697">
      <c r="A10697" s="2"/>
      <c r="B10697" s="2"/>
      <c r="C10697" s="2"/>
      <c r="D10697" s="2"/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</row>
    <row r="10698">
      <c r="A10698" s="2"/>
      <c r="B10698" s="2"/>
      <c r="C10698" s="2"/>
      <c r="D10698" s="2"/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R10698" s="2"/>
      <c r="S10698" s="2"/>
      <c r="T10698" s="2"/>
      <c r="U10698" s="2"/>
      <c r="V10698" s="2"/>
      <c r="W10698" s="2"/>
      <c r="X10698" s="2"/>
      <c r="Y10698" s="2"/>
      <c r="Z10698" s="2"/>
    </row>
    <row r="10699">
      <c r="A10699" s="2"/>
      <c r="B10699" s="2"/>
      <c r="C10699" s="2"/>
      <c r="D10699" s="2"/>
      <c r="E10699" s="2"/>
      <c r="F10699" s="2"/>
      <c r="G10699" s="2"/>
      <c r="H10699" s="2"/>
      <c r="I10699" s="2"/>
      <c r="J10699" s="2"/>
      <c r="K10699" s="2"/>
      <c r="L10699" s="2"/>
      <c r="M10699" s="2"/>
      <c r="N10699" s="2"/>
      <c r="O10699" s="2"/>
      <c r="P10699" s="2"/>
      <c r="Q10699" s="2"/>
      <c r="R10699" s="2"/>
      <c r="S10699" s="2"/>
      <c r="T10699" s="2"/>
      <c r="U10699" s="2"/>
      <c r="V10699" s="2"/>
      <c r="W10699" s="2"/>
      <c r="X10699" s="2"/>
      <c r="Y10699" s="2"/>
      <c r="Z10699" s="2"/>
    </row>
    <row r="10700">
      <c r="A10700" s="2"/>
      <c r="B10700" s="2"/>
      <c r="C10700" s="2"/>
      <c r="D10700" s="2"/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R10700" s="2"/>
      <c r="S10700" s="2"/>
      <c r="T10700" s="2"/>
      <c r="U10700" s="2"/>
      <c r="V10700" s="2"/>
      <c r="W10700" s="2"/>
      <c r="X10700" s="2"/>
      <c r="Y10700" s="2"/>
      <c r="Z10700" s="2"/>
    </row>
    <row r="10701">
      <c r="A10701" s="2"/>
      <c r="B10701" s="2"/>
      <c r="C10701" s="2"/>
      <c r="D10701" s="2"/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</row>
    <row r="10702">
      <c r="A10702" s="2"/>
      <c r="B10702" s="2"/>
      <c r="C10702" s="2"/>
      <c r="D10702" s="2"/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</row>
    <row r="10703">
      <c r="A10703" s="2"/>
      <c r="B10703" s="2"/>
      <c r="C10703" s="2"/>
      <c r="D10703" s="2"/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R10703" s="2"/>
      <c r="S10703" s="2"/>
      <c r="T10703" s="2"/>
      <c r="U10703" s="2"/>
      <c r="V10703" s="2"/>
      <c r="W10703" s="2"/>
      <c r="X10703" s="2"/>
      <c r="Y10703" s="2"/>
      <c r="Z10703" s="2"/>
    </row>
    <row r="10704">
      <c r="A10704" s="2"/>
      <c r="B10704" s="2"/>
      <c r="C10704" s="2"/>
      <c r="D10704" s="2"/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</row>
    <row r="10705">
      <c r="A10705" s="2"/>
      <c r="B10705" s="2"/>
      <c r="C10705" s="2"/>
      <c r="D10705" s="2"/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</row>
    <row r="10706">
      <c r="A10706" s="2"/>
      <c r="B10706" s="2"/>
      <c r="C10706" s="2"/>
      <c r="D10706" s="2"/>
      <c r="E10706" s="2"/>
      <c r="F10706" s="2"/>
      <c r="G10706" s="2"/>
      <c r="H10706" s="2"/>
      <c r="I10706" s="2"/>
      <c r="J10706" s="2"/>
      <c r="K10706" s="2"/>
      <c r="L10706" s="2"/>
      <c r="M10706" s="2"/>
      <c r="N10706" s="2"/>
      <c r="O10706" s="2"/>
      <c r="P10706" s="2"/>
      <c r="Q10706" s="2"/>
      <c r="R10706" s="2"/>
      <c r="S10706" s="2"/>
      <c r="T10706" s="2"/>
      <c r="U10706" s="2"/>
      <c r="V10706" s="2"/>
      <c r="W10706" s="2"/>
      <c r="X10706" s="2"/>
      <c r="Y10706" s="2"/>
      <c r="Z10706" s="2"/>
    </row>
    <row r="10707">
      <c r="A10707" s="2"/>
      <c r="B10707" s="2"/>
      <c r="C10707" s="2"/>
      <c r="D10707" s="2"/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</row>
    <row r="10708">
      <c r="A10708" s="2"/>
      <c r="B10708" s="2"/>
      <c r="C10708" s="2"/>
      <c r="D10708" s="2"/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R10708" s="2"/>
      <c r="S10708" s="2"/>
      <c r="T10708" s="2"/>
      <c r="U10708" s="2"/>
      <c r="V10708" s="2"/>
      <c r="W10708" s="2"/>
      <c r="X10708" s="2"/>
      <c r="Y10708" s="2"/>
      <c r="Z10708" s="2"/>
    </row>
    <row r="10709">
      <c r="A10709" s="2"/>
      <c r="B10709" s="2"/>
      <c r="C10709" s="2"/>
      <c r="D10709" s="2"/>
      <c r="E10709" s="2"/>
      <c r="F10709" s="2"/>
      <c r="G10709" s="2"/>
      <c r="H10709" s="2"/>
      <c r="I10709" s="2"/>
      <c r="J10709" s="2"/>
      <c r="K10709" s="2"/>
      <c r="L10709" s="2"/>
      <c r="M10709" s="2"/>
      <c r="N10709" s="2"/>
      <c r="O10709" s="2"/>
      <c r="P10709" s="2"/>
      <c r="Q10709" s="2"/>
      <c r="R10709" s="2"/>
      <c r="S10709" s="2"/>
      <c r="T10709" s="2"/>
      <c r="U10709" s="2"/>
      <c r="V10709" s="2"/>
      <c r="W10709" s="2"/>
      <c r="X10709" s="2"/>
      <c r="Y10709" s="2"/>
      <c r="Z10709" s="2"/>
    </row>
    <row r="10710">
      <c r="A10710" s="2"/>
      <c r="B10710" s="2"/>
      <c r="C10710" s="2"/>
      <c r="D10710" s="2"/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</row>
    <row r="10711">
      <c r="A10711" s="2"/>
      <c r="B10711" s="2"/>
      <c r="C10711" s="2"/>
      <c r="D10711" s="2"/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</row>
    <row r="10712">
      <c r="A10712" s="2"/>
      <c r="B10712" s="2"/>
      <c r="C10712" s="2"/>
      <c r="D10712" s="2"/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</row>
    <row r="10713">
      <c r="A10713" s="2"/>
      <c r="B10713" s="2"/>
      <c r="C10713" s="2"/>
      <c r="D10713" s="2"/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</row>
    <row r="10714">
      <c r="A10714" s="2"/>
      <c r="B10714" s="2"/>
      <c r="C10714" s="2"/>
      <c r="D10714" s="2"/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R10714" s="2"/>
      <c r="S10714" s="2"/>
      <c r="T10714" s="2"/>
      <c r="U10714" s="2"/>
      <c r="V10714" s="2"/>
      <c r="W10714" s="2"/>
      <c r="X10714" s="2"/>
      <c r="Y10714" s="2"/>
      <c r="Z10714" s="2"/>
    </row>
    <row r="10715">
      <c r="A10715" s="2"/>
      <c r="B10715" s="2"/>
      <c r="C10715" s="2"/>
      <c r="D10715" s="2"/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</row>
    <row r="10716">
      <c r="A10716" s="2"/>
      <c r="B10716" s="2"/>
      <c r="C10716" s="2"/>
      <c r="D10716" s="2"/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</row>
    <row r="10717">
      <c r="A10717" s="2"/>
      <c r="B10717" s="2"/>
      <c r="C10717" s="2"/>
      <c r="D10717" s="2"/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</row>
    <row r="10718">
      <c r="A10718" s="2"/>
      <c r="B10718" s="2"/>
      <c r="C10718" s="2"/>
      <c r="D10718" s="2"/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</row>
    <row r="10719">
      <c r="A10719" s="2"/>
      <c r="B10719" s="2"/>
      <c r="C10719" s="2"/>
      <c r="D10719" s="2"/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</row>
    <row r="10720">
      <c r="A10720" s="2"/>
      <c r="B10720" s="2"/>
      <c r="C10720" s="2"/>
      <c r="D10720" s="2"/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</row>
    <row r="10721">
      <c r="A10721" s="2"/>
      <c r="B10721" s="2"/>
      <c r="C10721" s="2"/>
      <c r="D10721" s="2"/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</row>
    <row r="10722">
      <c r="A10722" s="2"/>
      <c r="B10722" s="2"/>
      <c r="C10722" s="2"/>
      <c r="D10722" s="2"/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</row>
    <row r="10723">
      <c r="A10723" s="2"/>
      <c r="B10723" s="2"/>
      <c r="C10723" s="2"/>
      <c r="D10723" s="2"/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R10723" s="2"/>
      <c r="S10723" s="2"/>
      <c r="T10723" s="2"/>
      <c r="U10723" s="2"/>
      <c r="V10723" s="2"/>
      <c r="W10723" s="2"/>
      <c r="X10723" s="2"/>
      <c r="Y10723" s="2"/>
      <c r="Z10723" s="2"/>
    </row>
    <row r="10724">
      <c r="A10724" s="2"/>
      <c r="B10724" s="2"/>
      <c r="C10724" s="2"/>
      <c r="D10724" s="2"/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</row>
    <row r="10725">
      <c r="A10725" s="2"/>
      <c r="B10725" s="2"/>
      <c r="C10725" s="2"/>
      <c r="D10725" s="2"/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</row>
    <row r="10726">
      <c r="A10726" s="2"/>
      <c r="B10726" s="2"/>
      <c r="C10726" s="2"/>
      <c r="D10726" s="2"/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R10726" s="2"/>
      <c r="S10726" s="2"/>
      <c r="T10726" s="2"/>
      <c r="U10726" s="2"/>
      <c r="V10726" s="2"/>
      <c r="W10726" s="2"/>
      <c r="X10726" s="2"/>
      <c r="Y10726" s="2"/>
      <c r="Z10726" s="2"/>
    </row>
    <row r="10727">
      <c r="A10727" s="2"/>
      <c r="B10727" s="2"/>
      <c r="C10727" s="2"/>
      <c r="D10727" s="2"/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</row>
    <row r="10728">
      <c r="A10728" s="2"/>
      <c r="B10728" s="2"/>
      <c r="C10728" s="2"/>
      <c r="D10728" s="2"/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</row>
    <row r="10729">
      <c r="A10729" s="2"/>
      <c r="B10729" s="2"/>
      <c r="C10729" s="2"/>
      <c r="D10729" s="2"/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R10729" s="2"/>
      <c r="S10729" s="2"/>
      <c r="T10729" s="2"/>
      <c r="U10729" s="2"/>
      <c r="V10729" s="2"/>
      <c r="W10729" s="2"/>
      <c r="X10729" s="2"/>
      <c r="Y10729" s="2"/>
      <c r="Z10729" s="2"/>
    </row>
    <row r="10730">
      <c r="A10730" s="2"/>
      <c r="B10730" s="2"/>
      <c r="C10730" s="2"/>
      <c r="D10730" s="2"/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</row>
    <row r="10731">
      <c r="A10731" s="2"/>
      <c r="B10731" s="2"/>
      <c r="C10731" s="2"/>
      <c r="D10731" s="2"/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</row>
    <row r="10732">
      <c r="A10732" s="2"/>
      <c r="B10732" s="2"/>
      <c r="C10732" s="2"/>
      <c r="D10732" s="2"/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</row>
    <row r="10733">
      <c r="A10733" s="2"/>
      <c r="B10733" s="2"/>
      <c r="C10733" s="2"/>
      <c r="D10733" s="2"/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R10733" s="2"/>
      <c r="S10733" s="2"/>
      <c r="T10733" s="2"/>
      <c r="U10733" s="2"/>
      <c r="V10733" s="2"/>
      <c r="W10733" s="2"/>
      <c r="X10733" s="2"/>
      <c r="Y10733" s="2"/>
      <c r="Z10733" s="2"/>
    </row>
    <row r="10734">
      <c r="A10734" s="2"/>
      <c r="B10734" s="2"/>
      <c r="C10734" s="2"/>
      <c r="D10734" s="2"/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R10734" s="2"/>
      <c r="S10734" s="2"/>
      <c r="T10734" s="2"/>
      <c r="U10734" s="2"/>
      <c r="V10734" s="2"/>
      <c r="W10734" s="2"/>
      <c r="X10734" s="2"/>
      <c r="Y10734" s="2"/>
      <c r="Z10734" s="2"/>
    </row>
    <row r="10735">
      <c r="A10735" s="2"/>
      <c r="B10735" s="2"/>
      <c r="C10735" s="2"/>
      <c r="D10735" s="2"/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</row>
    <row r="10736">
      <c r="A10736" s="2"/>
      <c r="B10736" s="2"/>
      <c r="C10736" s="2"/>
      <c r="D10736" s="2"/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</row>
    <row r="10737">
      <c r="A10737" s="2"/>
      <c r="B10737" s="2"/>
      <c r="C10737" s="2"/>
      <c r="D10737" s="2"/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</row>
    <row r="10738">
      <c r="A10738" s="2"/>
      <c r="B10738" s="2"/>
      <c r="C10738" s="2"/>
      <c r="D10738" s="2"/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R10738" s="2"/>
      <c r="S10738" s="2"/>
      <c r="T10738" s="2"/>
      <c r="U10738" s="2"/>
      <c r="V10738" s="2"/>
      <c r="W10738" s="2"/>
      <c r="X10738" s="2"/>
      <c r="Y10738" s="2"/>
      <c r="Z10738" s="2"/>
    </row>
    <row r="10739">
      <c r="A10739" s="2"/>
      <c r="B10739" s="2"/>
      <c r="C10739" s="2"/>
      <c r="D10739" s="2"/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</row>
    <row r="10740">
      <c r="A10740" s="2"/>
      <c r="B10740" s="2"/>
      <c r="C10740" s="2"/>
      <c r="D10740" s="2"/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R10740" s="2"/>
      <c r="S10740" s="2"/>
      <c r="T10740" s="2"/>
      <c r="U10740" s="2"/>
      <c r="V10740" s="2"/>
      <c r="W10740" s="2"/>
      <c r="X10740" s="2"/>
      <c r="Y10740" s="2"/>
      <c r="Z10740" s="2"/>
    </row>
    <row r="10741">
      <c r="A10741" s="2"/>
      <c r="B10741" s="2"/>
      <c r="C10741" s="2"/>
      <c r="D10741" s="2"/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</row>
    <row r="10742">
      <c r="A10742" s="2"/>
      <c r="B10742" s="2"/>
      <c r="C10742" s="2"/>
      <c r="D10742" s="2"/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R10742" s="2"/>
      <c r="S10742" s="2"/>
      <c r="T10742" s="2"/>
      <c r="U10742" s="2"/>
      <c r="V10742" s="2"/>
      <c r="W10742" s="2"/>
      <c r="X10742" s="2"/>
      <c r="Y10742" s="2"/>
      <c r="Z10742" s="2"/>
    </row>
    <row r="10743">
      <c r="A10743" s="2"/>
      <c r="B10743" s="2"/>
      <c r="C10743" s="2"/>
      <c r="D10743" s="2"/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</row>
    <row r="10744">
      <c r="A10744" s="2"/>
      <c r="B10744" s="2"/>
      <c r="C10744" s="2"/>
      <c r="D10744" s="2"/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R10744" s="2"/>
      <c r="S10744" s="2"/>
      <c r="T10744" s="2"/>
      <c r="U10744" s="2"/>
      <c r="V10744" s="2"/>
      <c r="W10744" s="2"/>
      <c r="X10744" s="2"/>
      <c r="Y10744" s="2"/>
      <c r="Z10744" s="2"/>
    </row>
    <row r="10745">
      <c r="A10745" s="2"/>
      <c r="B10745" s="2"/>
      <c r="C10745" s="2"/>
      <c r="D10745" s="2"/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</row>
    <row r="10746">
      <c r="A10746" s="2"/>
      <c r="B10746" s="2"/>
      <c r="C10746" s="2"/>
      <c r="D10746" s="2"/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</row>
    <row r="10747">
      <c r="A10747" s="2"/>
      <c r="B10747" s="2"/>
      <c r="C10747" s="2"/>
      <c r="D10747" s="2"/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R10747" s="2"/>
      <c r="S10747" s="2"/>
      <c r="T10747" s="2"/>
      <c r="U10747" s="2"/>
      <c r="V10747" s="2"/>
      <c r="W10747" s="2"/>
      <c r="X10747" s="2"/>
      <c r="Y10747" s="2"/>
      <c r="Z10747" s="2"/>
    </row>
    <row r="10748">
      <c r="A10748" s="2"/>
      <c r="B10748" s="2"/>
      <c r="C10748" s="2"/>
      <c r="D10748" s="2"/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</row>
    <row r="10749">
      <c r="A10749" s="2"/>
      <c r="B10749" s="2"/>
      <c r="C10749" s="2"/>
      <c r="D10749" s="2"/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R10749" s="2"/>
      <c r="S10749" s="2"/>
      <c r="T10749" s="2"/>
      <c r="U10749" s="2"/>
      <c r="V10749" s="2"/>
      <c r="W10749" s="2"/>
      <c r="X10749" s="2"/>
      <c r="Y10749" s="2"/>
      <c r="Z10749" s="2"/>
    </row>
    <row r="10750">
      <c r="A10750" s="2"/>
      <c r="B10750" s="2"/>
      <c r="C10750" s="2"/>
      <c r="D10750" s="2"/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</row>
    <row r="10751">
      <c r="A10751" s="2"/>
      <c r="B10751" s="2"/>
      <c r="C10751" s="2"/>
      <c r="D10751" s="2"/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</row>
    <row r="10752">
      <c r="A10752" s="2"/>
      <c r="B10752" s="2"/>
      <c r="C10752" s="2"/>
      <c r="D10752" s="2"/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</row>
    <row r="10753">
      <c r="A10753" s="2"/>
      <c r="B10753" s="2"/>
      <c r="C10753" s="2"/>
      <c r="D10753" s="2"/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</row>
    <row r="10754">
      <c r="A10754" s="2"/>
      <c r="B10754" s="2"/>
      <c r="C10754" s="2"/>
      <c r="D10754" s="2"/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</row>
    <row r="10755">
      <c r="A10755" s="2"/>
      <c r="B10755" s="2"/>
      <c r="C10755" s="2"/>
      <c r="D10755" s="2"/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</row>
    <row r="10756">
      <c r="A10756" s="2"/>
      <c r="B10756" s="2"/>
      <c r="C10756" s="2"/>
      <c r="D10756" s="2"/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</row>
    <row r="10757">
      <c r="A10757" s="2"/>
      <c r="B10757" s="2"/>
      <c r="C10757" s="2"/>
      <c r="D10757" s="2"/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</row>
    <row r="10758">
      <c r="A10758" s="2"/>
      <c r="B10758" s="2"/>
      <c r="C10758" s="2"/>
      <c r="D10758" s="2"/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</row>
    <row r="10759">
      <c r="A10759" s="2"/>
      <c r="B10759" s="2"/>
      <c r="C10759" s="2"/>
      <c r="D10759" s="2"/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</row>
    <row r="10760">
      <c r="A10760" s="2"/>
      <c r="B10760" s="2"/>
      <c r="C10760" s="2"/>
      <c r="D10760" s="2"/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</row>
    <row r="10761">
      <c r="A10761" s="2"/>
      <c r="B10761" s="2"/>
      <c r="C10761" s="2"/>
      <c r="D10761" s="2"/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R10761" s="2"/>
      <c r="S10761" s="2"/>
      <c r="T10761" s="2"/>
      <c r="U10761" s="2"/>
      <c r="V10761" s="2"/>
      <c r="W10761" s="2"/>
      <c r="X10761" s="2"/>
      <c r="Y10761" s="2"/>
      <c r="Z10761" s="2"/>
    </row>
    <row r="10762">
      <c r="A10762" s="2"/>
      <c r="B10762" s="2"/>
      <c r="C10762" s="2"/>
      <c r="D10762" s="2"/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R10762" s="2"/>
      <c r="S10762" s="2"/>
      <c r="T10762" s="2"/>
      <c r="U10762" s="2"/>
      <c r="V10762" s="2"/>
      <c r="W10762" s="2"/>
      <c r="X10762" s="2"/>
      <c r="Y10762" s="2"/>
      <c r="Z10762" s="2"/>
    </row>
    <row r="10763">
      <c r="A10763" s="2"/>
      <c r="B10763" s="2"/>
      <c r="C10763" s="2"/>
      <c r="D10763" s="2"/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R10763" s="2"/>
      <c r="S10763" s="2"/>
      <c r="T10763" s="2"/>
      <c r="U10763" s="2"/>
      <c r="V10763" s="2"/>
      <c r="W10763" s="2"/>
      <c r="X10763" s="2"/>
      <c r="Y10763" s="2"/>
      <c r="Z10763" s="2"/>
    </row>
    <row r="10764">
      <c r="A10764" s="2"/>
      <c r="B10764" s="2"/>
      <c r="C10764" s="2"/>
      <c r="D10764" s="2"/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R10764" s="2"/>
      <c r="S10764" s="2"/>
      <c r="T10764" s="2"/>
      <c r="U10764" s="2"/>
      <c r="V10764" s="2"/>
      <c r="W10764" s="2"/>
      <c r="X10764" s="2"/>
      <c r="Y10764" s="2"/>
      <c r="Z10764" s="2"/>
    </row>
    <row r="10765">
      <c r="A10765" s="2"/>
      <c r="B10765" s="2"/>
      <c r="C10765" s="2"/>
      <c r="D10765" s="2"/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</row>
    <row r="10766">
      <c r="A10766" s="2"/>
      <c r="B10766" s="2"/>
      <c r="C10766" s="2"/>
      <c r="D10766" s="2"/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R10766" s="2"/>
      <c r="S10766" s="2"/>
      <c r="T10766" s="2"/>
      <c r="U10766" s="2"/>
      <c r="V10766" s="2"/>
      <c r="W10766" s="2"/>
      <c r="X10766" s="2"/>
      <c r="Y10766" s="2"/>
      <c r="Z10766" s="2"/>
    </row>
    <row r="10767">
      <c r="A10767" s="2"/>
      <c r="B10767" s="2"/>
      <c r="C10767" s="2"/>
      <c r="D10767" s="2"/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R10767" s="2"/>
      <c r="S10767" s="2"/>
      <c r="T10767" s="2"/>
      <c r="U10767" s="2"/>
      <c r="V10767" s="2"/>
      <c r="W10767" s="2"/>
      <c r="X10767" s="2"/>
      <c r="Y10767" s="2"/>
      <c r="Z10767" s="2"/>
    </row>
    <row r="10768">
      <c r="A10768" s="2"/>
      <c r="B10768" s="2"/>
      <c r="C10768" s="2"/>
      <c r="D10768" s="2"/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</row>
    <row r="10769">
      <c r="A10769" s="2"/>
      <c r="B10769" s="2"/>
      <c r="C10769" s="2"/>
      <c r="D10769" s="2"/>
      <c r="E10769" s="2"/>
      <c r="F10769" s="2"/>
      <c r="G10769" s="2"/>
      <c r="H10769" s="2"/>
      <c r="I10769" s="2"/>
      <c r="J10769" s="2"/>
      <c r="K10769" s="2"/>
      <c r="L10769" s="2"/>
      <c r="M10769" s="2"/>
      <c r="N10769" s="2"/>
      <c r="O10769" s="2"/>
      <c r="P10769" s="2"/>
      <c r="Q10769" s="2"/>
      <c r="R10769" s="2"/>
      <c r="S10769" s="2"/>
      <c r="T10769" s="2"/>
      <c r="U10769" s="2"/>
      <c r="V10769" s="2"/>
      <c r="W10769" s="2"/>
      <c r="X10769" s="2"/>
      <c r="Y10769" s="2"/>
      <c r="Z10769" s="2"/>
    </row>
    <row r="10770">
      <c r="A10770" s="2"/>
      <c r="B10770" s="2"/>
      <c r="C10770" s="2"/>
      <c r="D10770" s="2"/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</row>
    <row r="10771">
      <c r="A10771" s="2"/>
      <c r="B10771" s="2"/>
      <c r="C10771" s="2"/>
      <c r="D10771" s="2"/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</row>
    <row r="10772">
      <c r="A10772" s="2"/>
      <c r="B10772" s="2"/>
      <c r="C10772" s="2"/>
      <c r="D10772" s="2"/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R10772" s="2"/>
      <c r="S10772" s="2"/>
      <c r="T10772" s="2"/>
      <c r="U10772" s="2"/>
      <c r="V10772" s="2"/>
      <c r="W10772" s="2"/>
      <c r="X10772" s="2"/>
      <c r="Y10772" s="2"/>
      <c r="Z10772" s="2"/>
    </row>
    <row r="10773">
      <c r="A10773" s="2"/>
      <c r="B10773" s="2"/>
      <c r="C10773" s="2"/>
      <c r="D10773" s="2"/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</row>
    <row r="10774">
      <c r="A10774" s="2"/>
      <c r="B10774" s="2"/>
      <c r="C10774" s="2"/>
      <c r="D10774" s="2"/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</row>
    <row r="10775">
      <c r="A10775" s="2"/>
      <c r="B10775" s="2"/>
      <c r="C10775" s="2"/>
      <c r="D10775" s="2"/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</row>
    <row r="10776">
      <c r="A10776" s="2"/>
      <c r="B10776" s="2"/>
      <c r="C10776" s="2"/>
      <c r="D10776" s="2"/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</row>
    <row r="10777">
      <c r="A10777" s="2"/>
      <c r="B10777" s="2"/>
      <c r="C10777" s="2"/>
      <c r="D10777" s="2"/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</row>
    <row r="10778">
      <c r="A10778" s="2"/>
      <c r="B10778" s="2"/>
      <c r="C10778" s="2"/>
      <c r="D10778" s="2"/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</row>
    <row r="10779">
      <c r="A10779" s="2"/>
      <c r="B10779" s="2"/>
      <c r="C10779" s="2"/>
      <c r="D10779" s="2"/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R10779" s="2"/>
      <c r="S10779" s="2"/>
      <c r="T10779" s="2"/>
      <c r="U10779" s="2"/>
      <c r="V10779" s="2"/>
      <c r="W10779" s="2"/>
      <c r="X10779" s="2"/>
      <c r="Y10779" s="2"/>
      <c r="Z10779" s="2"/>
    </row>
    <row r="10780">
      <c r="A10780" s="2"/>
      <c r="B10780" s="2"/>
      <c r="C10780" s="2"/>
      <c r="D10780" s="2"/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</row>
    <row r="10781">
      <c r="A10781" s="2"/>
      <c r="B10781" s="2"/>
      <c r="C10781" s="2"/>
      <c r="D10781" s="2"/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</row>
    <row r="10782">
      <c r="A10782" s="2"/>
      <c r="B10782" s="2"/>
      <c r="C10782" s="2"/>
      <c r="D10782" s="2"/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</row>
    <row r="10783">
      <c r="A10783" s="2"/>
      <c r="B10783" s="2"/>
      <c r="C10783" s="2"/>
      <c r="D10783" s="2"/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</row>
    <row r="10784">
      <c r="A10784" s="2"/>
      <c r="B10784" s="2"/>
      <c r="C10784" s="2"/>
      <c r="D10784" s="2"/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</row>
    <row r="10785">
      <c r="A10785" s="2"/>
      <c r="B10785" s="2"/>
      <c r="C10785" s="2"/>
      <c r="D10785" s="2"/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</row>
    <row r="10786">
      <c r="A10786" s="2"/>
      <c r="B10786" s="2"/>
      <c r="C10786" s="2"/>
      <c r="D10786" s="2"/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R10786" s="2"/>
      <c r="S10786" s="2"/>
      <c r="T10786" s="2"/>
      <c r="U10786" s="2"/>
      <c r="V10786" s="2"/>
      <c r="W10786" s="2"/>
      <c r="X10786" s="2"/>
      <c r="Y10786" s="2"/>
      <c r="Z10786" s="2"/>
    </row>
    <row r="10787">
      <c r="A10787" s="2"/>
      <c r="B10787" s="2"/>
      <c r="C10787" s="2"/>
      <c r="D10787" s="2"/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</row>
    <row r="10788">
      <c r="A10788" s="2"/>
      <c r="B10788" s="2"/>
      <c r="C10788" s="2"/>
      <c r="D10788" s="2"/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</row>
    <row r="10789">
      <c r="A10789" s="2"/>
      <c r="B10789" s="2"/>
      <c r="C10789" s="2"/>
      <c r="D10789" s="2"/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R10789" s="2"/>
      <c r="S10789" s="2"/>
      <c r="T10789" s="2"/>
      <c r="U10789" s="2"/>
      <c r="V10789" s="2"/>
      <c r="W10789" s="2"/>
      <c r="X10789" s="2"/>
      <c r="Y10789" s="2"/>
      <c r="Z10789" s="2"/>
    </row>
    <row r="10790">
      <c r="A10790" s="2"/>
      <c r="B10790" s="2"/>
      <c r="C10790" s="2"/>
      <c r="D10790" s="2"/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R10790" s="2"/>
      <c r="S10790" s="2"/>
      <c r="T10790" s="2"/>
      <c r="U10790" s="2"/>
      <c r="V10790" s="2"/>
      <c r="W10790" s="2"/>
      <c r="X10790" s="2"/>
      <c r="Y10790" s="2"/>
      <c r="Z10790" s="2"/>
    </row>
    <row r="10791">
      <c r="A10791" s="2"/>
      <c r="B10791" s="2"/>
      <c r="C10791" s="2"/>
      <c r="D10791" s="2"/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</row>
    <row r="10792">
      <c r="A10792" s="2"/>
      <c r="B10792" s="2"/>
      <c r="C10792" s="2"/>
      <c r="D10792" s="2"/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R10792" s="2"/>
      <c r="S10792" s="2"/>
      <c r="T10792" s="2"/>
      <c r="U10792" s="2"/>
      <c r="V10792" s="2"/>
      <c r="W10792" s="2"/>
      <c r="X10792" s="2"/>
      <c r="Y10792" s="2"/>
      <c r="Z10792" s="2"/>
    </row>
    <row r="10793">
      <c r="A10793" s="2"/>
      <c r="B10793" s="2"/>
      <c r="C10793" s="2"/>
      <c r="D10793" s="2"/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R10793" s="2"/>
      <c r="S10793" s="2"/>
      <c r="T10793" s="2"/>
      <c r="U10793" s="2"/>
      <c r="V10793" s="2"/>
      <c r="W10793" s="2"/>
      <c r="X10793" s="2"/>
      <c r="Y10793" s="2"/>
      <c r="Z10793" s="2"/>
    </row>
    <row r="10794">
      <c r="A10794" s="2"/>
      <c r="B10794" s="2"/>
      <c r="C10794" s="2"/>
      <c r="D10794" s="2"/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</row>
    <row r="10795">
      <c r="A10795" s="2"/>
      <c r="B10795" s="2"/>
      <c r="C10795" s="2"/>
      <c r="D10795" s="2"/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R10795" s="2"/>
      <c r="S10795" s="2"/>
      <c r="T10795" s="2"/>
      <c r="U10795" s="2"/>
      <c r="V10795" s="2"/>
      <c r="W10795" s="2"/>
      <c r="X10795" s="2"/>
      <c r="Y10795" s="2"/>
      <c r="Z10795" s="2"/>
    </row>
    <row r="10796">
      <c r="A10796" s="2"/>
      <c r="B10796" s="2"/>
      <c r="C10796" s="2"/>
      <c r="D10796" s="2"/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R10796" s="2"/>
      <c r="S10796" s="2"/>
      <c r="T10796" s="2"/>
      <c r="U10796" s="2"/>
      <c r="V10796" s="2"/>
      <c r="W10796" s="2"/>
      <c r="X10796" s="2"/>
      <c r="Y10796" s="2"/>
      <c r="Z10796" s="2"/>
    </row>
    <row r="10797">
      <c r="A10797" s="2"/>
      <c r="B10797" s="2"/>
      <c r="C10797" s="2"/>
      <c r="D10797" s="2"/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</row>
    <row r="10798">
      <c r="A10798" s="2"/>
      <c r="B10798" s="2"/>
      <c r="C10798" s="2"/>
      <c r="D10798" s="2"/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</row>
    <row r="10799">
      <c r="A10799" s="2"/>
      <c r="B10799" s="2"/>
      <c r="C10799" s="2"/>
      <c r="D10799" s="2"/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</row>
    <row r="10800">
      <c r="A10800" s="2"/>
      <c r="B10800" s="2"/>
      <c r="C10800" s="2"/>
      <c r="D10800" s="2"/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R10800" s="2"/>
      <c r="S10800" s="2"/>
      <c r="T10800" s="2"/>
      <c r="U10800" s="2"/>
      <c r="V10800" s="2"/>
      <c r="W10800" s="2"/>
      <c r="X10800" s="2"/>
      <c r="Y10800" s="2"/>
      <c r="Z10800" s="2"/>
    </row>
    <row r="10801">
      <c r="A10801" s="2"/>
      <c r="B10801" s="2"/>
      <c r="C10801" s="2"/>
      <c r="D10801" s="2"/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R10801" s="2"/>
      <c r="S10801" s="2"/>
      <c r="T10801" s="2"/>
      <c r="U10801" s="2"/>
      <c r="V10801" s="2"/>
      <c r="W10801" s="2"/>
      <c r="X10801" s="2"/>
      <c r="Y10801" s="2"/>
      <c r="Z10801" s="2"/>
    </row>
    <row r="10802">
      <c r="A10802" s="2"/>
      <c r="B10802" s="2"/>
      <c r="C10802" s="2"/>
      <c r="D10802" s="2"/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</row>
    <row r="10803">
      <c r="A10803" s="2"/>
      <c r="B10803" s="2"/>
      <c r="C10803" s="2"/>
      <c r="D10803" s="2"/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</row>
    <row r="10804">
      <c r="A10804" s="2"/>
      <c r="B10804" s="2"/>
      <c r="C10804" s="2"/>
      <c r="D10804" s="2"/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R10804" s="2"/>
      <c r="S10804" s="2"/>
      <c r="T10804" s="2"/>
      <c r="U10804" s="2"/>
      <c r="V10804" s="2"/>
      <c r="W10804" s="2"/>
      <c r="X10804" s="2"/>
      <c r="Y10804" s="2"/>
      <c r="Z10804" s="2"/>
    </row>
    <row r="10805">
      <c r="A10805" s="2"/>
      <c r="B10805" s="2"/>
      <c r="C10805" s="2"/>
      <c r="D10805" s="2"/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</row>
    <row r="10806">
      <c r="A10806" s="2"/>
      <c r="B10806" s="2"/>
      <c r="C10806" s="2"/>
      <c r="D10806" s="2"/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</row>
    <row r="10807">
      <c r="A10807" s="2"/>
      <c r="B10807" s="2"/>
      <c r="C10807" s="2"/>
      <c r="D10807" s="2"/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</row>
    <row r="10808">
      <c r="A10808" s="2"/>
      <c r="B10808" s="2"/>
      <c r="C10808" s="2"/>
      <c r="D10808" s="2"/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R10808" s="2"/>
      <c r="S10808" s="2"/>
      <c r="T10808" s="2"/>
      <c r="U10808" s="2"/>
      <c r="V10808" s="2"/>
      <c r="W10808" s="2"/>
      <c r="X10808" s="2"/>
      <c r="Y10808" s="2"/>
      <c r="Z10808" s="2"/>
    </row>
    <row r="10809">
      <c r="A10809" s="2"/>
      <c r="B10809" s="2"/>
      <c r="C10809" s="2"/>
      <c r="D10809" s="2"/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</row>
    <row r="10810">
      <c r="A10810" s="2"/>
      <c r="B10810" s="2"/>
      <c r="C10810" s="2"/>
      <c r="D10810" s="2"/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</row>
    <row r="10811">
      <c r="A10811" s="2"/>
      <c r="B10811" s="2"/>
      <c r="C10811" s="2"/>
      <c r="D10811" s="2"/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R10811" s="2"/>
      <c r="S10811" s="2"/>
      <c r="T10811" s="2"/>
      <c r="U10811" s="2"/>
      <c r="V10811" s="2"/>
      <c r="W10811" s="2"/>
      <c r="X10811" s="2"/>
      <c r="Y10811" s="2"/>
      <c r="Z10811" s="2"/>
    </row>
    <row r="10812">
      <c r="A10812" s="2"/>
      <c r="B10812" s="2"/>
      <c r="C10812" s="2"/>
      <c r="D10812" s="2"/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R10812" s="2"/>
      <c r="S10812" s="2"/>
      <c r="T10812" s="2"/>
      <c r="U10812" s="2"/>
      <c r="V10812" s="2"/>
      <c r="W10812" s="2"/>
      <c r="X10812" s="2"/>
      <c r="Y10812" s="2"/>
      <c r="Z10812" s="2"/>
    </row>
    <row r="10813">
      <c r="A10813" s="2"/>
      <c r="B10813" s="2"/>
      <c r="C10813" s="2"/>
      <c r="D10813" s="2"/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</row>
    <row r="10814">
      <c r="A10814" s="2"/>
      <c r="B10814" s="2"/>
      <c r="C10814" s="2"/>
      <c r="D10814" s="2"/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</row>
    <row r="10815">
      <c r="A10815" s="2"/>
      <c r="B10815" s="2"/>
      <c r="C10815" s="2"/>
      <c r="D10815" s="2"/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R10815" s="2"/>
      <c r="S10815" s="2"/>
      <c r="T10815" s="2"/>
      <c r="U10815" s="2"/>
      <c r="V10815" s="2"/>
      <c r="W10815" s="2"/>
      <c r="X10815" s="2"/>
      <c r="Y10815" s="2"/>
      <c r="Z10815" s="2"/>
    </row>
    <row r="10816">
      <c r="A10816" s="2"/>
      <c r="B10816" s="2"/>
      <c r="C10816" s="2"/>
      <c r="D10816" s="2"/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R10816" s="2"/>
      <c r="S10816" s="2"/>
      <c r="T10816" s="2"/>
      <c r="U10816" s="2"/>
      <c r="V10816" s="2"/>
      <c r="W10816" s="2"/>
      <c r="X10816" s="2"/>
      <c r="Y10816" s="2"/>
      <c r="Z10816" s="2"/>
    </row>
    <row r="10817">
      <c r="A10817" s="2"/>
      <c r="B10817" s="2"/>
      <c r="C10817" s="2"/>
      <c r="D10817" s="2"/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</row>
    <row r="10818">
      <c r="A10818" s="2"/>
      <c r="B10818" s="2"/>
      <c r="C10818" s="2"/>
      <c r="D10818" s="2"/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</row>
    <row r="10819">
      <c r="A10819" s="2"/>
      <c r="B10819" s="2"/>
      <c r="C10819" s="2"/>
      <c r="D10819" s="2"/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R10819" s="2"/>
      <c r="S10819" s="2"/>
      <c r="T10819" s="2"/>
      <c r="U10819" s="2"/>
      <c r="V10819" s="2"/>
      <c r="W10819" s="2"/>
      <c r="X10819" s="2"/>
      <c r="Y10819" s="2"/>
      <c r="Z10819" s="2"/>
    </row>
    <row r="10820">
      <c r="A10820" s="2"/>
      <c r="B10820" s="2"/>
      <c r="C10820" s="2"/>
      <c r="D10820" s="2"/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R10820" s="2"/>
      <c r="S10820" s="2"/>
      <c r="T10820" s="2"/>
      <c r="U10820" s="2"/>
      <c r="V10820" s="2"/>
      <c r="W10820" s="2"/>
      <c r="X10820" s="2"/>
      <c r="Y10820" s="2"/>
      <c r="Z10820" s="2"/>
    </row>
    <row r="10821">
      <c r="A10821" s="2"/>
      <c r="B10821" s="2"/>
      <c r="C10821" s="2"/>
      <c r="D10821" s="2"/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</row>
    <row r="10822">
      <c r="A10822" s="2"/>
      <c r="B10822" s="2"/>
      <c r="C10822" s="2"/>
      <c r="D10822" s="2"/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</row>
    <row r="10823">
      <c r="A10823" s="2"/>
      <c r="B10823" s="2"/>
      <c r="C10823" s="2"/>
      <c r="D10823" s="2"/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</row>
    <row r="10824">
      <c r="A10824" s="2"/>
      <c r="B10824" s="2"/>
      <c r="C10824" s="2"/>
      <c r="D10824" s="2"/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R10824" s="2"/>
      <c r="S10824" s="2"/>
      <c r="T10824" s="2"/>
      <c r="U10824" s="2"/>
      <c r="V10824" s="2"/>
      <c r="W10824" s="2"/>
      <c r="X10824" s="2"/>
      <c r="Y10824" s="2"/>
      <c r="Z10824" s="2"/>
    </row>
    <row r="10825">
      <c r="A10825" s="2"/>
      <c r="B10825" s="2"/>
      <c r="C10825" s="2"/>
      <c r="D10825" s="2"/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</row>
    <row r="10826">
      <c r="A10826" s="2"/>
      <c r="B10826" s="2"/>
      <c r="C10826" s="2"/>
      <c r="D10826" s="2"/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R10826" s="2"/>
      <c r="S10826" s="2"/>
      <c r="T10826" s="2"/>
      <c r="U10826" s="2"/>
      <c r="V10826" s="2"/>
      <c r="W10826" s="2"/>
      <c r="X10826" s="2"/>
      <c r="Y10826" s="2"/>
      <c r="Z10826" s="2"/>
    </row>
    <row r="10827">
      <c r="A10827" s="2"/>
      <c r="B10827" s="2"/>
      <c r="C10827" s="2"/>
      <c r="D10827" s="2"/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R10827" s="2"/>
      <c r="S10827" s="2"/>
      <c r="T10827" s="2"/>
      <c r="U10827" s="2"/>
      <c r="V10827" s="2"/>
      <c r="W10827" s="2"/>
      <c r="X10827" s="2"/>
      <c r="Y10827" s="2"/>
      <c r="Z10827" s="2"/>
    </row>
    <row r="10828">
      <c r="A10828" s="2"/>
      <c r="B10828" s="2"/>
      <c r="C10828" s="2"/>
      <c r="D10828" s="2"/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R10828" s="2"/>
      <c r="S10828" s="2"/>
      <c r="T10828" s="2"/>
      <c r="U10828" s="2"/>
      <c r="V10828" s="2"/>
      <c r="W10828" s="2"/>
      <c r="X10828" s="2"/>
      <c r="Y10828" s="2"/>
      <c r="Z10828" s="2"/>
    </row>
    <row r="10829">
      <c r="A10829" s="2"/>
      <c r="B10829" s="2"/>
      <c r="C10829" s="2"/>
      <c r="D10829" s="2"/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</row>
    <row r="10830">
      <c r="A10830" s="2"/>
      <c r="B10830" s="2"/>
      <c r="C10830" s="2"/>
      <c r="D10830" s="2"/>
      <c r="E10830" s="2"/>
      <c r="F10830" s="2"/>
      <c r="G10830" s="2"/>
      <c r="H10830" s="2"/>
      <c r="I10830" s="2"/>
      <c r="J10830" s="2"/>
      <c r="K10830" s="2"/>
      <c r="L10830" s="2"/>
      <c r="M10830" s="2"/>
      <c r="N10830" s="2"/>
      <c r="O10830" s="2"/>
      <c r="P10830" s="2"/>
      <c r="Q10830" s="2"/>
      <c r="R10830" s="2"/>
      <c r="S10830" s="2"/>
      <c r="T10830" s="2"/>
      <c r="U10830" s="2"/>
      <c r="V10830" s="2"/>
      <c r="W10830" s="2"/>
      <c r="X10830" s="2"/>
      <c r="Y10830" s="2"/>
      <c r="Z10830" s="2"/>
    </row>
    <row r="10831">
      <c r="A10831" s="2"/>
      <c r="B10831" s="2"/>
      <c r="C10831" s="2"/>
      <c r="D10831" s="2"/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</row>
    <row r="10832">
      <c r="A10832" s="2"/>
      <c r="B10832" s="2"/>
      <c r="C10832" s="2"/>
      <c r="D10832" s="2"/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</row>
    <row r="10833">
      <c r="A10833" s="2"/>
      <c r="B10833" s="2"/>
      <c r="C10833" s="2"/>
      <c r="D10833" s="2"/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R10833" s="2"/>
      <c r="S10833" s="2"/>
      <c r="T10833" s="2"/>
      <c r="U10833" s="2"/>
      <c r="V10833" s="2"/>
      <c r="W10833" s="2"/>
      <c r="X10833" s="2"/>
      <c r="Y10833" s="2"/>
      <c r="Z10833" s="2"/>
    </row>
    <row r="10834">
      <c r="A10834" s="2"/>
      <c r="B10834" s="2"/>
      <c r="C10834" s="2"/>
      <c r="D10834" s="2"/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</row>
    <row r="10835">
      <c r="A10835" s="2"/>
      <c r="B10835" s="2"/>
      <c r="C10835" s="2"/>
      <c r="D10835" s="2"/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R10835" s="2"/>
      <c r="S10835" s="2"/>
      <c r="T10835" s="2"/>
      <c r="U10835" s="2"/>
      <c r="V10835" s="2"/>
      <c r="W10835" s="2"/>
      <c r="X10835" s="2"/>
      <c r="Y10835" s="2"/>
      <c r="Z10835" s="2"/>
    </row>
    <row r="10836">
      <c r="A10836" s="2"/>
      <c r="B10836" s="2"/>
      <c r="C10836" s="2"/>
      <c r="D10836" s="2"/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</row>
    <row r="10837">
      <c r="A10837" s="2"/>
      <c r="B10837" s="2"/>
      <c r="C10837" s="2"/>
      <c r="D10837" s="2"/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R10837" s="2"/>
      <c r="S10837" s="2"/>
      <c r="T10837" s="2"/>
      <c r="U10837" s="2"/>
      <c r="V10837" s="2"/>
      <c r="W10837" s="2"/>
      <c r="X10837" s="2"/>
      <c r="Y10837" s="2"/>
      <c r="Z10837" s="2"/>
    </row>
    <row r="10838">
      <c r="A10838" s="2"/>
      <c r="B10838" s="2"/>
      <c r="C10838" s="2"/>
      <c r="D10838" s="2"/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</row>
    <row r="10839">
      <c r="A10839" s="2"/>
      <c r="B10839" s="2"/>
      <c r="C10839" s="2"/>
      <c r="D10839" s="2"/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R10839" s="2"/>
      <c r="S10839" s="2"/>
      <c r="T10839" s="2"/>
      <c r="U10839" s="2"/>
      <c r="V10839" s="2"/>
      <c r="W10839" s="2"/>
      <c r="X10839" s="2"/>
      <c r="Y10839" s="2"/>
      <c r="Z10839" s="2"/>
    </row>
    <row r="10840">
      <c r="A10840" s="2"/>
      <c r="B10840" s="2"/>
      <c r="C10840" s="2"/>
      <c r="D10840" s="2"/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</row>
    <row r="10841">
      <c r="A10841" s="2"/>
      <c r="B10841" s="2"/>
      <c r="C10841" s="2"/>
      <c r="D10841" s="2"/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R10841" s="2"/>
      <c r="S10841" s="2"/>
      <c r="T10841" s="2"/>
      <c r="U10841" s="2"/>
      <c r="V10841" s="2"/>
      <c r="W10841" s="2"/>
      <c r="X10841" s="2"/>
      <c r="Y10841" s="2"/>
      <c r="Z10841" s="2"/>
    </row>
    <row r="10842">
      <c r="A10842" s="2"/>
      <c r="B10842" s="2"/>
      <c r="C10842" s="2"/>
      <c r="D10842" s="2"/>
      <c r="E10842" s="2"/>
      <c r="F10842" s="2"/>
      <c r="G10842" s="2"/>
      <c r="H10842" s="2"/>
      <c r="I10842" s="2"/>
      <c r="J10842" s="2"/>
      <c r="K10842" s="2"/>
      <c r="L10842" s="2"/>
      <c r="M10842" s="2"/>
      <c r="N10842" s="2"/>
      <c r="O10842" s="2"/>
      <c r="P10842" s="2"/>
      <c r="Q10842" s="2"/>
      <c r="R10842" s="2"/>
      <c r="S10842" s="2"/>
      <c r="T10842" s="2"/>
      <c r="U10842" s="2"/>
      <c r="V10842" s="2"/>
      <c r="W10842" s="2"/>
      <c r="X10842" s="2"/>
      <c r="Y10842" s="2"/>
      <c r="Z10842" s="2"/>
    </row>
    <row r="10843">
      <c r="A10843" s="2"/>
      <c r="B10843" s="2"/>
      <c r="C10843" s="2"/>
      <c r="D10843" s="2"/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R10843" s="2"/>
      <c r="S10843" s="2"/>
      <c r="T10843" s="2"/>
      <c r="U10843" s="2"/>
      <c r="V10843" s="2"/>
      <c r="W10843" s="2"/>
      <c r="X10843" s="2"/>
      <c r="Y10843" s="2"/>
      <c r="Z10843" s="2"/>
    </row>
    <row r="10844">
      <c r="A10844" s="2"/>
      <c r="B10844" s="2"/>
      <c r="C10844" s="2"/>
      <c r="D10844" s="2"/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</row>
    <row r="10845">
      <c r="A10845" s="2"/>
      <c r="B10845" s="2"/>
      <c r="C10845" s="2"/>
      <c r="D10845" s="2"/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</row>
    <row r="10846">
      <c r="A10846" s="2"/>
      <c r="B10846" s="2"/>
      <c r="C10846" s="2"/>
      <c r="D10846" s="2"/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R10846" s="2"/>
      <c r="S10846" s="2"/>
      <c r="T10846" s="2"/>
      <c r="U10846" s="2"/>
      <c r="V10846" s="2"/>
      <c r="W10846" s="2"/>
      <c r="X10846" s="2"/>
      <c r="Y10846" s="2"/>
      <c r="Z10846" s="2"/>
    </row>
    <row r="10847">
      <c r="A10847" s="2"/>
      <c r="B10847" s="2"/>
      <c r="C10847" s="2"/>
      <c r="D10847" s="2"/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R10847" s="2"/>
      <c r="S10847" s="2"/>
      <c r="T10847" s="2"/>
      <c r="U10847" s="2"/>
      <c r="V10847" s="2"/>
      <c r="W10847" s="2"/>
      <c r="X10847" s="2"/>
      <c r="Y10847" s="2"/>
      <c r="Z10847" s="2"/>
    </row>
    <row r="10848">
      <c r="A10848" s="2"/>
      <c r="B10848" s="2"/>
      <c r="C10848" s="2"/>
      <c r="D10848" s="2"/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</row>
    <row r="10849">
      <c r="A10849" s="2"/>
      <c r="B10849" s="2"/>
      <c r="C10849" s="2"/>
      <c r="D10849" s="2"/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</row>
    <row r="10850">
      <c r="A10850" s="2"/>
      <c r="B10850" s="2"/>
      <c r="C10850" s="2"/>
      <c r="D10850" s="2"/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R10850" s="2"/>
      <c r="S10850" s="2"/>
      <c r="T10850" s="2"/>
      <c r="U10850" s="2"/>
      <c r="V10850" s="2"/>
      <c r="W10850" s="2"/>
      <c r="X10850" s="2"/>
      <c r="Y10850" s="2"/>
      <c r="Z10850" s="2"/>
    </row>
    <row r="10851">
      <c r="A10851" s="2"/>
      <c r="B10851" s="2"/>
      <c r="C10851" s="2"/>
      <c r="D10851" s="2"/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</row>
    <row r="10852">
      <c r="A10852" s="2"/>
      <c r="B10852" s="2"/>
      <c r="C10852" s="2"/>
      <c r="D10852" s="2"/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R10852" s="2"/>
      <c r="S10852" s="2"/>
      <c r="T10852" s="2"/>
      <c r="U10852" s="2"/>
      <c r="V10852" s="2"/>
      <c r="W10852" s="2"/>
      <c r="X10852" s="2"/>
      <c r="Y10852" s="2"/>
      <c r="Z10852" s="2"/>
    </row>
    <row r="10853">
      <c r="A10853" s="2"/>
      <c r="B10853" s="2"/>
      <c r="C10853" s="2"/>
      <c r="D10853" s="2"/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</row>
    <row r="10854">
      <c r="A10854" s="2"/>
      <c r="B10854" s="2"/>
      <c r="C10854" s="2"/>
      <c r="D10854" s="2"/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R10854" s="2"/>
      <c r="S10854" s="2"/>
      <c r="T10854" s="2"/>
      <c r="U10854" s="2"/>
      <c r="V10854" s="2"/>
      <c r="W10854" s="2"/>
      <c r="X10854" s="2"/>
      <c r="Y10854" s="2"/>
      <c r="Z10854" s="2"/>
    </row>
    <row r="10855">
      <c r="A10855" s="2"/>
      <c r="B10855" s="2"/>
      <c r="C10855" s="2"/>
      <c r="D10855" s="2"/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</row>
    <row r="10856">
      <c r="A10856" s="2"/>
      <c r="B10856" s="2"/>
      <c r="C10856" s="2"/>
      <c r="D10856" s="2"/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</row>
    <row r="10857">
      <c r="A10857" s="2"/>
      <c r="B10857" s="2"/>
      <c r="C10857" s="2"/>
      <c r="D10857" s="2"/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</row>
    <row r="10858">
      <c r="A10858" s="2"/>
      <c r="B10858" s="2"/>
      <c r="C10858" s="2"/>
      <c r="D10858" s="2"/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</row>
    <row r="10859">
      <c r="A10859" s="2"/>
      <c r="B10859" s="2"/>
      <c r="C10859" s="2"/>
      <c r="D10859" s="2"/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R10859" s="2"/>
      <c r="S10859" s="2"/>
      <c r="T10859" s="2"/>
      <c r="U10859" s="2"/>
      <c r="V10859" s="2"/>
      <c r="W10859" s="2"/>
      <c r="X10859" s="2"/>
      <c r="Y10859" s="2"/>
      <c r="Z10859" s="2"/>
    </row>
    <row r="10860">
      <c r="A10860" s="2"/>
      <c r="B10860" s="2"/>
      <c r="C10860" s="2"/>
      <c r="D10860" s="2"/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</row>
    <row r="10861">
      <c r="A10861" s="2"/>
      <c r="B10861" s="2"/>
      <c r="C10861" s="2"/>
      <c r="D10861" s="2"/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</row>
    <row r="10862">
      <c r="A10862" s="2"/>
      <c r="B10862" s="2"/>
      <c r="C10862" s="2"/>
      <c r="D10862" s="2"/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</row>
    <row r="10863">
      <c r="A10863" s="2"/>
      <c r="B10863" s="2"/>
      <c r="C10863" s="2"/>
      <c r="D10863" s="2"/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</row>
    <row r="10864">
      <c r="A10864" s="2"/>
      <c r="B10864" s="2"/>
      <c r="C10864" s="2"/>
      <c r="D10864" s="2"/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</row>
    <row r="10865">
      <c r="A10865" s="2"/>
      <c r="B10865" s="2"/>
      <c r="C10865" s="2"/>
      <c r="D10865" s="2"/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R10865" s="2"/>
      <c r="S10865" s="2"/>
      <c r="T10865" s="2"/>
      <c r="U10865" s="2"/>
      <c r="V10865" s="2"/>
      <c r="W10865" s="2"/>
      <c r="X10865" s="2"/>
      <c r="Y10865" s="2"/>
      <c r="Z10865" s="2"/>
    </row>
    <row r="10866">
      <c r="A10866" s="2"/>
      <c r="B10866" s="2"/>
      <c r="C10866" s="2"/>
      <c r="D10866" s="2"/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</row>
    <row r="10867">
      <c r="A10867" s="2"/>
      <c r="B10867" s="2"/>
      <c r="C10867" s="2"/>
      <c r="D10867" s="2"/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</row>
    <row r="10868">
      <c r="A10868" s="2"/>
      <c r="B10868" s="2"/>
      <c r="C10868" s="2"/>
      <c r="D10868" s="2"/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</row>
    <row r="10869">
      <c r="A10869" s="2"/>
      <c r="B10869" s="2"/>
      <c r="C10869" s="2"/>
      <c r="D10869" s="2"/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</row>
    <row r="10870">
      <c r="A10870" s="2"/>
      <c r="B10870" s="2"/>
      <c r="C10870" s="2"/>
      <c r="D10870" s="2"/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</row>
    <row r="10871">
      <c r="A10871" s="2"/>
      <c r="B10871" s="2"/>
      <c r="C10871" s="2"/>
      <c r="D10871" s="2"/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</row>
    <row r="10872">
      <c r="A10872" s="2"/>
      <c r="B10872" s="2"/>
      <c r="C10872" s="2"/>
      <c r="D10872" s="2"/>
      <c r="E10872" s="2"/>
      <c r="F10872" s="2"/>
      <c r="G10872" s="2"/>
      <c r="H10872" s="2"/>
      <c r="I10872" s="2"/>
      <c r="J10872" s="2"/>
      <c r="K10872" s="2"/>
      <c r="L10872" s="2"/>
      <c r="M10872" s="2"/>
      <c r="N10872" s="2"/>
      <c r="O10872" s="2"/>
      <c r="P10872" s="2"/>
      <c r="Q10872" s="2"/>
      <c r="R10872" s="2"/>
      <c r="S10872" s="2"/>
      <c r="T10872" s="2"/>
      <c r="U10872" s="2"/>
      <c r="V10872" s="2"/>
      <c r="W10872" s="2"/>
      <c r="X10872" s="2"/>
      <c r="Y10872" s="2"/>
      <c r="Z10872" s="2"/>
    </row>
    <row r="10873">
      <c r="A10873" s="2"/>
      <c r="B10873" s="2"/>
      <c r="C10873" s="2"/>
      <c r="D10873" s="2"/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</row>
    <row r="10874">
      <c r="A10874" s="2"/>
      <c r="B10874" s="2"/>
      <c r="C10874" s="2"/>
      <c r="D10874" s="2"/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R10874" s="2"/>
      <c r="S10874" s="2"/>
      <c r="T10874" s="2"/>
      <c r="U10874" s="2"/>
      <c r="V10874" s="2"/>
      <c r="W10874" s="2"/>
      <c r="X10874" s="2"/>
      <c r="Y10874" s="2"/>
      <c r="Z10874" s="2"/>
    </row>
    <row r="10875">
      <c r="A10875" s="2"/>
      <c r="B10875" s="2"/>
      <c r="C10875" s="2"/>
      <c r="D10875" s="2"/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</row>
    <row r="10876">
      <c r="A10876" s="2"/>
      <c r="B10876" s="2"/>
      <c r="C10876" s="2"/>
      <c r="D10876" s="2"/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</row>
    <row r="10877">
      <c r="A10877" s="2"/>
      <c r="B10877" s="2"/>
      <c r="C10877" s="2"/>
      <c r="D10877" s="2"/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</row>
    <row r="10878">
      <c r="A10878" s="2"/>
      <c r="B10878" s="2"/>
      <c r="C10878" s="2"/>
      <c r="D10878" s="2"/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</row>
    <row r="10879">
      <c r="A10879" s="2"/>
      <c r="B10879" s="2"/>
      <c r="C10879" s="2"/>
      <c r="D10879" s="2"/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</row>
    <row r="10880">
      <c r="A10880" s="2"/>
      <c r="B10880" s="2"/>
      <c r="C10880" s="2"/>
      <c r="D10880" s="2"/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R10880" s="2"/>
      <c r="S10880" s="2"/>
      <c r="T10880" s="2"/>
      <c r="U10880" s="2"/>
      <c r="V10880" s="2"/>
      <c r="W10880" s="2"/>
      <c r="X10880" s="2"/>
      <c r="Y10880" s="2"/>
      <c r="Z10880" s="2"/>
    </row>
    <row r="10881">
      <c r="A10881" s="2"/>
      <c r="B10881" s="2"/>
      <c r="C10881" s="2"/>
      <c r="D10881" s="2"/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</row>
    <row r="10882">
      <c r="A10882" s="2"/>
      <c r="B10882" s="2"/>
      <c r="C10882" s="2"/>
      <c r="D10882" s="2"/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</row>
    <row r="10883">
      <c r="A10883" s="2"/>
      <c r="B10883" s="2"/>
      <c r="C10883" s="2"/>
      <c r="D10883" s="2"/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R10883" s="2"/>
      <c r="S10883" s="2"/>
      <c r="T10883" s="2"/>
      <c r="U10883" s="2"/>
      <c r="V10883" s="2"/>
      <c r="W10883" s="2"/>
      <c r="X10883" s="2"/>
      <c r="Y10883" s="2"/>
      <c r="Z10883" s="2"/>
    </row>
    <row r="10884">
      <c r="A10884" s="2"/>
      <c r="B10884" s="2"/>
      <c r="C10884" s="2"/>
      <c r="D10884" s="2"/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R10884" s="2"/>
      <c r="S10884" s="2"/>
      <c r="T10884" s="2"/>
      <c r="U10884" s="2"/>
      <c r="V10884" s="2"/>
      <c r="W10884" s="2"/>
      <c r="X10884" s="2"/>
      <c r="Y10884" s="2"/>
      <c r="Z10884" s="2"/>
    </row>
    <row r="10885">
      <c r="A10885" s="2"/>
      <c r="B10885" s="2"/>
      <c r="C10885" s="2"/>
      <c r="D10885" s="2"/>
      <c r="E10885" s="2"/>
      <c r="F10885" s="2"/>
      <c r="G10885" s="2"/>
      <c r="H10885" s="2"/>
      <c r="I10885" s="2"/>
      <c r="J10885" s="2"/>
      <c r="K10885" s="2"/>
      <c r="L10885" s="2"/>
      <c r="M10885" s="2"/>
      <c r="N10885" s="2"/>
      <c r="O10885" s="2"/>
      <c r="P10885" s="2"/>
      <c r="Q10885" s="2"/>
      <c r="R10885" s="2"/>
      <c r="S10885" s="2"/>
      <c r="T10885" s="2"/>
      <c r="U10885" s="2"/>
      <c r="V10885" s="2"/>
      <c r="W10885" s="2"/>
      <c r="X10885" s="2"/>
      <c r="Y10885" s="2"/>
      <c r="Z10885" s="2"/>
    </row>
    <row r="10886">
      <c r="A10886" s="2"/>
      <c r="B10886" s="2"/>
      <c r="C10886" s="2"/>
      <c r="D10886" s="2"/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</row>
    <row r="10887">
      <c r="A10887" s="2"/>
      <c r="B10887" s="2"/>
      <c r="C10887" s="2"/>
      <c r="D10887" s="2"/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</row>
    <row r="10888">
      <c r="A10888" s="2"/>
      <c r="B10888" s="2"/>
      <c r="C10888" s="2"/>
      <c r="D10888" s="2"/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</row>
    <row r="10889">
      <c r="A10889" s="2"/>
      <c r="B10889" s="2"/>
      <c r="C10889" s="2"/>
      <c r="D10889" s="2"/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</row>
    <row r="10890">
      <c r="A10890" s="2"/>
      <c r="B10890" s="2"/>
      <c r="C10890" s="2"/>
      <c r="D10890" s="2"/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R10890" s="2"/>
      <c r="S10890" s="2"/>
      <c r="T10890" s="2"/>
      <c r="U10890" s="2"/>
      <c r="V10890" s="2"/>
      <c r="W10890" s="2"/>
      <c r="X10890" s="2"/>
      <c r="Y10890" s="2"/>
      <c r="Z10890" s="2"/>
    </row>
    <row r="10891">
      <c r="A10891" s="2"/>
      <c r="B10891" s="2"/>
      <c r="C10891" s="2"/>
      <c r="D10891" s="2"/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R10891" s="2"/>
      <c r="S10891" s="2"/>
      <c r="T10891" s="2"/>
      <c r="U10891" s="2"/>
      <c r="V10891" s="2"/>
      <c r="W10891" s="2"/>
      <c r="X10891" s="2"/>
      <c r="Y10891" s="2"/>
      <c r="Z10891" s="2"/>
    </row>
    <row r="10892">
      <c r="A10892" s="2"/>
      <c r="B10892" s="2"/>
      <c r="C10892" s="2"/>
      <c r="D10892" s="2"/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R10892" s="2"/>
      <c r="S10892" s="2"/>
      <c r="T10892" s="2"/>
      <c r="U10892" s="2"/>
      <c r="V10892" s="2"/>
      <c r="W10892" s="2"/>
      <c r="X10892" s="2"/>
      <c r="Y10892" s="2"/>
      <c r="Z10892" s="2"/>
    </row>
    <row r="10893">
      <c r="A10893" s="2"/>
      <c r="B10893" s="2"/>
      <c r="C10893" s="2"/>
      <c r="D10893" s="2"/>
      <c r="E10893" s="2"/>
      <c r="F10893" s="2"/>
      <c r="G10893" s="2"/>
      <c r="H10893" s="2"/>
      <c r="I10893" s="2"/>
      <c r="J10893" s="2"/>
      <c r="K10893" s="2"/>
      <c r="L10893" s="2"/>
      <c r="M10893" s="2"/>
      <c r="N10893" s="2"/>
      <c r="O10893" s="2"/>
      <c r="P10893" s="2"/>
      <c r="Q10893" s="2"/>
      <c r="R10893" s="2"/>
      <c r="S10893" s="2"/>
      <c r="T10893" s="2"/>
      <c r="U10893" s="2"/>
      <c r="V10893" s="2"/>
      <c r="W10893" s="2"/>
      <c r="X10893" s="2"/>
      <c r="Y10893" s="2"/>
      <c r="Z10893" s="2"/>
    </row>
    <row r="10894">
      <c r="A10894" s="2"/>
      <c r="B10894" s="2"/>
      <c r="C10894" s="2"/>
      <c r="D10894" s="2"/>
      <c r="E10894" s="2"/>
      <c r="F10894" s="2"/>
      <c r="G10894" s="2"/>
      <c r="H10894" s="2"/>
      <c r="I10894" s="2"/>
      <c r="J10894" s="2"/>
      <c r="K10894" s="2"/>
      <c r="L10894" s="2"/>
      <c r="M10894" s="2"/>
      <c r="N10894" s="2"/>
      <c r="O10894" s="2"/>
      <c r="P10894" s="2"/>
      <c r="Q10894" s="2"/>
      <c r="R10894" s="2"/>
      <c r="S10894" s="2"/>
      <c r="T10894" s="2"/>
      <c r="U10894" s="2"/>
      <c r="V10894" s="2"/>
      <c r="W10894" s="2"/>
      <c r="X10894" s="2"/>
      <c r="Y10894" s="2"/>
      <c r="Z10894" s="2"/>
    </row>
    <row r="10895">
      <c r="A10895" s="2"/>
      <c r="B10895" s="2"/>
      <c r="C10895" s="2"/>
      <c r="D10895" s="2"/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</row>
    <row r="10896">
      <c r="A10896" s="2"/>
      <c r="B10896" s="2"/>
      <c r="C10896" s="2"/>
      <c r="D10896" s="2"/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</row>
    <row r="10897">
      <c r="A10897" s="2"/>
      <c r="B10897" s="2"/>
      <c r="C10897" s="2"/>
      <c r="D10897" s="2"/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</row>
    <row r="10898">
      <c r="A10898" s="2"/>
      <c r="B10898" s="2"/>
      <c r="C10898" s="2"/>
      <c r="D10898" s="2"/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</row>
    <row r="10899">
      <c r="A10899" s="2"/>
      <c r="B10899" s="2"/>
      <c r="C10899" s="2"/>
      <c r="D10899" s="2"/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R10899" s="2"/>
      <c r="S10899" s="2"/>
      <c r="T10899" s="2"/>
      <c r="U10899" s="2"/>
      <c r="V10899" s="2"/>
      <c r="W10899" s="2"/>
      <c r="X10899" s="2"/>
      <c r="Y10899" s="2"/>
      <c r="Z10899" s="2"/>
    </row>
    <row r="10900">
      <c r="A10900" s="2"/>
      <c r="B10900" s="2"/>
      <c r="C10900" s="2"/>
      <c r="D10900" s="2"/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R10900" s="2"/>
      <c r="S10900" s="2"/>
      <c r="T10900" s="2"/>
      <c r="U10900" s="2"/>
      <c r="V10900" s="2"/>
      <c r="W10900" s="2"/>
      <c r="X10900" s="2"/>
      <c r="Y10900" s="2"/>
      <c r="Z10900" s="2"/>
    </row>
    <row r="10901">
      <c r="A10901" s="2"/>
      <c r="B10901" s="2"/>
      <c r="C10901" s="2"/>
      <c r="D10901" s="2"/>
      <c r="E10901" s="2"/>
      <c r="F10901" s="2"/>
      <c r="G10901" s="2"/>
      <c r="H10901" s="2"/>
      <c r="I10901" s="2"/>
      <c r="J10901" s="2"/>
      <c r="K10901" s="2"/>
      <c r="L10901" s="2"/>
      <c r="M10901" s="2"/>
      <c r="N10901" s="2"/>
      <c r="O10901" s="2"/>
      <c r="P10901" s="2"/>
      <c r="Q10901" s="2"/>
      <c r="R10901" s="2"/>
      <c r="S10901" s="2"/>
      <c r="T10901" s="2"/>
      <c r="U10901" s="2"/>
      <c r="V10901" s="2"/>
      <c r="W10901" s="2"/>
      <c r="X10901" s="2"/>
      <c r="Y10901" s="2"/>
      <c r="Z10901" s="2"/>
    </row>
    <row r="10902">
      <c r="A10902" s="2"/>
      <c r="B10902" s="2"/>
      <c r="C10902" s="2"/>
      <c r="D10902" s="2"/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</row>
    <row r="10903">
      <c r="A10903" s="2"/>
      <c r="B10903" s="2"/>
      <c r="C10903" s="2"/>
      <c r="D10903" s="2"/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</row>
    <row r="10904">
      <c r="A10904" s="2"/>
      <c r="B10904" s="2"/>
      <c r="C10904" s="2"/>
      <c r="D10904" s="2"/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R10904" s="2"/>
      <c r="S10904" s="2"/>
      <c r="T10904" s="2"/>
      <c r="U10904" s="2"/>
      <c r="V10904" s="2"/>
      <c r="W10904" s="2"/>
      <c r="X10904" s="2"/>
      <c r="Y10904" s="2"/>
      <c r="Z10904" s="2"/>
    </row>
    <row r="10905">
      <c r="A10905" s="2"/>
      <c r="B10905" s="2"/>
      <c r="C10905" s="2"/>
      <c r="D10905" s="2"/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</row>
    <row r="10906">
      <c r="A10906" s="2"/>
      <c r="B10906" s="2"/>
      <c r="C10906" s="2"/>
      <c r="D10906" s="2"/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</row>
    <row r="10907">
      <c r="A10907" s="2"/>
      <c r="B10907" s="2"/>
      <c r="C10907" s="2"/>
      <c r="D10907" s="2"/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</row>
    <row r="10908">
      <c r="A10908" s="2"/>
      <c r="B10908" s="2"/>
      <c r="C10908" s="2"/>
      <c r="D10908" s="2"/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</row>
    <row r="10909">
      <c r="A10909" s="2"/>
      <c r="B10909" s="2"/>
      <c r="C10909" s="2"/>
      <c r="D10909" s="2"/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</row>
    <row r="10910">
      <c r="A10910" s="2"/>
      <c r="B10910" s="2"/>
      <c r="C10910" s="2"/>
      <c r="D10910" s="2"/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</row>
    <row r="10911">
      <c r="A10911" s="2"/>
      <c r="B10911" s="2"/>
      <c r="C10911" s="2"/>
      <c r="D10911" s="2"/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</row>
    <row r="10912">
      <c r="A10912" s="2"/>
      <c r="B10912" s="2"/>
      <c r="C10912" s="2"/>
      <c r="D10912" s="2"/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R10912" s="2"/>
      <c r="S10912" s="2"/>
      <c r="T10912" s="2"/>
      <c r="U10912" s="2"/>
      <c r="V10912" s="2"/>
      <c r="W10912" s="2"/>
      <c r="X10912" s="2"/>
      <c r="Y10912" s="2"/>
      <c r="Z10912" s="2"/>
    </row>
    <row r="10913">
      <c r="A10913" s="2"/>
      <c r="B10913" s="2"/>
      <c r="C10913" s="2"/>
      <c r="D10913" s="2"/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</row>
    <row r="10914">
      <c r="A10914" s="2"/>
      <c r="B10914" s="2"/>
      <c r="C10914" s="2"/>
      <c r="D10914" s="2"/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</row>
    <row r="10915">
      <c r="A10915" s="2"/>
      <c r="B10915" s="2"/>
      <c r="C10915" s="2"/>
      <c r="D10915" s="2"/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</row>
    <row r="10916">
      <c r="A10916" s="2"/>
      <c r="B10916" s="2"/>
      <c r="C10916" s="2"/>
      <c r="D10916" s="2"/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</row>
    <row r="10917">
      <c r="A10917" s="2"/>
      <c r="B10917" s="2"/>
      <c r="C10917" s="2"/>
      <c r="D10917" s="2"/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</row>
    <row r="10918">
      <c r="A10918" s="2"/>
      <c r="B10918" s="2"/>
      <c r="C10918" s="2"/>
      <c r="D10918" s="2"/>
      <c r="E10918" s="2"/>
      <c r="F10918" s="2"/>
      <c r="G10918" s="2"/>
      <c r="H10918" s="2"/>
      <c r="I10918" s="2"/>
      <c r="J10918" s="2"/>
      <c r="K10918" s="2"/>
      <c r="L10918" s="2"/>
      <c r="M10918" s="2"/>
      <c r="N10918" s="2"/>
      <c r="O10918" s="2"/>
      <c r="P10918" s="2"/>
      <c r="Q10918" s="2"/>
      <c r="R10918" s="2"/>
      <c r="S10918" s="2"/>
      <c r="T10918" s="2"/>
      <c r="U10918" s="2"/>
      <c r="V10918" s="2"/>
      <c r="W10918" s="2"/>
      <c r="X10918" s="2"/>
      <c r="Y10918" s="2"/>
      <c r="Z10918" s="2"/>
    </row>
    <row r="10919">
      <c r="A10919" s="2"/>
      <c r="B10919" s="2"/>
      <c r="C10919" s="2"/>
      <c r="D10919" s="2"/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</row>
    <row r="10920">
      <c r="A10920" s="2"/>
      <c r="B10920" s="2"/>
      <c r="C10920" s="2"/>
      <c r="D10920" s="2"/>
      <c r="E10920" s="2"/>
      <c r="F10920" s="2"/>
      <c r="G10920" s="2"/>
      <c r="H10920" s="2"/>
      <c r="I10920" s="2"/>
      <c r="J10920" s="2"/>
      <c r="K10920" s="2"/>
      <c r="L10920" s="2"/>
      <c r="M10920" s="2"/>
      <c r="N10920" s="2"/>
      <c r="O10920" s="2"/>
      <c r="P10920" s="2"/>
      <c r="Q10920" s="2"/>
      <c r="R10920" s="2"/>
      <c r="S10920" s="2"/>
      <c r="T10920" s="2"/>
      <c r="U10920" s="2"/>
      <c r="V10920" s="2"/>
      <c r="W10920" s="2"/>
      <c r="X10920" s="2"/>
      <c r="Y10920" s="2"/>
      <c r="Z10920" s="2"/>
    </row>
    <row r="10921">
      <c r="A10921" s="2"/>
      <c r="B10921" s="2"/>
      <c r="C10921" s="2"/>
      <c r="D10921" s="2"/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R10921" s="2"/>
      <c r="S10921" s="2"/>
      <c r="T10921" s="2"/>
      <c r="U10921" s="2"/>
      <c r="V10921" s="2"/>
      <c r="W10921" s="2"/>
      <c r="X10921" s="2"/>
      <c r="Y10921" s="2"/>
      <c r="Z10921" s="2"/>
    </row>
    <row r="10922">
      <c r="A10922" s="2"/>
      <c r="B10922" s="2"/>
      <c r="C10922" s="2"/>
      <c r="D10922" s="2"/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R10922" s="2"/>
      <c r="S10922" s="2"/>
      <c r="T10922" s="2"/>
      <c r="U10922" s="2"/>
      <c r="V10922" s="2"/>
      <c r="W10922" s="2"/>
      <c r="X10922" s="2"/>
      <c r="Y10922" s="2"/>
      <c r="Z10922" s="2"/>
    </row>
    <row r="10923">
      <c r="A10923" s="2"/>
      <c r="B10923" s="2"/>
      <c r="C10923" s="2"/>
      <c r="D10923" s="2"/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</row>
    <row r="10924">
      <c r="A10924" s="2"/>
      <c r="B10924" s="2"/>
      <c r="C10924" s="2"/>
      <c r="D10924" s="2"/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</row>
    <row r="10925">
      <c r="A10925" s="2"/>
      <c r="B10925" s="2"/>
      <c r="C10925" s="2"/>
      <c r="D10925" s="2"/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</row>
    <row r="10926">
      <c r="A10926" s="2"/>
      <c r="B10926" s="2"/>
      <c r="C10926" s="2"/>
      <c r="D10926" s="2"/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R10926" s="2"/>
      <c r="S10926" s="2"/>
      <c r="T10926" s="2"/>
      <c r="U10926" s="2"/>
      <c r="V10926" s="2"/>
      <c r="W10926" s="2"/>
      <c r="X10926" s="2"/>
      <c r="Y10926" s="2"/>
      <c r="Z10926" s="2"/>
    </row>
    <row r="10927">
      <c r="A10927" s="2"/>
      <c r="B10927" s="2"/>
      <c r="C10927" s="2"/>
      <c r="D10927" s="2"/>
      <c r="E10927" s="2"/>
      <c r="F10927" s="2"/>
      <c r="G10927" s="2"/>
      <c r="H10927" s="2"/>
      <c r="I10927" s="2"/>
      <c r="J10927" s="2"/>
      <c r="K10927" s="2"/>
      <c r="L10927" s="2"/>
      <c r="M10927" s="2"/>
      <c r="N10927" s="2"/>
      <c r="O10927" s="2"/>
      <c r="P10927" s="2"/>
      <c r="Q10927" s="2"/>
      <c r="R10927" s="2"/>
      <c r="S10927" s="2"/>
      <c r="T10927" s="2"/>
      <c r="U10927" s="2"/>
      <c r="V10927" s="2"/>
      <c r="W10927" s="2"/>
      <c r="X10927" s="2"/>
      <c r="Y10927" s="2"/>
      <c r="Z10927" s="2"/>
    </row>
    <row r="10928">
      <c r="A10928" s="2"/>
      <c r="B10928" s="2"/>
      <c r="C10928" s="2"/>
      <c r="D10928" s="2"/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R10928" s="2"/>
      <c r="S10928" s="2"/>
      <c r="T10928" s="2"/>
      <c r="U10928" s="2"/>
      <c r="V10928" s="2"/>
      <c r="W10928" s="2"/>
      <c r="X10928" s="2"/>
      <c r="Y10928" s="2"/>
      <c r="Z10928" s="2"/>
    </row>
    <row r="10929">
      <c r="A10929" s="2"/>
      <c r="B10929" s="2"/>
      <c r="C10929" s="2"/>
      <c r="D10929" s="2"/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R10929" s="2"/>
      <c r="S10929" s="2"/>
      <c r="T10929" s="2"/>
      <c r="U10929" s="2"/>
      <c r="V10929" s="2"/>
      <c r="W10929" s="2"/>
      <c r="X10929" s="2"/>
      <c r="Y10929" s="2"/>
      <c r="Z10929" s="2"/>
    </row>
    <row r="10930">
      <c r="A10930" s="2"/>
      <c r="B10930" s="2"/>
      <c r="C10930" s="2"/>
      <c r="D10930" s="2"/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R10930" s="2"/>
      <c r="S10930" s="2"/>
      <c r="T10930" s="2"/>
      <c r="U10930" s="2"/>
      <c r="V10930" s="2"/>
      <c r="W10930" s="2"/>
      <c r="X10930" s="2"/>
      <c r="Y10930" s="2"/>
      <c r="Z10930" s="2"/>
    </row>
    <row r="10931">
      <c r="A10931" s="2"/>
      <c r="B10931" s="2"/>
      <c r="C10931" s="2"/>
      <c r="D10931" s="2"/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</row>
    <row r="10932">
      <c r="A10932" s="2"/>
      <c r="B10932" s="2"/>
      <c r="C10932" s="2"/>
      <c r="D10932" s="2"/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</row>
    <row r="10933">
      <c r="A10933" s="2"/>
      <c r="B10933" s="2"/>
      <c r="C10933" s="2"/>
      <c r="D10933" s="2"/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R10933" s="2"/>
      <c r="S10933" s="2"/>
      <c r="T10933" s="2"/>
      <c r="U10933" s="2"/>
      <c r="V10933" s="2"/>
      <c r="W10933" s="2"/>
      <c r="X10933" s="2"/>
      <c r="Y10933" s="2"/>
      <c r="Z10933" s="2"/>
    </row>
    <row r="10934">
      <c r="A10934" s="2"/>
      <c r="B10934" s="2"/>
      <c r="C10934" s="2"/>
      <c r="D10934" s="2"/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</row>
    <row r="10935">
      <c r="A10935" s="2"/>
      <c r="B10935" s="2"/>
      <c r="C10935" s="2"/>
      <c r="D10935" s="2"/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</row>
    <row r="10936">
      <c r="A10936" s="2"/>
      <c r="B10936" s="2"/>
      <c r="C10936" s="2"/>
      <c r="D10936" s="2"/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</row>
    <row r="10937">
      <c r="A10937" s="2"/>
      <c r="B10937" s="2"/>
      <c r="C10937" s="2"/>
      <c r="D10937" s="2"/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</row>
    <row r="10938">
      <c r="A10938" s="2"/>
      <c r="B10938" s="2"/>
      <c r="C10938" s="2"/>
      <c r="D10938" s="2"/>
      <c r="E10938" s="2"/>
      <c r="F10938" s="2"/>
      <c r="G10938" s="2"/>
      <c r="H10938" s="2"/>
      <c r="I10938" s="2"/>
      <c r="J10938" s="2"/>
      <c r="K10938" s="2"/>
      <c r="L10938" s="2"/>
      <c r="M10938" s="2"/>
      <c r="N10938" s="2"/>
      <c r="O10938" s="2"/>
      <c r="P10938" s="2"/>
      <c r="Q10938" s="2"/>
      <c r="R10938" s="2"/>
      <c r="S10938" s="2"/>
      <c r="T10938" s="2"/>
      <c r="U10938" s="2"/>
      <c r="V10938" s="2"/>
      <c r="W10938" s="2"/>
      <c r="X10938" s="2"/>
      <c r="Y10938" s="2"/>
      <c r="Z10938" s="2"/>
    </row>
    <row r="10939">
      <c r="A10939" s="2"/>
      <c r="B10939" s="2"/>
      <c r="C10939" s="2"/>
      <c r="D10939" s="2"/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R10939" s="2"/>
      <c r="S10939" s="2"/>
      <c r="T10939" s="2"/>
      <c r="U10939" s="2"/>
      <c r="V10939" s="2"/>
      <c r="W10939" s="2"/>
      <c r="X10939" s="2"/>
      <c r="Y10939" s="2"/>
      <c r="Z10939" s="2"/>
    </row>
    <row r="10940">
      <c r="A10940" s="2"/>
      <c r="B10940" s="2"/>
      <c r="C10940" s="2"/>
      <c r="D10940" s="2"/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</row>
    <row r="10941">
      <c r="A10941" s="2"/>
      <c r="B10941" s="2"/>
      <c r="C10941" s="2"/>
      <c r="D10941" s="2"/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R10941" s="2"/>
      <c r="S10941" s="2"/>
      <c r="T10941" s="2"/>
      <c r="U10941" s="2"/>
      <c r="V10941" s="2"/>
      <c r="W10941" s="2"/>
      <c r="X10941" s="2"/>
      <c r="Y10941" s="2"/>
      <c r="Z10941" s="2"/>
    </row>
    <row r="10942">
      <c r="A10942" s="2"/>
      <c r="B10942" s="2"/>
      <c r="C10942" s="2"/>
      <c r="D10942" s="2"/>
      <c r="E10942" s="2"/>
      <c r="F10942" s="2"/>
      <c r="G10942" s="2"/>
      <c r="H10942" s="2"/>
      <c r="I10942" s="2"/>
      <c r="J10942" s="2"/>
      <c r="K10942" s="2"/>
      <c r="L10942" s="2"/>
      <c r="M10942" s="2"/>
      <c r="N10942" s="2"/>
      <c r="O10942" s="2"/>
      <c r="P10942" s="2"/>
      <c r="Q10942" s="2"/>
      <c r="R10942" s="2"/>
      <c r="S10942" s="2"/>
      <c r="T10942" s="2"/>
      <c r="U10942" s="2"/>
      <c r="V10942" s="2"/>
      <c r="W10942" s="2"/>
      <c r="X10942" s="2"/>
      <c r="Y10942" s="2"/>
      <c r="Z10942" s="2"/>
    </row>
    <row r="10943">
      <c r="A10943" s="2"/>
      <c r="B10943" s="2"/>
      <c r="C10943" s="2"/>
      <c r="D10943" s="2"/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R10943" s="2"/>
      <c r="S10943" s="2"/>
      <c r="T10943" s="2"/>
      <c r="U10943" s="2"/>
      <c r="V10943" s="2"/>
      <c r="W10943" s="2"/>
      <c r="X10943" s="2"/>
      <c r="Y10943" s="2"/>
      <c r="Z10943" s="2"/>
    </row>
    <row r="10944">
      <c r="A10944" s="2"/>
      <c r="B10944" s="2"/>
      <c r="C10944" s="2"/>
      <c r="D10944" s="2"/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</row>
    <row r="10945">
      <c r="A10945" s="2"/>
      <c r="B10945" s="2"/>
      <c r="C10945" s="2"/>
      <c r="D10945" s="2"/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R10945" s="2"/>
      <c r="S10945" s="2"/>
      <c r="T10945" s="2"/>
      <c r="U10945" s="2"/>
      <c r="V10945" s="2"/>
      <c r="W10945" s="2"/>
      <c r="X10945" s="2"/>
      <c r="Y10945" s="2"/>
      <c r="Z10945" s="2"/>
    </row>
    <row r="10946">
      <c r="A10946" s="2"/>
      <c r="B10946" s="2"/>
      <c r="C10946" s="2"/>
      <c r="D10946" s="2"/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</row>
    <row r="10947">
      <c r="A10947" s="2"/>
      <c r="B10947" s="2"/>
      <c r="C10947" s="2"/>
      <c r="D10947" s="2"/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R10947" s="2"/>
      <c r="S10947" s="2"/>
      <c r="T10947" s="2"/>
      <c r="U10947" s="2"/>
      <c r="V10947" s="2"/>
      <c r="W10947" s="2"/>
      <c r="X10947" s="2"/>
      <c r="Y10947" s="2"/>
      <c r="Z10947" s="2"/>
    </row>
    <row r="10948">
      <c r="A10948" s="2"/>
      <c r="B10948" s="2"/>
      <c r="C10948" s="2"/>
      <c r="D10948" s="2"/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R10948" s="2"/>
      <c r="S10948" s="2"/>
      <c r="T10948" s="2"/>
      <c r="U10948" s="2"/>
      <c r="V10948" s="2"/>
      <c r="W10948" s="2"/>
      <c r="X10948" s="2"/>
      <c r="Y10948" s="2"/>
      <c r="Z10948" s="2"/>
    </row>
    <row r="10949">
      <c r="A10949" s="2"/>
      <c r="B10949" s="2"/>
      <c r="C10949" s="2"/>
      <c r="D10949" s="2"/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</row>
    <row r="10950">
      <c r="A10950" s="2"/>
      <c r="B10950" s="2"/>
      <c r="C10950" s="2"/>
      <c r="D10950" s="2"/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</row>
    <row r="10951">
      <c r="A10951" s="2"/>
      <c r="B10951" s="2"/>
      <c r="C10951" s="2"/>
      <c r="D10951" s="2"/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R10951" s="2"/>
      <c r="S10951" s="2"/>
      <c r="T10951" s="2"/>
      <c r="U10951" s="2"/>
      <c r="V10951" s="2"/>
      <c r="W10951" s="2"/>
      <c r="X10951" s="2"/>
      <c r="Y10951" s="2"/>
      <c r="Z10951" s="2"/>
    </row>
    <row r="10952">
      <c r="A10952" s="2"/>
      <c r="B10952" s="2"/>
      <c r="C10952" s="2"/>
      <c r="D10952" s="2"/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R10952" s="2"/>
      <c r="S10952" s="2"/>
      <c r="T10952" s="2"/>
      <c r="U10952" s="2"/>
      <c r="V10952" s="2"/>
      <c r="W10952" s="2"/>
      <c r="X10952" s="2"/>
      <c r="Y10952" s="2"/>
      <c r="Z10952" s="2"/>
    </row>
    <row r="10953">
      <c r="A10953" s="2"/>
      <c r="B10953" s="2"/>
      <c r="C10953" s="2"/>
      <c r="D10953" s="2"/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</row>
    <row r="10954">
      <c r="A10954" s="2"/>
      <c r="B10954" s="2"/>
      <c r="C10954" s="2"/>
      <c r="D10954" s="2"/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</row>
    <row r="10955">
      <c r="A10955" s="2"/>
      <c r="B10955" s="2"/>
      <c r="C10955" s="2"/>
      <c r="D10955" s="2"/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</row>
    <row r="10956">
      <c r="A10956" s="2"/>
      <c r="B10956" s="2"/>
      <c r="C10956" s="2"/>
      <c r="D10956" s="2"/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R10956" s="2"/>
      <c r="S10956" s="2"/>
      <c r="T10956" s="2"/>
      <c r="U10956" s="2"/>
      <c r="V10956" s="2"/>
      <c r="W10956" s="2"/>
      <c r="X10956" s="2"/>
      <c r="Y10956" s="2"/>
      <c r="Z10956" s="2"/>
    </row>
    <row r="10957">
      <c r="A10957" s="2"/>
      <c r="B10957" s="2"/>
      <c r="C10957" s="2"/>
      <c r="D10957" s="2"/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</row>
    <row r="10958">
      <c r="A10958" s="2"/>
      <c r="B10958" s="2"/>
      <c r="C10958" s="2"/>
      <c r="D10958" s="2"/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R10958" s="2"/>
      <c r="S10958" s="2"/>
      <c r="T10958" s="2"/>
      <c r="U10958" s="2"/>
      <c r="V10958" s="2"/>
      <c r="W10958" s="2"/>
      <c r="X10958" s="2"/>
      <c r="Y10958" s="2"/>
      <c r="Z10958" s="2"/>
    </row>
    <row r="10959">
      <c r="A10959" s="2"/>
      <c r="B10959" s="2"/>
      <c r="C10959" s="2"/>
      <c r="D10959" s="2"/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</row>
    <row r="10960">
      <c r="A10960" s="2"/>
      <c r="B10960" s="2"/>
      <c r="C10960" s="2"/>
      <c r="D10960" s="2"/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R10960" s="2"/>
      <c r="S10960" s="2"/>
      <c r="T10960" s="2"/>
      <c r="U10960" s="2"/>
      <c r="V10960" s="2"/>
      <c r="W10960" s="2"/>
      <c r="X10960" s="2"/>
      <c r="Y10960" s="2"/>
      <c r="Z10960" s="2"/>
    </row>
    <row r="10961">
      <c r="A10961" s="2"/>
      <c r="B10961" s="2"/>
      <c r="C10961" s="2"/>
      <c r="D10961" s="2"/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</row>
    <row r="10962">
      <c r="A10962" s="2"/>
      <c r="B10962" s="2"/>
      <c r="C10962" s="2"/>
      <c r="D10962" s="2"/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</row>
    <row r="10963">
      <c r="A10963" s="2"/>
      <c r="B10963" s="2"/>
      <c r="C10963" s="2"/>
      <c r="D10963" s="2"/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</row>
    <row r="10964">
      <c r="A10964" s="2"/>
      <c r="B10964" s="2"/>
      <c r="C10964" s="2"/>
      <c r="D10964" s="2"/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R10964" s="2"/>
      <c r="S10964" s="2"/>
      <c r="T10964" s="2"/>
      <c r="U10964" s="2"/>
      <c r="V10964" s="2"/>
      <c r="W10964" s="2"/>
      <c r="X10964" s="2"/>
      <c r="Y10964" s="2"/>
      <c r="Z10964" s="2"/>
    </row>
    <row r="10965">
      <c r="A10965" s="2"/>
      <c r="B10965" s="2"/>
      <c r="C10965" s="2"/>
      <c r="D10965" s="2"/>
      <c r="E10965" s="2"/>
      <c r="F10965" s="2"/>
      <c r="G10965" s="2"/>
      <c r="H10965" s="2"/>
      <c r="I10965" s="2"/>
      <c r="J10965" s="2"/>
      <c r="K10965" s="2"/>
      <c r="L10965" s="2"/>
      <c r="M10965" s="2"/>
      <c r="N10965" s="2"/>
      <c r="O10965" s="2"/>
      <c r="P10965" s="2"/>
      <c r="Q10965" s="2"/>
      <c r="R10965" s="2"/>
      <c r="S10965" s="2"/>
      <c r="T10965" s="2"/>
      <c r="U10965" s="2"/>
      <c r="V10965" s="2"/>
      <c r="W10965" s="2"/>
      <c r="X10965" s="2"/>
      <c r="Y10965" s="2"/>
      <c r="Z10965" s="2"/>
    </row>
    <row r="10966">
      <c r="A10966" s="2"/>
      <c r="B10966" s="2"/>
      <c r="C10966" s="2"/>
      <c r="D10966" s="2"/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</row>
    <row r="10967">
      <c r="A10967" s="2"/>
      <c r="B10967" s="2"/>
      <c r="C10967" s="2"/>
      <c r="D10967" s="2"/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R10967" s="2"/>
      <c r="S10967" s="2"/>
      <c r="T10967" s="2"/>
      <c r="U10967" s="2"/>
      <c r="V10967" s="2"/>
      <c r="W10967" s="2"/>
      <c r="X10967" s="2"/>
      <c r="Y10967" s="2"/>
      <c r="Z10967" s="2"/>
    </row>
    <row r="10968">
      <c r="A10968" s="2"/>
      <c r="B10968" s="2"/>
      <c r="C10968" s="2"/>
      <c r="D10968" s="2"/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</row>
    <row r="10969">
      <c r="A10969" s="2"/>
      <c r="B10969" s="2"/>
      <c r="C10969" s="2"/>
      <c r="D10969" s="2"/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R10969" s="2"/>
      <c r="S10969" s="2"/>
      <c r="T10969" s="2"/>
      <c r="U10969" s="2"/>
      <c r="V10969" s="2"/>
      <c r="W10969" s="2"/>
      <c r="X10969" s="2"/>
      <c r="Y10969" s="2"/>
      <c r="Z10969" s="2"/>
    </row>
    <row r="10970">
      <c r="A10970" s="2"/>
      <c r="B10970" s="2"/>
      <c r="C10970" s="2"/>
      <c r="D10970" s="2"/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</row>
    <row r="10971">
      <c r="A10971" s="2"/>
      <c r="B10971" s="2"/>
      <c r="C10971" s="2"/>
      <c r="D10971" s="2"/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R10971" s="2"/>
      <c r="S10971" s="2"/>
      <c r="T10971" s="2"/>
      <c r="U10971" s="2"/>
      <c r="V10971" s="2"/>
      <c r="W10971" s="2"/>
      <c r="X10971" s="2"/>
      <c r="Y10971" s="2"/>
      <c r="Z10971" s="2"/>
    </row>
    <row r="10972">
      <c r="A10972" s="2"/>
      <c r="B10972" s="2"/>
      <c r="C10972" s="2"/>
      <c r="D10972" s="2"/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R10972" s="2"/>
      <c r="S10972" s="2"/>
      <c r="T10972" s="2"/>
      <c r="U10972" s="2"/>
      <c r="V10972" s="2"/>
      <c r="W10972" s="2"/>
      <c r="X10972" s="2"/>
      <c r="Y10972" s="2"/>
      <c r="Z10972" s="2"/>
    </row>
    <row r="10973">
      <c r="A10973" s="2"/>
      <c r="B10973" s="2"/>
      <c r="C10973" s="2"/>
      <c r="D10973" s="2"/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</row>
    <row r="10974">
      <c r="A10974" s="2"/>
      <c r="B10974" s="2"/>
      <c r="C10974" s="2"/>
      <c r="D10974" s="2"/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R10974" s="2"/>
      <c r="S10974" s="2"/>
      <c r="T10974" s="2"/>
      <c r="U10974" s="2"/>
      <c r="V10974" s="2"/>
      <c r="W10974" s="2"/>
      <c r="X10974" s="2"/>
      <c r="Y10974" s="2"/>
      <c r="Z10974" s="2"/>
    </row>
    <row r="10975">
      <c r="A10975" s="2"/>
      <c r="B10975" s="2"/>
      <c r="C10975" s="2"/>
      <c r="D10975" s="2"/>
      <c r="E10975" s="2"/>
      <c r="F10975" s="2"/>
      <c r="G10975" s="2"/>
      <c r="H10975" s="2"/>
      <c r="I10975" s="2"/>
      <c r="J10975" s="2"/>
      <c r="K10975" s="2"/>
      <c r="L10975" s="2"/>
      <c r="M10975" s="2"/>
      <c r="N10975" s="2"/>
      <c r="O10975" s="2"/>
      <c r="P10975" s="2"/>
      <c r="Q10975" s="2"/>
      <c r="R10975" s="2"/>
      <c r="S10975" s="2"/>
      <c r="T10975" s="2"/>
      <c r="U10975" s="2"/>
      <c r="V10975" s="2"/>
      <c r="W10975" s="2"/>
      <c r="X10975" s="2"/>
      <c r="Y10975" s="2"/>
      <c r="Z10975" s="2"/>
    </row>
    <row r="10976">
      <c r="A10976" s="2"/>
      <c r="B10976" s="2"/>
      <c r="C10976" s="2"/>
      <c r="D10976" s="2"/>
      <c r="E10976" s="2"/>
      <c r="F10976" s="2"/>
      <c r="G10976" s="2"/>
      <c r="H10976" s="2"/>
      <c r="I10976" s="2"/>
      <c r="J10976" s="2"/>
      <c r="K10976" s="2"/>
      <c r="L10976" s="2"/>
      <c r="M10976" s="2"/>
      <c r="N10976" s="2"/>
      <c r="O10976" s="2"/>
      <c r="P10976" s="2"/>
      <c r="Q10976" s="2"/>
      <c r="R10976" s="2"/>
      <c r="S10976" s="2"/>
      <c r="T10976" s="2"/>
      <c r="U10976" s="2"/>
      <c r="V10976" s="2"/>
      <c r="W10976" s="2"/>
      <c r="X10976" s="2"/>
      <c r="Y10976" s="2"/>
      <c r="Z10976" s="2"/>
    </row>
    <row r="10977">
      <c r="A10977" s="2"/>
      <c r="B10977" s="2"/>
      <c r="C10977" s="2"/>
      <c r="D10977" s="2"/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R10977" s="2"/>
      <c r="S10977" s="2"/>
      <c r="T10977" s="2"/>
      <c r="U10977" s="2"/>
      <c r="V10977" s="2"/>
      <c r="W10977" s="2"/>
      <c r="X10977" s="2"/>
      <c r="Y10977" s="2"/>
      <c r="Z10977" s="2"/>
    </row>
    <row r="10978">
      <c r="A10978" s="2"/>
      <c r="B10978" s="2"/>
      <c r="C10978" s="2"/>
      <c r="D10978" s="2"/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</row>
    <row r="10979">
      <c r="A10979" s="2"/>
      <c r="B10979" s="2"/>
      <c r="C10979" s="2"/>
      <c r="D10979" s="2"/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</row>
    <row r="10980">
      <c r="A10980" s="2"/>
      <c r="B10980" s="2"/>
      <c r="C10980" s="2"/>
      <c r="D10980" s="2"/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</row>
    <row r="10981">
      <c r="A10981" s="2"/>
      <c r="B10981" s="2"/>
      <c r="C10981" s="2"/>
      <c r="D10981" s="2"/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</row>
    <row r="10982">
      <c r="A10982" s="2"/>
      <c r="B10982" s="2"/>
      <c r="C10982" s="2"/>
      <c r="D10982" s="2"/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R10982" s="2"/>
      <c r="S10982" s="2"/>
      <c r="T10982" s="2"/>
      <c r="U10982" s="2"/>
      <c r="V10982" s="2"/>
      <c r="W10982" s="2"/>
      <c r="X10982" s="2"/>
      <c r="Y10982" s="2"/>
      <c r="Z10982" s="2"/>
    </row>
    <row r="10983">
      <c r="A10983" s="2"/>
      <c r="B10983" s="2"/>
      <c r="C10983" s="2"/>
      <c r="D10983" s="2"/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</row>
    <row r="10984">
      <c r="A10984" s="2"/>
      <c r="B10984" s="2"/>
      <c r="C10984" s="2"/>
      <c r="D10984" s="2"/>
      <c r="E10984" s="2"/>
      <c r="F10984" s="2"/>
      <c r="G10984" s="2"/>
      <c r="H10984" s="2"/>
      <c r="I10984" s="2"/>
      <c r="J10984" s="2"/>
      <c r="K10984" s="2"/>
      <c r="L10984" s="2"/>
      <c r="M10984" s="2"/>
      <c r="N10984" s="2"/>
      <c r="O10984" s="2"/>
      <c r="P10984" s="2"/>
      <c r="Q10984" s="2"/>
      <c r="R10984" s="2"/>
      <c r="S10984" s="2"/>
      <c r="T10984" s="2"/>
      <c r="U10984" s="2"/>
      <c r="V10984" s="2"/>
      <c r="W10984" s="2"/>
      <c r="X10984" s="2"/>
      <c r="Y10984" s="2"/>
      <c r="Z10984" s="2"/>
    </row>
    <row r="10985">
      <c r="A10985" s="2"/>
      <c r="B10985" s="2"/>
      <c r="C10985" s="2"/>
      <c r="D10985" s="2"/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</row>
    <row r="10986">
      <c r="A10986" s="2"/>
      <c r="B10986" s="2"/>
      <c r="C10986" s="2"/>
      <c r="D10986" s="2"/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</row>
    <row r="10987">
      <c r="A10987" s="2"/>
      <c r="B10987" s="2"/>
      <c r="C10987" s="2"/>
      <c r="D10987" s="2"/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R10987" s="2"/>
      <c r="S10987" s="2"/>
      <c r="T10987" s="2"/>
      <c r="U10987" s="2"/>
      <c r="V10987" s="2"/>
      <c r="W10987" s="2"/>
      <c r="X10987" s="2"/>
      <c r="Y10987" s="2"/>
      <c r="Z10987" s="2"/>
    </row>
    <row r="10988">
      <c r="A10988" s="2"/>
      <c r="B10988" s="2"/>
      <c r="C10988" s="2"/>
      <c r="D10988" s="2"/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R10988" s="2"/>
      <c r="S10988" s="2"/>
      <c r="T10988" s="2"/>
      <c r="U10988" s="2"/>
      <c r="V10988" s="2"/>
      <c r="W10988" s="2"/>
      <c r="X10988" s="2"/>
      <c r="Y10988" s="2"/>
      <c r="Z10988" s="2"/>
    </row>
    <row r="10989">
      <c r="A10989" s="2"/>
      <c r="B10989" s="2"/>
      <c r="C10989" s="2"/>
      <c r="D10989" s="2"/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</row>
    <row r="10990">
      <c r="A10990" s="2"/>
      <c r="B10990" s="2"/>
      <c r="C10990" s="2"/>
      <c r="D10990" s="2"/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</row>
    <row r="10991">
      <c r="A10991" s="2"/>
      <c r="B10991" s="2"/>
      <c r="C10991" s="2"/>
      <c r="D10991" s="2"/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R10991" s="2"/>
      <c r="S10991" s="2"/>
      <c r="T10991" s="2"/>
      <c r="U10991" s="2"/>
      <c r="V10991" s="2"/>
      <c r="W10991" s="2"/>
      <c r="X10991" s="2"/>
      <c r="Y10991" s="2"/>
      <c r="Z10991" s="2"/>
    </row>
    <row r="10992">
      <c r="A10992" s="2"/>
      <c r="B10992" s="2"/>
      <c r="C10992" s="2"/>
      <c r="D10992" s="2"/>
      <c r="E10992" s="2"/>
      <c r="F10992" s="2"/>
      <c r="G10992" s="2"/>
      <c r="H10992" s="2"/>
      <c r="I10992" s="2"/>
      <c r="J10992" s="2"/>
      <c r="K10992" s="2"/>
      <c r="L10992" s="2"/>
      <c r="M10992" s="2"/>
      <c r="N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</row>
    <row r="10993">
      <c r="A10993" s="2"/>
      <c r="B10993" s="2"/>
      <c r="C10993" s="2"/>
      <c r="D10993" s="2"/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</row>
    <row r="10994">
      <c r="A10994" s="2"/>
      <c r="B10994" s="2"/>
      <c r="C10994" s="2"/>
      <c r="D10994" s="2"/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R10994" s="2"/>
      <c r="S10994" s="2"/>
      <c r="T10994" s="2"/>
      <c r="U10994" s="2"/>
      <c r="V10994" s="2"/>
      <c r="W10994" s="2"/>
      <c r="X10994" s="2"/>
      <c r="Y10994" s="2"/>
      <c r="Z10994" s="2"/>
    </row>
    <row r="10995">
      <c r="A10995" s="2"/>
      <c r="B10995" s="2"/>
      <c r="C10995" s="2"/>
      <c r="D10995" s="2"/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R10995" s="2"/>
      <c r="S10995" s="2"/>
      <c r="T10995" s="2"/>
      <c r="U10995" s="2"/>
      <c r="V10995" s="2"/>
      <c r="W10995" s="2"/>
      <c r="X10995" s="2"/>
      <c r="Y10995" s="2"/>
      <c r="Z10995" s="2"/>
    </row>
    <row r="10996">
      <c r="A10996" s="2"/>
      <c r="B10996" s="2"/>
      <c r="C10996" s="2"/>
      <c r="D10996" s="2"/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</row>
    <row r="10997">
      <c r="A10997" s="2"/>
      <c r="B10997" s="2"/>
      <c r="C10997" s="2"/>
      <c r="D10997" s="2"/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R10997" s="2"/>
      <c r="S10997" s="2"/>
      <c r="T10997" s="2"/>
      <c r="U10997" s="2"/>
      <c r="V10997" s="2"/>
      <c r="W10997" s="2"/>
      <c r="X10997" s="2"/>
      <c r="Y10997" s="2"/>
      <c r="Z10997" s="2"/>
    </row>
    <row r="10998">
      <c r="A10998" s="2"/>
      <c r="B10998" s="2"/>
      <c r="C10998" s="2"/>
      <c r="D10998" s="2"/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R10998" s="2"/>
      <c r="S10998" s="2"/>
      <c r="T10998" s="2"/>
      <c r="U10998" s="2"/>
      <c r="V10998" s="2"/>
      <c r="W10998" s="2"/>
      <c r="X10998" s="2"/>
      <c r="Y10998" s="2"/>
      <c r="Z10998" s="2"/>
    </row>
    <row r="10999">
      <c r="A10999" s="2"/>
      <c r="B10999" s="2"/>
      <c r="C10999" s="2"/>
      <c r="D10999" s="2"/>
      <c r="E10999" s="2"/>
      <c r="F10999" s="2"/>
      <c r="G10999" s="2"/>
      <c r="H10999" s="2"/>
      <c r="I10999" s="2"/>
      <c r="J10999" s="2"/>
      <c r="K10999" s="2"/>
      <c r="L10999" s="2"/>
      <c r="M10999" s="2"/>
      <c r="N10999" s="2"/>
      <c r="O10999" s="2"/>
      <c r="P10999" s="2"/>
      <c r="Q10999" s="2"/>
      <c r="R10999" s="2"/>
      <c r="S10999" s="2"/>
      <c r="T10999" s="2"/>
      <c r="U10999" s="2"/>
      <c r="V10999" s="2"/>
      <c r="W10999" s="2"/>
      <c r="X10999" s="2"/>
      <c r="Y10999" s="2"/>
      <c r="Z10999" s="2"/>
    </row>
    <row r="11000">
      <c r="A11000" s="2"/>
      <c r="B11000" s="2"/>
      <c r="C11000" s="2"/>
      <c r="D11000" s="2"/>
      <c r="E11000" s="2"/>
      <c r="F11000" s="2"/>
      <c r="G11000" s="2"/>
      <c r="H11000" s="2"/>
      <c r="I11000" s="2"/>
      <c r="J11000" s="2"/>
      <c r="K11000" s="2"/>
      <c r="L11000" s="2"/>
      <c r="M11000" s="2"/>
      <c r="N11000" s="2"/>
      <c r="O11000" s="2"/>
      <c r="P11000" s="2"/>
      <c r="Q11000" s="2"/>
      <c r="R11000" s="2"/>
      <c r="S11000" s="2"/>
      <c r="T11000" s="2"/>
      <c r="U11000" s="2"/>
      <c r="V11000" s="2"/>
      <c r="W11000" s="2"/>
      <c r="X11000" s="2"/>
      <c r="Y11000" s="2"/>
      <c r="Z11000" s="2"/>
    </row>
    <row r="11001">
      <c r="A11001" s="2"/>
      <c r="B11001" s="2"/>
      <c r="C11001" s="2"/>
      <c r="D11001" s="2"/>
      <c r="E11001" s="2"/>
      <c r="F11001" s="2"/>
      <c r="G11001" s="2"/>
      <c r="H11001" s="2"/>
      <c r="I11001" s="2"/>
      <c r="J11001" s="2"/>
      <c r="K11001" s="2"/>
      <c r="L11001" s="2"/>
      <c r="M11001" s="2"/>
      <c r="N11001" s="2"/>
      <c r="O11001" s="2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</row>
    <row r="11002">
      <c r="A11002" s="2"/>
      <c r="B11002" s="2"/>
      <c r="C11002" s="2"/>
      <c r="D11002" s="2"/>
      <c r="E11002" s="2"/>
      <c r="F11002" s="2"/>
      <c r="G11002" s="2"/>
      <c r="H11002" s="2"/>
      <c r="I11002" s="2"/>
      <c r="J11002" s="2"/>
      <c r="K11002" s="2"/>
      <c r="L11002" s="2"/>
      <c r="M11002" s="2"/>
      <c r="N11002" s="2"/>
      <c r="O11002" s="2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</row>
    <row r="11003">
      <c r="A11003" s="2"/>
      <c r="B11003" s="2"/>
      <c r="C11003" s="2"/>
      <c r="D11003" s="2"/>
      <c r="E11003" s="2"/>
      <c r="F11003" s="2"/>
      <c r="G11003" s="2"/>
      <c r="H11003" s="2"/>
      <c r="I11003" s="2"/>
      <c r="J11003" s="2"/>
      <c r="K11003" s="2"/>
      <c r="L11003" s="2"/>
      <c r="M11003" s="2"/>
      <c r="N11003" s="2"/>
      <c r="O11003" s="2"/>
      <c r="P11003" s="2"/>
      <c r="Q11003" s="2"/>
      <c r="R11003" s="2"/>
      <c r="S11003" s="2"/>
      <c r="T11003" s="2"/>
      <c r="U11003" s="2"/>
      <c r="V11003" s="2"/>
      <c r="W11003" s="2"/>
      <c r="X11003" s="2"/>
      <c r="Y11003" s="2"/>
      <c r="Z11003" s="2"/>
    </row>
    <row r="11004">
      <c r="A11004" s="2"/>
      <c r="B11004" s="2"/>
      <c r="C11004" s="2"/>
      <c r="D11004" s="2"/>
      <c r="E11004" s="2"/>
      <c r="F11004" s="2"/>
      <c r="G11004" s="2"/>
      <c r="H11004" s="2"/>
      <c r="I11004" s="2"/>
      <c r="J11004" s="2"/>
      <c r="K11004" s="2"/>
      <c r="L11004" s="2"/>
      <c r="M11004" s="2"/>
      <c r="N11004" s="2"/>
      <c r="O11004" s="2"/>
      <c r="P11004" s="2"/>
      <c r="Q11004" s="2"/>
      <c r="R11004" s="2"/>
      <c r="S11004" s="2"/>
      <c r="T11004" s="2"/>
      <c r="U11004" s="2"/>
      <c r="V11004" s="2"/>
      <c r="W11004" s="2"/>
      <c r="X11004" s="2"/>
      <c r="Y11004" s="2"/>
      <c r="Z11004" s="2"/>
    </row>
    <row r="11005">
      <c r="A11005" s="2"/>
      <c r="B11005" s="2"/>
      <c r="C11005" s="2"/>
      <c r="D11005" s="2"/>
      <c r="E11005" s="2"/>
      <c r="F11005" s="2"/>
      <c r="G11005" s="2"/>
      <c r="H11005" s="2"/>
      <c r="I11005" s="2"/>
      <c r="J11005" s="2"/>
      <c r="K11005" s="2"/>
      <c r="L11005" s="2"/>
      <c r="M11005" s="2"/>
      <c r="N11005" s="2"/>
      <c r="O11005" s="2"/>
      <c r="P11005" s="2"/>
      <c r="Q11005" s="2"/>
      <c r="R11005" s="2"/>
      <c r="S11005" s="2"/>
      <c r="T11005" s="2"/>
      <c r="U11005" s="2"/>
      <c r="V11005" s="2"/>
      <c r="W11005" s="2"/>
      <c r="X11005" s="2"/>
      <c r="Y11005" s="2"/>
      <c r="Z11005" s="2"/>
    </row>
    <row r="11006">
      <c r="A11006" s="2"/>
      <c r="B11006" s="2"/>
      <c r="C11006" s="2"/>
      <c r="D11006" s="2"/>
      <c r="E11006" s="2"/>
      <c r="F11006" s="2"/>
      <c r="G11006" s="2"/>
      <c r="H11006" s="2"/>
      <c r="I11006" s="2"/>
      <c r="J11006" s="2"/>
      <c r="K11006" s="2"/>
      <c r="L11006" s="2"/>
      <c r="M11006" s="2"/>
      <c r="N11006" s="2"/>
      <c r="O11006" s="2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</row>
    <row r="11007">
      <c r="A11007" s="2"/>
      <c r="B11007" s="2"/>
      <c r="C11007" s="2"/>
      <c r="D11007" s="2"/>
      <c r="E11007" s="2"/>
      <c r="F11007" s="2"/>
      <c r="G11007" s="2"/>
      <c r="H11007" s="2"/>
      <c r="I11007" s="2"/>
      <c r="J11007" s="2"/>
      <c r="K11007" s="2"/>
      <c r="L11007" s="2"/>
      <c r="M11007" s="2"/>
      <c r="N11007" s="2"/>
      <c r="O11007" s="2"/>
      <c r="P11007" s="2"/>
      <c r="Q11007" s="2"/>
      <c r="R11007" s="2"/>
      <c r="S11007" s="2"/>
      <c r="T11007" s="2"/>
      <c r="U11007" s="2"/>
      <c r="V11007" s="2"/>
      <c r="W11007" s="2"/>
      <c r="X11007" s="2"/>
      <c r="Y11007" s="2"/>
      <c r="Z11007" s="2"/>
    </row>
    <row r="11008">
      <c r="A11008" s="2"/>
      <c r="B11008" s="2"/>
      <c r="C11008" s="2"/>
      <c r="D11008" s="2"/>
      <c r="E11008" s="2"/>
      <c r="F11008" s="2"/>
      <c r="G11008" s="2"/>
      <c r="H11008" s="2"/>
      <c r="I11008" s="2"/>
      <c r="J11008" s="2"/>
      <c r="K11008" s="2"/>
      <c r="L11008" s="2"/>
      <c r="M11008" s="2"/>
      <c r="N11008" s="2"/>
      <c r="O11008" s="2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</row>
    <row r="11009">
      <c r="A11009" s="2"/>
      <c r="B11009" s="2"/>
      <c r="C11009" s="2"/>
      <c r="D11009" s="2"/>
      <c r="E11009" s="2"/>
      <c r="F11009" s="2"/>
      <c r="G11009" s="2"/>
      <c r="H11009" s="2"/>
      <c r="I11009" s="2"/>
      <c r="J11009" s="2"/>
      <c r="K11009" s="2"/>
      <c r="L11009" s="2"/>
      <c r="M11009" s="2"/>
      <c r="N11009" s="2"/>
      <c r="O11009" s="2"/>
      <c r="P11009" s="2"/>
      <c r="Q11009" s="2"/>
      <c r="R11009" s="2"/>
      <c r="S11009" s="2"/>
      <c r="T11009" s="2"/>
      <c r="U11009" s="2"/>
      <c r="V11009" s="2"/>
      <c r="W11009" s="2"/>
      <c r="X11009" s="2"/>
      <c r="Y11009" s="2"/>
      <c r="Z11009" s="2"/>
    </row>
    <row r="11010">
      <c r="A11010" s="2"/>
      <c r="B11010" s="2"/>
      <c r="C11010" s="2"/>
      <c r="D11010" s="2"/>
      <c r="E11010" s="2"/>
      <c r="F11010" s="2"/>
      <c r="G11010" s="2"/>
      <c r="H11010" s="2"/>
      <c r="I11010" s="2"/>
      <c r="J11010" s="2"/>
      <c r="K11010" s="2"/>
      <c r="L11010" s="2"/>
      <c r="M11010" s="2"/>
      <c r="N11010" s="2"/>
      <c r="O11010" s="2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</row>
    <row r="11011">
      <c r="A11011" s="2"/>
      <c r="B11011" s="2"/>
      <c r="C11011" s="2"/>
      <c r="D11011" s="2"/>
      <c r="E11011" s="2"/>
      <c r="F11011" s="2"/>
      <c r="G11011" s="2"/>
      <c r="H11011" s="2"/>
      <c r="I11011" s="2"/>
      <c r="J11011" s="2"/>
      <c r="K11011" s="2"/>
      <c r="L11011" s="2"/>
      <c r="M11011" s="2"/>
      <c r="N11011" s="2"/>
      <c r="O11011" s="2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</row>
    <row r="11012">
      <c r="A11012" s="2"/>
      <c r="B11012" s="2"/>
      <c r="C11012" s="2"/>
      <c r="D11012" s="2"/>
      <c r="E11012" s="2"/>
      <c r="F11012" s="2"/>
      <c r="G11012" s="2"/>
      <c r="H11012" s="2"/>
      <c r="I11012" s="2"/>
      <c r="J11012" s="2"/>
      <c r="K11012" s="2"/>
      <c r="L11012" s="2"/>
      <c r="M11012" s="2"/>
      <c r="N11012" s="2"/>
      <c r="O11012" s="2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</row>
    <row r="11013">
      <c r="A11013" s="2"/>
      <c r="B11013" s="2"/>
      <c r="C11013" s="2"/>
      <c r="D11013" s="2"/>
      <c r="E11013" s="2"/>
      <c r="F11013" s="2"/>
      <c r="G11013" s="2"/>
      <c r="H11013" s="2"/>
      <c r="I11013" s="2"/>
      <c r="J11013" s="2"/>
      <c r="K11013" s="2"/>
      <c r="L11013" s="2"/>
      <c r="M11013" s="2"/>
      <c r="N11013" s="2"/>
      <c r="O11013" s="2"/>
      <c r="P11013" s="2"/>
      <c r="Q11013" s="2"/>
      <c r="R11013" s="2"/>
      <c r="S11013" s="2"/>
      <c r="T11013" s="2"/>
      <c r="U11013" s="2"/>
      <c r="V11013" s="2"/>
      <c r="W11013" s="2"/>
      <c r="X11013" s="2"/>
      <c r="Y11013" s="2"/>
      <c r="Z11013" s="2"/>
    </row>
    <row r="11014">
      <c r="A11014" s="2"/>
      <c r="B11014" s="2"/>
      <c r="C11014" s="2"/>
      <c r="D11014" s="2"/>
      <c r="E11014" s="2"/>
      <c r="F11014" s="2"/>
      <c r="G11014" s="2"/>
      <c r="H11014" s="2"/>
      <c r="I11014" s="2"/>
      <c r="J11014" s="2"/>
      <c r="K11014" s="2"/>
      <c r="L11014" s="2"/>
      <c r="M11014" s="2"/>
      <c r="N11014" s="2"/>
      <c r="O11014" s="2"/>
      <c r="P11014" s="2"/>
      <c r="Q11014" s="2"/>
      <c r="R11014" s="2"/>
      <c r="S11014" s="2"/>
      <c r="T11014" s="2"/>
      <c r="U11014" s="2"/>
      <c r="V11014" s="2"/>
      <c r="W11014" s="2"/>
      <c r="X11014" s="2"/>
      <c r="Y11014" s="2"/>
      <c r="Z11014" s="2"/>
    </row>
    <row r="11015">
      <c r="A11015" s="2"/>
      <c r="B11015" s="2"/>
      <c r="C11015" s="2"/>
      <c r="D11015" s="2"/>
      <c r="E11015" s="2"/>
      <c r="F11015" s="2"/>
      <c r="G11015" s="2"/>
      <c r="H11015" s="2"/>
      <c r="I11015" s="2"/>
      <c r="J11015" s="2"/>
      <c r="K11015" s="2"/>
      <c r="L11015" s="2"/>
      <c r="M11015" s="2"/>
      <c r="N11015" s="2"/>
      <c r="O11015" s="2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</row>
    <row r="11016">
      <c r="A11016" s="2"/>
      <c r="B11016" s="2"/>
      <c r="C11016" s="2"/>
      <c r="D11016" s="2"/>
      <c r="E11016" s="2"/>
      <c r="F11016" s="2"/>
      <c r="G11016" s="2"/>
      <c r="H11016" s="2"/>
      <c r="I11016" s="2"/>
      <c r="J11016" s="2"/>
      <c r="K11016" s="2"/>
      <c r="L11016" s="2"/>
      <c r="M11016" s="2"/>
      <c r="N11016" s="2"/>
      <c r="O11016" s="2"/>
      <c r="P11016" s="2"/>
      <c r="Q11016" s="2"/>
      <c r="R11016" s="2"/>
      <c r="S11016" s="2"/>
      <c r="T11016" s="2"/>
      <c r="U11016" s="2"/>
      <c r="V11016" s="2"/>
      <c r="W11016" s="2"/>
      <c r="X11016" s="2"/>
      <c r="Y11016" s="2"/>
      <c r="Z11016" s="2"/>
    </row>
    <row r="11017">
      <c r="A11017" s="2"/>
      <c r="B11017" s="2"/>
      <c r="C11017" s="2"/>
      <c r="D11017" s="2"/>
      <c r="E11017" s="2"/>
      <c r="F11017" s="2"/>
      <c r="G11017" s="2"/>
      <c r="H11017" s="2"/>
      <c r="I11017" s="2"/>
      <c r="J11017" s="2"/>
      <c r="K11017" s="2"/>
      <c r="L11017" s="2"/>
      <c r="M11017" s="2"/>
      <c r="N11017" s="2"/>
      <c r="O11017" s="2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</row>
    <row r="11018">
      <c r="A11018" s="2"/>
      <c r="B11018" s="2"/>
      <c r="C11018" s="2"/>
      <c r="D11018" s="2"/>
      <c r="E11018" s="2"/>
      <c r="F11018" s="2"/>
      <c r="G11018" s="2"/>
      <c r="H11018" s="2"/>
      <c r="I11018" s="2"/>
      <c r="J11018" s="2"/>
      <c r="K11018" s="2"/>
      <c r="L11018" s="2"/>
      <c r="M11018" s="2"/>
      <c r="N11018" s="2"/>
      <c r="O11018" s="2"/>
      <c r="P11018" s="2"/>
      <c r="Q11018" s="2"/>
      <c r="R11018" s="2"/>
      <c r="S11018" s="2"/>
      <c r="T11018" s="2"/>
      <c r="U11018" s="2"/>
      <c r="V11018" s="2"/>
      <c r="W11018" s="2"/>
      <c r="X11018" s="2"/>
      <c r="Y11018" s="2"/>
      <c r="Z11018" s="2"/>
    </row>
    <row r="11019">
      <c r="A11019" s="2"/>
      <c r="B11019" s="2"/>
      <c r="C11019" s="2"/>
      <c r="D11019" s="2"/>
      <c r="E11019" s="2"/>
      <c r="F11019" s="2"/>
      <c r="G11019" s="2"/>
      <c r="H11019" s="2"/>
      <c r="I11019" s="2"/>
      <c r="J11019" s="2"/>
      <c r="K11019" s="2"/>
      <c r="L11019" s="2"/>
      <c r="M11019" s="2"/>
      <c r="N11019" s="2"/>
      <c r="O11019" s="2"/>
      <c r="P11019" s="2"/>
      <c r="Q11019" s="2"/>
      <c r="R11019" s="2"/>
      <c r="S11019" s="2"/>
      <c r="T11019" s="2"/>
      <c r="U11019" s="2"/>
      <c r="V11019" s="2"/>
      <c r="W11019" s="2"/>
      <c r="X11019" s="2"/>
      <c r="Y11019" s="2"/>
      <c r="Z11019" s="2"/>
    </row>
    <row r="11020">
      <c r="A11020" s="2"/>
      <c r="B11020" s="2"/>
      <c r="C11020" s="2"/>
      <c r="D11020" s="2"/>
      <c r="E11020" s="2"/>
      <c r="F11020" s="2"/>
      <c r="G11020" s="2"/>
      <c r="H11020" s="2"/>
      <c r="I11020" s="2"/>
      <c r="J11020" s="2"/>
      <c r="K11020" s="2"/>
      <c r="L11020" s="2"/>
      <c r="M11020" s="2"/>
      <c r="N11020" s="2"/>
      <c r="O11020" s="2"/>
      <c r="P11020" s="2"/>
      <c r="Q11020" s="2"/>
      <c r="R11020" s="2"/>
      <c r="S11020" s="2"/>
      <c r="T11020" s="2"/>
      <c r="U11020" s="2"/>
      <c r="V11020" s="2"/>
      <c r="W11020" s="2"/>
      <c r="X11020" s="2"/>
      <c r="Y11020" s="2"/>
      <c r="Z11020" s="2"/>
    </row>
    <row r="11021">
      <c r="A11021" s="2"/>
      <c r="B11021" s="2"/>
      <c r="C11021" s="2"/>
      <c r="D11021" s="2"/>
      <c r="E11021" s="2"/>
      <c r="F11021" s="2"/>
      <c r="G11021" s="2"/>
      <c r="H11021" s="2"/>
      <c r="I11021" s="2"/>
      <c r="J11021" s="2"/>
      <c r="K11021" s="2"/>
      <c r="L11021" s="2"/>
      <c r="M11021" s="2"/>
      <c r="N11021" s="2"/>
      <c r="O11021" s="2"/>
      <c r="P11021" s="2"/>
      <c r="Q11021" s="2"/>
      <c r="R11021" s="2"/>
      <c r="S11021" s="2"/>
      <c r="T11021" s="2"/>
      <c r="U11021" s="2"/>
      <c r="V11021" s="2"/>
      <c r="W11021" s="2"/>
      <c r="X11021" s="2"/>
      <c r="Y11021" s="2"/>
      <c r="Z11021" s="2"/>
    </row>
    <row r="11022">
      <c r="A11022" s="2"/>
      <c r="B11022" s="2"/>
      <c r="C11022" s="2"/>
      <c r="D11022" s="2"/>
      <c r="E11022" s="2"/>
      <c r="F11022" s="2"/>
      <c r="G11022" s="2"/>
      <c r="H11022" s="2"/>
      <c r="I11022" s="2"/>
      <c r="J11022" s="2"/>
      <c r="K11022" s="2"/>
      <c r="L11022" s="2"/>
      <c r="M11022" s="2"/>
      <c r="N11022" s="2"/>
      <c r="O11022" s="2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</row>
    <row r="11023">
      <c r="A11023" s="2"/>
      <c r="B11023" s="2"/>
      <c r="C11023" s="2"/>
      <c r="D11023" s="2"/>
      <c r="E11023" s="2"/>
      <c r="F11023" s="2"/>
      <c r="G11023" s="2"/>
      <c r="H11023" s="2"/>
      <c r="I11023" s="2"/>
      <c r="J11023" s="2"/>
      <c r="K11023" s="2"/>
      <c r="L11023" s="2"/>
      <c r="M11023" s="2"/>
      <c r="N11023" s="2"/>
      <c r="O11023" s="2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</row>
    <row r="11024">
      <c r="A11024" s="2"/>
      <c r="B11024" s="2"/>
      <c r="C11024" s="2"/>
      <c r="D11024" s="2"/>
      <c r="E11024" s="2"/>
      <c r="F11024" s="2"/>
      <c r="G11024" s="2"/>
      <c r="H11024" s="2"/>
      <c r="I11024" s="2"/>
      <c r="J11024" s="2"/>
      <c r="K11024" s="2"/>
      <c r="L11024" s="2"/>
      <c r="M11024" s="2"/>
      <c r="N11024" s="2"/>
      <c r="O11024" s="2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</row>
    <row r="11025">
      <c r="A11025" s="2"/>
      <c r="B11025" s="2"/>
      <c r="C11025" s="2"/>
      <c r="D11025" s="2"/>
      <c r="E11025" s="2"/>
      <c r="F11025" s="2"/>
      <c r="G11025" s="2"/>
      <c r="H11025" s="2"/>
      <c r="I11025" s="2"/>
      <c r="J11025" s="2"/>
      <c r="K11025" s="2"/>
      <c r="L11025" s="2"/>
      <c r="M11025" s="2"/>
      <c r="N11025" s="2"/>
      <c r="O11025" s="2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</row>
    <row r="11026">
      <c r="A11026" s="2"/>
      <c r="B11026" s="2"/>
      <c r="C11026" s="2"/>
      <c r="D11026" s="2"/>
      <c r="E11026" s="2"/>
      <c r="F11026" s="2"/>
      <c r="G11026" s="2"/>
      <c r="H11026" s="2"/>
      <c r="I11026" s="2"/>
      <c r="J11026" s="2"/>
      <c r="K11026" s="2"/>
      <c r="L11026" s="2"/>
      <c r="M11026" s="2"/>
      <c r="N11026" s="2"/>
      <c r="O11026" s="2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</row>
    <row r="11027">
      <c r="A11027" s="2"/>
      <c r="B11027" s="2"/>
      <c r="C11027" s="2"/>
      <c r="D11027" s="2"/>
      <c r="E11027" s="2"/>
      <c r="F11027" s="2"/>
      <c r="G11027" s="2"/>
      <c r="H11027" s="2"/>
      <c r="I11027" s="2"/>
      <c r="J11027" s="2"/>
      <c r="K11027" s="2"/>
      <c r="L11027" s="2"/>
      <c r="M11027" s="2"/>
      <c r="N11027" s="2"/>
      <c r="O11027" s="2"/>
      <c r="P11027" s="2"/>
      <c r="Q11027" s="2"/>
      <c r="R11027" s="2"/>
      <c r="S11027" s="2"/>
      <c r="T11027" s="2"/>
      <c r="U11027" s="2"/>
      <c r="V11027" s="2"/>
      <c r="W11027" s="2"/>
      <c r="X11027" s="2"/>
      <c r="Y11027" s="2"/>
      <c r="Z11027" s="2"/>
    </row>
    <row r="11028">
      <c r="A11028" s="2"/>
      <c r="B11028" s="2"/>
      <c r="C11028" s="2"/>
      <c r="D11028" s="2"/>
      <c r="E11028" s="2"/>
      <c r="F11028" s="2"/>
      <c r="G11028" s="2"/>
      <c r="H11028" s="2"/>
      <c r="I11028" s="2"/>
      <c r="J11028" s="2"/>
      <c r="K11028" s="2"/>
      <c r="L11028" s="2"/>
      <c r="M11028" s="2"/>
      <c r="N11028" s="2"/>
      <c r="O11028" s="2"/>
      <c r="P11028" s="2"/>
      <c r="Q11028" s="2"/>
      <c r="R11028" s="2"/>
      <c r="S11028" s="2"/>
      <c r="T11028" s="2"/>
      <c r="U11028" s="2"/>
      <c r="V11028" s="2"/>
      <c r="W11028" s="2"/>
      <c r="X11028" s="2"/>
      <c r="Y11028" s="2"/>
      <c r="Z11028" s="2"/>
    </row>
    <row r="11029">
      <c r="A11029" s="2"/>
      <c r="B11029" s="2"/>
      <c r="C11029" s="2"/>
      <c r="D11029" s="2"/>
      <c r="E11029" s="2"/>
      <c r="F11029" s="2"/>
      <c r="G11029" s="2"/>
      <c r="H11029" s="2"/>
      <c r="I11029" s="2"/>
      <c r="J11029" s="2"/>
      <c r="K11029" s="2"/>
      <c r="L11029" s="2"/>
      <c r="M11029" s="2"/>
      <c r="N11029" s="2"/>
      <c r="O11029" s="2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</row>
    <row r="11030">
      <c r="A11030" s="2"/>
      <c r="B11030" s="2"/>
      <c r="C11030" s="2"/>
      <c r="D11030" s="2"/>
      <c r="E11030" s="2"/>
      <c r="F11030" s="2"/>
      <c r="G11030" s="2"/>
      <c r="H11030" s="2"/>
      <c r="I11030" s="2"/>
      <c r="J11030" s="2"/>
      <c r="K11030" s="2"/>
      <c r="L11030" s="2"/>
      <c r="M11030" s="2"/>
      <c r="N11030" s="2"/>
      <c r="O11030" s="2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</row>
    <row r="11031">
      <c r="A11031" s="2"/>
      <c r="B11031" s="2"/>
      <c r="C11031" s="2"/>
      <c r="D11031" s="2"/>
      <c r="E11031" s="2"/>
      <c r="F11031" s="2"/>
      <c r="G11031" s="2"/>
      <c r="H11031" s="2"/>
      <c r="I11031" s="2"/>
      <c r="J11031" s="2"/>
      <c r="K11031" s="2"/>
      <c r="L11031" s="2"/>
      <c r="M11031" s="2"/>
      <c r="N11031" s="2"/>
      <c r="O11031" s="2"/>
      <c r="P11031" s="2"/>
      <c r="Q11031" s="2"/>
      <c r="R11031" s="2"/>
      <c r="S11031" s="2"/>
      <c r="T11031" s="2"/>
      <c r="U11031" s="2"/>
      <c r="V11031" s="2"/>
      <c r="W11031" s="2"/>
      <c r="X11031" s="2"/>
      <c r="Y11031" s="2"/>
      <c r="Z11031" s="2"/>
    </row>
    <row r="11032">
      <c r="A11032" s="2"/>
      <c r="B11032" s="2"/>
      <c r="C11032" s="2"/>
      <c r="D11032" s="2"/>
      <c r="E11032" s="2"/>
      <c r="F11032" s="2"/>
      <c r="G11032" s="2"/>
      <c r="H11032" s="2"/>
      <c r="I11032" s="2"/>
      <c r="J11032" s="2"/>
      <c r="K11032" s="2"/>
      <c r="L11032" s="2"/>
      <c r="M11032" s="2"/>
      <c r="N11032" s="2"/>
      <c r="O11032" s="2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</row>
    <row r="11033">
      <c r="A11033" s="2"/>
      <c r="B11033" s="2"/>
      <c r="C11033" s="2"/>
      <c r="D11033" s="2"/>
      <c r="E11033" s="2"/>
      <c r="F11033" s="2"/>
      <c r="G11033" s="2"/>
      <c r="H11033" s="2"/>
      <c r="I11033" s="2"/>
      <c r="J11033" s="2"/>
      <c r="K11033" s="2"/>
      <c r="L11033" s="2"/>
      <c r="M11033" s="2"/>
      <c r="N11033" s="2"/>
      <c r="O11033" s="2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</row>
    <row r="11034">
      <c r="A11034" s="2"/>
      <c r="B11034" s="2"/>
      <c r="C11034" s="2"/>
      <c r="D11034" s="2"/>
      <c r="E11034" s="2"/>
      <c r="F11034" s="2"/>
      <c r="G11034" s="2"/>
      <c r="H11034" s="2"/>
      <c r="I11034" s="2"/>
      <c r="J11034" s="2"/>
      <c r="K11034" s="2"/>
      <c r="L11034" s="2"/>
      <c r="M11034" s="2"/>
      <c r="N11034" s="2"/>
      <c r="O11034" s="2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</row>
    <row r="11035">
      <c r="A11035" s="2"/>
      <c r="B11035" s="2"/>
      <c r="C11035" s="2"/>
      <c r="D11035" s="2"/>
      <c r="E11035" s="2"/>
      <c r="F11035" s="2"/>
      <c r="G11035" s="2"/>
      <c r="H11035" s="2"/>
      <c r="I11035" s="2"/>
      <c r="J11035" s="2"/>
      <c r="K11035" s="2"/>
      <c r="L11035" s="2"/>
      <c r="M11035" s="2"/>
      <c r="N11035" s="2"/>
      <c r="O11035" s="2"/>
      <c r="P11035" s="2"/>
      <c r="Q11035" s="2"/>
      <c r="R11035" s="2"/>
      <c r="S11035" s="2"/>
      <c r="T11035" s="2"/>
      <c r="U11035" s="2"/>
      <c r="V11035" s="2"/>
      <c r="W11035" s="2"/>
      <c r="X11035" s="2"/>
      <c r="Y11035" s="2"/>
      <c r="Z11035" s="2"/>
    </row>
    <row r="11036">
      <c r="A11036" s="2"/>
      <c r="B11036" s="2"/>
      <c r="C11036" s="2"/>
      <c r="D11036" s="2"/>
      <c r="E11036" s="2"/>
      <c r="F11036" s="2"/>
      <c r="G11036" s="2"/>
      <c r="H11036" s="2"/>
      <c r="I11036" s="2"/>
      <c r="J11036" s="2"/>
      <c r="K11036" s="2"/>
      <c r="L11036" s="2"/>
      <c r="M11036" s="2"/>
      <c r="N11036" s="2"/>
      <c r="O11036" s="2"/>
      <c r="P11036" s="2"/>
      <c r="Q11036" s="2"/>
      <c r="R11036" s="2"/>
      <c r="S11036" s="2"/>
      <c r="T11036" s="2"/>
      <c r="U11036" s="2"/>
      <c r="V11036" s="2"/>
      <c r="W11036" s="2"/>
      <c r="X11036" s="2"/>
      <c r="Y11036" s="2"/>
      <c r="Z11036" s="2"/>
    </row>
    <row r="11037">
      <c r="A11037" s="2"/>
      <c r="B11037" s="2"/>
      <c r="C11037" s="2"/>
      <c r="D11037" s="2"/>
      <c r="E11037" s="2"/>
      <c r="F11037" s="2"/>
      <c r="G11037" s="2"/>
      <c r="H11037" s="2"/>
      <c r="I11037" s="2"/>
      <c r="J11037" s="2"/>
      <c r="K11037" s="2"/>
      <c r="L11037" s="2"/>
      <c r="M11037" s="2"/>
      <c r="N11037" s="2"/>
      <c r="O11037" s="2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</row>
    <row r="11038">
      <c r="A11038" s="2"/>
      <c r="B11038" s="2"/>
      <c r="C11038" s="2"/>
      <c r="D11038" s="2"/>
      <c r="E11038" s="2"/>
      <c r="F11038" s="2"/>
      <c r="G11038" s="2"/>
      <c r="H11038" s="2"/>
      <c r="I11038" s="2"/>
      <c r="J11038" s="2"/>
      <c r="K11038" s="2"/>
      <c r="L11038" s="2"/>
      <c r="M11038" s="2"/>
      <c r="N11038" s="2"/>
      <c r="O11038" s="2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</row>
    <row r="11039">
      <c r="A11039" s="2"/>
      <c r="B11039" s="2"/>
      <c r="C11039" s="2"/>
      <c r="D11039" s="2"/>
      <c r="E11039" s="2"/>
      <c r="F11039" s="2"/>
      <c r="G11039" s="2"/>
      <c r="H11039" s="2"/>
      <c r="I11039" s="2"/>
      <c r="J11039" s="2"/>
      <c r="K11039" s="2"/>
      <c r="L11039" s="2"/>
      <c r="M11039" s="2"/>
      <c r="N11039" s="2"/>
      <c r="O11039" s="2"/>
      <c r="P11039" s="2"/>
      <c r="Q11039" s="2"/>
      <c r="R11039" s="2"/>
      <c r="S11039" s="2"/>
      <c r="T11039" s="2"/>
      <c r="U11039" s="2"/>
      <c r="V11039" s="2"/>
      <c r="W11039" s="2"/>
      <c r="X11039" s="2"/>
      <c r="Y11039" s="2"/>
      <c r="Z11039" s="2"/>
    </row>
    <row r="11040">
      <c r="A11040" s="2"/>
      <c r="B11040" s="2"/>
      <c r="C11040" s="2"/>
      <c r="D11040" s="2"/>
      <c r="E11040" s="2"/>
      <c r="F11040" s="2"/>
      <c r="G11040" s="2"/>
      <c r="H11040" s="2"/>
      <c r="I11040" s="2"/>
      <c r="J11040" s="2"/>
      <c r="K11040" s="2"/>
      <c r="L11040" s="2"/>
      <c r="M11040" s="2"/>
      <c r="N11040" s="2"/>
      <c r="O11040" s="2"/>
      <c r="P11040" s="2"/>
      <c r="Q11040" s="2"/>
      <c r="R11040" s="2"/>
      <c r="S11040" s="2"/>
      <c r="T11040" s="2"/>
      <c r="U11040" s="2"/>
      <c r="V11040" s="2"/>
      <c r="W11040" s="2"/>
      <c r="X11040" s="2"/>
      <c r="Y11040" s="2"/>
      <c r="Z11040" s="2"/>
    </row>
    <row r="11041">
      <c r="A11041" s="2"/>
      <c r="B11041" s="2"/>
      <c r="C11041" s="2"/>
      <c r="D11041" s="2"/>
      <c r="E11041" s="2"/>
      <c r="F11041" s="2"/>
      <c r="G11041" s="2"/>
      <c r="H11041" s="2"/>
      <c r="I11041" s="2"/>
      <c r="J11041" s="2"/>
      <c r="K11041" s="2"/>
      <c r="L11041" s="2"/>
      <c r="M11041" s="2"/>
      <c r="N11041" s="2"/>
      <c r="O11041" s="2"/>
      <c r="P11041" s="2"/>
      <c r="Q11041" s="2"/>
      <c r="R11041" s="2"/>
      <c r="S11041" s="2"/>
      <c r="T11041" s="2"/>
      <c r="U11041" s="2"/>
      <c r="V11041" s="2"/>
      <c r="W11041" s="2"/>
      <c r="X11041" s="2"/>
      <c r="Y11041" s="2"/>
      <c r="Z11041" s="2"/>
    </row>
    <row r="11042">
      <c r="A11042" s="2"/>
      <c r="B11042" s="2"/>
      <c r="C11042" s="2"/>
      <c r="D11042" s="2"/>
      <c r="E11042" s="2"/>
      <c r="F11042" s="2"/>
      <c r="G11042" s="2"/>
      <c r="H11042" s="2"/>
      <c r="I11042" s="2"/>
      <c r="J11042" s="2"/>
      <c r="K11042" s="2"/>
      <c r="L11042" s="2"/>
      <c r="M11042" s="2"/>
      <c r="N11042" s="2"/>
      <c r="O11042" s="2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</row>
    <row r="11043">
      <c r="A11043" s="2"/>
      <c r="B11043" s="2"/>
      <c r="C11043" s="2"/>
      <c r="D11043" s="2"/>
      <c r="E11043" s="2"/>
      <c r="F11043" s="2"/>
      <c r="G11043" s="2"/>
      <c r="H11043" s="2"/>
      <c r="I11043" s="2"/>
      <c r="J11043" s="2"/>
      <c r="K11043" s="2"/>
      <c r="L11043" s="2"/>
      <c r="M11043" s="2"/>
      <c r="N11043" s="2"/>
      <c r="O11043" s="2"/>
      <c r="P11043" s="2"/>
      <c r="Q11043" s="2"/>
      <c r="R11043" s="2"/>
      <c r="S11043" s="2"/>
      <c r="T11043" s="2"/>
      <c r="U11043" s="2"/>
      <c r="V11043" s="2"/>
      <c r="W11043" s="2"/>
      <c r="X11043" s="2"/>
      <c r="Y11043" s="2"/>
      <c r="Z11043" s="2"/>
    </row>
    <row r="11044">
      <c r="A11044" s="2"/>
      <c r="B11044" s="2"/>
      <c r="C11044" s="2"/>
      <c r="D11044" s="2"/>
      <c r="E11044" s="2"/>
      <c r="F11044" s="2"/>
      <c r="G11044" s="2"/>
      <c r="H11044" s="2"/>
      <c r="I11044" s="2"/>
      <c r="J11044" s="2"/>
      <c r="K11044" s="2"/>
      <c r="L11044" s="2"/>
      <c r="M11044" s="2"/>
      <c r="N11044" s="2"/>
      <c r="O11044" s="2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</row>
    <row r="11045">
      <c r="A11045" s="2"/>
      <c r="B11045" s="2"/>
      <c r="C11045" s="2"/>
      <c r="D11045" s="2"/>
      <c r="E11045" s="2"/>
      <c r="F11045" s="2"/>
      <c r="G11045" s="2"/>
      <c r="H11045" s="2"/>
      <c r="I11045" s="2"/>
      <c r="J11045" s="2"/>
      <c r="K11045" s="2"/>
      <c r="L11045" s="2"/>
      <c r="M11045" s="2"/>
      <c r="N11045" s="2"/>
      <c r="O11045" s="2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</row>
    <row r="11046">
      <c r="A11046" s="2"/>
      <c r="B11046" s="2"/>
      <c r="C11046" s="2"/>
      <c r="D11046" s="2"/>
      <c r="E11046" s="2"/>
      <c r="F11046" s="2"/>
      <c r="G11046" s="2"/>
      <c r="H11046" s="2"/>
      <c r="I11046" s="2"/>
      <c r="J11046" s="2"/>
      <c r="K11046" s="2"/>
      <c r="L11046" s="2"/>
      <c r="M11046" s="2"/>
      <c r="N11046" s="2"/>
      <c r="O11046" s="2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</row>
    <row r="11047">
      <c r="A11047" s="2"/>
      <c r="B11047" s="2"/>
      <c r="C11047" s="2"/>
      <c r="D11047" s="2"/>
      <c r="E11047" s="2"/>
      <c r="F11047" s="2"/>
      <c r="G11047" s="2"/>
      <c r="H11047" s="2"/>
      <c r="I11047" s="2"/>
      <c r="J11047" s="2"/>
      <c r="K11047" s="2"/>
      <c r="L11047" s="2"/>
      <c r="M11047" s="2"/>
      <c r="N11047" s="2"/>
      <c r="O11047" s="2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</row>
    <row r="11048">
      <c r="A11048" s="2"/>
      <c r="B11048" s="2"/>
      <c r="C11048" s="2"/>
      <c r="D11048" s="2"/>
      <c r="E11048" s="2"/>
      <c r="F11048" s="2"/>
      <c r="G11048" s="2"/>
      <c r="H11048" s="2"/>
      <c r="I11048" s="2"/>
      <c r="J11048" s="2"/>
      <c r="K11048" s="2"/>
      <c r="L11048" s="2"/>
      <c r="M11048" s="2"/>
      <c r="N11048" s="2"/>
      <c r="O11048" s="2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</row>
    <row r="11049">
      <c r="A11049" s="2"/>
      <c r="B11049" s="2"/>
      <c r="C11049" s="2"/>
      <c r="D11049" s="2"/>
      <c r="E11049" s="2"/>
      <c r="F11049" s="2"/>
      <c r="G11049" s="2"/>
      <c r="H11049" s="2"/>
      <c r="I11049" s="2"/>
      <c r="J11049" s="2"/>
      <c r="K11049" s="2"/>
      <c r="L11049" s="2"/>
      <c r="M11049" s="2"/>
      <c r="N11049" s="2"/>
      <c r="O11049" s="2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</row>
    <row r="11050">
      <c r="A11050" s="2"/>
      <c r="B11050" s="2"/>
      <c r="C11050" s="2"/>
      <c r="D11050" s="2"/>
      <c r="E11050" s="2"/>
      <c r="F11050" s="2"/>
      <c r="G11050" s="2"/>
      <c r="H11050" s="2"/>
      <c r="I11050" s="2"/>
      <c r="J11050" s="2"/>
      <c r="K11050" s="2"/>
      <c r="L11050" s="2"/>
      <c r="M11050" s="2"/>
      <c r="N11050" s="2"/>
      <c r="O11050" s="2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</row>
    <row r="11051">
      <c r="A11051" s="2"/>
      <c r="B11051" s="2"/>
      <c r="C11051" s="2"/>
      <c r="D11051" s="2"/>
      <c r="E11051" s="2"/>
      <c r="F11051" s="2"/>
      <c r="G11051" s="2"/>
      <c r="H11051" s="2"/>
      <c r="I11051" s="2"/>
      <c r="J11051" s="2"/>
      <c r="K11051" s="2"/>
      <c r="L11051" s="2"/>
      <c r="M11051" s="2"/>
      <c r="N11051" s="2"/>
      <c r="O11051" s="2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</row>
    <row r="11052">
      <c r="A11052" s="2"/>
      <c r="B11052" s="2"/>
      <c r="C11052" s="2"/>
      <c r="D11052" s="2"/>
      <c r="E11052" s="2"/>
      <c r="F11052" s="2"/>
      <c r="G11052" s="2"/>
      <c r="H11052" s="2"/>
      <c r="I11052" s="2"/>
      <c r="J11052" s="2"/>
      <c r="K11052" s="2"/>
      <c r="L11052" s="2"/>
      <c r="M11052" s="2"/>
      <c r="N11052" s="2"/>
      <c r="O11052" s="2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</row>
    <row r="11053">
      <c r="A11053" s="2"/>
      <c r="B11053" s="2"/>
      <c r="C11053" s="2"/>
      <c r="D11053" s="2"/>
      <c r="E11053" s="2"/>
      <c r="F11053" s="2"/>
      <c r="G11053" s="2"/>
      <c r="H11053" s="2"/>
      <c r="I11053" s="2"/>
      <c r="J11053" s="2"/>
      <c r="K11053" s="2"/>
      <c r="L11053" s="2"/>
      <c r="M11053" s="2"/>
      <c r="N11053" s="2"/>
      <c r="O11053" s="2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</row>
    <row r="11054">
      <c r="A11054" s="2"/>
      <c r="B11054" s="2"/>
      <c r="C11054" s="2"/>
      <c r="D11054" s="2"/>
      <c r="E11054" s="2"/>
      <c r="F11054" s="2"/>
      <c r="G11054" s="2"/>
      <c r="H11054" s="2"/>
      <c r="I11054" s="2"/>
      <c r="J11054" s="2"/>
      <c r="K11054" s="2"/>
      <c r="L11054" s="2"/>
      <c r="M11054" s="2"/>
      <c r="N11054" s="2"/>
      <c r="O11054" s="2"/>
      <c r="P11054" s="2"/>
      <c r="Q11054" s="2"/>
      <c r="R11054" s="2"/>
      <c r="S11054" s="2"/>
      <c r="T11054" s="2"/>
      <c r="U11054" s="2"/>
      <c r="V11054" s="2"/>
      <c r="W11054" s="2"/>
      <c r="X11054" s="2"/>
      <c r="Y11054" s="2"/>
      <c r="Z11054" s="2"/>
    </row>
    <row r="11055">
      <c r="A11055" s="2"/>
      <c r="B11055" s="2"/>
      <c r="C11055" s="2"/>
      <c r="D11055" s="2"/>
      <c r="E11055" s="2"/>
      <c r="F11055" s="2"/>
      <c r="G11055" s="2"/>
      <c r="H11055" s="2"/>
      <c r="I11055" s="2"/>
      <c r="J11055" s="2"/>
      <c r="K11055" s="2"/>
      <c r="L11055" s="2"/>
      <c r="M11055" s="2"/>
      <c r="N11055" s="2"/>
      <c r="O11055" s="2"/>
      <c r="P11055" s="2"/>
      <c r="Q11055" s="2"/>
      <c r="R11055" s="2"/>
      <c r="S11055" s="2"/>
      <c r="T11055" s="2"/>
      <c r="U11055" s="2"/>
      <c r="V11055" s="2"/>
      <c r="W11055" s="2"/>
      <c r="X11055" s="2"/>
      <c r="Y11055" s="2"/>
      <c r="Z11055" s="2"/>
    </row>
    <row r="11056">
      <c r="A11056" s="2"/>
      <c r="B11056" s="2"/>
      <c r="C11056" s="2"/>
      <c r="D11056" s="2"/>
      <c r="E11056" s="2"/>
      <c r="F11056" s="2"/>
      <c r="G11056" s="2"/>
      <c r="H11056" s="2"/>
      <c r="I11056" s="2"/>
      <c r="J11056" s="2"/>
      <c r="K11056" s="2"/>
      <c r="L11056" s="2"/>
      <c r="M11056" s="2"/>
      <c r="N11056" s="2"/>
      <c r="O11056" s="2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</row>
    <row r="11057">
      <c r="A11057" s="2"/>
      <c r="B11057" s="2"/>
      <c r="C11057" s="2"/>
      <c r="D11057" s="2"/>
      <c r="E11057" s="2"/>
      <c r="F11057" s="2"/>
      <c r="G11057" s="2"/>
      <c r="H11057" s="2"/>
      <c r="I11057" s="2"/>
      <c r="J11057" s="2"/>
      <c r="K11057" s="2"/>
      <c r="L11057" s="2"/>
      <c r="M11057" s="2"/>
      <c r="N11057" s="2"/>
      <c r="O11057" s="2"/>
      <c r="P11057" s="2"/>
      <c r="Q11057" s="2"/>
      <c r="R11057" s="2"/>
      <c r="S11057" s="2"/>
      <c r="T11057" s="2"/>
      <c r="U11057" s="2"/>
      <c r="V11057" s="2"/>
      <c r="W11057" s="2"/>
      <c r="X11057" s="2"/>
      <c r="Y11057" s="2"/>
      <c r="Z11057" s="2"/>
    </row>
    <row r="11058">
      <c r="A11058" s="2"/>
      <c r="B11058" s="2"/>
      <c r="C11058" s="2"/>
      <c r="D11058" s="2"/>
      <c r="E11058" s="2"/>
      <c r="F11058" s="2"/>
      <c r="G11058" s="2"/>
      <c r="H11058" s="2"/>
      <c r="I11058" s="2"/>
      <c r="J11058" s="2"/>
      <c r="K11058" s="2"/>
      <c r="L11058" s="2"/>
      <c r="M11058" s="2"/>
      <c r="N11058" s="2"/>
      <c r="O11058" s="2"/>
      <c r="P11058" s="2"/>
      <c r="Q11058" s="2"/>
      <c r="R11058" s="2"/>
      <c r="S11058" s="2"/>
      <c r="T11058" s="2"/>
      <c r="U11058" s="2"/>
      <c r="V11058" s="2"/>
      <c r="W11058" s="2"/>
      <c r="X11058" s="2"/>
      <c r="Y11058" s="2"/>
      <c r="Z11058" s="2"/>
    </row>
    <row r="11059">
      <c r="A11059" s="2"/>
      <c r="B11059" s="2"/>
      <c r="C11059" s="2"/>
      <c r="D11059" s="2"/>
      <c r="E11059" s="2"/>
      <c r="F11059" s="2"/>
      <c r="G11059" s="2"/>
      <c r="H11059" s="2"/>
      <c r="I11059" s="2"/>
      <c r="J11059" s="2"/>
      <c r="K11059" s="2"/>
      <c r="L11059" s="2"/>
      <c r="M11059" s="2"/>
      <c r="N11059" s="2"/>
      <c r="O11059" s="2"/>
      <c r="P11059" s="2"/>
      <c r="Q11059" s="2"/>
      <c r="R11059" s="2"/>
      <c r="S11059" s="2"/>
      <c r="T11059" s="2"/>
      <c r="U11059" s="2"/>
      <c r="V11059" s="2"/>
      <c r="W11059" s="2"/>
      <c r="X11059" s="2"/>
      <c r="Y11059" s="2"/>
      <c r="Z11059" s="2"/>
    </row>
    <row r="11060">
      <c r="A11060" s="2"/>
      <c r="B11060" s="2"/>
      <c r="C11060" s="2"/>
      <c r="D11060" s="2"/>
      <c r="E11060" s="2"/>
      <c r="F11060" s="2"/>
      <c r="G11060" s="2"/>
      <c r="H11060" s="2"/>
      <c r="I11060" s="2"/>
      <c r="J11060" s="2"/>
      <c r="K11060" s="2"/>
      <c r="L11060" s="2"/>
      <c r="M11060" s="2"/>
      <c r="N11060" s="2"/>
      <c r="O11060" s="2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</row>
    <row r="11061">
      <c r="A11061" s="2"/>
      <c r="B11061" s="2"/>
      <c r="C11061" s="2"/>
      <c r="D11061" s="2"/>
      <c r="E11061" s="2"/>
      <c r="F11061" s="2"/>
      <c r="G11061" s="2"/>
      <c r="H11061" s="2"/>
      <c r="I11061" s="2"/>
      <c r="J11061" s="2"/>
      <c r="K11061" s="2"/>
      <c r="L11061" s="2"/>
      <c r="M11061" s="2"/>
      <c r="N11061" s="2"/>
      <c r="O11061" s="2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</row>
    <row r="11062">
      <c r="A11062" s="2"/>
      <c r="B11062" s="2"/>
      <c r="C11062" s="2"/>
      <c r="D11062" s="2"/>
      <c r="E11062" s="2"/>
      <c r="F11062" s="2"/>
      <c r="G11062" s="2"/>
      <c r="H11062" s="2"/>
      <c r="I11062" s="2"/>
      <c r="J11062" s="2"/>
      <c r="K11062" s="2"/>
      <c r="L11062" s="2"/>
      <c r="M11062" s="2"/>
      <c r="N11062" s="2"/>
      <c r="O11062" s="2"/>
      <c r="P11062" s="2"/>
      <c r="Q11062" s="2"/>
      <c r="R11062" s="2"/>
      <c r="S11062" s="2"/>
      <c r="T11062" s="2"/>
      <c r="U11062" s="2"/>
      <c r="V11062" s="2"/>
      <c r="W11062" s="2"/>
      <c r="X11062" s="2"/>
      <c r="Y11062" s="2"/>
      <c r="Z11062" s="2"/>
    </row>
    <row r="11063">
      <c r="A11063" s="2"/>
      <c r="B11063" s="2"/>
      <c r="C11063" s="2"/>
      <c r="D11063" s="2"/>
      <c r="E11063" s="2"/>
      <c r="F11063" s="2"/>
      <c r="G11063" s="2"/>
      <c r="H11063" s="2"/>
      <c r="I11063" s="2"/>
      <c r="J11063" s="2"/>
      <c r="K11063" s="2"/>
      <c r="L11063" s="2"/>
      <c r="M11063" s="2"/>
      <c r="N11063" s="2"/>
      <c r="O11063" s="2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</row>
    <row r="11064">
      <c r="A11064" s="2"/>
      <c r="B11064" s="2"/>
      <c r="C11064" s="2"/>
      <c r="D11064" s="2"/>
      <c r="E11064" s="2"/>
      <c r="F11064" s="2"/>
      <c r="G11064" s="2"/>
      <c r="H11064" s="2"/>
      <c r="I11064" s="2"/>
      <c r="J11064" s="2"/>
      <c r="K11064" s="2"/>
      <c r="L11064" s="2"/>
      <c r="M11064" s="2"/>
      <c r="N11064" s="2"/>
      <c r="O11064" s="2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</row>
    <row r="11065">
      <c r="A11065" s="2"/>
      <c r="B11065" s="2"/>
      <c r="C11065" s="2"/>
      <c r="D11065" s="2"/>
      <c r="E11065" s="2"/>
      <c r="F11065" s="2"/>
      <c r="G11065" s="2"/>
      <c r="H11065" s="2"/>
      <c r="I11065" s="2"/>
      <c r="J11065" s="2"/>
      <c r="K11065" s="2"/>
      <c r="L11065" s="2"/>
      <c r="M11065" s="2"/>
      <c r="N11065" s="2"/>
      <c r="O11065" s="2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</row>
    <row r="11066">
      <c r="A11066" s="2"/>
      <c r="B11066" s="2"/>
      <c r="C11066" s="2"/>
      <c r="D11066" s="2"/>
      <c r="E11066" s="2"/>
      <c r="F11066" s="2"/>
      <c r="G11066" s="2"/>
      <c r="H11066" s="2"/>
      <c r="I11066" s="2"/>
      <c r="J11066" s="2"/>
      <c r="K11066" s="2"/>
      <c r="L11066" s="2"/>
      <c r="M11066" s="2"/>
      <c r="N11066" s="2"/>
      <c r="O11066" s="2"/>
      <c r="P11066" s="2"/>
      <c r="Q11066" s="2"/>
      <c r="R11066" s="2"/>
      <c r="S11066" s="2"/>
      <c r="T11066" s="2"/>
      <c r="U11066" s="2"/>
      <c r="V11066" s="2"/>
      <c r="W11066" s="2"/>
      <c r="X11066" s="2"/>
      <c r="Y11066" s="2"/>
      <c r="Z11066" s="2"/>
    </row>
    <row r="11067">
      <c r="A11067" s="2"/>
      <c r="B11067" s="2"/>
      <c r="C11067" s="2"/>
      <c r="D11067" s="2"/>
      <c r="E11067" s="2"/>
      <c r="F11067" s="2"/>
      <c r="G11067" s="2"/>
      <c r="H11067" s="2"/>
      <c r="I11067" s="2"/>
      <c r="J11067" s="2"/>
      <c r="K11067" s="2"/>
      <c r="L11067" s="2"/>
      <c r="M11067" s="2"/>
      <c r="N11067" s="2"/>
      <c r="O11067" s="2"/>
      <c r="P11067" s="2"/>
      <c r="Q11067" s="2"/>
      <c r="R11067" s="2"/>
      <c r="S11067" s="2"/>
      <c r="T11067" s="2"/>
      <c r="U11067" s="2"/>
      <c r="V11067" s="2"/>
      <c r="W11067" s="2"/>
      <c r="X11067" s="2"/>
      <c r="Y11067" s="2"/>
      <c r="Z11067" s="2"/>
    </row>
    <row r="11068">
      <c r="A11068" s="2"/>
      <c r="B11068" s="2"/>
      <c r="C11068" s="2"/>
      <c r="D11068" s="2"/>
      <c r="E11068" s="2"/>
      <c r="F11068" s="2"/>
      <c r="G11068" s="2"/>
      <c r="H11068" s="2"/>
      <c r="I11068" s="2"/>
      <c r="J11068" s="2"/>
      <c r="K11068" s="2"/>
      <c r="L11068" s="2"/>
      <c r="M11068" s="2"/>
      <c r="N11068" s="2"/>
      <c r="O11068" s="2"/>
      <c r="P11068" s="2"/>
      <c r="Q11068" s="2"/>
      <c r="R11068" s="2"/>
      <c r="S11068" s="2"/>
      <c r="T11068" s="2"/>
      <c r="U11068" s="2"/>
      <c r="V11068" s="2"/>
      <c r="W11068" s="2"/>
      <c r="X11068" s="2"/>
      <c r="Y11068" s="2"/>
      <c r="Z11068" s="2"/>
    </row>
    <row r="11069">
      <c r="A11069" s="2"/>
      <c r="B11069" s="2"/>
      <c r="C11069" s="2"/>
      <c r="D11069" s="2"/>
      <c r="E11069" s="2"/>
      <c r="F11069" s="2"/>
      <c r="G11069" s="2"/>
      <c r="H11069" s="2"/>
      <c r="I11069" s="2"/>
      <c r="J11069" s="2"/>
      <c r="K11069" s="2"/>
      <c r="L11069" s="2"/>
      <c r="M11069" s="2"/>
      <c r="N11069" s="2"/>
      <c r="O11069" s="2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</row>
    <row r="11070">
      <c r="A11070" s="2"/>
      <c r="B11070" s="2"/>
      <c r="C11070" s="2"/>
      <c r="D11070" s="2"/>
      <c r="E11070" s="2"/>
      <c r="F11070" s="2"/>
      <c r="G11070" s="2"/>
      <c r="H11070" s="2"/>
      <c r="I11070" s="2"/>
      <c r="J11070" s="2"/>
      <c r="K11070" s="2"/>
      <c r="L11070" s="2"/>
      <c r="M11070" s="2"/>
      <c r="N11070" s="2"/>
      <c r="O11070" s="2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</row>
    <row r="11071">
      <c r="A11071" s="2"/>
      <c r="B11071" s="2"/>
      <c r="C11071" s="2"/>
      <c r="D11071" s="2"/>
      <c r="E11071" s="2"/>
      <c r="F11071" s="2"/>
      <c r="G11071" s="2"/>
      <c r="H11071" s="2"/>
      <c r="I11071" s="2"/>
      <c r="J11071" s="2"/>
      <c r="K11071" s="2"/>
      <c r="L11071" s="2"/>
      <c r="M11071" s="2"/>
      <c r="N11071" s="2"/>
      <c r="O11071" s="2"/>
      <c r="P11071" s="2"/>
      <c r="Q11071" s="2"/>
      <c r="R11071" s="2"/>
      <c r="S11071" s="2"/>
      <c r="T11071" s="2"/>
      <c r="U11071" s="2"/>
      <c r="V11071" s="2"/>
      <c r="W11071" s="2"/>
      <c r="X11071" s="2"/>
      <c r="Y11071" s="2"/>
      <c r="Z11071" s="2"/>
    </row>
    <row r="11072">
      <c r="A11072" s="2"/>
      <c r="B11072" s="2"/>
      <c r="C11072" s="2"/>
      <c r="D11072" s="2"/>
      <c r="E11072" s="2"/>
      <c r="F11072" s="2"/>
      <c r="G11072" s="2"/>
      <c r="H11072" s="2"/>
      <c r="I11072" s="2"/>
      <c r="J11072" s="2"/>
      <c r="K11072" s="2"/>
      <c r="L11072" s="2"/>
      <c r="M11072" s="2"/>
      <c r="N11072" s="2"/>
      <c r="O11072" s="2"/>
      <c r="P11072" s="2"/>
      <c r="Q11072" s="2"/>
      <c r="R11072" s="2"/>
      <c r="S11072" s="2"/>
      <c r="T11072" s="2"/>
      <c r="U11072" s="2"/>
      <c r="V11072" s="2"/>
      <c r="W11072" s="2"/>
      <c r="X11072" s="2"/>
      <c r="Y11072" s="2"/>
      <c r="Z11072" s="2"/>
    </row>
    <row r="11073">
      <c r="A11073" s="2"/>
      <c r="B11073" s="2"/>
      <c r="C11073" s="2"/>
      <c r="D11073" s="2"/>
      <c r="E11073" s="2"/>
      <c r="F11073" s="2"/>
      <c r="G11073" s="2"/>
      <c r="H11073" s="2"/>
      <c r="I11073" s="2"/>
      <c r="J11073" s="2"/>
      <c r="K11073" s="2"/>
      <c r="L11073" s="2"/>
      <c r="M11073" s="2"/>
      <c r="N11073" s="2"/>
      <c r="O11073" s="2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</row>
    <row r="11074">
      <c r="A11074" s="2"/>
      <c r="B11074" s="2"/>
      <c r="C11074" s="2"/>
      <c r="D11074" s="2"/>
      <c r="E11074" s="2"/>
      <c r="F11074" s="2"/>
      <c r="G11074" s="2"/>
      <c r="H11074" s="2"/>
      <c r="I11074" s="2"/>
      <c r="J11074" s="2"/>
      <c r="K11074" s="2"/>
      <c r="L11074" s="2"/>
      <c r="M11074" s="2"/>
      <c r="N11074" s="2"/>
      <c r="O11074" s="2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</row>
    <row r="11075">
      <c r="A11075" s="2"/>
      <c r="B11075" s="2"/>
      <c r="C11075" s="2"/>
      <c r="D11075" s="2"/>
      <c r="E11075" s="2"/>
      <c r="F11075" s="2"/>
      <c r="G11075" s="2"/>
      <c r="H11075" s="2"/>
      <c r="I11075" s="2"/>
      <c r="J11075" s="2"/>
      <c r="K11075" s="2"/>
      <c r="L11075" s="2"/>
      <c r="M11075" s="2"/>
      <c r="N11075" s="2"/>
      <c r="O11075" s="2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</row>
    <row r="11076">
      <c r="A11076" s="2"/>
      <c r="B11076" s="2"/>
      <c r="C11076" s="2"/>
      <c r="D11076" s="2"/>
      <c r="E11076" s="2"/>
      <c r="F11076" s="2"/>
      <c r="G11076" s="2"/>
      <c r="H11076" s="2"/>
      <c r="I11076" s="2"/>
      <c r="J11076" s="2"/>
      <c r="K11076" s="2"/>
      <c r="L11076" s="2"/>
      <c r="M11076" s="2"/>
      <c r="N11076" s="2"/>
      <c r="O11076" s="2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</row>
    <row r="11077">
      <c r="A11077" s="2"/>
      <c r="B11077" s="2"/>
      <c r="C11077" s="2"/>
      <c r="D11077" s="2"/>
      <c r="E11077" s="2"/>
      <c r="F11077" s="2"/>
      <c r="G11077" s="2"/>
      <c r="H11077" s="2"/>
      <c r="I11077" s="2"/>
      <c r="J11077" s="2"/>
      <c r="K11077" s="2"/>
      <c r="L11077" s="2"/>
      <c r="M11077" s="2"/>
      <c r="N11077" s="2"/>
      <c r="O11077" s="2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</row>
    <row r="11078">
      <c r="A11078" s="2"/>
      <c r="B11078" s="2"/>
      <c r="C11078" s="2"/>
      <c r="D11078" s="2"/>
      <c r="E11078" s="2"/>
      <c r="F11078" s="2"/>
      <c r="G11078" s="2"/>
      <c r="H11078" s="2"/>
      <c r="I11078" s="2"/>
      <c r="J11078" s="2"/>
      <c r="K11078" s="2"/>
      <c r="L11078" s="2"/>
      <c r="M11078" s="2"/>
      <c r="N11078" s="2"/>
      <c r="O11078" s="2"/>
      <c r="P11078" s="2"/>
      <c r="Q11078" s="2"/>
      <c r="R11078" s="2"/>
      <c r="S11078" s="2"/>
      <c r="T11078" s="2"/>
      <c r="U11078" s="2"/>
      <c r="V11078" s="2"/>
      <c r="W11078" s="2"/>
      <c r="X11078" s="2"/>
      <c r="Y11078" s="2"/>
      <c r="Z11078" s="2"/>
    </row>
    <row r="11079">
      <c r="A11079" s="2"/>
      <c r="B11079" s="2"/>
      <c r="C11079" s="2"/>
      <c r="D11079" s="2"/>
      <c r="E11079" s="2"/>
      <c r="F11079" s="2"/>
      <c r="G11079" s="2"/>
      <c r="H11079" s="2"/>
      <c r="I11079" s="2"/>
      <c r="J11079" s="2"/>
      <c r="K11079" s="2"/>
      <c r="L11079" s="2"/>
      <c r="M11079" s="2"/>
      <c r="N11079" s="2"/>
      <c r="O11079" s="2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</row>
    <row r="11080">
      <c r="A11080" s="2"/>
      <c r="B11080" s="2"/>
      <c r="C11080" s="2"/>
      <c r="D11080" s="2"/>
      <c r="E11080" s="2"/>
      <c r="F11080" s="2"/>
      <c r="G11080" s="2"/>
      <c r="H11080" s="2"/>
      <c r="I11080" s="2"/>
      <c r="J11080" s="2"/>
      <c r="K11080" s="2"/>
      <c r="L11080" s="2"/>
      <c r="M11080" s="2"/>
      <c r="N11080" s="2"/>
      <c r="O11080" s="2"/>
      <c r="P11080" s="2"/>
      <c r="Q11080" s="2"/>
      <c r="R11080" s="2"/>
      <c r="S11080" s="2"/>
      <c r="T11080" s="2"/>
      <c r="U11080" s="2"/>
      <c r="V11080" s="2"/>
      <c r="W11080" s="2"/>
      <c r="X11080" s="2"/>
      <c r="Y11080" s="2"/>
      <c r="Z11080" s="2"/>
    </row>
    <row r="11081">
      <c r="A11081" s="2"/>
      <c r="B11081" s="2"/>
      <c r="C11081" s="2"/>
      <c r="D11081" s="2"/>
      <c r="E11081" s="2"/>
      <c r="F11081" s="2"/>
      <c r="G11081" s="2"/>
      <c r="H11081" s="2"/>
      <c r="I11081" s="2"/>
      <c r="J11081" s="2"/>
      <c r="K11081" s="2"/>
      <c r="L11081" s="2"/>
      <c r="M11081" s="2"/>
      <c r="N11081" s="2"/>
      <c r="O11081" s="2"/>
      <c r="P11081" s="2"/>
      <c r="Q11081" s="2"/>
      <c r="R11081" s="2"/>
      <c r="S11081" s="2"/>
      <c r="T11081" s="2"/>
      <c r="U11081" s="2"/>
      <c r="V11081" s="2"/>
      <c r="W11081" s="2"/>
      <c r="X11081" s="2"/>
      <c r="Y11081" s="2"/>
      <c r="Z11081" s="2"/>
    </row>
    <row r="11082">
      <c r="A11082" s="2"/>
      <c r="B11082" s="2"/>
      <c r="C11082" s="2"/>
      <c r="D11082" s="2"/>
      <c r="E11082" s="2"/>
      <c r="F11082" s="2"/>
      <c r="G11082" s="2"/>
      <c r="H11082" s="2"/>
      <c r="I11082" s="2"/>
      <c r="J11082" s="2"/>
      <c r="K11082" s="2"/>
      <c r="L11082" s="2"/>
      <c r="M11082" s="2"/>
      <c r="N11082" s="2"/>
      <c r="O11082" s="2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</row>
    <row r="11083">
      <c r="A11083" s="2"/>
      <c r="B11083" s="2"/>
      <c r="C11083" s="2"/>
      <c r="D11083" s="2"/>
      <c r="E11083" s="2"/>
      <c r="F11083" s="2"/>
      <c r="G11083" s="2"/>
      <c r="H11083" s="2"/>
      <c r="I11083" s="2"/>
      <c r="J11083" s="2"/>
      <c r="K11083" s="2"/>
      <c r="L11083" s="2"/>
      <c r="M11083" s="2"/>
      <c r="N11083" s="2"/>
      <c r="O11083" s="2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</row>
    <row r="11084">
      <c r="A11084" s="2"/>
      <c r="B11084" s="2"/>
      <c r="C11084" s="2"/>
      <c r="D11084" s="2"/>
      <c r="E11084" s="2"/>
      <c r="F11084" s="2"/>
      <c r="G11084" s="2"/>
      <c r="H11084" s="2"/>
      <c r="I11084" s="2"/>
      <c r="J11084" s="2"/>
      <c r="K11084" s="2"/>
      <c r="L11084" s="2"/>
      <c r="M11084" s="2"/>
      <c r="N11084" s="2"/>
      <c r="O11084" s="2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</row>
    <row r="11085">
      <c r="A11085" s="2"/>
      <c r="B11085" s="2"/>
      <c r="C11085" s="2"/>
      <c r="D11085" s="2"/>
      <c r="E11085" s="2"/>
      <c r="F11085" s="2"/>
      <c r="G11085" s="2"/>
      <c r="H11085" s="2"/>
      <c r="I11085" s="2"/>
      <c r="J11085" s="2"/>
      <c r="K11085" s="2"/>
      <c r="L11085" s="2"/>
      <c r="M11085" s="2"/>
      <c r="N11085" s="2"/>
      <c r="O11085" s="2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</row>
    <row r="11086">
      <c r="A11086" s="2"/>
      <c r="B11086" s="2"/>
      <c r="C11086" s="2"/>
      <c r="D11086" s="2"/>
      <c r="E11086" s="2"/>
      <c r="F11086" s="2"/>
      <c r="G11086" s="2"/>
      <c r="H11086" s="2"/>
      <c r="I11086" s="2"/>
      <c r="J11086" s="2"/>
      <c r="K11086" s="2"/>
      <c r="L11086" s="2"/>
      <c r="M11086" s="2"/>
      <c r="N11086" s="2"/>
      <c r="O11086" s="2"/>
      <c r="P11086" s="2"/>
      <c r="Q11086" s="2"/>
      <c r="R11086" s="2"/>
      <c r="S11086" s="2"/>
      <c r="T11086" s="2"/>
      <c r="U11086" s="2"/>
      <c r="V11086" s="2"/>
      <c r="W11086" s="2"/>
      <c r="X11086" s="2"/>
      <c r="Y11086" s="2"/>
      <c r="Z11086" s="2"/>
    </row>
    <row r="11087">
      <c r="A11087" s="2"/>
      <c r="B11087" s="2"/>
      <c r="C11087" s="2"/>
      <c r="D11087" s="2"/>
      <c r="E11087" s="2"/>
      <c r="F11087" s="2"/>
      <c r="G11087" s="2"/>
      <c r="H11087" s="2"/>
      <c r="I11087" s="2"/>
      <c r="J11087" s="2"/>
      <c r="K11087" s="2"/>
      <c r="L11087" s="2"/>
      <c r="M11087" s="2"/>
      <c r="N11087" s="2"/>
      <c r="O11087" s="2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</row>
    <row r="11088">
      <c r="A11088" s="2"/>
      <c r="B11088" s="2"/>
      <c r="C11088" s="2"/>
      <c r="D11088" s="2"/>
      <c r="E11088" s="2"/>
      <c r="F11088" s="2"/>
      <c r="G11088" s="2"/>
      <c r="H11088" s="2"/>
      <c r="I11088" s="2"/>
      <c r="J11088" s="2"/>
      <c r="K11088" s="2"/>
      <c r="L11088" s="2"/>
      <c r="M11088" s="2"/>
      <c r="N11088" s="2"/>
      <c r="O11088" s="2"/>
      <c r="P11088" s="2"/>
      <c r="Q11088" s="2"/>
      <c r="R11088" s="2"/>
      <c r="S11088" s="2"/>
      <c r="T11088" s="2"/>
      <c r="U11088" s="2"/>
      <c r="V11088" s="2"/>
      <c r="W11088" s="2"/>
      <c r="X11088" s="2"/>
      <c r="Y11088" s="2"/>
      <c r="Z11088" s="2"/>
    </row>
    <row r="11089">
      <c r="A11089" s="2"/>
      <c r="B11089" s="2"/>
      <c r="C11089" s="2"/>
      <c r="D11089" s="2"/>
      <c r="E11089" s="2"/>
      <c r="F11089" s="2"/>
      <c r="G11089" s="2"/>
      <c r="H11089" s="2"/>
      <c r="I11089" s="2"/>
      <c r="J11089" s="2"/>
      <c r="K11089" s="2"/>
      <c r="L11089" s="2"/>
      <c r="M11089" s="2"/>
      <c r="N11089" s="2"/>
      <c r="O11089" s="2"/>
      <c r="P11089" s="2"/>
      <c r="Q11089" s="2"/>
      <c r="R11089" s="2"/>
      <c r="S11089" s="2"/>
      <c r="T11089" s="2"/>
      <c r="U11089" s="2"/>
      <c r="V11089" s="2"/>
      <c r="W11089" s="2"/>
      <c r="X11089" s="2"/>
      <c r="Y11089" s="2"/>
      <c r="Z11089" s="2"/>
    </row>
    <row r="11090">
      <c r="A11090" s="2"/>
      <c r="B11090" s="2"/>
      <c r="C11090" s="2"/>
      <c r="D11090" s="2"/>
      <c r="E11090" s="2"/>
      <c r="F11090" s="2"/>
      <c r="G11090" s="2"/>
      <c r="H11090" s="2"/>
      <c r="I11090" s="2"/>
      <c r="J11090" s="2"/>
      <c r="K11090" s="2"/>
      <c r="L11090" s="2"/>
      <c r="M11090" s="2"/>
      <c r="N11090" s="2"/>
      <c r="O11090" s="2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</row>
    <row r="11091">
      <c r="A11091" s="2"/>
      <c r="B11091" s="2"/>
      <c r="C11091" s="2"/>
      <c r="D11091" s="2"/>
      <c r="E11091" s="2"/>
      <c r="F11091" s="2"/>
      <c r="G11091" s="2"/>
      <c r="H11091" s="2"/>
      <c r="I11091" s="2"/>
      <c r="J11091" s="2"/>
      <c r="K11091" s="2"/>
      <c r="L11091" s="2"/>
      <c r="M11091" s="2"/>
      <c r="N11091" s="2"/>
      <c r="O11091" s="2"/>
      <c r="P11091" s="2"/>
      <c r="Q11091" s="2"/>
      <c r="R11091" s="2"/>
      <c r="S11091" s="2"/>
      <c r="T11091" s="2"/>
      <c r="U11091" s="2"/>
      <c r="V11091" s="2"/>
      <c r="W11091" s="2"/>
      <c r="X11091" s="2"/>
      <c r="Y11091" s="2"/>
      <c r="Z11091" s="2"/>
    </row>
    <row r="11092">
      <c r="A11092" s="2"/>
      <c r="B11092" s="2"/>
      <c r="C11092" s="2"/>
      <c r="D11092" s="2"/>
      <c r="E11092" s="2"/>
      <c r="F11092" s="2"/>
      <c r="G11092" s="2"/>
      <c r="H11092" s="2"/>
      <c r="I11092" s="2"/>
      <c r="J11092" s="2"/>
      <c r="K11092" s="2"/>
      <c r="L11092" s="2"/>
      <c r="M11092" s="2"/>
      <c r="N11092" s="2"/>
      <c r="O11092" s="2"/>
      <c r="P11092" s="2"/>
      <c r="Q11092" s="2"/>
      <c r="R11092" s="2"/>
      <c r="S11092" s="2"/>
      <c r="T11092" s="2"/>
      <c r="U11092" s="2"/>
      <c r="V11092" s="2"/>
      <c r="W11092" s="2"/>
      <c r="X11092" s="2"/>
      <c r="Y11092" s="2"/>
      <c r="Z11092" s="2"/>
    </row>
    <row r="11093">
      <c r="A11093" s="2"/>
      <c r="B11093" s="2"/>
      <c r="C11093" s="2"/>
      <c r="D11093" s="2"/>
      <c r="E11093" s="2"/>
      <c r="F11093" s="2"/>
      <c r="G11093" s="2"/>
      <c r="H11093" s="2"/>
      <c r="I11093" s="2"/>
      <c r="J11093" s="2"/>
      <c r="K11093" s="2"/>
      <c r="L11093" s="2"/>
      <c r="M11093" s="2"/>
      <c r="N11093" s="2"/>
      <c r="O11093" s="2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</row>
    <row r="11094">
      <c r="A11094" s="2"/>
      <c r="B11094" s="2"/>
      <c r="C11094" s="2"/>
      <c r="D11094" s="2"/>
      <c r="E11094" s="2"/>
      <c r="F11094" s="2"/>
      <c r="G11094" s="2"/>
      <c r="H11094" s="2"/>
      <c r="I11094" s="2"/>
      <c r="J11094" s="2"/>
      <c r="K11094" s="2"/>
      <c r="L11094" s="2"/>
      <c r="M11094" s="2"/>
      <c r="N11094" s="2"/>
      <c r="O11094" s="2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</row>
    <row r="11095">
      <c r="A11095" s="2"/>
      <c r="B11095" s="2"/>
      <c r="C11095" s="2"/>
      <c r="D11095" s="2"/>
      <c r="E11095" s="2"/>
      <c r="F11095" s="2"/>
      <c r="G11095" s="2"/>
      <c r="H11095" s="2"/>
      <c r="I11095" s="2"/>
      <c r="J11095" s="2"/>
      <c r="K11095" s="2"/>
      <c r="L11095" s="2"/>
      <c r="M11095" s="2"/>
      <c r="N11095" s="2"/>
      <c r="O11095" s="2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</row>
    <row r="11096">
      <c r="A11096" s="2"/>
      <c r="B11096" s="2"/>
      <c r="C11096" s="2"/>
      <c r="D11096" s="2"/>
      <c r="E11096" s="2"/>
      <c r="F11096" s="2"/>
      <c r="G11096" s="2"/>
      <c r="H11096" s="2"/>
      <c r="I11096" s="2"/>
      <c r="J11096" s="2"/>
      <c r="K11096" s="2"/>
      <c r="L11096" s="2"/>
      <c r="M11096" s="2"/>
      <c r="N11096" s="2"/>
      <c r="O11096" s="2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</row>
    <row r="11097">
      <c r="A11097" s="2"/>
      <c r="B11097" s="2"/>
      <c r="C11097" s="2"/>
      <c r="D11097" s="2"/>
      <c r="E11097" s="2"/>
      <c r="F11097" s="2"/>
      <c r="G11097" s="2"/>
      <c r="H11097" s="2"/>
      <c r="I11097" s="2"/>
      <c r="J11097" s="2"/>
      <c r="K11097" s="2"/>
      <c r="L11097" s="2"/>
      <c r="M11097" s="2"/>
      <c r="N11097" s="2"/>
      <c r="O11097" s="2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</row>
    <row r="11098">
      <c r="A11098" s="2"/>
      <c r="B11098" s="2"/>
      <c r="C11098" s="2"/>
      <c r="D11098" s="2"/>
      <c r="E11098" s="2"/>
      <c r="F11098" s="2"/>
      <c r="G11098" s="2"/>
      <c r="H11098" s="2"/>
      <c r="I11098" s="2"/>
      <c r="J11098" s="2"/>
      <c r="K11098" s="2"/>
      <c r="L11098" s="2"/>
      <c r="M11098" s="2"/>
      <c r="N11098" s="2"/>
      <c r="O11098" s="2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</row>
    <row r="11099">
      <c r="A11099" s="2"/>
      <c r="B11099" s="2"/>
      <c r="C11099" s="2"/>
      <c r="D11099" s="2"/>
      <c r="E11099" s="2"/>
      <c r="F11099" s="2"/>
      <c r="G11099" s="2"/>
      <c r="H11099" s="2"/>
      <c r="I11099" s="2"/>
      <c r="J11099" s="2"/>
      <c r="K11099" s="2"/>
      <c r="L11099" s="2"/>
      <c r="M11099" s="2"/>
      <c r="N11099" s="2"/>
      <c r="O11099" s="2"/>
      <c r="P11099" s="2"/>
      <c r="Q11099" s="2"/>
      <c r="R11099" s="2"/>
      <c r="S11099" s="2"/>
      <c r="T11099" s="2"/>
      <c r="U11099" s="2"/>
      <c r="V11099" s="2"/>
      <c r="W11099" s="2"/>
      <c r="X11099" s="2"/>
      <c r="Y11099" s="2"/>
      <c r="Z11099" s="2"/>
    </row>
    <row r="11100">
      <c r="A11100" s="2"/>
      <c r="B11100" s="2"/>
      <c r="C11100" s="2"/>
      <c r="D11100" s="2"/>
      <c r="E11100" s="2"/>
      <c r="F11100" s="2"/>
      <c r="G11100" s="2"/>
      <c r="H11100" s="2"/>
      <c r="I11100" s="2"/>
      <c r="J11100" s="2"/>
      <c r="K11100" s="2"/>
      <c r="L11100" s="2"/>
      <c r="M11100" s="2"/>
      <c r="N11100" s="2"/>
      <c r="O11100" s="2"/>
      <c r="P11100" s="2"/>
      <c r="Q11100" s="2"/>
      <c r="R11100" s="2"/>
      <c r="S11100" s="2"/>
      <c r="T11100" s="2"/>
      <c r="U11100" s="2"/>
      <c r="V11100" s="2"/>
      <c r="W11100" s="2"/>
      <c r="X11100" s="2"/>
      <c r="Y11100" s="2"/>
      <c r="Z11100" s="2"/>
    </row>
    <row r="11101">
      <c r="A11101" s="2"/>
      <c r="B11101" s="2"/>
      <c r="C11101" s="2"/>
      <c r="D11101" s="2"/>
      <c r="E11101" s="2"/>
      <c r="F11101" s="2"/>
      <c r="G11101" s="2"/>
      <c r="H11101" s="2"/>
      <c r="I11101" s="2"/>
      <c r="J11101" s="2"/>
      <c r="K11101" s="2"/>
      <c r="L11101" s="2"/>
      <c r="M11101" s="2"/>
      <c r="N11101" s="2"/>
      <c r="O11101" s="2"/>
      <c r="P11101" s="2"/>
      <c r="Q11101" s="2"/>
      <c r="R11101" s="2"/>
      <c r="S11101" s="2"/>
      <c r="T11101" s="2"/>
      <c r="U11101" s="2"/>
      <c r="V11101" s="2"/>
      <c r="W11101" s="2"/>
      <c r="X11101" s="2"/>
      <c r="Y11101" s="2"/>
      <c r="Z11101" s="2"/>
    </row>
    <row r="11102">
      <c r="A11102" s="2"/>
      <c r="B11102" s="2"/>
      <c r="C11102" s="2"/>
      <c r="D11102" s="2"/>
      <c r="E11102" s="2"/>
      <c r="F11102" s="2"/>
      <c r="G11102" s="2"/>
      <c r="H11102" s="2"/>
      <c r="I11102" s="2"/>
      <c r="J11102" s="2"/>
      <c r="K11102" s="2"/>
      <c r="L11102" s="2"/>
      <c r="M11102" s="2"/>
      <c r="N11102" s="2"/>
      <c r="O11102" s="2"/>
      <c r="P11102" s="2"/>
      <c r="Q11102" s="2"/>
      <c r="R11102" s="2"/>
      <c r="S11102" s="2"/>
      <c r="T11102" s="2"/>
      <c r="U11102" s="2"/>
      <c r="V11102" s="2"/>
      <c r="W11102" s="2"/>
      <c r="X11102" s="2"/>
      <c r="Y11102" s="2"/>
      <c r="Z11102" s="2"/>
    </row>
    <row r="11103">
      <c r="A11103" s="2"/>
      <c r="B11103" s="2"/>
      <c r="C11103" s="2"/>
      <c r="D11103" s="2"/>
      <c r="E11103" s="2"/>
      <c r="F11103" s="2"/>
      <c r="G11103" s="2"/>
      <c r="H11103" s="2"/>
      <c r="I11103" s="2"/>
      <c r="J11103" s="2"/>
      <c r="K11103" s="2"/>
      <c r="L11103" s="2"/>
      <c r="M11103" s="2"/>
      <c r="N11103" s="2"/>
      <c r="O11103" s="2"/>
      <c r="P11103" s="2"/>
      <c r="Q11103" s="2"/>
      <c r="R11103" s="2"/>
      <c r="S11103" s="2"/>
      <c r="T11103" s="2"/>
      <c r="U11103" s="2"/>
      <c r="V11103" s="2"/>
      <c r="W11103" s="2"/>
      <c r="X11103" s="2"/>
      <c r="Y11103" s="2"/>
      <c r="Z11103" s="2"/>
    </row>
    <row r="11104">
      <c r="A11104" s="2"/>
      <c r="B11104" s="2"/>
      <c r="C11104" s="2"/>
      <c r="D11104" s="2"/>
      <c r="E11104" s="2"/>
      <c r="F11104" s="2"/>
      <c r="G11104" s="2"/>
      <c r="H11104" s="2"/>
      <c r="I11104" s="2"/>
      <c r="J11104" s="2"/>
      <c r="K11104" s="2"/>
      <c r="L11104" s="2"/>
      <c r="M11104" s="2"/>
      <c r="N11104" s="2"/>
      <c r="O11104" s="2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</row>
    <row r="11105">
      <c r="A11105" s="2"/>
      <c r="B11105" s="2"/>
      <c r="C11105" s="2"/>
      <c r="D11105" s="2"/>
      <c r="E11105" s="2"/>
      <c r="F11105" s="2"/>
      <c r="G11105" s="2"/>
      <c r="H11105" s="2"/>
      <c r="I11105" s="2"/>
      <c r="J11105" s="2"/>
      <c r="K11105" s="2"/>
      <c r="L11105" s="2"/>
      <c r="M11105" s="2"/>
      <c r="N11105" s="2"/>
      <c r="O11105" s="2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</row>
    <row r="11106">
      <c r="A11106" s="2"/>
      <c r="B11106" s="2"/>
      <c r="C11106" s="2"/>
      <c r="D11106" s="2"/>
      <c r="E11106" s="2"/>
      <c r="F11106" s="2"/>
      <c r="G11106" s="2"/>
      <c r="H11106" s="2"/>
      <c r="I11106" s="2"/>
      <c r="J11106" s="2"/>
      <c r="K11106" s="2"/>
      <c r="L11106" s="2"/>
      <c r="M11106" s="2"/>
      <c r="N11106" s="2"/>
      <c r="O11106" s="2"/>
      <c r="P11106" s="2"/>
      <c r="Q11106" s="2"/>
      <c r="R11106" s="2"/>
      <c r="S11106" s="2"/>
      <c r="T11106" s="2"/>
      <c r="U11106" s="2"/>
      <c r="V11106" s="2"/>
      <c r="W11106" s="2"/>
      <c r="X11106" s="2"/>
      <c r="Y11106" s="2"/>
      <c r="Z11106" s="2"/>
    </row>
    <row r="11107">
      <c r="A11107" s="2"/>
      <c r="B11107" s="2"/>
      <c r="C11107" s="2"/>
      <c r="D11107" s="2"/>
      <c r="E11107" s="2"/>
      <c r="F11107" s="2"/>
      <c r="G11107" s="2"/>
      <c r="H11107" s="2"/>
      <c r="I11107" s="2"/>
      <c r="J11107" s="2"/>
      <c r="K11107" s="2"/>
      <c r="L11107" s="2"/>
      <c r="M11107" s="2"/>
      <c r="N11107" s="2"/>
      <c r="O11107" s="2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</row>
    <row r="11108">
      <c r="A11108" s="2"/>
      <c r="B11108" s="2"/>
      <c r="C11108" s="2"/>
      <c r="D11108" s="2"/>
      <c r="E11108" s="2"/>
      <c r="F11108" s="2"/>
      <c r="G11108" s="2"/>
      <c r="H11108" s="2"/>
      <c r="I11108" s="2"/>
      <c r="J11108" s="2"/>
      <c r="K11108" s="2"/>
      <c r="L11108" s="2"/>
      <c r="M11108" s="2"/>
      <c r="N11108" s="2"/>
      <c r="O11108" s="2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</row>
    <row r="11109">
      <c r="A11109" s="2"/>
      <c r="B11109" s="2"/>
      <c r="C11109" s="2"/>
      <c r="D11109" s="2"/>
      <c r="E11109" s="2"/>
      <c r="F11109" s="2"/>
      <c r="G11109" s="2"/>
      <c r="H11109" s="2"/>
      <c r="I11109" s="2"/>
      <c r="J11109" s="2"/>
      <c r="K11109" s="2"/>
      <c r="L11109" s="2"/>
      <c r="M11109" s="2"/>
      <c r="N11109" s="2"/>
      <c r="O11109" s="2"/>
      <c r="P11109" s="2"/>
      <c r="Q11109" s="2"/>
      <c r="R11109" s="2"/>
      <c r="S11109" s="2"/>
      <c r="T11109" s="2"/>
      <c r="U11109" s="2"/>
      <c r="V11109" s="2"/>
      <c r="W11109" s="2"/>
      <c r="X11109" s="2"/>
      <c r="Y11109" s="2"/>
      <c r="Z11109" s="2"/>
    </row>
    <row r="11110">
      <c r="A11110" s="2"/>
      <c r="B11110" s="2"/>
      <c r="C11110" s="2"/>
      <c r="D11110" s="2"/>
      <c r="E11110" s="2"/>
      <c r="F11110" s="2"/>
      <c r="G11110" s="2"/>
      <c r="H11110" s="2"/>
      <c r="I11110" s="2"/>
      <c r="J11110" s="2"/>
      <c r="K11110" s="2"/>
      <c r="L11110" s="2"/>
      <c r="M11110" s="2"/>
      <c r="N11110" s="2"/>
      <c r="O11110" s="2"/>
      <c r="P11110" s="2"/>
      <c r="Q11110" s="2"/>
      <c r="R11110" s="2"/>
      <c r="S11110" s="2"/>
      <c r="T11110" s="2"/>
      <c r="U11110" s="2"/>
      <c r="V11110" s="2"/>
      <c r="W11110" s="2"/>
      <c r="X11110" s="2"/>
      <c r="Y11110" s="2"/>
      <c r="Z11110" s="2"/>
    </row>
    <row r="11111">
      <c r="A11111" s="2"/>
      <c r="B11111" s="2"/>
      <c r="C11111" s="2"/>
      <c r="D11111" s="2"/>
      <c r="E11111" s="2"/>
      <c r="F11111" s="2"/>
      <c r="G11111" s="2"/>
      <c r="H11111" s="2"/>
      <c r="I11111" s="2"/>
      <c r="J11111" s="2"/>
      <c r="K11111" s="2"/>
      <c r="L11111" s="2"/>
      <c r="M11111" s="2"/>
      <c r="N11111" s="2"/>
      <c r="O11111" s="2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</row>
    <row r="11112">
      <c r="A11112" s="2"/>
      <c r="B11112" s="2"/>
      <c r="C11112" s="2"/>
      <c r="D11112" s="2"/>
      <c r="E11112" s="2"/>
      <c r="F11112" s="2"/>
      <c r="G11112" s="2"/>
      <c r="H11112" s="2"/>
      <c r="I11112" s="2"/>
      <c r="J11112" s="2"/>
      <c r="K11112" s="2"/>
      <c r="L11112" s="2"/>
      <c r="M11112" s="2"/>
      <c r="N11112" s="2"/>
      <c r="O11112" s="2"/>
      <c r="P11112" s="2"/>
      <c r="Q11112" s="2"/>
      <c r="R11112" s="2"/>
      <c r="S11112" s="2"/>
      <c r="T11112" s="2"/>
      <c r="U11112" s="2"/>
      <c r="V11112" s="2"/>
      <c r="W11112" s="2"/>
      <c r="X11112" s="2"/>
      <c r="Y11112" s="2"/>
      <c r="Z11112" s="2"/>
    </row>
    <row r="11113">
      <c r="A11113" s="2"/>
      <c r="B11113" s="2"/>
      <c r="C11113" s="2"/>
      <c r="D11113" s="2"/>
      <c r="E11113" s="2"/>
      <c r="F11113" s="2"/>
      <c r="G11113" s="2"/>
      <c r="H11113" s="2"/>
      <c r="I11113" s="2"/>
      <c r="J11113" s="2"/>
      <c r="K11113" s="2"/>
      <c r="L11113" s="2"/>
      <c r="M11113" s="2"/>
      <c r="N11113" s="2"/>
      <c r="O11113" s="2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</row>
    <row r="11114">
      <c r="A11114" s="2"/>
      <c r="B11114" s="2"/>
      <c r="C11114" s="2"/>
      <c r="D11114" s="2"/>
      <c r="E11114" s="2"/>
      <c r="F11114" s="2"/>
      <c r="G11114" s="2"/>
      <c r="H11114" s="2"/>
      <c r="I11114" s="2"/>
      <c r="J11114" s="2"/>
      <c r="K11114" s="2"/>
      <c r="L11114" s="2"/>
      <c r="M11114" s="2"/>
      <c r="N11114" s="2"/>
      <c r="O11114" s="2"/>
      <c r="P11114" s="2"/>
      <c r="Q11114" s="2"/>
      <c r="R11114" s="2"/>
      <c r="S11114" s="2"/>
      <c r="T11114" s="2"/>
      <c r="U11114" s="2"/>
      <c r="V11114" s="2"/>
      <c r="W11114" s="2"/>
      <c r="X11114" s="2"/>
      <c r="Y11114" s="2"/>
      <c r="Z11114" s="2"/>
    </row>
    <row r="11115">
      <c r="A11115" s="2"/>
      <c r="B11115" s="2"/>
      <c r="C11115" s="2"/>
      <c r="D11115" s="2"/>
      <c r="E11115" s="2"/>
      <c r="F11115" s="2"/>
      <c r="G11115" s="2"/>
      <c r="H11115" s="2"/>
      <c r="I11115" s="2"/>
      <c r="J11115" s="2"/>
      <c r="K11115" s="2"/>
      <c r="L11115" s="2"/>
      <c r="M11115" s="2"/>
      <c r="N11115" s="2"/>
      <c r="O11115" s="2"/>
      <c r="P11115" s="2"/>
      <c r="Q11115" s="2"/>
      <c r="R11115" s="2"/>
      <c r="S11115" s="2"/>
      <c r="T11115" s="2"/>
      <c r="U11115" s="2"/>
      <c r="V11115" s="2"/>
      <c r="W11115" s="2"/>
      <c r="X11115" s="2"/>
      <c r="Y11115" s="2"/>
      <c r="Z11115" s="2"/>
    </row>
    <row r="11116">
      <c r="A11116" s="2"/>
      <c r="B11116" s="2"/>
      <c r="C11116" s="2"/>
      <c r="D11116" s="2"/>
      <c r="E11116" s="2"/>
      <c r="F11116" s="2"/>
      <c r="G11116" s="2"/>
      <c r="H11116" s="2"/>
      <c r="I11116" s="2"/>
      <c r="J11116" s="2"/>
      <c r="K11116" s="2"/>
      <c r="L11116" s="2"/>
      <c r="M11116" s="2"/>
      <c r="N11116" s="2"/>
      <c r="O11116" s="2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</row>
    <row r="11117">
      <c r="A11117" s="2"/>
      <c r="B11117" s="2"/>
      <c r="C11117" s="2"/>
      <c r="D11117" s="2"/>
      <c r="E11117" s="2"/>
      <c r="F11117" s="2"/>
      <c r="G11117" s="2"/>
      <c r="H11117" s="2"/>
      <c r="I11117" s="2"/>
      <c r="J11117" s="2"/>
      <c r="K11117" s="2"/>
      <c r="L11117" s="2"/>
      <c r="M11117" s="2"/>
      <c r="N11117" s="2"/>
      <c r="O11117" s="2"/>
      <c r="P11117" s="2"/>
      <c r="Q11117" s="2"/>
      <c r="R11117" s="2"/>
      <c r="S11117" s="2"/>
      <c r="T11117" s="2"/>
      <c r="U11117" s="2"/>
      <c r="V11117" s="2"/>
      <c r="W11117" s="2"/>
      <c r="X11117" s="2"/>
      <c r="Y11117" s="2"/>
      <c r="Z11117" s="2"/>
    </row>
    <row r="11118">
      <c r="A11118" s="2"/>
      <c r="B11118" s="2"/>
      <c r="C11118" s="2"/>
      <c r="D11118" s="2"/>
      <c r="E11118" s="2"/>
      <c r="F11118" s="2"/>
      <c r="G11118" s="2"/>
      <c r="H11118" s="2"/>
      <c r="I11118" s="2"/>
      <c r="J11118" s="2"/>
      <c r="K11118" s="2"/>
      <c r="L11118" s="2"/>
      <c r="M11118" s="2"/>
      <c r="N11118" s="2"/>
      <c r="O11118" s="2"/>
      <c r="P11118" s="2"/>
      <c r="Q11118" s="2"/>
      <c r="R11118" s="2"/>
      <c r="S11118" s="2"/>
      <c r="T11118" s="2"/>
      <c r="U11118" s="2"/>
      <c r="V11118" s="2"/>
      <c r="W11118" s="2"/>
      <c r="X11118" s="2"/>
      <c r="Y11118" s="2"/>
      <c r="Z11118" s="2"/>
    </row>
    <row r="11119">
      <c r="A11119" s="2"/>
      <c r="B11119" s="2"/>
      <c r="C11119" s="2"/>
      <c r="D11119" s="2"/>
      <c r="E11119" s="2"/>
      <c r="F11119" s="2"/>
      <c r="G11119" s="2"/>
      <c r="H11119" s="2"/>
      <c r="I11119" s="2"/>
      <c r="J11119" s="2"/>
      <c r="K11119" s="2"/>
      <c r="L11119" s="2"/>
      <c r="M11119" s="2"/>
      <c r="N11119" s="2"/>
      <c r="O11119" s="2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</row>
    <row r="11120">
      <c r="A11120" s="2"/>
      <c r="B11120" s="2"/>
      <c r="C11120" s="2"/>
      <c r="D11120" s="2"/>
      <c r="E11120" s="2"/>
      <c r="F11120" s="2"/>
      <c r="G11120" s="2"/>
      <c r="H11120" s="2"/>
      <c r="I11120" s="2"/>
      <c r="J11120" s="2"/>
      <c r="K11120" s="2"/>
      <c r="L11120" s="2"/>
      <c r="M11120" s="2"/>
      <c r="N11120" s="2"/>
      <c r="O11120" s="2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</row>
    <row r="11121">
      <c r="A11121" s="2"/>
      <c r="B11121" s="2"/>
      <c r="C11121" s="2"/>
      <c r="D11121" s="2"/>
      <c r="E11121" s="2"/>
      <c r="F11121" s="2"/>
      <c r="G11121" s="2"/>
      <c r="H11121" s="2"/>
      <c r="I11121" s="2"/>
      <c r="J11121" s="2"/>
      <c r="K11121" s="2"/>
      <c r="L11121" s="2"/>
      <c r="M11121" s="2"/>
      <c r="N11121" s="2"/>
      <c r="O11121" s="2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</row>
    <row r="11122">
      <c r="A11122" s="2"/>
      <c r="B11122" s="2"/>
      <c r="C11122" s="2"/>
      <c r="D11122" s="2"/>
      <c r="E11122" s="2"/>
      <c r="F11122" s="2"/>
      <c r="G11122" s="2"/>
      <c r="H11122" s="2"/>
      <c r="I11122" s="2"/>
      <c r="J11122" s="2"/>
      <c r="K11122" s="2"/>
      <c r="L11122" s="2"/>
      <c r="M11122" s="2"/>
      <c r="N11122" s="2"/>
      <c r="O11122" s="2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</row>
    <row r="11123">
      <c r="A11123" s="2"/>
      <c r="B11123" s="2"/>
      <c r="C11123" s="2"/>
      <c r="D11123" s="2"/>
      <c r="E11123" s="2"/>
      <c r="F11123" s="2"/>
      <c r="G11123" s="2"/>
      <c r="H11123" s="2"/>
      <c r="I11123" s="2"/>
      <c r="J11123" s="2"/>
      <c r="K11123" s="2"/>
      <c r="L11123" s="2"/>
      <c r="M11123" s="2"/>
      <c r="N11123" s="2"/>
      <c r="O11123" s="2"/>
      <c r="P11123" s="2"/>
      <c r="Q11123" s="2"/>
      <c r="R11123" s="2"/>
      <c r="S11123" s="2"/>
      <c r="T11123" s="2"/>
      <c r="U11123" s="2"/>
      <c r="V11123" s="2"/>
      <c r="W11123" s="2"/>
      <c r="X11123" s="2"/>
      <c r="Y11123" s="2"/>
      <c r="Z11123" s="2"/>
    </row>
    <row r="11124">
      <c r="A11124" s="2"/>
      <c r="B11124" s="2"/>
      <c r="C11124" s="2"/>
      <c r="D11124" s="2"/>
      <c r="E11124" s="2"/>
      <c r="F11124" s="2"/>
      <c r="G11124" s="2"/>
      <c r="H11124" s="2"/>
      <c r="I11124" s="2"/>
      <c r="J11124" s="2"/>
      <c r="K11124" s="2"/>
      <c r="L11124" s="2"/>
      <c r="M11124" s="2"/>
      <c r="N11124" s="2"/>
      <c r="O11124" s="2"/>
      <c r="P11124" s="2"/>
      <c r="Q11124" s="2"/>
      <c r="R11124" s="2"/>
      <c r="S11124" s="2"/>
      <c r="T11124" s="2"/>
      <c r="U11124" s="2"/>
      <c r="V11124" s="2"/>
      <c r="W11124" s="2"/>
      <c r="X11124" s="2"/>
      <c r="Y11124" s="2"/>
      <c r="Z11124" s="2"/>
    </row>
    <row r="11125">
      <c r="A11125" s="2"/>
      <c r="B11125" s="2"/>
      <c r="C11125" s="2"/>
      <c r="D11125" s="2"/>
      <c r="E11125" s="2"/>
      <c r="F11125" s="2"/>
      <c r="G11125" s="2"/>
      <c r="H11125" s="2"/>
      <c r="I11125" s="2"/>
      <c r="J11125" s="2"/>
      <c r="K11125" s="2"/>
      <c r="L11125" s="2"/>
      <c r="M11125" s="2"/>
      <c r="N11125" s="2"/>
      <c r="O11125" s="2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</row>
    <row r="11126">
      <c r="A11126" s="2"/>
      <c r="B11126" s="2"/>
      <c r="C11126" s="2"/>
      <c r="D11126" s="2"/>
      <c r="E11126" s="2"/>
      <c r="F11126" s="2"/>
      <c r="G11126" s="2"/>
      <c r="H11126" s="2"/>
      <c r="I11126" s="2"/>
      <c r="J11126" s="2"/>
      <c r="K11126" s="2"/>
      <c r="L11126" s="2"/>
      <c r="M11126" s="2"/>
      <c r="N11126" s="2"/>
      <c r="O11126" s="2"/>
      <c r="P11126" s="2"/>
      <c r="Q11126" s="2"/>
      <c r="R11126" s="2"/>
      <c r="S11126" s="2"/>
      <c r="T11126" s="2"/>
      <c r="U11126" s="2"/>
      <c r="V11126" s="2"/>
      <c r="W11126" s="2"/>
      <c r="X11126" s="2"/>
      <c r="Y11126" s="2"/>
      <c r="Z11126" s="2"/>
    </row>
    <row r="11127">
      <c r="A11127" s="2"/>
      <c r="B11127" s="2"/>
      <c r="C11127" s="2"/>
      <c r="D11127" s="2"/>
      <c r="E11127" s="2"/>
      <c r="F11127" s="2"/>
      <c r="G11127" s="2"/>
      <c r="H11127" s="2"/>
      <c r="I11127" s="2"/>
      <c r="J11127" s="2"/>
      <c r="K11127" s="2"/>
      <c r="L11127" s="2"/>
      <c r="M11127" s="2"/>
      <c r="N11127" s="2"/>
      <c r="O11127" s="2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</row>
    <row r="11128">
      <c r="A11128" s="2"/>
      <c r="B11128" s="2"/>
      <c r="C11128" s="2"/>
      <c r="D11128" s="2"/>
      <c r="E11128" s="2"/>
      <c r="F11128" s="2"/>
      <c r="G11128" s="2"/>
      <c r="H11128" s="2"/>
      <c r="I11128" s="2"/>
      <c r="J11128" s="2"/>
      <c r="K11128" s="2"/>
      <c r="L11128" s="2"/>
      <c r="M11128" s="2"/>
      <c r="N11128" s="2"/>
      <c r="O11128" s="2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</row>
    <row r="11129">
      <c r="A11129" s="2"/>
      <c r="B11129" s="2"/>
      <c r="C11129" s="2"/>
      <c r="D11129" s="2"/>
      <c r="E11129" s="2"/>
      <c r="F11129" s="2"/>
      <c r="G11129" s="2"/>
      <c r="H11129" s="2"/>
      <c r="I11129" s="2"/>
      <c r="J11129" s="2"/>
      <c r="K11129" s="2"/>
      <c r="L11129" s="2"/>
      <c r="M11129" s="2"/>
      <c r="N11129" s="2"/>
      <c r="O11129" s="2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</row>
    <row r="11130">
      <c r="A11130" s="2"/>
      <c r="B11130" s="2"/>
      <c r="C11130" s="2"/>
      <c r="D11130" s="2"/>
      <c r="E11130" s="2"/>
      <c r="F11130" s="2"/>
      <c r="G11130" s="2"/>
      <c r="H11130" s="2"/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</row>
    <row r="11131">
      <c r="A11131" s="2"/>
      <c r="B11131" s="2"/>
      <c r="C11131" s="2"/>
      <c r="D11131" s="2"/>
      <c r="E11131" s="2"/>
      <c r="F11131" s="2"/>
      <c r="G11131" s="2"/>
      <c r="H11131" s="2"/>
      <c r="I11131" s="2"/>
      <c r="J11131" s="2"/>
      <c r="K11131" s="2"/>
      <c r="L11131" s="2"/>
      <c r="M11131" s="2"/>
      <c r="N11131" s="2"/>
      <c r="O11131" s="2"/>
      <c r="P11131" s="2"/>
      <c r="Q11131" s="2"/>
      <c r="R11131" s="2"/>
      <c r="S11131" s="2"/>
      <c r="T11131" s="2"/>
      <c r="U11131" s="2"/>
      <c r="V11131" s="2"/>
      <c r="W11131" s="2"/>
      <c r="X11131" s="2"/>
      <c r="Y11131" s="2"/>
      <c r="Z11131" s="2"/>
    </row>
    <row r="11132">
      <c r="A11132" s="2"/>
      <c r="B11132" s="2"/>
      <c r="C11132" s="2"/>
      <c r="D11132" s="2"/>
      <c r="E11132" s="2"/>
      <c r="F11132" s="2"/>
      <c r="G11132" s="2"/>
      <c r="H11132" s="2"/>
      <c r="I11132" s="2"/>
      <c r="J11132" s="2"/>
      <c r="K11132" s="2"/>
      <c r="L11132" s="2"/>
      <c r="M11132" s="2"/>
      <c r="N11132" s="2"/>
      <c r="O11132" s="2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</row>
    <row r="11133">
      <c r="A11133" s="2"/>
      <c r="B11133" s="2"/>
      <c r="C11133" s="2"/>
      <c r="D11133" s="2"/>
      <c r="E11133" s="2"/>
      <c r="F11133" s="2"/>
      <c r="G11133" s="2"/>
      <c r="H11133" s="2"/>
      <c r="I11133" s="2"/>
      <c r="J11133" s="2"/>
      <c r="K11133" s="2"/>
      <c r="L11133" s="2"/>
      <c r="M11133" s="2"/>
      <c r="N11133" s="2"/>
      <c r="O11133" s="2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</row>
    <row r="11134">
      <c r="A11134" s="2"/>
      <c r="B11134" s="2"/>
      <c r="C11134" s="2"/>
      <c r="D11134" s="2"/>
      <c r="E11134" s="2"/>
      <c r="F11134" s="2"/>
      <c r="G11134" s="2"/>
      <c r="H11134" s="2"/>
      <c r="I11134" s="2"/>
      <c r="J11134" s="2"/>
      <c r="K11134" s="2"/>
      <c r="L11134" s="2"/>
      <c r="M11134" s="2"/>
      <c r="N11134" s="2"/>
      <c r="O11134" s="2"/>
      <c r="P11134" s="2"/>
      <c r="Q11134" s="2"/>
      <c r="R11134" s="2"/>
      <c r="S11134" s="2"/>
      <c r="T11134" s="2"/>
      <c r="U11134" s="2"/>
      <c r="V11134" s="2"/>
      <c r="W11134" s="2"/>
      <c r="X11134" s="2"/>
      <c r="Y11134" s="2"/>
      <c r="Z11134" s="2"/>
    </row>
    <row r="11135">
      <c r="A11135" s="2"/>
      <c r="B11135" s="2"/>
      <c r="C11135" s="2"/>
      <c r="D11135" s="2"/>
      <c r="E11135" s="2"/>
      <c r="F11135" s="2"/>
      <c r="G11135" s="2"/>
      <c r="H11135" s="2"/>
      <c r="I11135" s="2"/>
      <c r="J11135" s="2"/>
      <c r="K11135" s="2"/>
      <c r="L11135" s="2"/>
      <c r="M11135" s="2"/>
      <c r="N11135" s="2"/>
      <c r="O11135" s="2"/>
      <c r="P11135" s="2"/>
      <c r="Q11135" s="2"/>
      <c r="R11135" s="2"/>
      <c r="S11135" s="2"/>
      <c r="T11135" s="2"/>
      <c r="U11135" s="2"/>
      <c r="V11135" s="2"/>
      <c r="W11135" s="2"/>
      <c r="X11135" s="2"/>
      <c r="Y11135" s="2"/>
      <c r="Z11135" s="2"/>
    </row>
    <row r="11136">
      <c r="A11136" s="2"/>
      <c r="B11136" s="2"/>
      <c r="C11136" s="2"/>
      <c r="D11136" s="2"/>
      <c r="E11136" s="2"/>
      <c r="F11136" s="2"/>
      <c r="G11136" s="2"/>
      <c r="H11136" s="2"/>
      <c r="I11136" s="2"/>
      <c r="J11136" s="2"/>
      <c r="K11136" s="2"/>
      <c r="L11136" s="2"/>
      <c r="M11136" s="2"/>
      <c r="N11136" s="2"/>
      <c r="O11136" s="2"/>
      <c r="P11136" s="2"/>
      <c r="Q11136" s="2"/>
      <c r="R11136" s="2"/>
      <c r="S11136" s="2"/>
      <c r="T11136" s="2"/>
      <c r="U11136" s="2"/>
      <c r="V11136" s="2"/>
      <c r="W11136" s="2"/>
      <c r="X11136" s="2"/>
      <c r="Y11136" s="2"/>
      <c r="Z11136" s="2"/>
    </row>
    <row r="11137">
      <c r="A11137" s="2"/>
      <c r="B11137" s="2"/>
      <c r="C11137" s="2"/>
      <c r="D11137" s="2"/>
      <c r="E11137" s="2"/>
      <c r="F11137" s="2"/>
      <c r="G11137" s="2"/>
      <c r="H11137" s="2"/>
      <c r="I11137" s="2"/>
      <c r="J11137" s="2"/>
      <c r="K11137" s="2"/>
      <c r="L11137" s="2"/>
      <c r="M11137" s="2"/>
      <c r="N11137" s="2"/>
      <c r="O11137" s="2"/>
      <c r="P11137" s="2"/>
      <c r="Q11137" s="2"/>
      <c r="R11137" s="2"/>
      <c r="S11137" s="2"/>
      <c r="T11137" s="2"/>
      <c r="U11137" s="2"/>
      <c r="V11137" s="2"/>
      <c r="W11137" s="2"/>
      <c r="X11137" s="2"/>
      <c r="Y11137" s="2"/>
      <c r="Z11137" s="2"/>
    </row>
    <row r="11138">
      <c r="A11138" s="2"/>
      <c r="B11138" s="2"/>
      <c r="C11138" s="2"/>
      <c r="D11138" s="2"/>
      <c r="E11138" s="2"/>
      <c r="F11138" s="2"/>
      <c r="G11138" s="2"/>
      <c r="H11138" s="2"/>
      <c r="I11138" s="2"/>
      <c r="J11138" s="2"/>
      <c r="K11138" s="2"/>
      <c r="L11138" s="2"/>
      <c r="M11138" s="2"/>
      <c r="N11138" s="2"/>
      <c r="O11138" s="2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</row>
    <row r="11139">
      <c r="A11139" s="2"/>
      <c r="B11139" s="2"/>
      <c r="C11139" s="2"/>
      <c r="D11139" s="2"/>
      <c r="E11139" s="2"/>
      <c r="F11139" s="2"/>
      <c r="G11139" s="2"/>
      <c r="H11139" s="2"/>
      <c r="I11139" s="2"/>
      <c r="J11139" s="2"/>
      <c r="K11139" s="2"/>
      <c r="L11139" s="2"/>
      <c r="M11139" s="2"/>
      <c r="N11139" s="2"/>
      <c r="O11139" s="2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</row>
    <row r="11140">
      <c r="A11140" s="2"/>
      <c r="B11140" s="2"/>
      <c r="C11140" s="2"/>
      <c r="D11140" s="2"/>
      <c r="E11140" s="2"/>
      <c r="F11140" s="2"/>
      <c r="G11140" s="2"/>
      <c r="H11140" s="2"/>
      <c r="I11140" s="2"/>
      <c r="J11140" s="2"/>
      <c r="K11140" s="2"/>
      <c r="L11140" s="2"/>
      <c r="M11140" s="2"/>
      <c r="N11140" s="2"/>
      <c r="O11140" s="2"/>
      <c r="P11140" s="2"/>
      <c r="Q11140" s="2"/>
      <c r="R11140" s="2"/>
      <c r="S11140" s="2"/>
      <c r="T11140" s="2"/>
      <c r="U11140" s="2"/>
      <c r="V11140" s="2"/>
      <c r="W11140" s="2"/>
      <c r="X11140" s="2"/>
      <c r="Y11140" s="2"/>
      <c r="Z11140" s="2"/>
    </row>
    <row r="11141">
      <c r="A11141" s="2"/>
      <c r="B11141" s="2"/>
      <c r="C11141" s="2"/>
      <c r="D11141" s="2"/>
      <c r="E11141" s="2"/>
      <c r="F11141" s="2"/>
      <c r="G11141" s="2"/>
      <c r="H11141" s="2"/>
      <c r="I11141" s="2"/>
      <c r="J11141" s="2"/>
      <c r="K11141" s="2"/>
      <c r="L11141" s="2"/>
      <c r="M11141" s="2"/>
      <c r="N11141" s="2"/>
      <c r="O11141" s="2"/>
      <c r="P11141" s="2"/>
      <c r="Q11141" s="2"/>
      <c r="R11141" s="2"/>
      <c r="S11141" s="2"/>
      <c r="T11141" s="2"/>
      <c r="U11141" s="2"/>
      <c r="V11141" s="2"/>
      <c r="W11141" s="2"/>
      <c r="X11141" s="2"/>
      <c r="Y11141" s="2"/>
      <c r="Z11141" s="2"/>
    </row>
    <row r="11142">
      <c r="A11142" s="2"/>
      <c r="B11142" s="2"/>
      <c r="C11142" s="2"/>
      <c r="D11142" s="2"/>
      <c r="E11142" s="2"/>
      <c r="F11142" s="2"/>
      <c r="G11142" s="2"/>
      <c r="H11142" s="2"/>
      <c r="I11142" s="2"/>
      <c r="J11142" s="2"/>
      <c r="K11142" s="2"/>
      <c r="L11142" s="2"/>
      <c r="M11142" s="2"/>
      <c r="N11142" s="2"/>
      <c r="O11142" s="2"/>
      <c r="P11142" s="2"/>
      <c r="Q11142" s="2"/>
      <c r="R11142" s="2"/>
      <c r="S11142" s="2"/>
      <c r="T11142" s="2"/>
      <c r="U11142" s="2"/>
      <c r="V11142" s="2"/>
      <c r="W11142" s="2"/>
      <c r="X11142" s="2"/>
      <c r="Y11142" s="2"/>
      <c r="Z11142" s="2"/>
    </row>
    <row r="11143">
      <c r="A11143" s="2"/>
      <c r="B11143" s="2"/>
      <c r="C11143" s="2"/>
      <c r="D11143" s="2"/>
      <c r="E11143" s="2"/>
      <c r="F11143" s="2"/>
      <c r="G11143" s="2"/>
      <c r="H11143" s="2"/>
      <c r="I11143" s="2"/>
      <c r="J11143" s="2"/>
      <c r="K11143" s="2"/>
      <c r="L11143" s="2"/>
      <c r="M11143" s="2"/>
      <c r="N11143" s="2"/>
      <c r="O11143" s="2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</row>
    <row r="11144">
      <c r="A11144" s="2"/>
      <c r="B11144" s="2"/>
      <c r="C11144" s="2"/>
      <c r="D11144" s="2"/>
      <c r="E11144" s="2"/>
      <c r="F11144" s="2"/>
      <c r="G11144" s="2"/>
      <c r="H11144" s="2"/>
      <c r="I11144" s="2"/>
      <c r="J11144" s="2"/>
      <c r="K11144" s="2"/>
      <c r="L11144" s="2"/>
      <c r="M11144" s="2"/>
      <c r="N11144" s="2"/>
      <c r="O11144" s="2"/>
      <c r="P11144" s="2"/>
      <c r="Q11144" s="2"/>
      <c r="R11144" s="2"/>
      <c r="S11144" s="2"/>
      <c r="T11144" s="2"/>
      <c r="U11144" s="2"/>
      <c r="V11144" s="2"/>
      <c r="W11144" s="2"/>
      <c r="X11144" s="2"/>
      <c r="Y11144" s="2"/>
      <c r="Z11144" s="2"/>
    </row>
    <row r="11145">
      <c r="A11145" s="2"/>
      <c r="B11145" s="2"/>
      <c r="C11145" s="2"/>
      <c r="D11145" s="2"/>
      <c r="E11145" s="2"/>
      <c r="F11145" s="2"/>
      <c r="G11145" s="2"/>
      <c r="H11145" s="2"/>
      <c r="I11145" s="2"/>
      <c r="J11145" s="2"/>
      <c r="K11145" s="2"/>
      <c r="L11145" s="2"/>
      <c r="M11145" s="2"/>
      <c r="N11145" s="2"/>
      <c r="O11145" s="2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</row>
    <row r="11146">
      <c r="A11146" s="2"/>
      <c r="B11146" s="2"/>
      <c r="C11146" s="2"/>
      <c r="D11146" s="2"/>
      <c r="E11146" s="2"/>
      <c r="F11146" s="2"/>
      <c r="G11146" s="2"/>
      <c r="H11146" s="2"/>
      <c r="I11146" s="2"/>
      <c r="J11146" s="2"/>
      <c r="K11146" s="2"/>
      <c r="L11146" s="2"/>
      <c r="M11146" s="2"/>
      <c r="N11146" s="2"/>
      <c r="O11146" s="2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</row>
    <row r="11147">
      <c r="A11147" s="2"/>
      <c r="B11147" s="2"/>
      <c r="C11147" s="2"/>
      <c r="D11147" s="2"/>
      <c r="E11147" s="2"/>
      <c r="F11147" s="2"/>
      <c r="G11147" s="2"/>
      <c r="H11147" s="2"/>
      <c r="I11147" s="2"/>
      <c r="J11147" s="2"/>
      <c r="K11147" s="2"/>
      <c r="L11147" s="2"/>
      <c r="M11147" s="2"/>
      <c r="N11147" s="2"/>
      <c r="O11147" s="2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</row>
    <row r="11148">
      <c r="A11148" s="2"/>
      <c r="B11148" s="2"/>
      <c r="C11148" s="2"/>
      <c r="D11148" s="2"/>
      <c r="E11148" s="2"/>
      <c r="F11148" s="2"/>
      <c r="G11148" s="2"/>
      <c r="H11148" s="2"/>
      <c r="I11148" s="2"/>
      <c r="J11148" s="2"/>
      <c r="K11148" s="2"/>
      <c r="L11148" s="2"/>
      <c r="M11148" s="2"/>
      <c r="N11148" s="2"/>
      <c r="O11148" s="2"/>
      <c r="P11148" s="2"/>
      <c r="Q11148" s="2"/>
      <c r="R11148" s="2"/>
      <c r="S11148" s="2"/>
      <c r="T11148" s="2"/>
      <c r="U11148" s="2"/>
      <c r="V11148" s="2"/>
      <c r="W11148" s="2"/>
      <c r="X11148" s="2"/>
      <c r="Y11148" s="2"/>
      <c r="Z11148" s="2"/>
    </row>
    <row r="11149">
      <c r="A11149" s="2"/>
      <c r="B11149" s="2"/>
      <c r="C11149" s="2"/>
      <c r="D11149" s="2"/>
      <c r="E11149" s="2"/>
      <c r="F11149" s="2"/>
      <c r="G11149" s="2"/>
      <c r="H11149" s="2"/>
      <c r="I11149" s="2"/>
      <c r="J11149" s="2"/>
      <c r="K11149" s="2"/>
      <c r="L11149" s="2"/>
      <c r="M11149" s="2"/>
      <c r="N11149" s="2"/>
      <c r="O11149" s="2"/>
      <c r="P11149" s="2"/>
      <c r="Q11149" s="2"/>
      <c r="R11149" s="2"/>
      <c r="S11149" s="2"/>
      <c r="T11149" s="2"/>
      <c r="U11149" s="2"/>
      <c r="V11149" s="2"/>
      <c r="W11149" s="2"/>
      <c r="X11149" s="2"/>
      <c r="Y11149" s="2"/>
      <c r="Z11149" s="2"/>
    </row>
    <row r="11150">
      <c r="A11150" s="2"/>
      <c r="B11150" s="2"/>
      <c r="C11150" s="2"/>
      <c r="D11150" s="2"/>
      <c r="E11150" s="2"/>
      <c r="F11150" s="2"/>
      <c r="G11150" s="2"/>
      <c r="H11150" s="2"/>
      <c r="I11150" s="2"/>
      <c r="J11150" s="2"/>
      <c r="K11150" s="2"/>
      <c r="L11150" s="2"/>
      <c r="M11150" s="2"/>
      <c r="N11150" s="2"/>
      <c r="O11150" s="2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</row>
    <row r="11151">
      <c r="A11151" s="2"/>
      <c r="B11151" s="2"/>
      <c r="C11151" s="2"/>
      <c r="D11151" s="2"/>
      <c r="E11151" s="2"/>
      <c r="F11151" s="2"/>
      <c r="G11151" s="2"/>
      <c r="H11151" s="2"/>
      <c r="I11151" s="2"/>
      <c r="J11151" s="2"/>
      <c r="K11151" s="2"/>
      <c r="L11151" s="2"/>
      <c r="M11151" s="2"/>
      <c r="N11151" s="2"/>
      <c r="O11151" s="2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</row>
    <row r="11152">
      <c r="A11152" s="2"/>
      <c r="B11152" s="2"/>
      <c r="C11152" s="2"/>
      <c r="D11152" s="2"/>
      <c r="E11152" s="2"/>
      <c r="F11152" s="2"/>
      <c r="G11152" s="2"/>
      <c r="H11152" s="2"/>
      <c r="I11152" s="2"/>
      <c r="J11152" s="2"/>
      <c r="K11152" s="2"/>
      <c r="L11152" s="2"/>
      <c r="M11152" s="2"/>
      <c r="N11152" s="2"/>
      <c r="O11152" s="2"/>
      <c r="P11152" s="2"/>
      <c r="Q11152" s="2"/>
      <c r="R11152" s="2"/>
      <c r="S11152" s="2"/>
      <c r="T11152" s="2"/>
      <c r="U11152" s="2"/>
      <c r="V11152" s="2"/>
      <c r="W11152" s="2"/>
      <c r="X11152" s="2"/>
      <c r="Y11152" s="2"/>
      <c r="Z11152" s="2"/>
    </row>
    <row r="11153">
      <c r="A11153" s="2"/>
      <c r="B11153" s="2"/>
      <c r="C11153" s="2"/>
      <c r="D11153" s="2"/>
      <c r="E11153" s="2"/>
      <c r="F11153" s="2"/>
      <c r="G11153" s="2"/>
      <c r="H11153" s="2"/>
      <c r="I11153" s="2"/>
      <c r="J11153" s="2"/>
      <c r="K11153" s="2"/>
      <c r="L11153" s="2"/>
      <c r="M11153" s="2"/>
      <c r="N11153" s="2"/>
      <c r="O11153" s="2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</row>
    <row r="11154">
      <c r="A11154" s="2"/>
      <c r="B11154" s="2"/>
      <c r="C11154" s="2"/>
      <c r="D11154" s="2"/>
      <c r="E11154" s="2"/>
      <c r="F11154" s="2"/>
      <c r="G11154" s="2"/>
      <c r="H11154" s="2"/>
      <c r="I11154" s="2"/>
      <c r="J11154" s="2"/>
      <c r="K11154" s="2"/>
      <c r="L11154" s="2"/>
      <c r="M11154" s="2"/>
      <c r="N11154" s="2"/>
      <c r="O11154" s="2"/>
      <c r="P11154" s="2"/>
      <c r="Q11154" s="2"/>
      <c r="R11154" s="2"/>
      <c r="S11154" s="2"/>
      <c r="T11154" s="2"/>
      <c r="U11154" s="2"/>
      <c r="V11154" s="2"/>
      <c r="W11154" s="2"/>
      <c r="X11154" s="2"/>
      <c r="Y11154" s="2"/>
      <c r="Z11154" s="2"/>
    </row>
    <row r="11155">
      <c r="A11155" s="2"/>
      <c r="B11155" s="2"/>
      <c r="C11155" s="2"/>
      <c r="D11155" s="2"/>
      <c r="E11155" s="2"/>
      <c r="F11155" s="2"/>
      <c r="G11155" s="2"/>
      <c r="H11155" s="2"/>
      <c r="I11155" s="2"/>
      <c r="J11155" s="2"/>
      <c r="K11155" s="2"/>
      <c r="L11155" s="2"/>
      <c r="M11155" s="2"/>
      <c r="N11155" s="2"/>
      <c r="O11155" s="2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</row>
    <row r="11156">
      <c r="A11156" s="2"/>
      <c r="B11156" s="2"/>
      <c r="C11156" s="2"/>
      <c r="D11156" s="2"/>
      <c r="E11156" s="2"/>
      <c r="F11156" s="2"/>
      <c r="G11156" s="2"/>
      <c r="H11156" s="2"/>
      <c r="I11156" s="2"/>
      <c r="J11156" s="2"/>
      <c r="K11156" s="2"/>
      <c r="L11156" s="2"/>
      <c r="M11156" s="2"/>
      <c r="N11156" s="2"/>
      <c r="O11156" s="2"/>
      <c r="P11156" s="2"/>
      <c r="Q11156" s="2"/>
      <c r="R11156" s="2"/>
      <c r="S11156" s="2"/>
      <c r="T11156" s="2"/>
      <c r="U11156" s="2"/>
      <c r="V11156" s="2"/>
      <c r="W11156" s="2"/>
      <c r="X11156" s="2"/>
      <c r="Y11156" s="2"/>
      <c r="Z11156" s="2"/>
    </row>
    <row r="11157">
      <c r="A11157" s="2"/>
      <c r="B11157" s="2"/>
      <c r="C11157" s="2"/>
      <c r="D11157" s="2"/>
      <c r="E11157" s="2"/>
      <c r="F11157" s="2"/>
      <c r="G11157" s="2"/>
      <c r="H11157" s="2"/>
      <c r="I11157" s="2"/>
      <c r="J11157" s="2"/>
      <c r="K11157" s="2"/>
      <c r="L11157" s="2"/>
      <c r="M11157" s="2"/>
      <c r="N11157" s="2"/>
      <c r="O11157" s="2"/>
      <c r="P11157" s="2"/>
      <c r="Q11157" s="2"/>
      <c r="R11157" s="2"/>
      <c r="S11157" s="2"/>
      <c r="T11157" s="2"/>
      <c r="U11157" s="2"/>
      <c r="V11157" s="2"/>
      <c r="W11157" s="2"/>
      <c r="X11157" s="2"/>
      <c r="Y11157" s="2"/>
      <c r="Z11157" s="2"/>
    </row>
    <row r="11158">
      <c r="A11158" s="2"/>
      <c r="B11158" s="2"/>
      <c r="C11158" s="2"/>
      <c r="D11158" s="2"/>
      <c r="E11158" s="2"/>
      <c r="F11158" s="2"/>
      <c r="G11158" s="2"/>
      <c r="H11158" s="2"/>
      <c r="I11158" s="2"/>
      <c r="J11158" s="2"/>
      <c r="K11158" s="2"/>
      <c r="L11158" s="2"/>
      <c r="M11158" s="2"/>
      <c r="N11158" s="2"/>
      <c r="O11158" s="2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</row>
    <row r="11159">
      <c r="A11159" s="2"/>
      <c r="B11159" s="2"/>
      <c r="C11159" s="2"/>
      <c r="D11159" s="2"/>
      <c r="E11159" s="2"/>
      <c r="F11159" s="2"/>
      <c r="G11159" s="2"/>
      <c r="H11159" s="2"/>
      <c r="I11159" s="2"/>
      <c r="J11159" s="2"/>
      <c r="K11159" s="2"/>
      <c r="L11159" s="2"/>
      <c r="M11159" s="2"/>
      <c r="N11159" s="2"/>
      <c r="O11159" s="2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</row>
    <row r="11160">
      <c r="A11160" s="2"/>
      <c r="B11160" s="2"/>
      <c r="C11160" s="2"/>
      <c r="D11160" s="2"/>
      <c r="E11160" s="2"/>
      <c r="F11160" s="2"/>
      <c r="G11160" s="2"/>
      <c r="H11160" s="2"/>
      <c r="I11160" s="2"/>
      <c r="J11160" s="2"/>
      <c r="K11160" s="2"/>
      <c r="L11160" s="2"/>
      <c r="M11160" s="2"/>
      <c r="N11160" s="2"/>
      <c r="O11160" s="2"/>
      <c r="P11160" s="2"/>
      <c r="Q11160" s="2"/>
      <c r="R11160" s="2"/>
      <c r="S11160" s="2"/>
      <c r="T11160" s="2"/>
      <c r="U11160" s="2"/>
      <c r="V11160" s="2"/>
      <c r="W11160" s="2"/>
      <c r="X11160" s="2"/>
      <c r="Y11160" s="2"/>
      <c r="Z11160" s="2"/>
    </row>
    <row r="11161">
      <c r="A11161" s="2"/>
      <c r="B11161" s="2"/>
      <c r="C11161" s="2"/>
      <c r="D11161" s="2"/>
      <c r="E11161" s="2"/>
      <c r="F11161" s="2"/>
      <c r="G11161" s="2"/>
      <c r="H11161" s="2"/>
      <c r="I11161" s="2"/>
      <c r="J11161" s="2"/>
      <c r="K11161" s="2"/>
      <c r="L11161" s="2"/>
      <c r="M11161" s="2"/>
      <c r="N11161" s="2"/>
      <c r="O11161" s="2"/>
      <c r="P11161" s="2"/>
      <c r="Q11161" s="2"/>
      <c r="R11161" s="2"/>
      <c r="S11161" s="2"/>
      <c r="T11161" s="2"/>
      <c r="U11161" s="2"/>
      <c r="V11161" s="2"/>
      <c r="W11161" s="2"/>
      <c r="X11161" s="2"/>
      <c r="Y11161" s="2"/>
      <c r="Z11161" s="2"/>
    </row>
    <row r="11162">
      <c r="A11162" s="2"/>
      <c r="B11162" s="2"/>
      <c r="C11162" s="2"/>
      <c r="D11162" s="2"/>
      <c r="E11162" s="2"/>
      <c r="F11162" s="2"/>
      <c r="G11162" s="2"/>
      <c r="H11162" s="2"/>
      <c r="I11162" s="2"/>
      <c r="J11162" s="2"/>
      <c r="K11162" s="2"/>
      <c r="L11162" s="2"/>
      <c r="M11162" s="2"/>
      <c r="N11162" s="2"/>
      <c r="O11162" s="2"/>
      <c r="P11162" s="2"/>
      <c r="Q11162" s="2"/>
      <c r="R11162" s="2"/>
      <c r="S11162" s="2"/>
      <c r="T11162" s="2"/>
      <c r="U11162" s="2"/>
      <c r="V11162" s="2"/>
      <c r="W11162" s="2"/>
      <c r="X11162" s="2"/>
      <c r="Y11162" s="2"/>
      <c r="Z11162" s="2"/>
    </row>
    <row r="11163">
      <c r="A11163" s="2"/>
      <c r="B11163" s="2"/>
      <c r="C11163" s="2"/>
      <c r="D11163" s="2"/>
      <c r="E11163" s="2"/>
      <c r="F11163" s="2"/>
      <c r="G11163" s="2"/>
      <c r="H11163" s="2"/>
      <c r="I11163" s="2"/>
      <c r="J11163" s="2"/>
      <c r="K11163" s="2"/>
      <c r="L11163" s="2"/>
      <c r="M11163" s="2"/>
      <c r="N11163" s="2"/>
      <c r="O11163" s="2"/>
      <c r="P11163" s="2"/>
      <c r="Q11163" s="2"/>
      <c r="R11163" s="2"/>
      <c r="S11163" s="2"/>
      <c r="T11163" s="2"/>
      <c r="U11163" s="2"/>
      <c r="V11163" s="2"/>
      <c r="W11163" s="2"/>
      <c r="X11163" s="2"/>
      <c r="Y11163" s="2"/>
      <c r="Z11163" s="2"/>
    </row>
    <row r="11164">
      <c r="A11164" s="2"/>
      <c r="B11164" s="2"/>
      <c r="C11164" s="2"/>
      <c r="D11164" s="2"/>
      <c r="E11164" s="2"/>
      <c r="F11164" s="2"/>
      <c r="G11164" s="2"/>
      <c r="H11164" s="2"/>
      <c r="I11164" s="2"/>
      <c r="J11164" s="2"/>
      <c r="K11164" s="2"/>
      <c r="L11164" s="2"/>
      <c r="M11164" s="2"/>
      <c r="N11164" s="2"/>
      <c r="O11164" s="2"/>
      <c r="P11164" s="2"/>
      <c r="Q11164" s="2"/>
      <c r="R11164" s="2"/>
      <c r="S11164" s="2"/>
      <c r="T11164" s="2"/>
      <c r="U11164" s="2"/>
      <c r="V11164" s="2"/>
      <c r="W11164" s="2"/>
      <c r="X11164" s="2"/>
      <c r="Y11164" s="2"/>
      <c r="Z11164" s="2"/>
    </row>
    <row r="11165">
      <c r="A11165" s="2"/>
      <c r="B11165" s="2"/>
      <c r="C11165" s="2"/>
      <c r="D11165" s="2"/>
      <c r="E11165" s="2"/>
      <c r="F11165" s="2"/>
      <c r="G11165" s="2"/>
      <c r="H11165" s="2"/>
      <c r="I11165" s="2"/>
      <c r="J11165" s="2"/>
      <c r="K11165" s="2"/>
      <c r="L11165" s="2"/>
      <c r="M11165" s="2"/>
      <c r="N11165" s="2"/>
      <c r="O11165" s="2"/>
      <c r="P11165" s="2"/>
      <c r="Q11165" s="2"/>
      <c r="R11165" s="2"/>
      <c r="S11165" s="2"/>
      <c r="T11165" s="2"/>
      <c r="U11165" s="2"/>
      <c r="V11165" s="2"/>
      <c r="W11165" s="2"/>
      <c r="X11165" s="2"/>
      <c r="Y11165" s="2"/>
      <c r="Z11165" s="2"/>
    </row>
    <row r="11166">
      <c r="A11166" s="2"/>
      <c r="B11166" s="2"/>
      <c r="C11166" s="2"/>
      <c r="D11166" s="2"/>
      <c r="E11166" s="2"/>
      <c r="F11166" s="2"/>
      <c r="G11166" s="2"/>
      <c r="H11166" s="2"/>
      <c r="I11166" s="2"/>
      <c r="J11166" s="2"/>
      <c r="K11166" s="2"/>
      <c r="L11166" s="2"/>
      <c r="M11166" s="2"/>
      <c r="N11166" s="2"/>
      <c r="O11166" s="2"/>
      <c r="P11166" s="2"/>
      <c r="Q11166" s="2"/>
      <c r="R11166" s="2"/>
      <c r="S11166" s="2"/>
      <c r="T11166" s="2"/>
      <c r="U11166" s="2"/>
      <c r="V11166" s="2"/>
      <c r="W11166" s="2"/>
      <c r="X11166" s="2"/>
      <c r="Y11166" s="2"/>
      <c r="Z11166" s="2"/>
    </row>
    <row r="11167">
      <c r="A11167" s="2"/>
      <c r="B11167" s="2"/>
      <c r="C11167" s="2"/>
      <c r="D11167" s="2"/>
      <c r="E11167" s="2"/>
      <c r="F11167" s="2"/>
      <c r="G11167" s="2"/>
      <c r="H11167" s="2"/>
      <c r="I11167" s="2"/>
      <c r="J11167" s="2"/>
      <c r="K11167" s="2"/>
      <c r="L11167" s="2"/>
      <c r="M11167" s="2"/>
      <c r="N11167" s="2"/>
      <c r="O11167" s="2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</row>
    <row r="11168">
      <c r="A11168" s="2"/>
      <c r="B11168" s="2"/>
      <c r="C11168" s="2"/>
      <c r="D11168" s="2"/>
      <c r="E11168" s="2"/>
      <c r="F11168" s="2"/>
      <c r="G11168" s="2"/>
      <c r="H11168" s="2"/>
      <c r="I11168" s="2"/>
      <c r="J11168" s="2"/>
      <c r="K11168" s="2"/>
      <c r="L11168" s="2"/>
      <c r="M11168" s="2"/>
      <c r="N11168" s="2"/>
      <c r="O11168" s="2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</row>
    <row r="11169">
      <c r="A11169" s="2"/>
      <c r="B11169" s="2"/>
      <c r="C11169" s="2"/>
      <c r="D11169" s="2"/>
      <c r="E11169" s="2"/>
      <c r="F11169" s="2"/>
      <c r="G11169" s="2"/>
      <c r="H11169" s="2"/>
      <c r="I11169" s="2"/>
      <c r="J11169" s="2"/>
      <c r="K11169" s="2"/>
      <c r="L11169" s="2"/>
      <c r="M11169" s="2"/>
      <c r="N11169" s="2"/>
      <c r="O11169" s="2"/>
      <c r="P11169" s="2"/>
      <c r="Q11169" s="2"/>
      <c r="R11169" s="2"/>
      <c r="S11169" s="2"/>
      <c r="T11169" s="2"/>
      <c r="U11169" s="2"/>
      <c r="V11169" s="2"/>
      <c r="W11169" s="2"/>
      <c r="X11169" s="2"/>
      <c r="Y11169" s="2"/>
      <c r="Z11169" s="2"/>
    </row>
    <row r="11170">
      <c r="A11170" s="2"/>
      <c r="B11170" s="2"/>
      <c r="C11170" s="2"/>
      <c r="D11170" s="2"/>
      <c r="E11170" s="2"/>
      <c r="F11170" s="2"/>
      <c r="G11170" s="2"/>
      <c r="H11170" s="2"/>
      <c r="I11170" s="2"/>
      <c r="J11170" s="2"/>
      <c r="K11170" s="2"/>
      <c r="L11170" s="2"/>
      <c r="M11170" s="2"/>
      <c r="N11170" s="2"/>
      <c r="O11170" s="2"/>
      <c r="P11170" s="2"/>
      <c r="Q11170" s="2"/>
      <c r="R11170" s="2"/>
      <c r="S11170" s="2"/>
      <c r="T11170" s="2"/>
      <c r="U11170" s="2"/>
      <c r="V11170" s="2"/>
      <c r="W11170" s="2"/>
      <c r="X11170" s="2"/>
      <c r="Y11170" s="2"/>
      <c r="Z11170" s="2"/>
    </row>
    <row r="11171">
      <c r="A11171" s="2"/>
      <c r="B11171" s="2"/>
      <c r="C11171" s="2"/>
      <c r="D11171" s="2"/>
      <c r="E11171" s="2"/>
      <c r="F11171" s="2"/>
      <c r="G11171" s="2"/>
      <c r="H11171" s="2"/>
      <c r="I11171" s="2"/>
      <c r="J11171" s="2"/>
      <c r="K11171" s="2"/>
      <c r="L11171" s="2"/>
      <c r="M11171" s="2"/>
      <c r="N11171" s="2"/>
      <c r="O11171" s="2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</row>
    <row r="11172">
      <c r="A11172" s="2"/>
      <c r="B11172" s="2"/>
      <c r="C11172" s="2"/>
      <c r="D11172" s="2"/>
      <c r="E11172" s="2"/>
      <c r="F11172" s="2"/>
      <c r="G11172" s="2"/>
      <c r="H11172" s="2"/>
      <c r="I11172" s="2"/>
      <c r="J11172" s="2"/>
      <c r="K11172" s="2"/>
      <c r="L11172" s="2"/>
      <c r="M11172" s="2"/>
      <c r="N11172" s="2"/>
      <c r="O11172" s="2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</row>
    <row r="11173">
      <c r="A11173" s="2"/>
      <c r="B11173" s="2"/>
      <c r="C11173" s="2"/>
      <c r="D11173" s="2"/>
      <c r="E11173" s="2"/>
      <c r="F11173" s="2"/>
      <c r="G11173" s="2"/>
      <c r="H11173" s="2"/>
      <c r="I11173" s="2"/>
      <c r="J11173" s="2"/>
      <c r="K11173" s="2"/>
      <c r="L11173" s="2"/>
      <c r="M11173" s="2"/>
      <c r="N11173" s="2"/>
      <c r="O11173" s="2"/>
      <c r="P11173" s="2"/>
      <c r="Q11173" s="2"/>
      <c r="R11173" s="2"/>
      <c r="S11173" s="2"/>
      <c r="T11173" s="2"/>
      <c r="U11173" s="2"/>
      <c r="V11173" s="2"/>
      <c r="W11173" s="2"/>
      <c r="X11173" s="2"/>
      <c r="Y11173" s="2"/>
      <c r="Z11173" s="2"/>
    </row>
    <row r="11174">
      <c r="A11174" s="2"/>
      <c r="B11174" s="2"/>
      <c r="C11174" s="2"/>
      <c r="D11174" s="2"/>
      <c r="E11174" s="2"/>
      <c r="F11174" s="2"/>
      <c r="G11174" s="2"/>
      <c r="H11174" s="2"/>
      <c r="I11174" s="2"/>
      <c r="J11174" s="2"/>
      <c r="K11174" s="2"/>
      <c r="L11174" s="2"/>
      <c r="M11174" s="2"/>
      <c r="N11174" s="2"/>
      <c r="O11174" s="2"/>
      <c r="P11174" s="2"/>
      <c r="Q11174" s="2"/>
      <c r="R11174" s="2"/>
      <c r="S11174" s="2"/>
      <c r="T11174" s="2"/>
      <c r="U11174" s="2"/>
      <c r="V11174" s="2"/>
      <c r="W11174" s="2"/>
      <c r="X11174" s="2"/>
      <c r="Y11174" s="2"/>
      <c r="Z11174" s="2"/>
    </row>
    <row r="11175">
      <c r="A11175" s="2"/>
      <c r="B11175" s="2"/>
      <c r="C11175" s="2"/>
      <c r="D11175" s="2"/>
      <c r="E11175" s="2"/>
      <c r="F11175" s="2"/>
      <c r="G11175" s="2"/>
      <c r="H11175" s="2"/>
      <c r="I11175" s="2"/>
      <c r="J11175" s="2"/>
      <c r="K11175" s="2"/>
      <c r="L11175" s="2"/>
      <c r="M11175" s="2"/>
      <c r="N11175" s="2"/>
      <c r="O11175" s="2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</row>
    <row r="11176">
      <c r="A11176" s="2"/>
      <c r="B11176" s="2"/>
      <c r="C11176" s="2"/>
      <c r="D11176" s="2"/>
      <c r="E11176" s="2"/>
      <c r="F11176" s="2"/>
      <c r="G11176" s="2"/>
      <c r="H11176" s="2"/>
      <c r="I11176" s="2"/>
      <c r="J11176" s="2"/>
      <c r="K11176" s="2"/>
      <c r="L11176" s="2"/>
      <c r="M11176" s="2"/>
      <c r="N11176" s="2"/>
      <c r="O11176" s="2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</row>
    <row r="11177">
      <c r="A11177" s="2"/>
      <c r="B11177" s="2"/>
      <c r="C11177" s="2"/>
      <c r="D11177" s="2"/>
      <c r="E11177" s="2"/>
      <c r="F11177" s="2"/>
      <c r="G11177" s="2"/>
      <c r="H11177" s="2"/>
      <c r="I11177" s="2"/>
      <c r="J11177" s="2"/>
      <c r="K11177" s="2"/>
      <c r="L11177" s="2"/>
      <c r="M11177" s="2"/>
      <c r="N11177" s="2"/>
      <c r="O11177" s="2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</row>
    <row r="11178">
      <c r="A11178" s="2"/>
      <c r="B11178" s="2"/>
      <c r="C11178" s="2"/>
      <c r="D11178" s="2"/>
      <c r="E11178" s="2"/>
      <c r="F11178" s="2"/>
      <c r="G11178" s="2"/>
      <c r="H11178" s="2"/>
      <c r="I11178" s="2"/>
      <c r="J11178" s="2"/>
      <c r="K11178" s="2"/>
      <c r="L11178" s="2"/>
      <c r="M11178" s="2"/>
      <c r="N11178" s="2"/>
      <c r="O11178" s="2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</row>
    <row r="11179">
      <c r="A11179" s="2"/>
      <c r="B11179" s="2"/>
      <c r="C11179" s="2"/>
      <c r="D11179" s="2"/>
      <c r="E11179" s="2"/>
      <c r="F11179" s="2"/>
      <c r="G11179" s="2"/>
      <c r="H11179" s="2"/>
      <c r="I11179" s="2"/>
      <c r="J11179" s="2"/>
      <c r="K11179" s="2"/>
      <c r="L11179" s="2"/>
      <c r="M11179" s="2"/>
      <c r="N11179" s="2"/>
      <c r="O11179" s="2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</row>
    <row r="11180">
      <c r="A11180" s="2"/>
      <c r="B11180" s="2"/>
      <c r="C11180" s="2"/>
      <c r="D11180" s="2"/>
      <c r="E11180" s="2"/>
      <c r="F11180" s="2"/>
      <c r="G11180" s="2"/>
      <c r="H11180" s="2"/>
      <c r="I11180" s="2"/>
      <c r="J11180" s="2"/>
      <c r="K11180" s="2"/>
      <c r="L11180" s="2"/>
      <c r="M11180" s="2"/>
      <c r="N11180" s="2"/>
      <c r="O11180" s="2"/>
      <c r="P11180" s="2"/>
      <c r="Q11180" s="2"/>
      <c r="R11180" s="2"/>
      <c r="S11180" s="2"/>
      <c r="T11180" s="2"/>
      <c r="U11180" s="2"/>
      <c r="V11180" s="2"/>
      <c r="W11180" s="2"/>
      <c r="X11180" s="2"/>
      <c r="Y11180" s="2"/>
      <c r="Z11180" s="2"/>
    </row>
    <row r="11181">
      <c r="A11181" s="2"/>
      <c r="B11181" s="2"/>
      <c r="C11181" s="2"/>
      <c r="D11181" s="2"/>
      <c r="E11181" s="2"/>
      <c r="F11181" s="2"/>
      <c r="G11181" s="2"/>
      <c r="H11181" s="2"/>
      <c r="I11181" s="2"/>
      <c r="J11181" s="2"/>
      <c r="K11181" s="2"/>
      <c r="L11181" s="2"/>
      <c r="M11181" s="2"/>
      <c r="N11181" s="2"/>
      <c r="O11181" s="2"/>
      <c r="P11181" s="2"/>
      <c r="Q11181" s="2"/>
      <c r="R11181" s="2"/>
      <c r="S11181" s="2"/>
      <c r="T11181" s="2"/>
      <c r="U11181" s="2"/>
      <c r="V11181" s="2"/>
      <c r="W11181" s="2"/>
      <c r="X11181" s="2"/>
      <c r="Y11181" s="2"/>
      <c r="Z11181" s="2"/>
    </row>
    <row r="11182">
      <c r="A11182" s="2"/>
      <c r="B11182" s="2"/>
      <c r="C11182" s="2"/>
      <c r="D11182" s="2"/>
      <c r="E11182" s="2"/>
      <c r="F11182" s="2"/>
      <c r="G11182" s="2"/>
      <c r="H11182" s="2"/>
      <c r="I11182" s="2"/>
      <c r="J11182" s="2"/>
      <c r="K11182" s="2"/>
      <c r="L11182" s="2"/>
      <c r="M11182" s="2"/>
      <c r="N11182" s="2"/>
      <c r="O11182" s="2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</row>
    <row r="11183">
      <c r="A11183" s="2"/>
      <c r="B11183" s="2"/>
      <c r="C11183" s="2"/>
      <c r="D11183" s="2"/>
      <c r="E11183" s="2"/>
      <c r="F11183" s="2"/>
      <c r="G11183" s="2"/>
      <c r="H11183" s="2"/>
      <c r="I11183" s="2"/>
      <c r="J11183" s="2"/>
      <c r="K11183" s="2"/>
      <c r="L11183" s="2"/>
      <c r="M11183" s="2"/>
      <c r="N11183" s="2"/>
      <c r="O11183" s="2"/>
      <c r="P11183" s="2"/>
      <c r="Q11183" s="2"/>
      <c r="R11183" s="2"/>
      <c r="S11183" s="2"/>
      <c r="T11183" s="2"/>
      <c r="U11183" s="2"/>
      <c r="V11183" s="2"/>
      <c r="W11183" s="2"/>
      <c r="X11183" s="2"/>
      <c r="Y11183" s="2"/>
      <c r="Z11183" s="2"/>
    </row>
    <row r="11184">
      <c r="A11184" s="2"/>
      <c r="B11184" s="2"/>
      <c r="C11184" s="2"/>
      <c r="D11184" s="2"/>
      <c r="E11184" s="2"/>
      <c r="F11184" s="2"/>
      <c r="G11184" s="2"/>
      <c r="H11184" s="2"/>
      <c r="I11184" s="2"/>
      <c r="J11184" s="2"/>
      <c r="K11184" s="2"/>
      <c r="L11184" s="2"/>
      <c r="M11184" s="2"/>
      <c r="N11184" s="2"/>
      <c r="O11184" s="2"/>
      <c r="P11184" s="2"/>
      <c r="Q11184" s="2"/>
      <c r="R11184" s="2"/>
      <c r="S11184" s="2"/>
      <c r="T11184" s="2"/>
      <c r="U11184" s="2"/>
      <c r="V11184" s="2"/>
      <c r="W11184" s="2"/>
      <c r="X11184" s="2"/>
      <c r="Y11184" s="2"/>
      <c r="Z11184" s="2"/>
    </row>
    <row r="11185">
      <c r="A11185" s="2"/>
      <c r="B11185" s="2"/>
      <c r="C11185" s="2"/>
      <c r="D11185" s="2"/>
      <c r="E11185" s="2"/>
      <c r="F11185" s="2"/>
      <c r="G11185" s="2"/>
      <c r="H11185" s="2"/>
      <c r="I11185" s="2"/>
      <c r="J11185" s="2"/>
      <c r="K11185" s="2"/>
      <c r="L11185" s="2"/>
      <c r="M11185" s="2"/>
      <c r="N11185" s="2"/>
      <c r="O11185" s="2"/>
      <c r="P11185" s="2"/>
      <c r="Q11185" s="2"/>
      <c r="R11185" s="2"/>
      <c r="S11185" s="2"/>
      <c r="T11185" s="2"/>
      <c r="U11185" s="2"/>
      <c r="V11185" s="2"/>
      <c r="W11185" s="2"/>
      <c r="X11185" s="2"/>
      <c r="Y11185" s="2"/>
      <c r="Z11185" s="2"/>
    </row>
    <row r="11186">
      <c r="A11186" s="2"/>
      <c r="B11186" s="2"/>
      <c r="C11186" s="2"/>
      <c r="D11186" s="2"/>
      <c r="E11186" s="2"/>
      <c r="F11186" s="2"/>
      <c r="G11186" s="2"/>
      <c r="H11186" s="2"/>
      <c r="I11186" s="2"/>
      <c r="J11186" s="2"/>
      <c r="K11186" s="2"/>
      <c r="L11186" s="2"/>
      <c r="M11186" s="2"/>
      <c r="N11186" s="2"/>
      <c r="O11186" s="2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</row>
    <row r="11187">
      <c r="A11187" s="2"/>
      <c r="B11187" s="2"/>
      <c r="C11187" s="2"/>
      <c r="D11187" s="2"/>
      <c r="E11187" s="2"/>
      <c r="F11187" s="2"/>
      <c r="G11187" s="2"/>
      <c r="H11187" s="2"/>
      <c r="I11187" s="2"/>
      <c r="J11187" s="2"/>
      <c r="K11187" s="2"/>
      <c r="L11187" s="2"/>
      <c r="M11187" s="2"/>
      <c r="N11187" s="2"/>
      <c r="O11187" s="2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</row>
    <row r="11188">
      <c r="A11188" s="2"/>
      <c r="B11188" s="2"/>
      <c r="C11188" s="2"/>
      <c r="D11188" s="2"/>
      <c r="E11188" s="2"/>
      <c r="F11188" s="2"/>
      <c r="G11188" s="2"/>
      <c r="H11188" s="2"/>
      <c r="I11188" s="2"/>
      <c r="J11188" s="2"/>
      <c r="K11188" s="2"/>
      <c r="L11188" s="2"/>
      <c r="M11188" s="2"/>
      <c r="N11188" s="2"/>
      <c r="O11188" s="2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</row>
    <row r="11189">
      <c r="A11189" s="2"/>
      <c r="B11189" s="2"/>
      <c r="C11189" s="2"/>
      <c r="D11189" s="2"/>
      <c r="E11189" s="2"/>
      <c r="F11189" s="2"/>
      <c r="G11189" s="2"/>
      <c r="H11189" s="2"/>
      <c r="I11189" s="2"/>
      <c r="J11189" s="2"/>
      <c r="K11189" s="2"/>
      <c r="L11189" s="2"/>
      <c r="M11189" s="2"/>
      <c r="N11189" s="2"/>
      <c r="O11189" s="2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</row>
    <row r="11190">
      <c r="A11190" s="2"/>
      <c r="B11190" s="2"/>
      <c r="C11190" s="2"/>
      <c r="D11190" s="2"/>
      <c r="E11190" s="2"/>
      <c r="F11190" s="2"/>
      <c r="G11190" s="2"/>
      <c r="H11190" s="2"/>
      <c r="I11190" s="2"/>
      <c r="J11190" s="2"/>
      <c r="K11190" s="2"/>
      <c r="L11190" s="2"/>
      <c r="M11190" s="2"/>
      <c r="N11190" s="2"/>
      <c r="O11190" s="2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</row>
    <row r="11191">
      <c r="A11191" s="2"/>
      <c r="B11191" s="2"/>
      <c r="C11191" s="2"/>
      <c r="D11191" s="2"/>
      <c r="E11191" s="2"/>
      <c r="F11191" s="2"/>
      <c r="G11191" s="2"/>
      <c r="H11191" s="2"/>
      <c r="I11191" s="2"/>
      <c r="J11191" s="2"/>
      <c r="K11191" s="2"/>
      <c r="L11191" s="2"/>
      <c r="M11191" s="2"/>
      <c r="N11191" s="2"/>
      <c r="O11191" s="2"/>
      <c r="P11191" s="2"/>
      <c r="Q11191" s="2"/>
      <c r="R11191" s="2"/>
      <c r="S11191" s="2"/>
      <c r="T11191" s="2"/>
      <c r="U11191" s="2"/>
      <c r="V11191" s="2"/>
      <c r="W11191" s="2"/>
      <c r="X11191" s="2"/>
      <c r="Y11191" s="2"/>
      <c r="Z11191" s="2"/>
    </row>
    <row r="11192">
      <c r="A11192" s="2"/>
      <c r="B11192" s="2"/>
      <c r="C11192" s="2"/>
      <c r="D11192" s="2"/>
      <c r="E11192" s="2"/>
      <c r="F11192" s="2"/>
      <c r="G11192" s="2"/>
      <c r="H11192" s="2"/>
      <c r="I11192" s="2"/>
      <c r="J11192" s="2"/>
      <c r="K11192" s="2"/>
      <c r="L11192" s="2"/>
      <c r="M11192" s="2"/>
      <c r="N11192" s="2"/>
      <c r="O11192" s="2"/>
      <c r="P11192" s="2"/>
      <c r="Q11192" s="2"/>
      <c r="R11192" s="2"/>
      <c r="S11192" s="2"/>
      <c r="T11192" s="2"/>
      <c r="U11192" s="2"/>
      <c r="V11192" s="2"/>
      <c r="W11192" s="2"/>
      <c r="X11192" s="2"/>
      <c r="Y11192" s="2"/>
      <c r="Z11192" s="2"/>
    </row>
    <row r="11193">
      <c r="A11193" s="2"/>
      <c r="B11193" s="2"/>
      <c r="C11193" s="2"/>
      <c r="D11193" s="2"/>
      <c r="E11193" s="2"/>
      <c r="F11193" s="2"/>
      <c r="G11193" s="2"/>
      <c r="H11193" s="2"/>
      <c r="I11193" s="2"/>
      <c r="J11193" s="2"/>
      <c r="K11193" s="2"/>
      <c r="L11193" s="2"/>
      <c r="M11193" s="2"/>
      <c r="N11193" s="2"/>
      <c r="O11193" s="2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</row>
    <row r="11194">
      <c r="A11194" s="2"/>
      <c r="B11194" s="2"/>
      <c r="C11194" s="2"/>
      <c r="D11194" s="2"/>
      <c r="E11194" s="2"/>
      <c r="F11194" s="2"/>
      <c r="G11194" s="2"/>
      <c r="H11194" s="2"/>
      <c r="I11194" s="2"/>
      <c r="J11194" s="2"/>
      <c r="K11194" s="2"/>
      <c r="L11194" s="2"/>
      <c r="M11194" s="2"/>
      <c r="N11194" s="2"/>
      <c r="O11194" s="2"/>
      <c r="P11194" s="2"/>
      <c r="Q11194" s="2"/>
      <c r="R11194" s="2"/>
      <c r="S11194" s="2"/>
      <c r="T11194" s="2"/>
      <c r="U11194" s="2"/>
      <c r="V11194" s="2"/>
      <c r="W11194" s="2"/>
      <c r="X11194" s="2"/>
      <c r="Y11194" s="2"/>
      <c r="Z11194" s="2"/>
    </row>
    <row r="11195">
      <c r="A11195" s="2"/>
      <c r="B11195" s="2"/>
      <c r="C11195" s="2"/>
      <c r="D11195" s="2"/>
      <c r="E11195" s="2"/>
      <c r="F11195" s="2"/>
      <c r="G11195" s="2"/>
      <c r="H11195" s="2"/>
      <c r="I11195" s="2"/>
      <c r="J11195" s="2"/>
      <c r="K11195" s="2"/>
      <c r="L11195" s="2"/>
      <c r="M11195" s="2"/>
      <c r="N11195" s="2"/>
      <c r="O11195" s="2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</row>
    <row r="11196">
      <c r="A11196" s="2"/>
      <c r="B11196" s="2"/>
      <c r="C11196" s="2"/>
      <c r="D11196" s="2"/>
      <c r="E11196" s="2"/>
      <c r="F11196" s="2"/>
      <c r="G11196" s="2"/>
      <c r="H11196" s="2"/>
      <c r="I11196" s="2"/>
      <c r="J11196" s="2"/>
      <c r="K11196" s="2"/>
      <c r="L11196" s="2"/>
      <c r="M11196" s="2"/>
      <c r="N11196" s="2"/>
      <c r="O11196" s="2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</row>
    <row r="11197">
      <c r="A11197" s="2"/>
      <c r="B11197" s="2"/>
      <c r="C11197" s="2"/>
      <c r="D11197" s="2"/>
      <c r="E11197" s="2"/>
      <c r="F11197" s="2"/>
      <c r="G11197" s="2"/>
      <c r="H11197" s="2"/>
      <c r="I11197" s="2"/>
      <c r="J11197" s="2"/>
      <c r="K11197" s="2"/>
      <c r="L11197" s="2"/>
      <c r="M11197" s="2"/>
      <c r="N11197" s="2"/>
      <c r="O11197" s="2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</row>
    <row r="11198">
      <c r="A11198" s="2"/>
      <c r="B11198" s="2"/>
      <c r="C11198" s="2"/>
      <c r="D11198" s="2"/>
      <c r="E11198" s="2"/>
      <c r="F11198" s="2"/>
      <c r="G11198" s="2"/>
      <c r="H11198" s="2"/>
      <c r="I11198" s="2"/>
      <c r="J11198" s="2"/>
      <c r="K11198" s="2"/>
      <c r="L11198" s="2"/>
      <c r="M11198" s="2"/>
      <c r="N11198" s="2"/>
      <c r="O11198" s="2"/>
      <c r="P11198" s="2"/>
      <c r="Q11198" s="2"/>
      <c r="R11198" s="2"/>
      <c r="S11198" s="2"/>
      <c r="T11198" s="2"/>
      <c r="U11198" s="2"/>
      <c r="V11198" s="2"/>
      <c r="W11198" s="2"/>
      <c r="X11198" s="2"/>
      <c r="Y11198" s="2"/>
      <c r="Z11198" s="2"/>
    </row>
    <row r="11199">
      <c r="A11199" s="2"/>
      <c r="B11199" s="2"/>
      <c r="C11199" s="2"/>
      <c r="D11199" s="2"/>
      <c r="E11199" s="2"/>
      <c r="F11199" s="2"/>
      <c r="G11199" s="2"/>
      <c r="H11199" s="2"/>
      <c r="I11199" s="2"/>
      <c r="J11199" s="2"/>
      <c r="K11199" s="2"/>
      <c r="L11199" s="2"/>
      <c r="M11199" s="2"/>
      <c r="N11199" s="2"/>
      <c r="O11199" s="2"/>
      <c r="P11199" s="2"/>
      <c r="Q11199" s="2"/>
      <c r="R11199" s="2"/>
      <c r="S11199" s="2"/>
      <c r="T11199" s="2"/>
      <c r="U11199" s="2"/>
      <c r="V11199" s="2"/>
      <c r="W11199" s="2"/>
      <c r="X11199" s="2"/>
      <c r="Y11199" s="2"/>
      <c r="Z11199" s="2"/>
    </row>
    <row r="11200">
      <c r="A11200" s="2"/>
      <c r="B11200" s="2"/>
      <c r="C11200" s="2"/>
      <c r="D11200" s="2"/>
      <c r="E11200" s="2"/>
      <c r="F11200" s="2"/>
      <c r="G11200" s="2"/>
      <c r="H11200" s="2"/>
      <c r="I11200" s="2"/>
      <c r="J11200" s="2"/>
      <c r="K11200" s="2"/>
      <c r="L11200" s="2"/>
      <c r="M11200" s="2"/>
      <c r="N11200" s="2"/>
      <c r="O11200" s="2"/>
      <c r="P11200" s="2"/>
      <c r="Q11200" s="2"/>
      <c r="R11200" s="2"/>
      <c r="S11200" s="2"/>
      <c r="T11200" s="2"/>
      <c r="U11200" s="2"/>
      <c r="V11200" s="2"/>
      <c r="W11200" s="2"/>
      <c r="X11200" s="2"/>
      <c r="Y11200" s="2"/>
      <c r="Z11200" s="2"/>
    </row>
    <row r="11201">
      <c r="A11201" s="2"/>
      <c r="B11201" s="2"/>
      <c r="C11201" s="2"/>
      <c r="D11201" s="2"/>
      <c r="E11201" s="2"/>
      <c r="F11201" s="2"/>
      <c r="G11201" s="2"/>
      <c r="H11201" s="2"/>
      <c r="I11201" s="2"/>
      <c r="J11201" s="2"/>
      <c r="K11201" s="2"/>
      <c r="L11201" s="2"/>
      <c r="M11201" s="2"/>
      <c r="N11201" s="2"/>
      <c r="O11201" s="2"/>
      <c r="P11201" s="2"/>
      <c r="Q11201" s="2"/>
      <c r="R11201" s="2"/>
      <c r="S11201" s="2"/>
      <c r="T11201" s="2"/>
      <c r="U11201" s="2"/>
      <c r="V11201" s="2"/>
      <c r="W11201" s="2"/>
      <c r="X11201" s="2"/>
      <c r="Y11201" s="2"/>
      <c r="Z11201" s="2"/>
    </row>
    <row r="11202">
      <c r="A11202" s="2"/>
      <c r="B11202" s="2"/>
      <c r="C11202" s="2"/>
      <c r="D11202" s="2"/>
      <c r="E11202" s="2"/>
      <c r="F11202" s="2"/>
      <c r="G11202" s="2"/>
      <c r="H11202" s="2"/>
      <c r="I11202" s="2"/>
      <c r="J11202" s="2"/>
      <c r="K11202" s="2"/>
      <c r="L11202" s="2"/>
      <c r="M11202" s="2"/>
      <c r="N11202" s="2"/>
      <c r="O11202" s="2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</row>
    <row r="11203">
      <c r="A11203" s="2"/>
      <c r="B11203" s="2"/>
      <c r="C11203" s="2"/>
      <c r="D11203" s="2"/>
      <c r="E11203" s="2"/>
      <c r="F11203" s="2"/>
      <c r="G11203" s="2"/>
      <c r="H11203" s="2"/>
      <c r="I11203" s="2"/>
      <c r="J11203" s="2"/>
      <c r="K11203" s="2"/>
      <c r="L11203" s="2"/>
      <c r="M11203" s="2"/>
      <c r="N11203" s="2"/>
      <c r="O11203" s="2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</row>
    <row r="11204">
      <c r="A11204" s="2"/>
      <c r="B11204" s="2"/>
      <c r="C11204" s="2"/>
      <c r="D11204" s="2"/>
      <c r="E11204" s="2"/>
      <c r="F11204" s="2"/>
      <c r="G11204" s="2"/>
      <c r="H11204" s="2"/>
      <c r="I11204" s="2"/>
      <c r="J11204" s="2"/>
      <c r="K11204" s="2"/>
      <c r="L11204" s="2"/>
      <c r="M11204" s="2"/>
      <c r="N11204" s="2"/>
      <c r="O11204" s="2"/>
      <c r="P11204" s="2"/>
      <c r="Q11204" s="2"/>
      <c r="R11204" s="2"/>
      <c r="S11204" s="2"/>
      <c r="T11204" s="2"/>
      <c r="U11204" s="2"/>
      <c r="V11204" s="2"/>
      <c r="W11204" s="2"/>
      <c r="X11204" s="2"/>
      <c r="Y11204" s="2"/>
      <c r="Z11204" s="2"/>
    </row>
    <row r="11205">
      <c r="A11205" s="2"/>
      <c r="B11205" s="2"/>
      <c r="C11205" s="2"/>
      <c r="D11205" s="2"/>
      <c r="E11205" s="2"/>
      <c r="F11205" s="2"/>
      <c r="G11205" s="2"/>
      <c r="H11205" s="2"/>
      <c r="I11205" s="2"/>
      <c r="J11205" s="2"/>
      <c r="K11205" s="2"/>
      <c r="L11205" s="2"/>
      <c r="M11205" s="2"/>
      <c r="N11205" s="2"/>
      <c r="O11205" s="2"/>
      <c r="P11205" s="2"/>
      <c r="Q11205" s="2"/>
      <c r="R11205" s="2"/>
      <c r="S11205" s="2"/>
      <c r="T11205" s="2"/>
      <c r="U11205" s="2"/>
      <c r="V11205" s="2"/>
      <c r="W11205" s="2"/>
      <c r="X11205" s="2"/>
      <c r="Y11205" s="2"/>
      <c r="Z11205" s="2"/>
    </row>
    <row r="11206">
      <c r="A11206" s="2"/>
      <c r="B11206" s="2"/>
      <c r="C11206" s="2"/>
      <c r="D11206" s="2"/>
      <c r="E11206" s="2"/>
      <c r="F11206" s="2"/>
      <c r="G11206" s="2"/>
      <c r="H11206" s="2"/>
      <c r="I11206" s="2"/>
      <c r="J11206" s="2"/>
      <c r="K11206" s="2"/>
      <c r="L11206" s="2"/>
      <c r="M11206" s="2"/>
      <c r="N11206" s="2"/>
      <c r="O11206" s="2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</row>
    <row r="11207">
      <c r="A11207" s="2"/>
      <c r="B11207" s="2"/>
      <c r="C11207" s="2"/>
      <c r="D11207" s="2"/>
      <c r="E11207" s="2"/>
      <c r="F11207" s="2"/>
      <c r="G11207" s="2"/>
      <c r="H11207" s="2"/>
      <c r="I11207" s="2"/>
      <c r="J11207" s="2"/>
      <c r="K11207" s="2"/>
      <c r="L11207" s="2"/>
      <c r="M11207" s="2"/>
      <c r="N11207" s="2"/>
      <c r="O11207" s="2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</row>
    <row r="11208">
      <c r="A11208" s="2"/>
      <c r="B11208" s="2"/>
      <c r="C11208" s="2"/>
      <c r="D11208" s="2"/>
      <c r="E11208" s="2"/>
      <c r="F11208" s="2"/>
      <c r="G11208" s="2"/>
      <c r="H11208" s="2"/>
      <c r="I11208" s="2"/>
      <c r="J11208" s="2"/>
      <c r="K11208" s="2"/>
      <c r="L11208" s="2"/>
      <c r="M11208" s="2"/>
      <c r="N11208" s="2"/>
      <c r="O11208" s="2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</row>
    <row r="11209">
      <c r="A11209" s="2"/>
      <c r="B11209" s="2"/>
      <c r="C11209" s="2"/>
      <c r="D11209" s="2"/>
      <c r="E11209" s="2"/>
      <c r="F11209" s="2"/>
      <c r="G11209" s="2"/>
      <c r="H11209" s="2"/>
      <c r="I11209" s="2"/>
      <c r="J11209" s="2"/>
      <c r="K11209" s="2"/>
      <c r="L11209" s="2"/>
      <c r="M11209" s="2"/>
      <c r="N11209" s="2"/>
      <c r="O11209" s="2"/>
      <c r="P11209" s="2"/>
      <c r="Q11209" s="2"/>
      <c r="R11209" s="2"/>
      <c r="S11209" s="2"/>
      <c r="T11209" s="2"/>
      <c r="U11209" s="2"/>
      <c r="V11209" s="2"/>
      <c r="W11209" s="2"/>
      <c r="X11209" s="2"/>
      <c r="Y11209" s="2"/>
      <c r="Z11209" s="2"/>
    </row>
    <row r="11210">
      <c r="A11210" s="2"/>
      <c r="B11210" s="2"/>
      <c r="C11210" s="2"/>
      <c r="D11210" s="2"/>
      <c r="E11210" s="2"/>
      <c r="F11210" s="2"/>
      <c r="G11210" s="2"/>
      <c r="H11210" s="2"/>
      <c r="I11210" s="2"/>
      <c r="J11210" s="2"/>
      <c r="K11210" s="2"/>
      <c r="L11210" s="2"/>
      <c r="M11210" s="2"/>
      <c r="N11210" s="2"/>
      <c r="O11210" s="2"/>
      <c r="P11210" s="2"/>
      <c r="Q11210" s="2"/>
      <c r="R11210" s="2"/>
      <c r="S11210" s="2"/>
      <c r="T11210" s="2"/>
      <c r="U11210" s="2"/>
      <c r="V11210" s="2"/>
      <c r="W11210" s="2"/>
      <c r="X11210" s="2"/>
      <c r="Y11210" s="2"/>
      <c r="Z11210" s="2"/>
    </row>
    <row r="11211">
      <c r="A11211" s="2"/>
      <c r="B11211" s="2"/>
      <c r="C11211" s="2"/>
      <c r="D11211" s="2"/>
      <c r="E11211" s="2"/>
      <c r="F11211" s="2"/>
      <c r="G11211" s="2"/>
      <c r="H11211" s="2"/>
      <c r="I11211" s="2"/>
      <c r="J11211" s="2"/>
      <c r="K11211" s="2"/>
      <c r="L11211" s="2"/>
      <c r="M11211" s="2"/>
      <c r="N11211" s="2"/>
      <c r="O11211" s="2"/>
      <c r="P11211" s="2"/>
      <c r="Q11211" s="2"/>
      <c r="R11211" s="2"/>
      <c r="S11211" s="2"/>
      <c r="T11211" s="2"/>
      <c r="U11211" s="2"/>
      <c r="V11211" s="2"/>
      <c r="W11211" s="2"/>
      <c r="X11211" s="2"/>
      <c r="Y11211" s="2"/>
      <c r="Z11211" s="2"/>
    </row>
    <row r="11212">
      <c r="A11212" s="2"/>
      <c r="B11212" s="2"/>
      <c r="C11212" s="2"/>
      <c r="D11212" s="2"/>
      <c r="E11212" s="2"/>
      <c r="F11212" s="2"/>
      <c r="G11212" s="2"/>
      <c r="H11212" s="2"/>
      <c r="I11212" s="2"/>
      <c r="J11212" s="2"/>
      <c r="K11212" s="2"/>
      <c r="L11212" s="2"/>
      <c r="M11212" s="2"/>
      <c r="N11212" s="2"/>
      <c r="O11212" s="2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</row>
    <row r="11213">
      <c r="A11213" s="2"/>
      <c r="B11213" s="2"/>
      <c r="C11213" s="2"/>
      <c r="D11213" s="2"/>
      <c r="E11213" s="2"/>
      <c r="F11213" s="2"/>
      <c r="G11213" s="2"/>
      <c r="H11213" s="2"/>
      <c r="I11213" s="2"/>
      <c r="J11213" s="2"/>
      <c r="K11213" s="2"/>
      <c r="L11213" s="2"/>
      <c r="M11213" s="2"/>
      <c r="N11213" s="2"/>
      <c r="O11213" s="2"/>
      <c r="P11213" s="2"/>
      <c r="Q11213" s="2"/>
      <c r="R11213" s="2"/>
      <c r="S11213" s="2"/>
      <c r="T11213" s="2"/>
      <c r="U11213" s="2"/>
      <c r="V11213" s="2"/>
      <c r="W11213" s="2"/>
      <c r="X11213" s="2"/>
      <c r="Y11213" s="2"/>
      <c r="Z11213" s="2"/>
    </row>
    <row r="11214">
      <c r="A11214" s="2"/>
      <c r="B11214" s="2"/>
      <c r="C11214" s="2"/>
      <c r="D11214" s="2"/>
      <c r="E11214" s="2"/>
      <c r="F11214" s="2"/>
      <c r="G11214" s="2"/>
      <c r="H11214" s="2"/>
      <c r="I11214" s="2"/>
      <c r="J11214" s="2"/>
      <c r="K11214" s="2"/>
      <c r="L11214" s="2"/>
      <c r="M11214" s="2"/>
      <c r="N11214" s="2"/>
      <c r="O11214" s="2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</row>
    <row r="11215">
      <c r="A11215" s="2"/>
      <c r="B11215" s="2"/>
      <c r="C11215" s="2"/>
      <c r="D11215" s="2"/>
      <c r="E11215" s="2"/>
      <c r="F11215" s="2"/>
      <c r="G11215" s="2"/>
      <c r="H11215" s="2"/>
      <c r="I11215" s="2"/>
      <c r="J11215" s="2"/>
      <c r="K11215" s="2"/>
      <c r="L11215" s="2"/>
      <c r="M11215" s="2"/>
      <c r="N11215" s="2"/>
      <c r="O11215" s="2"/>
      <c r="P11215" s="2"/>
      <c r="Q11215" s="2"/>
      <c r="R11215" s="2"/>
      <c r="S11215" s="2"/>
      <c r="T11215" s="2"/>
      <c r="U11215" s="2"/>
      <c r="V11215" s="2"/>
      <c r="W11215" s="2"/>
      <c r="X11215" s="2"/>
      <c r="Y11215" s="2"/>
      <c r="Z11215" s="2"/>
    </row>
    <row r="11216">
      <c r="A11216" s="2"/>
      <c r="B11216" s="2"/>
      <c r="C11216" s="2"/>
      <c r="D11216" s="2"/>
      <c r="E11216" s="2"/>
      <c r="F11216" s="2"/>
      <c r="G11216" s="2"/>
      <c r="H11216" s="2"/>
      <c r="I11216" s="2"/>
      <c r="J11216" s="2"/>
      <c r="K11216" s="2"/>
      <c r="L11216" s="2"/>
      <c r="M11216" s="2"/>
      <c r="N11216" s="2"/>
      <c r="O11216" s="2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</row>
    <row r="11217">
      <c r="A11217" s="2"/>
      <c r="B11217" s="2"/>
      <c r="C11217" s="2"/>
      <c r="D11217" s="2"/>
      <c r="E11217" s="2"/>
      <c r="F11217" s="2"/>
      <c r="G11217" s="2"/>
      <c r="H11217" s="2"/>
      <c r="I11217" s="2"/>
      <c r="J11217" s="2"/>
      <c r="K11217" s="2"/>
      <c r="L11217" s="2"/>
      <c r="M11217" s="2"/>
      <c r="N11217" s="2"/>
      <c r="O11217" s="2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</row>
    <row r="11218">
      <c r="A11218" s="2"/>
      <c r="B11218" s="2"/>
      <c r="C11218" s="2"/>
      <c r="D11218" s="2"/>
      <c r="E11218" s="2"/>
      <c r="F11218" s="2"/>
      <c r="G11218" s="2"/>
      <c r="H11218" s="2"/>
      <c r="I11218" s="2"/>
      <c r="J11218" s="2"/>
      <c r="K11218" s="2"/>
      <c r="L11218" s="2"/>
      <c r="M11218" s="2"/>
      <c r="N11218" s="2"/>
      <c r="O11218" s="2"/>
      <c r="P11218" s="2"/>
      <c r="Q11218" s="2"/>
      <c r="R11218" s="2"/>
      <c r="S11218" s="2"/>
      <c r="T11218" s="2"/>
      <c r="U11218" s="2"/>
      <c r="V11218" s="2"/>
      <c r="W11218" s="2"/>
      <c r="X11218" s="2"/>
      <c r="Y11218" s="2"/>
      <c r="Z11218" s="2"/>
    </row>
    <row r="11219">
      <c r="A11219" s="2"/>
      <c r="B11219" s="2"/>
      <c r="C11219" s="2"/>
      <c r="D11219" s="2"/>
      <c r="E11219" s="2"/>
      <c r="F11219" s="2"/>
      <c r="G11219" s="2"/>
      <c r="H11219" s="2"/>
      <c r="I11219" s="2"/>
      <c r="J11219" s="2"/>
      <c r="K11219" s="2"/>
      <c r="L11219" s="2"/>
      <c r="M11219" s="2"/>
      <c r="N11219" s="2"/>
      <c r="O11219" s="2"/>
      <c r="P11219" s="2"/>
      <c r="Q11219" s="2"/>
      <c r="R11219" s="2"/>
      <c r="S11219" s="2"/>
      <c r="T11219" s="2"/>
      <c r="U11219" s="2"/>
      <c r="V11219" s="2"/>
      <c r="W11219" s="2"/>
      <c r="X11219" s="2"/>
      <c r="Y11219" s="2"/>
      <c r="Z11219" s="2"/>
    </row>
    <row r="11220">
      <c r="A11220" s="2"/>
      <c r="B11220" s="2"/>
      <c r="C11220" s="2"/>
      <c r="D11220" s="2"/>
      <c r="E11220" s="2"/>
      <c r="F11220" s="2"/>
      <c r="G11220" s="2"/>
      <c r="H11220" s="2"/>
      <c r="I11220" s="2"/>
      <c r="J11220" s="2"/>
      <c r="K11220" s="2"/>
      <c r="L11220" s="2"/>
      <c r="M11220" s="2"/>
      <c r="N11220" s="2"/>
      <c r="O11220" s="2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</row>
    <row r="11221">
      <c r="A11221" s="2"/>
      <c r="B11221" s="2"/>
      <c r="C11221" s="2"/>
      <c r="D11221" s="2"/>
      <c r="E11221" s="2"/>
      <c r="F11221" s="2"/>
      <c r="G11221" s="2"/>
      <c r="H11221" s="2"/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</row>
    <row r="11222">
      <c r="A11222" s="2"/>
      <c r="B11222" s="2"/>
      <c r="C11222" s="2"/>
      <c r="D11222" s="2"/>
      <c r="E11222" s="2"/>
      <c r="F11222" s="2"/>
      <c r="G11222" s="2"/>
      <c r="H11222" s="2"/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</row>
    <row r="11223">
      <c r="A11223" s="2"/>
      <c r="B11223" s="2"/>
      <c r="C11223" s="2"/>
      <c r="D11223" s="2"/>
      <c r="E11223" s="2"/>
      <c r="F11223" s="2"/>
      <c r="G11223" s="2"/>
      <c r="H11223" s="2"/>
      <c r="I11223" s="2"/>
      <c r="J11223" s="2"/>
      <c r="K11223" s="2"/>
      <c r="L11223" s="2"/>
      <c r="M11223" s="2"/>
      <c r="N11223" s="2"/>
      <c r="O11223" s="2"/>
      <c r="P11223" s="2"/>
      <c r="Q11223" s="2"/>
      <c r="R11223" s="2"/>
      <c r="S11223" s="2"/>
      <c r="T11223" s="2"/>
      <c r="U11223" s="2"/>
      <c r="V11223" s="2"/>
      <c r="W11223" s="2"/>
      <c r="X11223" s="2"/>
      <c r="Y11223" s="2"/>
      <c r="Z11223" s="2"/>
    </row>
    <row r="11224">
      <c r="A11224" s="2"/>
      <c r="B11224" s="2"/>
      <c r="C11224" s="2"/>
      <c r="D11224" s="2"/>
      <c r="E11224" s="2"/>
      <c r="F11224" s="2"/>
      <c r="G11224" s="2"/>
      <c r="H11224" s="2"/>
      <c r="I11224" s="2"/>
      <c r="J11224" s="2"/>
      <c r="K11224" s="2"/>
      <c r="L11224" s="2"/>
      <c r="M11224" s="2"/>
      <c r="N11224" s="2"/>
      <c r="O11224" s="2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</row>
    <row r="11225">
      <c r="A11225" s="2"/>
      <c r="B11225" s="2"/>
      <c r="C11225" s="2"/>
      <c r="D11225" s="2"/>
      <c r="E11225" s="2"/>
      <c r="F11225" s="2"/>
      <c r="G11225" s="2"/>
      <c r="H11225" s="2"/>
      <c r="I11225" s="2"/>
      <c r="J11225" s="2"/>
      <c r="K11225" s="2"/>
      <c r="L11225" s="2"/>
      <c r="M11225" s="2"/>
      <c r="N11225" s="2"/>
      <c r="O11225" s="2"/>
      <c r="P11225" s="2"/>
      <c r="Q11225" s="2"/>
      <c r="R11225" s="2"/>
      <c r="S11225" s="2"/>
      <c r="T11225" s="2"/>
      <c r="U11225" s="2"/>
      <c r="V11225" s="2"/>
      <c r="W11225" s="2"/>
      <c r="X11225" s="2"/>
      <c r="Y11225" s="2"/>
      <c r="Z11225" s="2"/>
    </row>
    <row r="11226">
      <c r="A11226" s="2"/>
      <c r="B11226" s="2"/>
      <c r="C11226" s="2"/>
      <c r="D11226" s="2"/>
      <c r="E11226" s="2"/>
      <c r="F11226" s="2"/>
      <c r="G11226" s="2"/>
      <c r="H11226" s="2"/>
      <c r="I11226" s="2"/>
      <c r="J11226" s="2"/>
      <c r="K11226" s="2"/>
      <c r="L11226" s="2"/>
      <c r="M11226" s="2"/>
      <c r="N11226" s="2"/>
      <c r="O11226" s="2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</row>
    <row r="11227">
      <c r="A11227" s="2"/>
      <c r="B11227" s="2"/>
      <c r="C11227" s="2"/>
      <c r="D11227" s="2"/>
      <c r="E11227" s="2"/>
      <c r="F11227" s="2"/>
      <c r="G11227" s="2"/>
      <c r="H11227" s="2"/>
      <c r="I11227" s="2"/>
      <c r="J11227" s="2"/>
      <c r="K11227" s="2"/>
      <c r="L11227" s="2"/>
      <c r="M11227" s="2"/>
      <c r="N11227" s="2"/>
      <c r="O11227" s="2"/>
      <c r="P11227" s="2"/>
      <c r="Q11227" s="2"/>
      <c r="R11227" s="2"/>
      <c r="S11227" s="2"/>
      <c r="T11227" s="2"/>
      <c r="U11227" s="2"/>
      <c r="V11227" s="2"/>
      <c r="W11227" s="2"/>
      <c r="X11227" s="2"/>
      <c r="Y11227" s="2"/>
      <c r="Z11227" s="2"/>
    </row>
    <row r="11228">
      <c r="A11228" s="2"/>
      <c r="B11228" s="2"/>
      <c r="C11228" s="2"/>
      <c r="D11228" s="2"/>
      <c r="E11228" s="2"/>
      <c r="F11228" s="2"/>
      <c r="G11228" s="2"/>
      <c r="H11228" s="2"/>
      <c r="I11228" s="2"/>
      <c r="J11228" s="2"/>
      <c r="K11228" s="2"/>
      <c r="L11228" s="2"/>
      <c r="M11228" s="2"/>
      <c r="N11228" s="2"/>
      <c r="O11228" s="2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</row>
    <row r="11229">
      <c r="A11229" s="2"/>
      <c r="B11229" s="2"/>
      <c r="C11229" s="2"/>
      <c r="D11229" s="2"/>
      <c r="E11229" s="2"/>
      <c r="F11229" s="2"/>
      <c r="G11229" s="2"/>
      <c r="H11229" s="2"/>
      <c r="I11229" s="2"/>
      <c r="J11229" s="2"/>
      <c r="K11229" s="2"/>
      <c r="L11229" s="2"/>
      <c r="M11229" s="2"/>
      <c r="N11229" s="2"/>
      <c r="O11229" s="2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</row>
    <row r="11230">
      <c r="A11230" s="2"/>
      <c r="B11230" s="2"/>
      <c r="C11230" s="2"/>
      <c r="D11230" s="2"/>
      <c r="E11230" s="2"/>
      <c r="F11230" s="2"/>
      <c r="G11230" s="2"/>
      <c r="H11230" s="2"/>
      <c r="I11230" s="2"/>
      <c r="J11230" s="2"/>
      <c r="K11230" s="2"/>
      <c r="L11230" s="2"/>
      <c r="M11230" s="2"/>
      <c r="N11230" s="2"/>
      <c r="O11230" s="2"/>
      <c r="P11230" s="2"/>
      <c r="Q11230" s="2"/>
      <c r="R11230" s="2"/>
      <c r="S11230" s="2"/>
      <c r="T11230" s="2"/>
      <c r="U11230" s="2"/>
      <c r="V11230" s="2"/>
      <c r="W11230" s="2"/>
      <c r="X11230" s="2"/>
      <c r="Y11230" s="2"/>
      <c r="Z11230" s="2"/>
    </row>
    <row r="11231">
      <c r="A11231" s="2"/>
      <c r="B11231" s="2"/>
      <c r="C11231" s="2"/>
      <c r="D11231" s="2"/>
      <c r="E11231" s="2"/>
      <c r="F11231" s="2"/>
      <c r="G11231" s="2"/>
      <c r="H11231" s="2"/>
      <c r="I11231" s="2"/>
      <c r="J11231" s="2"/>
      <c r="K11231" s="2"/>
      <c r="L11231" s="2"/>
      <c r="M11231" s="2"/>
      <c r="N11231" s="2"/>
      <c r="O11231" s="2"/>
      <c r="P11231" s="2"/>
      <c r="Q11231" s="2"/>
      <c r="R11231" s="2"/>
      <c r="S11231" s="2"/>
      <c r="T11231" s="2"/>
      <c r="U11231" s="2"/>
      <c r="V11231" s="2"/>
      <c r="W11231" s="2"/>
      <c r="X11231" s="2"/>
      <c r="Y11231" s="2"/>
      <c r="Z11231" s="2"/>
    </row>
    <row r="11232">
      <c r="A11232" s="2"/>
      <c r="B11232" s="2"/>
      <c r="C11232" s="2"/>
      <c r="D11232" s="2"/>
      <c r="E11232" s="2"/>
      <c r="F11232" s="2"/>
      <c r="G11232" s="2"/>
      <c r="H11232" s="2"/>
      <c r="I11232" s="2"/>
      <c r="J11232" s="2"/>
      <c r="K11232" s="2"/>
      <c r="L11232" s="2"/>
      <c r="M11232" s="2"/>
      <c r="N11232" s="2"/>
      <c r="O11232" s="2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</row>
    <row r="11233">
      <c r="A11233" s="2"/>
      <c r="B11233" s="2"/>
      <c r="C11233" s="2"/>
      <c r="D11233" s="2"/>
      <c r="E11233" s="2"/>
      <c r="F11233" s="2"/>
      <c r="G11233" s="2"/>
      <c r="H11233" s="2"/>
      <c r="I11233" s="2"/>
      <c r="J11233" s="2"/>
      <c r="K11233" s="2"/>
      <c r="L11233" s="2"/>
      <c r="M11233" s="2"/>
      <c r="N11233" s="2"/>
      <c r="O11233" s="2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</row>
    <row r="11234">
      <c r="A11234" s="2"/>
      <c r="B11234" s="2"/>
      <c r="C11234" s="2"/>
      <c r="D11234" s="2"/>
      <c r="E11234" s="2"/>
      <c r="F11234" s="2"/>
      <c r="G11234" s="2"/>
      <c r="H11234" s="2"/>
      <c r="I11234" s="2"/>
      <c r="J11234" s="2"/>
      <c r="K11234" s="2"/>
      <c r="L11234" s="2"/>
      <c r="M11234" s="2"/>
      <c r="N11234" s="2"/>
      <c r="O11234" s="2"/>
      <c r="P11234" s="2"/>
      <c r="Q11234" s="2"/>
      <c r="R11234" s="2"/>
      <c r="S11234" s="2"/>
      <c r="T11234" s="2"/>
      <c r="U11234" s="2"/>
      <c r="V11234" s="2"/>
      <c r="W11234" s="2"/>
      <c r="X11234" s="2"/>
      <c r="Y11234" s="2"/>
      <c r="Z11234" s="2"/>
    </row>
    <row r="11235">
      <c r="A11235" s="2"/>
      <c r="B11235" s="2"/>
      <c r="C11235" s="2"/>
      <c r="D11235" s="2"/>
      <c r="E11235" s="2"/>
      <c r="F11235" s="2"/>
      <c r="G11235" s="2"/>
      <c r="H11235" s="2"/>
      <c r="I11235" s="2"/>
      <c r="J11235" s="2"/>
      <c r="K11235" s="2"/>
      <c r="L11235" s="2"/>
      <c r="M11235" s="2"/>
      <c r="N11235" s="2"/>
      <c r="O11235" s="2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</row>
    <row r="11236">
      <c r="A11236" s="2"/>
      <c r="B11236" s="2"/>
      <c r="C11236" s="2"/>
      <c r="D11236" s="2"/>
      <c r="E11236" s="2"/>
      <c r="F11236" s="2"/>
      <c r="G11236" s="2"/>
      <c r="H11236" s="2"/>
      <c r="I11236" s="2"/>
      <c r="J11236" s="2"/>
      <c r="K11236" s="2"/>
      <c r="L11236" s="2"/>
      <c r="M11236" s="2"/>
      <c r="N11236" s="2"/>
      <c r="O11236" s="2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</row>
    <row r="11237">
      <c r="A11237" s="2"/>
      <c r="B11237" s="2"/>
      <c r="C11237" s="2"/>
      <c r="D11237" s="2"/>
      <c r="E11237" s="2"/>
      <c r="F11237" s="2"/>
      <c r="G11237" s="2"/>
      <c r="H11237" s="2"/>
      <c r="I11237" s="2"/>
      <c r="J11237" s="2"/>
      <c r="K11237" s="2"/>
      <c r="L11237" s="2"/>
      <c r="M11237" s="2"/>
      <c r="N11237" s="2"/>
      <c r="O11237" s="2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</row>
    <row r="11238">
      <c r="A11238" s="2"/>
      <c r="B11238" s="2"/>
      <c r="C11238" s="2"/>
      <c r="D11238" s="2"/>
      <c r="E11238" s="2"/>
      <c r="F11238" s="2"/>
      <c r="G11238" s="2"/>
      <c r="H11238" s="2"/>
      <c r="I11238" s="2"/>
      <c r="J11238" s="2"/>
      <c r="K11238" s="2"/>
      <c r="L11238" s="2"/>
      <c r="M11238" s="2"/>
      <c r="N11238" s="2"/>
      <c r="O11238" s="2"/>
      <c r="P11238" s="2"/>
      <c r="Q11238" s="2"/>
      <c r="R11238" s="2"/>
      <c r="S11238" s="2"/>
      <c r="T11238" s="2"/>
      <c r="U11238" s="2"/>
      <c r="V11238" s="2"/>
      <c r="W11238" s="2"/>
      <c r="X11238" s="2"/>
      <c r="Y11238" s="2"/>
      <c r="Z11238" s="2"/>
    </row>
    <row r="11239">
      <c r="A11239" s="2"/>
      <c r="B11239" s="2"/>
      <c r="C11239" s="2"/>
      <c r="D11239" s="2"/>
      <c r="E11239" s="2"/>
      <c r="F11239" s="2"/>
      <c r="G11239" s="2"/>
      <c r="H11239" s="2"/>
      <c r="I11239" s="2"/>
      <c r="J11239" s="2"/>
      <c r="K11239" s="2"/>
      <c r="L11239" s="2"/>
      <c r="M11239" s="2"/>
      <c r="N11239" s="2"/>
      <c r="O11239" s="2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</row>
    <row r="11240">
      <c r="A11240" s="2"/>
      <c r="B11240" s="2"/>
      <c r="C11240" s="2"/>
      <c r="D11240" s="2"/>
      <c r="E11240" s="2"/>
      <c r="F11240" s="2"/>
      <c r="G11240" s="2"/>
      <c r="H11240" s="2"/>
      <c r="I11240" s="2"/>
      <c r="J11240" s="2"/>
      <c r="K11240" s="2"/>
      <c r="L11240" s="2"/>
      <c r="M11240" s="2"/>
      <c r="N11240" s="2"/>
      <c r="O11240" s="2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</row>
    <row r="11241">
      <c r="A11241" s="2"/>
      <c r="B11241" s="2"/>
      <c r="C11241" s="2"/>
      <c r="D11241" s="2"/>
      <c r="E11241" s="2"/>
      <c r="F11241" s="2"/>
      <c r="G11241" s="2"/>
      <c r="H11241" s="2"/>
      <c r="I11241" s="2"/>
      <c r="J11241" s="2"/>
      <c r="K11241" s="2"/>
      <c r="L11241" s="2"/>
      <c r="M11241" s="2"/>
      <c r="N11241" s="2"/>
      <c r="O11241" s="2"/>
      <c r="P11241" s="2"/>
      <c r="Q11241" s="2"/>
      <c r="R11241" s="2"/>
      <c r="S11241" s="2"/>
      <c r="T11241" s="2"/>
      <c r="U11241" s="2"/>
      <c r="V11241" s="2"/>
      <c r="W11241" s="2"/>
      <c r="X11241" s="2"/>
      <c r="Y11241" s="2"/>
      <c r="Z11241" s="2"/>
    </row>
    <row r="11242">
      <c r="A11242" s="2"/>
      <c r="B11242" s="2"/>
      <c r="C11242" s="2"/>
      <c r="D11242" s="2"/>
      <c r="E11242" s="2"/>
      <c r="F11242" s="2"/>
      <c r="G11242" s="2"/>
      <c r="H11242" s="2"/>
      <c r="I11242" s="2"/>
      <c r="J11242" s="2"/>
      <c r="K11242" s="2"/>
      <c r="L11242" s="2"/>
      <c r="M11242" s="2"/>
      <c r="N11242" s="2"/>
      <c r="O11242" s="2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</row>
    <row r="11243">
      <c r="A11243" s="2"/>
      <c r="B11243" s="2"/>
      <c r="C11243" s="2"/>
      <c r="D11243" s="2"/>
      <c r="E11243" s="2"/>
      <c r="F11243" s="2"/>
      <c r="G11243" s="2"/>
      <c r="H11243" s="2"/>
      <c r="I11243" s="2"/>
      <c r="J11243" s="2"/>
      <c r="K11243" s="2"/>
      <c r="L11243" s="2"/>
      <c r="M11243" s="2"/>
      <c r="N11243" s="2"/>
      <c r="O11243" s="2"/>
      <c r="P11243" s="2"/>
      <c r="Q11243" s="2"/>
      <c r="R11243" s="2"/>
      <c r="S11243" s="2"/>
      <c r="T11243" s="2"/>
      <c r="U11243" s="2"/>
      <c r="V11243" s="2"/>
      <c r="W11243" s="2"/>
      <c r="X11243" s="2"/>
      <c r="Y11243" s="2"/>
      <c r="Z11243" s="2"/>
    </row>
    <row r="11244">
      <c r="A11244" s="2"/>
      <c r="B11244" s="2"/>
      <c r="C11244" s="2"/>
      <c r="D11244" s="2"/>
      <c r="E11244" s="2"/>
      <c r="F11244" s="2"/>
      <c r="G11244" s="2"/>
      <c r="H11244" s="2"/>
      <c r="I11244" s="2"/>
      <c r="J11244" s="2"/>
      <c r="K11244" s="2"/>
      <c r="L11244" s="2"/>
      <c r="M11244" s="2"/>
      <c r="N11244" s="2"/>
      <c r="O11244" s="2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</row>
    <row r="11245">
      <c r="A11245" s="2"/>
      <c r="B11245" s="2"/>
      <c r="C11245" s="2"/>
      <c r="D11245" s="2"/>
      <c r="E11245" s="2"/>
      <c r="F11245" s="2"/>
      <c r="G11245" s="2"/>
      <c r="H11245" s="2"/>
      <c r="I11245" s="2"/>
      <c r="J11245" s="2"/>
      <c r="K11245" s="2"/>
      <c r="L11245" s="2"/>
      <c r="M11245" s="2"/>
      <c r="N11245" s="2"/>
      <c r="O11245" s="2"/>
      <c r="P11245" s="2"/>
      <c r="Q11245" s="2"/>
      <c r="R11245" s="2"/>
      <c r="S11245" s="2"/>
      <c r="T11245" s="2"/>
      <c r="U11245" s="2"/>
      <c r="V11245" s="2"/>
      <c r="W11245" s="2"/>
      <c r="X11245" s="2"/>
      <c r="Y11245" s="2"/>
      <c r="Z11245" s="2"/>
    </row>
    <row r="11246">
      <c r="A11246" s="2"/>
      <c r="B11246" s="2"/>
      <c r="C11246" s="2"/>
      <c r="D11246" s="2"/>
      <c r="E11246" s="2"/>
      <c r="F11246" s="2"/>
      <c r="G11246" s="2"/>
      <c r="H11246" s="2"/>
      <c r="I11246" s="2"/>
      <c r="J11246" s="2"/>
      <c r="K11246" s="2"/>
      <c r="L11246" s="2"/>
      <c r="M11246" s="2"/>
      <c r="N11246" s="2"/>
      <c r="O11246" s="2"/>
      <c r="P11246" s="2"/>
      <c r="Q11246" s="2"/>
      <c r="R11246" s="2"/>
      <c r="S11246" s="2"/>
      <c r="T11246" s="2"/>
      <c r="U11246" s="2"/>
      <c r="V11246" s="2"/>
      <c r="W11246" s="2"/>
      <c r="X11246" s="2"/>
      <c r="Y11246" s="2"/>
      <c r="Z11246" s="2"/>
    </row>
    <row r="11247">
      <c r="A11247" s="2"/>
      <c r="B11247" s="2"/>
      <c r="C11247" s="2"/>
      <c r="D11247" s="2"/>
      <c r="E11247" s="2"/>
      <c r="F11247" s="2"/>
      <c r="G11247" s="2"/>
      <c r="H11247" s="2"/>
      <c r="I11247" s="2"/>
      <c r="J11247" s="2"/>
      <c r="K11247" s="2"/>
      <c r="L11247" s="2"/>
      <c r="M11247" s="2"/>
      <c r="N11247" s="2"/>
      <c r="O11247" s="2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</row>
    <row r="11248">
      <c r="A11248" s="2"/>
      <c r="B11248" s="2"/>
      <c r="C11248" s="2"/>
      <c r="D11248" s="2"/>
      <c r="E11248" s="2"/>
      <c r="F11248" s="2"/>
      <c r="G11248" s="2"/>
      <c r="H11248" s="2"/>
      <c r="I11248" s="2"/>
      <c r="J11248" s="2"/>
      <c r="K11248" s="2"/>
      <c r="L11248" s="2"/>
      <c r="M11248" s="2"/>
      <c r="N11248" s="2"/>
      <c r="O11248" s="2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</row>
    <row r="11249">
      <c r="A11249" s="2"/>
      <c r="B11249" s="2"/>
      <c r="C11249" s="2"/>
      <c r="D11249" s="2"/>
      <c r="E11249" s="2"/>
      <c r="F11249" s="2"/>
      <c r="G11249" s="2"/>
      <c r="H11249" s="2"/>
      <c r="I11249" s="2"/>
      <c r="J11249" s="2"/>
      <c r="K11249" s="2"/>
      <c r="L11249" s="2"/>
      <c r="M11249" s="2"/>
      <c r="N11249" s="2"/>
      <c r="O11249" s="2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</row>
    <row r="11250">
      <c r="A11250" s="2"/>
      <c r="B11250" s="2"/>
      <c r="C11250" s="2"/>
      <c r="D11250" s="2"/>
      <c r="E11250" s="2"/>
      <c r="F11250" s="2"/>
      <c r="G11250" s="2"/>
      <c r="H11250" s="2"/>
      <c r="I11250" s="2"/>
      <c r="J11250" s="2"/>
      <c r="K11250" s="2"/>
      <c r="L11250" s="2"/>
      <c r="M11250" s="2"/>
      <c r="N11250" s="2"/>
      <c r="O11250" s="2"/>
      <c r="P11250" s="2"/>
      <c r="Q11250" s="2"/>
      <c r="R11250" s="2"/>
      <c r="S11250" s="2"/>
      <c r="T11250" s="2"/>
      <c r="U11250" s="2"/>
      <c r="V11250" s="2"/>
      <c r="W11250" s="2"/>
      <c r="X11250" s="2"/>
      <c r="Y11250" s="2"/>
      <c r="Z11250" s="2"/>
    </row>
    <row r="11251">
      <c r="A11251" s="2"/>
      <c r="B11251" s="2"/>
      <c r="C11251" s="2"/>
      <c r="D11251" s="2"/>
      <c r="E11251" s="2"/>
      <c r="F11251" s="2"/>
      <c r="G11251" s="2"/>
      <c r="H11251" s="2"/>
      <c r="I11251" s="2"/>
      <c r="J11251" s="2"/>
      <c r="K11251" s="2"/>
      <c r="L11251" s="2"/>
      <c r="M11251" s="2"/>
      <c r="N11251" s="2"/>
      <c r="O11251" s="2"/>
      <c r="P11251" s="2"/>
      <c r="Q11251" s="2"/>
      <c r="R11251" s="2"/>
      <c r="S11251" s="2"/>
      <c r="T11251" s="2"/>
      <c r="U11251" s="2"/>
      <c r="V11251" s="2"/>
      <c r="W11251" s="2"/>
      <c r="X11251" s="2"/>
      <c r="Y11251" s="2"/>
      <c r="Z11251" s="2"/>
    </row>
    <row r="11252">
      <c r="A11252" s="2"/>
      <c r="B11252" s="2"/>
      <c r="C11252" s="2"/>
      <c r="D11252" s="2"/>
      <c r="E11252" s="2"/>
      <c r="F11252" s="2"/>
      <c r="G11252" s="2"/>
      <c r="H11252" s="2"/>
      <c r="I11252" s="2"/>
      <c r="J11252" s="2"/>
      <c r="K11252" s="2"/>
      <c r="L11252" s="2"/>
      <c r="M11252" s="2"/>
      <c r="N11252" s="2"/>
      <c r="O11252" s="2"/>
      <c r="P11252" s="2"/>
      <c r="Q11252" s="2"/>
      <c r="R11252" s="2"/>
      <c r="S11252" s="2"/>
      <c r="T11252" s="2"/>
      <c r="U11252" s="2"/>
      <c r="V11252" s="2"/>
      <c r="W11252" s="2"/>
      <c r="X11252" s="2"/>
      <c r="Y11252" s="2"/>
      <c r="Z11252" s="2"/>
    </row>
    <row r="11253">
      <c r="A11253" s="2"/>
      <c r="B11253" s="2"/>
      <c r="C11253" s="2"/>
      <c r="D11253" s="2"/>
      <c r="E11253" s="2"/>
      <c r="F11253" s="2"/>
      <c r="G11253" s="2"/>
      <c r="H11253" s="2"/>
      <c r="I11253" s="2"/>
      <c r="J11253" s="2"/>
      <c r="K11253" s="2"/>
      <c r="L11253" s="2"/>
      <c r="M11253" s="2"/>
      <c r="N11253" s="2"/>
      <c r="O11253" s="2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</row>
    <row r="11254">
      <c r="A11254" s="2"/>
      <c r="B11254" s="2"/>
      <c r="C11254" s="2"/>
      <c r="D11254" s="2"/>
      <c r="E11254" s="2"/>
      <c r="F11254" s="2"/>
      <c r="G11254" s="2"/>
      <c r="H11254" s="2"/>
      <c r="I11254" s="2"/>
      <c r="J11254" s="2"/>
      <c r="K11254" s="2"/>
      <c r="L11254" s="2"/>
      <c r="M11254" s="2"/>
      <c r="N11254" s="2"/>
      <c r="O11254" s="2"/>
      <c r="P11254" s="2"/>
      <c r="Q11254" s="2"/>
      <c r="R11254" s="2"/>
      <c r="S11254" s="2"/>
      <c r="T11254" s="2"/>
      <c r="U11254" s="2"/>
      <c r="V11254" s="2"/>
      <c r="W11254" s="2"/>
      <c r="X11254" s="2"/>
      <c r="Y11254" s="2"/>
      <c r="Z11254" s="2"/>
    </row>
    <row r="11255">
      <c r="A11255" s="2"/>
      <c r="B11255" s="2"/>
      <c r="C11255" s="2"/>
      <c r="D11255" s="2"/>
      <c r="E11255" s="2"/>
      <c r="F11255" s="2"/>
      <c r="G11255" s="2"/>
      <c r="H11255" s="2"/>
      <c r="I11255" s="2"/>
      <c r="J11255" s="2"/>
      <c r="K11255" s="2"/>
      <c r="L11255" s="2"/>
      <c r="M11255" s="2"/>
      <c r="N11255" s="2"/>
      <c r="O11255" s="2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</row>
    <row r="11256">
      <c r="A11256" s="2"/>
      <c r="B11256" s="2"/>
      <c r="C11256" s="2"/>
      <c r="D11256" s="2"/>
      <c r="E11256" s="2"/>
      <c r="F11256" s="2"/>
      <c r="G11256" s="2"/>
      <c r="H11256" s="2"/>
      <c r="I11256" s="2"/>
      <c r="J11256" s="2"/>
      <c r="K11256" s="2"/>
      <c r="L11256" s="2"/>
      <c r="M11256" s="2"/>
      <c r="N11256" s="2"/>
      <c r="O11256" s="2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</row>
    <row r="11257">
      <c r="A11257" s="2"/>
      <c r="B11257" s="2"/>
      <c r="C11257" s="2"/>
      <c r="D11257" s="2"/>
      <c r="E11257" s="2"/>
      <c r="F11257" s="2"/>
      <c r="G11257" s="2"/>
      <c r="H11257" s="2"/>
      <c r="I11257" s="2"/>
      <c r="J11257" s="2"/>
      <c r="K11257" s="2"/>
      <c r="L11257" s="2"/>
      <c r="M11257" s="2"/>
      <c r="N11257" s="2"/>
      <c r="O11257" s="2"/>
      <c r="P11257" s="2"/>
      <c r="Q11257" s="2"/>
      <c r="R11257" s="2"/>
      <c r="S11257" s="2"/>
      <c r="T11257" s="2"/>
      <c r="U11257" s="2"/>
      <c r="V11257" s="2"/>
      <c r="W11257" s="2"/>
      <c r="X11257" s="2"/>
      <c r="Y11257" s="2"/>
      <c r="Z11257" s="2"/>
    </row>
    <row r="11258">
      <c r="A11258" s="2"/>
      <c r="B11258" s="2"/>
      <c r="C11258" s="2"/>
      <c r="D11258" s="2"/>
      <c r="E11258" s="2"/>
      <c r="F11258" s="2"/>
      <c r="G11258" s="2"/>
      <c r="H11258" s="2"/>
      <c r="I11258" s="2"/>
      <c r="J11258" s="2"/>
      <c r="K11258" s="2"/>
      <c r="L11258" s="2"/>
      <c r="M11258" s="2"/>
      <c r="N11258" s="2"/>
      <c r="O11258" s="2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</row>
    <row r="11259">
      <c r="A11259" s="2"/>
      <c r="B11259" s="2"/>
      <c r="C11259" s="2"/>
      <c r="D11259" s="2"/>
      <c r="E11259" s="2"/>
      <c r="F11259" s="2"/>
      <c r="G11259" s="2"/>
      <c r="H11259" s="2"/>
      <c r="I11259" s="2"/>
      <c r="J11259" s="2"/>
      <c r="K11259" s="2"/>
      <c r="L11259" s="2"/>
      <c r="M11259" s="2"/>
      <c r="N11259" s="2"/>
      <c r="O11259" s="2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</row>
    <row r="11260">
      <c r="A11260" s="2"/>
      <c r="B11260" s="2"/>
      <c r="C11260" s="2"/>
      <c r="D11260" s="2"/>
      <c r="E11260" s="2"/>
      <c r="F11260" s="2"/>
      <c r="G11260" s="2"/>
      <c r="H11260" s="2"/>
      <c r="I11260" s="2"/>
      <c r="J11260" s="2"/>
      <c r="K11260" s="2"/>
      <c r="L11260" s="2"/>
      <c r="M11260" s="2"/>
      <c r="N11260" s="2"/>
      <c r="O11260" s="2"/>
      <c r="P11260" s="2"/>
      <c r="Q11260" s="2"/>
      <c r="R11260" s="2"/>
      <c r="S11260" s="2"/>
      <c r="T11260" s="2"/>
      <c r="U11260" s="2"/>
      <c r="V11260" s="2"/>
      <c r="W11260" s="2"/>
      <c r="X11260" s="2"/>
      <c r="Y11260" s="2"/>
      <c r="Z11260" s="2"/>
    </row>
    <row r="11261">
      <c r="A11261" s="2"/>
      <c r="B11261" s="2"/>
      <c r="C11261" s="2"/>
      <c r="D11261" s="2"/>
      <c r="E11261" s="2"/>
      <c r="F11261" s="2"/>
      <c r="G11261" s="2"/>
      <c r="H11261" s="2"/>
      <c r="I11261" s="2"/>
      <c r="J11261" s="2"/>
      <c r="K11261" s="2"/>
      <c r="L11261" s="2"/>
      <c r="M11261" s="2"/>
      <c r="N11261" s="2"/>
      <c r="O11261" s="2"/>
      <c r="P11261" s="2"/>
      <c r="Q11261" s="2"/>
      <c r="R11261" s="2"/>
      <c r="S11261" s="2"/>
      <c r="T11261" s="2"/>
      <c r="U11261" s="2"/>
      <c r="V11261" s="2"/>
      <c r="W11261" s="2"/>
      <c r="X11261" s="2"/>
      <c r="Y11261" s="2"/>
      <c r="Z11261" s="2"/>
    </row>
    <row r="11262">
      <c r="A11262" s="2"/>
      <c r="B11262" s="2"/>
      <c r="C11262" s="2"/>
      <c r="D11262" s="2"/>
      <c r="E11262" s="2"/>
      <c r="F11262" s="2"/>
      <c r="G11262" s="2"/>
      <c r="H11262" s="2"/>
      <c r="I11262" s="2"/>
      <c r="J11262" s="2"/>
      <c r="K11262" s="2"/>
      <c r="L11262" s="2"/>
      <c r="M11262" s="2"/>
      <c r="N11262" s="2"/>
      <c r="O11262" s="2"/>
      <c r="P11262" s="2"/>
      <c r="Q11262" s="2"/>
      <c r="R11262" s="2"/>
      <c r="S11262" s="2"/>
      <c r="T11262" s="2"/>
      <c r="U11262" s="2"/>
      <c r="V11262" s="2"/>
      <c r="W11262" s="2"/>
      <c r="X11262" s="2"/>
      <c r="Y11262" s="2"/>
      <c r="Z11262" s="2"/>
    </row>
    <row r="11263">
      <c r="A11263" s="2"/>
      <c r="B11263" s="2"/>
      <c r="C11263" s="2"/>
      <c r="D11263" s="2"/>
      <c r="E11263" s="2"/>
      <c r="F11263" s="2"/>
      <c r="G11263" s="2"/>
      <c r="H11263" s="2"/>
      <c r="I11263" s="2"/>
      <c r="J11263" s="2"/>
      <c r="K11263" s="2"/>
      <c r="L11263" s="2"/>
      <c r="M11263" s="2"/>
      <c r="N11263" s="2"/>
      <c r="O11263" s="2"/>
      <c r="P11263" s="2"/>
      <c r="Q11263" s="2"/>
      <c r="R11263" s="2"/>
      <c r="S11263" s="2"/>
      <c r="T11263" s="2"/>
      <c r="U11263" s="2"/>
      <c r="V11263" s="2"/>
      <c r="W11263" s="2"/>
      <c r="X11263" s="2"/>
      <c r="Y11263" s="2"/>
      <c r="Z11263" s="2"/>
    </row>
    <row r="11264">
      <c r="A11264" s="2"/>
      <c r="B11264" s="2"/>
      <c r="C11264" s="2"/>
      <c r="D11264" s="2"/>
      <c r="E11264" s="2"/>
      <c r="F11264" s="2"/>
      <c r="G11264" s="2"/>
      <c r="H11264" s="2"/>
      <c r="I11264" s="2"/>
      <c r="J11264" s="2"/>
      <c r="K11264" s="2"/>
      <c r="L11264" s="2"/>
      <c r="M11264" s="2"/>
      <c r="N11264" s="2"/>
      <c r="O11264" s="2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</row>
    <row r="11265">
      <c r="A11265" s="2"/>
      <c r="B11265" s="2"/>
      <c r="C11265" s="2"/>
      <c r="D11265" s="2"/>
      <c r="E11265" s="2"/>
      <c r="F11265" s="2"/>
      <c r="G11265" s="2"/>
      <c r="H11265" s="2"/>
      <c r="I11265" s="2"/>
      <c r="J11265" s="2"/>
      <c r="K11265" s="2"/>
      <c r="L11265" s="2"/>
      <c r="M11265" s="2"/>
      <c r="N11265" s="2"/>
      <c r="O11265" s="2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</row>
    <row r="11266">
      <c r="A11266" s="2"/>
      <c r="B11266" s="2"/>
      <c r="C11266" s="2"/>
      <c r="D11266" s="2"/>
      <c r="E11266" s="2"/>
      <c r="F11266" s="2"/>
      <c r="G11266" s="2"/>
      <c r="H11266" s="2"/>
      <c r="I11266" s="2"/>
      <c r="J11266" s="2"/>
      <c r="K11266" s="2"/>
      <c r="L11266" s="2"/>
      <c r="M11266" s="2"/>
      <c r="N11266" s="2"/>
      <c r="O11266" s="2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</row>
    <row r="11267">
      <c r="A11267" s="2"/>
      <c r="B11267" s="2"/>
      <c r="C11267" s="2"/>
      <c r="D11267" s="2"/>
      <c r="E11267" s="2"/>
      <c r="F11267" s="2"/>
      <c r="G11267" s="2"/>
      <c r="H11267" s="2"/>
      <c r="I11267" s="2"/>
      <c r="J11267" s="2"/>
      <c r="K11267" s="2"/>
      <c r="L11267" s="2"/>
      <c r="M11267" s="2"/>
      <c r="N11267" s="2"/>
      <c r="O11267" s="2"/>
      <c r="P11267" s="2"/>
      <c r="Q11267" s="2"/>
      <c r="R11267" s="2"/>
      <c r="S11267" s="2"/>
      <c r="T11267" s="2"/>
      <c r="U11267" s="2"/>
      <c r="V11267" s="2"/>
      <c r="W11267" s="2"/>
      <c r="X11267" s="2"/>
      <c r="Y11267" s="2"/>
      <c r="Z11267" s="2"/>
    </row>
    <row r="11268">
      <c r="A11268" s="2"/>
      <c r="B11268" s="2"/>
      <c r="C11268" s="2"/>
      <c r="D11268" s="2"/>
      <c r="E11268" s="2"/>
      <c r="F11268" s="2"/>
      <c r="G11268" s="2"/>
      <c r="H11268" s="2"/>
      <c r="I11268" s="2"/>
      <c r="J11268" s="2"/>
      <c r="K11268" s="2"/>
      <c r="L11268" s="2"/>
      <c r="M11268" s="2"/>
      <c r="N11268" s="2"/>
      <c r="O11268" s="2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</row>
    <row r="11269">
      <c r="A11269" s="2"/>
      <c r="B11269" s="2"/>
      <c r="C11269" s="2"/>
      <c r="D11269" s="2"/>
      <c r="E11269" s="2"/>
      <c r="F11269" s="2"/>
      <c r="G11269" s="2"/>
      <c r="H11269" s="2"/>
      <c r="I11269" s="2"/>
      <c r="J11269" s="2"/>
      <c r="K11269" s="2"/>
      <c r="L11269" s="2"/>
      <c r="M11269" s="2"/>
      <c r="N11269" s="2"/>
      <c r="O11269" s="2"/>
      <c r="P11269" s="2"/>
      <c r="Q11269" s="2"/>
      <c r="R11269" s="2"/>
      <c r="S11269" s="2"/>
      <c r="T11269" s="2"/>
      <c r="U11269" s="2"/>
      <c r="V11269" s="2"/>
      <c r="W11269" s="2"/>
      <c r="X11269" s="2"/>
      <c r="Y11269" s="2"/>
      <c r="Z11269" s="2"/>
    </row>
    <row r="11270">
      <c r="A11270" s="2"/>
      <c r="B11270" s="2"/>
      <c r="C11270" s="2"/>
      <c r="D11270" s="2"/>
      <c r="E11270" s="2"/>
      <c r="F11270" s="2"/>
      <c r="G11270" s="2"/>
      <c r="H11270" s="2"/>
      <c r="I11270" s="2"/>
      <c r="J11270" s="2"/>
      <c r="K11270" s="2"/>
      <c r="L11270" s="2"/>
      <c r="M11270" s="2"/>
      <c r="N11270" s="2"/>
      <c r="O11270" s="2"/>
      <c r="P11270" s="2"/>
      <c r="Q11270" s="2"/>
      <c r="R11270" s="2"/>
      <c r="S11270" s="2"/>
      <c r="T11270" s="2"/>
      <c r="U11270" s="2"/>
      <c r="V11270" s="2"/>
      <c r="W11270" s="2"/>
      <c r="X11270" s="2"/>
      <c r="Y11270" s="2"/>
      <c r="Z11270" s="2"/>
    </row>
    <row r="11271">
      <c r="A11271" s="2"/>
      <c r="B11271" s="2"/>
      <c r="C11271" s="2"/>
      <c r="D11271" s="2"/>
      <c r="E11271" s="2"/>
      <c r="F11271" s="2"/>
      <c r="G11271" s="2"/>
      <c r="H11271" s="2"/>
      <c r="I11271" s="2"/>
      <c r="J11271" s="2"/>
      <c r="K11271" s="2"/>
      <c r="L11271" s="2"/>
      <c r="M11271" s="2"/>
      <c r="N11271" s="2"/>
      <c r="O11271" s="2"/>
      <c r="P11271" s="2"/>
      <c r="Q11271" s="2"/>
      <c r="R11271" s="2"/>
      <c r="S11271" s="2"/>
      <c r="T11271" s="2"/>
      <c r="U11271" s="2"/>
      <c r="V11271" s="2"/>
      <c r="W11271" s="2"/>
      <c r="X11271" s="2"/>
      <c r="Y11271" s="2"/>
      <c r="Z11271" s="2"/>
    </row>
    <row r="11272">
      <c r="A11272" s="2"/>
      <c r="B11272" s="2"/>
      <c r="C11272" s="2"/>
      <c r="D11272" s="2"/>
      <c r="E11272" s="2"/>
      <c r="F11272" s="2"/>
      <c r="G11272" s="2"/>
      <c r="H11272" s="2"/>
      <c r="I11272" s="2"/>
      <c r="J11272" s="2"/>
      <c r="K11272" s="2"/>
      <c r="L11272" s="2"/>
      <c r="M11272" s="2"/>
      <c r="N11272" s="2"/>
      <c r="O11272" s="2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</row>
    <row r="11273">
      <c r="A11273" s="2"/>
      <c r="B11273" s="2"/>
      <c r="C11273" s="2"/>
      <c r="D11273" s="2"/>
      <c r="E11273" s="2"/>
      <c r="F11273" s="2"/>
      <c r="G11273" s="2"/>
      <c r="H11273" s="2"/>
      <c r="I11273" s="2"/>
      <c r="J11273" s="2"/>
      <c r="K11273" s="2"/>
      <c r="L11273" s="2"/>
      <c r="M11273" s="2"/>
      <c r="N11273" s="2"/>
      <c r="O11273" s="2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</row>
    <row r="11274">
      <c r="A11274" s="2"/>
      <c r="B11274" s="2"/>
      <c r="C11274" s="2"/>
      <c r="D11274" s="2"/>
      <c r="E11274" s="2"/>
      <c r="F11274" s="2"/>
      <c r="G11274" s="2"/>
      <c r="H11274" s="2"/>
      <c r="I11274" s="2"/>
      <c r="J11274" s="2"/>
      <c r="K11274" s="2"/>
      <c r="L11274" s="2"/>
      <c r="M11274" s="2"/>
      <c r="N11274" s="2"/>
      <c r="O11274" s="2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</row>
    <row r="11275">
      <c r="A11275" s="2"/>
      <c r="B11275" s="2"/>
      <c r="C11275" s="2"/>
      <c r="D11275" s="2"/>
      <c r="E11275" s="2"/>
      <c r="F11275" s="2"/>
      <c r="G11275" s="2"/>
      <c r="H11275" s="2"/>
      <c r="I11275" s="2"/>
      <c r="J11275" s="2"/>
      <c r="K11275" s="2"/>
      <c r="L11275" s="2"/>
      <c r="M11275" s="2"/>
      <c r="N11275" s="2"/>
      <c r="O11275" s="2"/>
      <c r="P11275" s="2"/>
      <c r="Q11275" s="2"/>
      <c r="R11275" s="2"/>
      <c r="S11275" s="2"/>
      <c r="T11275" s="2"/>
      <c r="U11275" s="2"/>
      <c r="V11275" s="2"/>
      <c r="W11275" s="2"/>
      <c r="X11275" s="2"/>
      <c r="Y11275" s="2"/>
      <c r="Z11275" s="2"/>
    </row>
    <row r="11276">
      <c r="A11276" s="2"/>
      <c r="B11276" s="2"/>
      <c r="C11276" s="2"/>
      <c r="D11276" s="2"/>
      <c r="E11276" s="2"/>
      <c r="F11276" s="2"/>
      <c r="G11276" s="2"/>
      <c r="H11276" s="2"/>
      <c r="I11276" s="2"/>
      <c r="J11276" s="2"/>
      <c r="K11276" s="2"/>
      <c r="L11276" s="2"/>
      <c r="M11276" s="2"/>
      <c r="N11276" s="2"/>
      <c r="O11276" s="2"/>
      <c r="P11276" s="2"/>
      <c r="Q11276" s="2"/>
      <c r="R11276" s="2"/>
      <c r="S11276" s="2"/>
      <c r="T11276" s="2"/>
      <c r="U11276" s="2"/>
      <c r="V11276" s="2"/>
      <c r="W11276" s="2"/>
      <c r="X11276" s="2"/>
      <c r="Y11276" s="2"/>
      <c r="Z11276" s="2"/>
    </row>
    <row r="11277">
      <c r="A11277" s="2"/>
      <c r="B11277" s="2"/>
      <c r="C11277" s="2"/>
      <c r="D11277" s="2"/>
      <c r="E11277" s="2"/>
      <c r="F11277" s="2"/>
      <c r="G11277" s="2"/>
      <c r="H11277" s="2"/>
      <c r="I11277" s="2"/>
      <c r="J11277" s="2"/>
      <c r="K11277" s="2"/>
      <c r="L11277" s="2"/>
      <c r="M11277" s="2"/>
      <c r="N11277" s="2"/>
      <c r="O11277" s="2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</row>
    <row r="11278">
      <c r="A11278" s="2"/>
      <c r="B11278" s="2"/>
      <c r="C11278" s="2"/>
      <c r="D11278" s="2"/>
      <c r="E11278" s="2"/>
      <c r="F11278" s="2"/>
      <c r="G11278" s="2"/>
      <c r="H11278" s="2"/>
      <c r="I11278" s="2"/>
      <c r="J11278" s="2"/>
      <c r="K11278" s="2"/>
      <c r="L11278" s="2"/>
      <c r="M11278" s="2"/>
      <c r="N11278" s="2"/>
      <c r="O11278" s="2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</row>
    <row r="11279">
      <c r="A11279" s="2"/>
      <c r="B11279" s="2"/>
      <c r="C11279" s="2"/>
      <c r="D11279" s="2"/>
      <c r="E11279" s="2"/>
      <c r="F11279" s="2"/>
      <c r="G11279" s="2"/>
      <c r="H11279" s="2"/>
      <c r="I11279" s="2"/>
      <c r="J11279" s="2"/>
      <c r="K11279" s="2"/>
      <c r="L11279" s="2"/>
      <c r="M11279" s="2"/>
      <c r="N11279" s="2"/>
      <c r="O11279" s="2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</row>
    <row r="11280">
      <c r="A11280" s="2"/>
      <c r="B11280" s="2"/>
      <c r="C11280" s="2"/>
      <c r="D11280" s="2"/>
      <c r="E11280" s="2"/>
      <c r="F11280" s="2"/>
      <c r="G11280" s="2"/>
      <c r="H11280" s="2"/>
      <c r="I11280" s="2"/>
      <c r="J11280" s="2"/>
      <c r="K11280" s="2"/>
      <c r="L11280" s="2"/>
      <c r="M11280" s="2"/>
      <c r="N11280" s="2"/>
      <c r="O11280" s="2"/>
      <c r="P11280" s="2"/>
      <c r="Q11280" s="2"/>
      <c r="R11280" s="2"/>
      <c r="S11280" s="2"/>
      <c r="T11280" s="2"/>
      <c r="U11280" s="2"/>
      <c r="V11280" s="2"/>
      <c r="W11280" s="2"/>
      <c r="X11280" s="2"/>
      <c r="Y11280" s="2"/>
      <c r="Z11280" s="2"/>
    </row>
    <row r="11281">
      <c r="A11281" s="2"/>
      <c r="B11281" s="2"/>
      <c r="C11281" s="2"/>
      <c r="D11281" s="2"/>
      <c r="E11281" s="2"/>
      <c r="F11281" s="2"/>
      <c r="G11281" s="2"/>
      <c r="H11281" s="2"/>
      <c r="I11281" s="2"/>
      <c r="J11281" s="2"/>
      <c r="K11281" s="2"/>
      <c r="L11281" s="2"/>
      <c r="M11281" s="2"/>
      <c r="N11281" s="2"/>
      <c r="O11281" s="2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</row>
    <row r="11282">
      <c r="A11282" s="2"/>
      <c r="B11282" s="2"/>
      <c r="C11282" s="2"/>
      <c r="D11282" s="2"/>
      <c r="E11282" s="2"/>
      <c r="F11282" s="2"/>
      <c r="G11282" s="2"/>
      <c r="H11282" s="2"/>
      <c r="I11282" s="2"/>
      <c r="J11282" s="2"/>
      <c r="K11282" s="2"/>
      <c r="L11282" s="2"/>
      <c r="M11282" s="2"/>
      <c r="N11282" s="2"/>
      <c r="O11282" s="2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</row>
    <row r="11283">
      <c r="A11283" s="2"/>
      <c r="B11283" s="2"/>
      <c r="C11283" s="2"/>
      <c r="D11283" s="2"/>
      <c r="E11283" s="2"/>
      <c r="F11283" s="2"/>
      <c r="G11283" s="2"/>
      <c r="H11283" s="2"/>
      <c r="I11283" s="2"/>
      <c r="J11283" s="2"/>
      <c r="K11283" s="2"/>
      <c r="L11283" s="2"/>
      <c r="M11283" s="2"/>
      <c r="N11283" s="2"/>
      <c r="O11283" s="2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</row>
    <row r="11284">
      <c r="A11284" s="2"/>
      <c r="B11284" s="2"/>
      <c r="C11284" s="2"/>
      <c r="D11284" s="2"/>
      <c r="E11284" s="2"/>
      <c r="F11284" s="2"/>
      <c r="G11284" s="2"/>
      <c r="H11284" s="2"/>
      <c r="I11284" s="2"/>
      <c r="J11284" s="2"/>
      <c r="K11284" s="2"/>
      <c r="L11284" s="2"/>
      <c r="M11284" s="2"/>
      <c r="N11284" s="2"/>
      <c r="O11284" s="2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</row>
    <row r="11285">
      <c r="A11285" s="2"/>
      <c r="B11285" s="2"/>
      <c r="C11285" s="2"/>
      <c r="D11285" s="2"/>
      <c r="E11285" s="2"/>
      <c r="F11285" s="2"/>
      <c r="G11285" s="2"/>
      <c r="H11285" s="2"/>
      <c r="I11285" s="2"/>
      <c r="J11285" s="2"/>
      <c r="K11285" s="2"/>
      <c r="L11285" s="2"/>
      <c r="M11285" s="2"/>
      <c r="N11285" s="2"/>
      <c r="O11285" s="2"/>
      <c r="P11285" s="2"/>
      <c r="Q11285" s="2"/>
      <c r="R11285" s="2"/>
      <c r="S11285" s="2"/>
      <c r="T11285" s="2"/>
      <c r="U11285" s="2"/>
      <c r="V11285" s="2"/>
      <c r="W11285" s="2"/>
      <c r="X11285" s="2"/>
      <c r="Y11285" s="2"/>
      <c r="Z11285" s="2"/>
    </row>
    <row r="11286">
      <c r="A11286" s="2"/>
      <c r="B11286" s="2"/>
      <c r="C11286" s="2"/>
      <c r="D11286" s="2"/>
      <c r="E11286" s="2"/>
      <c r="F11286" s="2"/>
      <c r="G11286" s="2"/>
      <c r="H11286" s="2"/>
      <c r="I11286" s="2"/>
      <c r="J11286" s="2"/>
      <c r="K11286" s="2"/>
      <c r="L11286" s="2"/>
      <c r="M11286" s="2"/>
      <c r="N11286" s="2"/>
      <c r="O11286" s="2"/>
      <c r="P11286" s="2"/>
      <c r="Q11286" s="2"/>
      <c r="R11286" s="2"/>
      <c r="S11286" s="2"/>
      <c r="T11286" s="2"/>
      <c r="U11286" s="2"/>
      <c r="V11286" s="2"/>
      <c r="W11286" s="2"/>
      <c r="X11286" s="2"/>
      <c r="Y11286" s="2"/>
      <c r="Z11286" s="2"/>
    </row>
    <row r="11287">
      <c r="A11287" s="2"/>
      <c r="B11287" s="2"/>
      <c r="C11287" s="2"/>
      <c r="D11287" s="2"/>
      <c r="E11287" s="2"/>
      <c r="F11287" s="2"/>
      <c r="G11287" s="2"/>
      <c r="H11287" s="2"/>
      <c r="I11287" s="2"/>
      <c r="J11287" s="2"/>
      <c r="K11287" s="2"/>
      <c r="L11287" s="2"/>
      <c r="M11287" s="2"/>
      <c r="N11287" s="2"/>
      <c r="O11287" s="2"/>
      <c r="P11287" s="2"/>
      <c r="Q11287" s="2"/>
      <c r="R11287" s="2"/>
      <c r="S11287" s="2"/>
      <c r="T11287" s="2"/>
      <c r="U11287" s="2"/>
      <c r="V11287" s="2"/>
      <c r="W11287" s="2"/>
      <c r="X11287" s="2"/>
      <c r="Y11287" s="2"/>
      <c r="Z11287" s="2"/>
    </row>
    <row r="11288">
      <c r="A11288" s="2"/>
      <c r="B11288" s="2"/>
      <c r="C11288" s="2"/>
      <c r="D11288" s="2"/>
      <c r="E11288" s="2"/>
      <c r="F11288" s="2"/>
      <c r="G11288" s="2"/>
      <c r="H11288" s="2"/>
      <c r="I11288" s="2"/>
      <c r="J11288" s="2"/>
      <c r="K11288" s="2"/>
      <c r="L11288" s="2"/>
      <c r="M11288" s="2"/>
      <c r="N11288" s="2"/>
      <c r="O11288" s="2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</row>
    <row r="11289">
      <c r="A11289" s="2"/>
      <c r="B11289" s="2"/>
      <c r="C11289" s="2"/>
      <c r="D11289" s="2"/>
      <c r="E11289" s="2"/>
      <c r="F11289" s="2"/>
      <c r="G11289" s="2"/>
      <c r="H11289" s="2"/>
      <c r="I11289" s="2"/>
      <c r="J11289" s="2"/>
      <c r="K11289" s="2"/>
      <c r="L11289" s="2"/>
      <c r="M11289" s="2"/>
      <c r="N11289" s="2"/>
      <c r="O11289" s="2"/>
      <c r="P11289" s="2"/>
      <c r="Q11289" s="2"/>
      <c r="R11289" s="2"/>
      <c r="S11289" s="2"/>
      <c r="T11289" s="2"/>
      <c r="U11289" s="2"/>
      <c r="V11289" s="2"/>
      <c r="W11289" s="2"/>
      <c r="X11289" s="2"/>
      <c r="Y11289" s="2"/>
      <c r="Z11289" s="2"/>
    </row>
    <row r="11290">
      <c r="A11290" s="2"/>
      <c r="B11290" s="2"/>
      <c r="C11290" s="2"/>
      <c r="D11290" s="2"/>
      <c r="E11290" s="2"/>
      <c r="F11290" s="2"/>
      <c r="G11290" s="2"/>
      <c r="H11290" s="2"/>
      <c r="I11290" s="2"/>
      <c r="J11290" s="2"/>
      <c r="K11290" s="2"/>
      <c r="L11290" s="2"/>
      <c r="M11290" s="2"/>
      <c r="N11290" s="2"/>
      <c r="O11290" s="2"/>
      <c r="P11290" s="2"/>
      <c r="Q11290" s="2"/>
      <c r="R11290" s="2"/>
      <c r="S11290" s="2"/>
      <c r="T11290" s="2"/>
      <c r="U11290" s="2"/>
      <c r="V11290" s="2"/>
      <c r="W11290" s="2"/>
      <c r="X11290" s="2"/>
      <c r="Y11290" s="2"/>
      <c r="Z11290" s="2"/>
    </row>
    <row r="11291">
      <c r="A11291" s="2"/>
      <c r="B11291" s="2"/>
      <c r="C11291" s="2"/>
      <c r="D11291" s="2"/>
      <c r="E11291" s="2"/>
      <c r="F11291" s="2"/>
      <c r="G11291" s="2"/>
      <c r="H11291" s="2"/>
      <c r="I11291" s="2"/>
      <c r="J11291" s="2"/>
      <c r="K11291" s="2"/>
      <c r="L11291" s="2"/>
      <c r="M11291" s="2"/>
      <c r="N11291" s="2"/>
      <c r="O11291" s="2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</row>
    <row r="11292">
      <c r="A11292" s="2"/>
      <c r="B11292" s="2"/>
      <c r="C11292" s="2"/>
      <c r="D11292" s="2"/>
      <c r="E11292" s="2"/>
      <c r="F11292" s="2"/>
      <c r="G11292" s="2"/>
      <c r="H11292" s="2"/>
      <c r="I11292" s="2"/>
      <c r="J11292" s="2"/>
      <c r="K11292" s="2"/>
      <c r="L11292" s="2"/>
      <c r="M11292" s="2"/>
      <c r="N11292" s="2"/>
      <c r="O11292" s="2"/>
      <c r="P11292" s="2"/>
      <c r="Q11292" s="2"/>
      <c r="R11292" s="2"/>
      <c r="S11292" s="2"/>
      <c r="T11292" s="2"/>
      <c r="U11292" s="2"/>
      <c r="V11292" s="2"/>
      <c r="W11292" s="2"/>
      <c r="X11292" s="2"/>
      <c r="Y11292" s="2"/>
      <c r="Z11292" s="2"/>
    </row>
    <row r="11293">
      <c r="A11293" s="2"/>
      <c r="B11293" s="2"/>
      <c r="C11293" s="2"/>
      <c r="D11293" s="2"/>
      <c r="E11293" s="2"/>
      <c r="F11293" s="2"/>
      <c r="G11293" s="2"/>
      <c r="H11293" s="2"/>
      <c r="I11293" s="2"/>
      <c r="J11293" s="2"/>
      <c r="K11293" s="2"/>
      <c r="L11293" s="2"/>
      <c r="M11293" s="2"/>
      <c r="N11293" s="2"/>
      <c r="O11293" s="2"/>
      <c r="P11293" s="2"/>
      <c r="Q11293" s="2"/>
      <c r="R11293" s="2"/>
      <c r="S11293" s="2"/>
      <c r="T11293" s="2"/>
      <c r="U11293" s="2"/>
      <c r="V11293" s="2"/>
      <c r="W11293" s="2"/>
      <c r="X11293" s="2"/>
      <c r="Y11293" s="2"/>
      <c r="Z11293" s="2"/>
    </row>
    <row r="11294">
      <c r="A11294" s="2"/>
      <c r="B11294" s="2"/>
      <c r="C11294" s="2"/>
      <c r="D11294" s="2"/>
      <c r="E11294" s="2"/>
      <c r="F11294" s="2"/>
      <c r="G11294" s="2"/>
      <c r="H11294" s="2"/>
      <c r="I11294" s="2"/>
      <c r="J11294" s="2"/>
      <c r="K11294" s="2"/>
      <c r="L11294" s="2"/>
      <c r="M11294" s="2"/>
      <c r="N11294" s="2"/>
      <c r="O11294" s="2"/>
      <c r="P11294" s="2"/>
      <c r="Q11294" s="2"/>
      <c r="R11294" s="2"/>
      <c r="S11294" s="2"/>
      <c r="T11294" s="2"/>
      <c r="U11294" s="2"/>
      <c r="V11294" s="2"/>
      <c r="W11294" s="2"/>
      <c r="X11294" s="2"/>
      <c r="Y11294" s="2"/>
      <c r="Z11294" s="2"/>
    </row>
    <row r="11295">
      <c r="A11295" s="2"/>
      <c r="B11295" s="2"/>
      <c r="C11295" s="2"/>
      <c r="D11295" s="2"/>
      <c r="E11295" s="2"/>
      <c r="F11295" s="2"/>
      <c r="G11295" s="2"/>
      <c r="H11295" s="2"/>
      <c r="I11295" s="2"/>
      <c r="J11295" s="2"/>
      <c r="K11295" s="2"/>
      <c r="L11295" s="2"/>
      <c r="M11295" s="2"/>
      <c r="N11295" s="2"/>
      <c r="O11295" s="2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</row>
    <row r="11296">
      <c r="A11296" s="2"/>
      <c r="B11296" s="2"/>
      <c r="C11296" s="2"/>
      <c r="D11296" s="2"/>
      <c r="E11296" s="2"/>
      <c r="F11296" s="2"/>
      <c r="G11296" s="2"/>
      <c r="H11296" s="2"/>
      <c r="I11296" s="2"/>
      <c r="J11296" s="2"/>
      <c r="K11296" s="2"/>
      <c r="L11296" s="2"/>
      <c r="M11296" s="2"/>
      <c r="N11296" s="2"/>
      <c r="O11296" s="2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</row>
    <row r="11297">
      <c r="A11297" s="2"/>
      <c r="B11297" s="2"/>
      <c r="C11297" s="2"/>
      <c r="D11297" s="2"/>
      <c r="E11297" s="2"/>
      <c r="F11297" s="2"/>
      <c r="G11297" s="2"/>
      <c r="H11297" s="2"/>
      <c r="I11297" s="2"/>
      <c r="J11297" s="2"/>
      <c r="K11297" s="2"/>
      <c r="L11297" s="2"/>
      <c r="M11297" s="2"/>
      <c r="N11297" s="2"/>
      <c r="O11297" s="2"/>
      <c r="P11297" s="2"/>
      <c r="Q11297" s="2"/>
      <c r="R11297" s="2"/>
      <c r="S11297" s="2"/>
      <c r="T11297" s="2"/>
      <c r="U11297" s="2"/>
      <c r="V11297" s="2"/>
      <c r="W11297" s="2"/>
      <c r="X11297" s="2"/>
      <c r="Y11297" s="2"/>
      <c r="Z11297" s="2"/>
    </row>
    <row r="11298">
      <c r="A11298" s="2"/>
      <c r="B11298" s="2"/>
      <c r="C11298" s="2"/>
      <c r="D11298" s="2"/>
      <c r="E11298" s="2"/>
      <c r="F11298" s="2"/>
      <c r="G11298" s="2"/>
      <c r="H11298" s="2"/>
      <c r="I11298" s="2"/>
      <c r="J11298" s="2"/>
      <c r="K11298" s="2"/>
      <c r="L11298" s="2"/>
      <c r="M11298" s="2"/>
      <c r="N11298" s="2"/>
      <c r="O11298" s="2"/>
      <c r="P11298" s="2"/>
      <c r="Q11298" s="2"/>
      <c r="R11298" s="2"/>
      <c r="S11298" s="2"/>
      <c r="T11298" s="2"/>
      <c r="U11298" s="2"/>
      <c r="V11298" s="2"/>
      <c r="W11298" s="2"/>
      <c r="X11298" s="2"/>
      <c r="Y11298" s="2"/>
      <c r="Z11298" s="2"/>
    </row>
    <row r="11299">
      <c r="A11299" s="2"/>
      <c r="B11299" s="2"/>
      <c r="C11299" s="2"/>
      <c r="D11299" s="2"/>
      <c r="E11299" s="2"/>
      <c r="F11299" s="2"/>
      <c r="G11299" s="2"/>
      <c r="H11299" s="2"/>
      <c r="I11299" s="2"/>
      <c r="J11299" s="2"/>
      <c r="K11299" s="2"/>
      <c r="L11299" s="2"/>
      <c r="M11299" s="2"/>
      <c r="N11299" s="2"/>
      <c r="O11299" s="2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</row>
    <row r="11300">
      <c r="A11300" s="2"/>
      <c r="B11300" s="2"/>
      <c r="C11300" s="2"/>
      <c r="D11300" s="2"/>
      <c r="E11300" s="2"/>
      <c r="F11300" s="2"/>
      <c r="G11300" s="2"/>
      <c r="H11300" s="2"/>
      <c r="I11300" s="2"/>
      <c r="J11300" s="2"/>
      <c r="K11300" s="2"/>
      <c r="L11300" s="2"/>
      <c r="M11300" s="2"/>
      <c r="N11300" s="2"/>
      <c r="O11300" s="2"/>
      <c r="P11300" s="2"/>
      <c r="Q11300" s="2"/>
      <c r="R11300" s="2"/>
      <c r="S11300" s="2"/>
      <c r="T11300" s="2"/>
      <c r="U11300" s="2"/>
      <c r="V11300" s="2"/>
      <c r="W11300" s="2"/>
      <c r="X11300" s="2"/>
      <c r="Y11300" s="2"/>
      <c r="Z11300" s="2"/>
    </row>
    <row r="11301">
      <c r="A11301" s="2"/>
      <c r="B11301" s="2"/>
      <c r="C11301" s="2"/>
      <c r="D11301" s="2"/>
      <c r="E11301" s="2"/>
      <c r="F11301" s="2"/>
      <c r="G11301" s="2"/>
      <c r="H11301" s="2"/>
      <c r="I11301" s="2"/>
      <c r="J11301" s="2"/>
      <c r="K11301" s="2"/>
      <c r="L11301" s="2"/>
      <c r="M11301" s="2"/>
      <c r="N11301" s="2"/>
      <c r="O11301" s="2"/>
      <c r="P11301" s="2"/>
      <c r="Q11301" s="2"/>
      <c r="R11301" s="2"/>
      <c r="S11301" s="2"/>
      <c r="T11301" s="2"/>
      <c r="U11301" s="2"/>
      <c r="V11301" s="2"/>
      <c r="W11301" s="2"/>
      <c r="X11301" s="2"/>
      <c r="Y11301" s="2"/>
      <c r="Z11301" s="2"/>
    </row>
    <row r="11302">
      <c r="A11302" s="2"/>
      <c r="B11302" s="2"/>
      <c r="C11302" s="2"/>
      <c r="D11302" s="2"/>
      <c r="E11302" s="2"/>
      <c r="F11302" s="2"/>
      <c r="G11302" s="2"/>
      <c r="H11302" s="2"/>
      <c r="I11302" s="2"/>
      <c r="J11302" s="2"/>
      <c r="K11302" s="2"/>
      <c r="L11302" s="2"/>
      <c r="M11302" s="2"/>
      <c r="N11302" s="2"/>
      <c r="O11302" s="2"/>
      <c r="P11302" s="2"/>
      <c r="Q11302" s="2"/>
      <c r="R11302" s="2"/>
      <c r="S11302" s="2"/>
      <c r="T11302" s="2"/>
      <c r="U11302" s="2"/>
      <c r="V11302" s="2"/>
      <c r="W11302" s="2"/>
      <c r="X11302" s="2"/>
      <c r="Y11302" s="2"/>
      <c r="Z11302" s="2"/>
    </row>
    <row r="11303">
      <c r="A11303" s="2"/>
      <c r="B11303" s="2"/>
      <c r="C11303" s="2"/>
      <c r="D11303" s="2"/>
      <c r="E11303" s="2"/>
      <c r="F11303" s="2"/>
      <c r="G11303" s="2"/>
      <c r="H11303" s="2"/>
      <c r="I11303" s="2"/>
      <c r="J11303" s="2"/>
      <c r="K11303" s="2"/>
      <c r="L11303" s="2"/>
      <c r="M11303" s="2"/>
      <c r="N11303" s="2"/>
      <c r="O11303" s="2"/>
      <c r="P11303" s="2"/>
      <c r="Q11303" s="2"/>
      <c r="R11303" s="2"/>
      <c r="S11303" s="2"/>
      <c r="T11303" s="2"/>
      <c r="U11303" s="2"/>
      <c r="V11303" s="2"/>
      <c r="W11303" s="2"/>
      <c r="X11303" s="2"/>
      <c r="Y11303" s="2"/>
      <c r="Z11303" s="2"/>
    </row>
    <row r="11304">
      <c r="A11304" s="2"/>
      <c r="B11304" s="2"/>
      <c r="C11304" s="2"/>
      <c r="D11304" s="2"/>
      <c r="E11304" s="2"/>
      <c r="F11304" s="2"/>
      <c r="G11304" s="2"/>
      <c r="H11304" s="2"/>
      <c r="I11304" s="2"/>
      <c r="J11304" s="2"/>
      <c r="K11304" s="2"/>
      <c r="L11304" s="2"/>
      <c r="M11304" s="2"/>
      <c r="N11304" s="2"/>
      <c r="O11304" s="2"/>
      <c r="P11304" s="2"/>
      <c r="Q11304" s="2"/>
      <c r="R11304" s="2"/>
      <c r="S11304" s="2"/>
      <c r="T11304" s="2"/>
      <c r="U11304" s="2"/>
      <c r="V11304" s="2"/>
      <c r="W11304" s="2"/>
      <c r="X11304" s="2"/>
      <c r="Y11304" s="2"/>
      <c r="Z11304" s="2"/>
    </row>
    <row r="11305">
      <c r="A11305" s="2"/>
      <c r="B11305" s="2"/>
      <c r="C11305" s="2"/>
      <c r="D11305" s="2"/>
      <c r="E11305" s="2"/>
      <c r="F11305" s="2"/>
      <c r="G11305" s="2"/>
      <c r="H11305" s="2"/>
      <c r="I11305" s="2"/>
      <c r="J11305" s="2"/>
      <c r="K11305" s="2"/>
      <c r="L11305" s="2"/>
      <c r="M11305" s="2"/>
      <c r="N11305" s="2"/>
      <c r="O11305" s="2"/>
      <c r="P11305" s="2"/>
      <c r="Q11305" s="2"/>
      <c r="R11305" s="2"/>
      <c r="S11305" s="2"/>
      <c r="T11305" s="2"/>
      <c r="U11305" s="2"/>
      <c r="V11305" s="2"/>
      <c r="W11305" s="2"/>
      <c r="X11305" s="2"/>
      <c r="Y11305" s="2"/>
      <c r="Z11305" s="2"/>
    </row>
    <row r="11306">
      <c r="A11306" s="2"/>
      <c r="B11306" s="2"/>
      <c r="C11306" s="2"/>
      <c r="D11306" s="2"/>
      <c r="E11306" s="2"/>
      <c r="F11306" s="2"/>
      <c r="G11306" s="2"/>
      <c r="H11306" s="2"/>
      <c r="I11306" s="2"/>
      <c r="J11306" s="2"/>
      <c r="K11306" s="2"/>
      <c r="L11306" s="2"/>
      <c r="M11306" s="2"/>
      <c r="N11306" s="2"/>
      <c r="O11306" s="2"/>
      <c r="P11306" s="2"/>
      <c r="Q11306" s="2"/>
      <c r="R11306" s="2"/>
      <c r="S11306" s="2"/>
      <c r="T11306" s="2"/>
      <c r="U11306" s="2"/>
      <c r="V11306" s="2"/>
      <c r="W11306" s="2"/>
      <c r="X11306" s="2"/>
      <c r="Y11306" s="2"/>
      <c r="Z11306" s="2"/>
    </row>
    <row r="11307">
      <c r="A11307" s="2"/>
      <c r="B11307" s="2"/>
      <c r="C11307" s="2"/>
      <c r="D11307" s="2"/>
      <c r="E11307" s="2"/>
      <c r="F11307" s="2"/>
      <c r="G11307" s="2"/>
      <c r="H11307" s="2"/>
      <c r="I11307" s="2"/>
      <c r="J11307" s="2"/>
      <c r="K11307" s="2"/>
      <c r="L11307" s="2"/>
      <c r="M11307" s="2"/>
      <c r="N11307" s="2"/>
      <c r="O11307" s="2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</row>
    <row r="11308">
      <c r="A11308" s="2"/>
      <c r="B11308" s="2"/>
      <c r="C11308" s="2"/>
      <c r="D11308" s="2"/>
      <c r="E11308" s="2"/>
      <c r="F11308" s="2"/>
      <c r="G11308" s="2"/>
      <c r="H11308" s="2"/>
      <c r="I11308" s="2"/>
      <c r="J11308" s="2"/>
      <c r="K11308" s="2"/>
      <c r="L11308" s="2"/>
      <c r="M11308" s="2"/>
      <c r="N11308" s="2"/>
      <c r="O11308" s="2"/>
      <c r="P11308" s="2"/>
      <c r="Q11308" s="2"/>
      <c r="R11308" s="2"/>
      <c r="S11308" s="2"/>
      <c r="T11308" s="2"/>
      <c r="U11308" s="2"/>
      <c r="V11308" s="2"/>
      <c r="W11308" s="2"/>
      <c r="X11308" s="2"/>
      <c r="Y11308" s="2"/>
      <c r="Z11308" s="2"/>
    </row>
    <row r="11309">
      <c r="A11309" s="2"/>
      <c r="B11309" s="2"/>
      <c r="C11309" s="2"/>
      <c r="D11309" s="2"/>
      <c r="E11309" s="2"/>
      <c r="F11309" s="2"/>
      <c r="G11309" s="2"/>
      <c r="H11309" s="2"/>
      <c r="I11309" s="2"/>
      <c r="J11309" s="2"/>
      <c r="K11309" s="2"/>
      <c r="L11309" s="2"/>
      <c r="M11309" s="2"/>
      <c r="N11309" s="2"/>
      <c r="O11309" s="2"/>
      <c r="P11309" s="2"/>
      <c r="Q11309" s="2"/>
      <c r="R11309" s="2"/>
      <c r="S11309" s="2"/>
      <c r="T11309" s="2"/>
      <c r="U11309" s="2"/>
      <c r="V11309" s="2"/>
      <c r="W11309" s="2"/>
      <c r="X11309" s="2"/>
      <c r="Y11309" s="2"/>
      <c r="Z11309" s="2"/>
    </row>
    <row r="11310">
      <c r="A11310" s="2"/>
      <c r="B11310" s="2"/>
      <c r="C11310" s="2"/>
      <c r="D11310" s="2"/>
      <c r="E11310" s="2"/>
      <c r="F11310" s="2"/>
      <c r="G11310" s="2"/>
      <c r="H11310" s="2"/>
      <c r="I11310" s="2"/>
      <c r="J11310" s="2"/>
      <c r="K11310" s="2"/>
      <c r="L11310" s="2"/>
      <c r="M11310" s="2"/>
      <c r="N11310" s="2"/>
      <c r="O11310" s="2"/>
      <c r="P11310" s="2"/>
      <c r="Q11310" s="2"/>
      <c r="R11310" s="2"/>
      <c r="S11310" s="2"/>
      <c r="T11310" s="2"/>
      <c r="U11310" s="2"/>
      <c r="V11310" s="2"/>
      <c r="W11310" s="2"/>
      <c r="X11310" s="2"/>
      <c r="Y11310" s="2"/>
      <c r="Z11310" s="2"/>
    </row>
    <row r="11311">
      <c r="A11311" s="2"/>
      <c r="B11311" s="2"/>
      <c r="C11311" s="2"/>
      <c r="D11311" s="2"/>
      <c r="E11311" s="2"/>
      <c r="F11311" s="2"/>
      <c r="G11311" s="2"/>
      <c r="H11311" s="2"/>
      <c r="I11311" s="2"/>
      <c r="J11311" s="2"/>
      <c r="K11311" s="2"/>
      <c r="L11311" s="2"/>
      <c r="M11311" s="2"/>
      <c r="N11311" s="2"/>
      <c r="O11311" s="2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</row>
    <row r="11312">
      <c r="A11312" s="2"/>
      <c r="B11312" s="2"/>
      <c r="C11312" s="2"/>
      <c r="D11312" s="2"/>
      <c r="E11312" s="2"/>
      <c r="F11312" s="2"/>
      <c r="G11312" s="2"/>
      <c r="H11312" s="2"/>
      <c r="I11312" s="2"/>
      <c r="J11312" s="2"/>
      <c r="K11312" s="2"/>
      <c r="L11312" s="2"/>
      <c r="M11312" s="2"/>
      <c r="N11312" s="2"/>
      <c r="O11312" s="2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</row>
    <row r="11313">
      <c r="A11313" s="2"/>
      <c r="B11313" s="2"/>
      <c r="C11313" s="2"/>
      <c r="D11313" s="2"/>
      <c r="E11313" s="2"/>
      <c r="F11313" s="2"/>
      <c r="G11313" s="2"/>
      <c r="H11313" s="2"/>
      <c r="I11313" s="2"/>
      <c r="J11313" s="2"/>
      <c r="K11313" s="2"/>
      <c r="L11313" s="2"/>
      <c r="M11313" s="2"/>
      <c r="N11313" s="2"/>
      <c r="O11313" s="2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</row>
    <row r="11314">
      <c r="A11314" s="2"/>
      <c r="B11314" s="2"/>
      <c r="C11314" s="2"/>
      <c r="D11314" s="2"/>
      <c r="E11314" s="2"/>
      <c r="F11314" s="2"/>
      <c r="G11314" s="2"/>
      <c r="H11314" s="2"/>
      <c r="I11314" s="2"/>
      <c r="J11314" s="2"/>
      <c r="K11314" s="2"/>
      <c r="L11314" s="2"/>
      <c r="M11314" s="2"/>
      <c r="N11314" s="2"/>
      <c r="O11314" s="2"/>
      <c r="P11314" s="2"/>
      <c r="Q11314" s="2"/>
      <c r="R11314" s="2"/>
      <c r="S11314" s="2"/>
      <c r="T11314" s="2"/>
      <c r="U11314" s="2"/>
      <c r="V11314" s="2"/>
      <c r="W11314" s="2"/>
      <c r="X11314" s="2"/>
      <c r="Y11314" s="2"/>
      <c r="Z11314" s="2"/>
    </row>
    <row r="11315">
      <c r="A11315" s="2"/>
      <c r="B11315" s="2"/>
      <c r="C11315" s="2"/>
      <c r="D11315" s="2"/>
      <c r="E11315" s="2"/>
      <c r="F11315" s="2"/>
      <c r="G11315" s="2"/>
      <c r="H11315" s="2"/>
      <c r="I11315" s="2"/>
      <c r="J11315" s="2"/>
      <c r="K11315" s="2"/>
      <c r="L11315" s="2"/>
      <c r="M11315" s="2"/>
      <c r="N11315" s="2"/>
      <c r="O11315" s="2"/>
      <c r="P11315" s="2"/>
      <c r="Q11315" s="2"/>
      <c r="R11315" s="2"/>
      <c r="S11315" s="2"/>
      <c r="T11315" s="2"/>
      <c r="U11315" s="2"/>
      <c r="V11315" s="2"/>
      <c r="W11315" s="2"/>
      <c r="X11315" s="2"/>
      <c r="Y11315" s="2"/>
      <c r="Z11315" s="2"/>
    </row>
    <row r="11316">
      <c r="A11316" s="2"/>
      <c r="B11316" s="2"/>
      <c r="C11316" s="2"/>
      <c r="D11316" s="2"/>
      <c r="E11316" s="2"/>
      <c r="F11316" s="2"/>
      <c r="G11316" s="2"/>
      <c r="H11316" s="2"/>
      <c r="I11316" s="2"/>
      <c r="J11316" s="2"/>
      <c r="K11316" s="2"/>
      <c r="L11316" s="2"/>
      <c r="M11316" s="2"/>
      <c r="N11316" s="2"/>
      <c r="O11316" s="2"/>
      <c r="P11316" s="2"/>
      <c r="Q11316" s="2"/>
      <c r="R11316" s="2"/>
      <c r="S11316" s="2"/>
      <c r="T11316" s="2"/>
      <c r="U11316" s="2"/>
      <c r="V11316" s="2"/>
      <c r="W11316" s="2"/>
      <c r="X11316" s="2"/>
      <c r="Y11316" s="2"/>
      <c r="Z11316" s="2"/>
    </row>
    <row r="11317">
      <c r="A11317" s="2"/>
      <c r="B11317" s="2"/>
      <c r="C11317" s="2"/>
      <c r="D11317" s="2"/>
      <c r="E11317" s="2"/>
      <c r="F11317" s="2"/>
      <c r="G11317" s="2"/>
      <c r="H11317" s="2"/>
      <c r="I11317" s="2"/>
      <c r="J11317" s="2"/>
      <c r="K11317" s="2"/>
      <c r="L11317" s="2"/>
      <c r="M11317" s="2"/>
      <c r="N11317" s="2"/>
      <c r="O11317" s="2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</row>
    <row r="11318">
      <c r="A11318" s="2"/>
      <c r="B11318" s="2"/>
      <c r="C11318" s="2"/>
      <c r="D11318" s="2"/>
      <c r="E11318" s="2"/>
      <c r="F11318" s="2"/>
      <c r="G11318" s="2"/>
      <c r="H11318" s="2"/>
      <c r="I11318" s="2"/>
      <c r="J11318" s="2"/>
      <c r="K11318" s="2"/>
      <c r="L11318" s="2"/>
      <c r="M11318" s="2"/>
      <c r="N11318" s="2"/>
      <c r="O11318" s="2"/>
      <c r="P11318" s="2"/>
      <c r="Q11318" s="2"/>
      <c r="R11318" s="2"/>
      <c r="S11318" s="2"/>
      <c r="T11318" s="2"/>
      <c r="U11318" s="2"/>
      <c r="V11318" s="2"/>
      <c r="W11318" s="2"/>
      <c r="X11318" s="2"/>
      <c r="Y11318" s="2"/>
      <c r="Z11318" s="2"/>
    </row>
    <row r="11319">
      <c r="A11319" s="2"/>
      <c r="B11319" s="2"/>
      <c r="C11319" s="2"/>
      <c r="D11319" s="2"/>
      <c r="E11319" s="2"/>
      <c r="F11319" s="2"/>
      <c r="G11319" s="2"/>
      <c r="H11319" s="2"/>
      <c r="I11319" s="2"/>
      <c r="J11319" s="2"/>
      <c r="K11319" s="2"/>
      <c r="L11319" s="2"/>
      <c r="M11319" s="2"/>
      <c r="N11319" s="2"/>
      <c r="O11319" s="2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</row>
    <row r="11320">
      <c r="A11320" s="2"/>
      <c r="B11320" s="2"/>
      <c r="C11320" s="2"/>
      <c r="D11320" s="2"/>
      <c r="E11320" s="2"/>
      <c r="F11320" s="2"/>
      <c r="G11320" s="2"/>
      <c r="H11320" s="2"/>
      <c r="I11320" s="2"/>
      <c r="J11320" s="2"/>
      <c r="K11320" s="2"/>
      <c r="L11320" s="2"/>
      <c r="M11320" s="2"/>
      <c r="N11320" s="2"/>
      <c r="O11320" s="2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</row>
    <row r="11321">
      <c r="A11321" s="2"/>
      <c r="B11321" s="2"/>
      <c r="C11321" s="2"/>
      <c r="D11321" s="2"/>
      <c r="E11321" s="2"/>
      <c r="F11321" s="2"/>
      <c r="G11321" s="2"/>
      <c r="H11321" s="2"/>
      <c r="I11321" s="2"/>
      <c r="J11321" s="2"/>
      <c r="K11321" s="2"/>
      <c r="L11321" s="2"/>
      <c r="M11321" s="2"/>
      <c r="N11321" s="2"/>
      <c r="O11321" s="2"/>
      <c r="P11321" s="2"/>
      <c r="Q11321" s="2"/>
      <c r="R11321" s="2"/>
      <c r="S11321" s="2"/>
      <c r="T11321" s="2"/>
      <c r="U11321" s="2"/>
      <c r="V11321" s="2"/>
      <c r="W11321" s="2"/>
      <c r="X11321" s="2"/>
      <c r="Y11321" s="2"/>
      <c r="Z11321" s="2"/>
    </row>
    <row r="11322">
      <c r="A11322" s="2"/>
      <c r="B11322" s="2"/>
      <c r="C11322" s="2"/>
      <c r="D11322" s="2"/>
      <c r="E11322" s="2"/>
      <c r="F11322" s="2"/>
      <c r="G11322" s="2"/>
      <c r="H11322" s="2"/>
      <c r="I11322" s="2"/>
      <c r="J11322" s="2"/>
      <c r="K11322" s="2"/>
      <c r="L11322" s="2"/>
      <c r="M11322" s="2"/>
      <c r="N11322" s="2"/>
      <c r="O11322" s="2"/>
      <c r="P11322" s="2"/>
      <c r="Q11322" s="2"/>
      <c r="R11322" s="2"/>
      <c r="S11322" s="2"/>
      <c r="T11322" s="2"/>
      <c r="U11322" s="2"/>
      <c r="V11322" s="2"/>
      <c r="W11322" s="2"/>
      <c r="X11322" s="2"/>
      <c r="Y11322" s="2"/>
      <c r="Z11322" s="2"/>
    </row>
    <row r="11323">
      <c r="A11323" s="2"/>
      <c r="B11323" s="2"/>
      <c r="C11323" s="2"/>
      <c r="D11323" s="2"/>
      <c r="E11323" s="2"/>
      <c r="F11323" s="2"/>
      <c r="G11323" s="2"/>
      <c r="H11323" s="2"/>
      <c r="I11323" s="2"/>
      <c r="J11323" s="2"/>
      <c r="K11323" s="2"/>
      <c r="L11323" s="2"/>
      <c r="M11323" s="2"/>
      <c r="N11323" s="2"/>
      <c r="O11323" s="2"/>
      <c r="P11323" s="2"/>
      <c r="Q11323" s="2"/>
      <c r="R11323" s="2"/>
      <c r="S11323" s="2"/>
      <c r="T11323" s="2"/>
      <c r="U11323" s="2"/>
      <c r="V11323" s="2"/>
      <c r="W11323" s="2"/>
      <c r="X11323" s="2"/>
      <c r="Y11323" s="2"/>
      <c r="Z11323" s="2"/>
    </row>
    <row r="11324">
      <c r="A11324" s="2"/>
      <c r="B11324" s="2"/>
      <c r="C11324" s="2"/>
      <c r="D11324" s="2"/>
      <c r="E11324" s="2"/>
      <c r="F11324" s="2"/>
      <c r="G11324" s="2"/>
      <c r="H11324" s="2"/>
      <c r="I11324" s="2"/>
      <c r="J11324" s="2"/>
      <c r="K11324" s="2"/>
      <c r="L11324" s="2"/>
      <c r="M11324" s="2"/>
      <c r="N11324" s="2"/>
      <c r="O11324" s="2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</row>
    <row r="11325">
      <c r="A11325" s="2"/>
      <c r="B11325" s="2"/>
      <c r="C11325" s="2"/>
      <c r="D11325" s="2"/>
      <c r="E11325" s="2"/>
      <c r="F11325" s="2"/>
      <c r="G11325" s="2"/>
      <c r="H11325" s="2"/>
      <c r="I11325" s="2"/>
      <c r="J11325" s="2"/>
      <c r="K11325" s="2"/>
      <c r="L11325" s="2"/>
      <c r="M11325" s="2"/>
      <c r="N11325" s="2"/>
      <c r="O11325" s="2"/>
      <c r="P11325" s="2"/>
      <c r="Q11325" s="2"/>
      <c r="R11325" s="2"/>
      <c r="S11325" s="2"/>
      <c r="T11325" s="2"/>
      <c r="U11325" s="2"/>
      <c r="V11325" s="2"/>
      <c r="W11325" s="2"/>
      <c r="X11325" s="2"/>
      <c r="Y11325" s="2"/>
      <c r="Z11325" s="2"/>
    </row>
    <row r="11326">
      <c r="A11326" s="2"/>
      <c r="B11326" s="2"/>
      <c r="C11326" s="2"/>
      <c r="D11326" s="2"/>
      <c r="E11326" s="2"/>
      <c r="F11326" s="2"/>
      <c r="G11326" s="2"/>
      <c r="H11326" s="2"/>
      <c r="I11326" s="2"/>
      <c r="J11326" s="2"/>
      <c r="K11326" s="2"/>
      <c r="L11326" s="2"/>
      <c r="M11326" s="2"/>
      <c r="N11326" s="2"/>
      <c r="O11326" s="2"/>
      <c r="P11326" s="2"/>
      <c r="Q11326" s="2"/>
      <c r="R11326" s="2"/>
      <c r="S11326" s="2"/>
      <c r="T11326" s="2"/>
      <c r="U11326" s="2"/>
      <c r="V11326" s="2"/>
      <c r="W11326" s="2"/>
      <c r="X11326" s="2"/>
      <c r="Y11326" s="2"/>
      <c r="Z11326" s="2"/>
    </row>
    <row r="11327">
      <c r="A11327" s="2"/>
      <c r="B11327" s="2"/>
      <c r="C11327" s="2"/>
      <c r="D11327" s="2"/>
      <c r="E11327" s="2"/>
      <c r="F11327" s="2"/>
      <c r="G11327" s="2"/>
      <c r="H11327" s="2"/>
      <c r="I11327" s="2"/>
      <c r="J11327" s="2"/>
      <c r="K11327" s="2"/>
      <c r="L11327" s="2"/>
      <c r="M11327" s="2"/>
      <c r="N11327" s="2"/>
      <c r="O11327" s="2"/>
      <c r="P11327" s="2"/>
      <c r="Q11327" s="2"/>
      <c r="R11327" s="2"/>
      <c r="S11327" s="2"/>
      <c r="T11327" s="2"/>
      <c r="U11327" s="2"/>
      <c r="V11327" s="2"/>
      <c r="W11327" s="2"/>
      <c r="X11327" s="2"/>
      <c r="Y11327" s="2"/>
      <c r="Z11327" s="2"/>
    </row>
    <row r="11328">
      <c r="A11328" s="2"/>
      <c r="B11328" s="2"/>
      <c r="C11328" s="2"/>
      <c r="D11328" s="2"/>
      <c r="E11328" s="2"/>
      <c r="F11328" s="2"/>
      <c r="G11328" s="2"/>
      <c r="H11328" s="2"/>
      <c r="I11328" s="2"/>
      <c r="J11328" s="2"/>
      <c r="K11328" s="2"/>
      <c r="L11328" s="2"/>
      <c r="M11328" s="2"/>
      <c r="N11328" s="2"/>
      <c r="O11328" s="2"/>
      <c r="P11328" s="2"/>
      <c r="Q11328" s="2"/>
      <c r="R11328" s="2"/>
      <c r="S11328" s="2"/>
      <c r="T11328" s="2"/>
      <c r="U11328" s="2"/>
      <c r="V11328" s="2"/>
      <c r="W11328" s="2"/>
      <c r="X11328" s="2"/>
      <c r="Y11328" s="2"/>
      <c r="Z11328" s="2"/>
    </row>
    <row r="11329">
      <c r="A11329" s="2"/>
      <c r="B11329" s="2"/>
      <c r="C11329" s="2"/>
      <c r="D11329" s="2"/>
      <c r="E11329" s="2"/>
      <c r="F11329" s="2"/>
      <c r="G11329" s="2"/>
      <c r="H11329" s="2"/>
      <c r="I11329" s="2"/>
      <c r="J11329" s="2"/>
      <c r="K11329" s="2"/>
      <c r="L11329" s="2"/>
      <c r="M11329" s="2"/>
      <c r="N11329" s="2"/>
      <c r="O11329" s="2"/>
      <c r="P11329" s="2"/>
      <c r="Q11329" s="2"/>
      <c r="R11329" s="2"/>
      <c r="S11329" s="2"/>
      <c r="T11329" s="2"/>
      <c r="U11329" s="2"/>
      <c r="V11329" s="2"/>
      <c r="W11329" s="2"/>
      <c r="X11329" s="2"/>
      <c r="Y11329" s="2"/>
      <c r="Z11329" s="2"/>
    </row>
    <row r="11330">
      <c r="A11330" s="2"/>
      <c r="B11330" s="2"/>
      <c r="C11330" s="2"/>
      <c r="D11330" s="2"/>
      <c r="E11330" s="2"/>
      <c r="F11330" s="2"/>
      <c r="G11330" s="2"/>
      <c r="H11330" s="2"/>
      <c r="I11330" s="2"/>
      <c r="J11330" s="2"/>
      <c r="K11330" s="2"/>
      <c r="L11330" s="2"/>
      <c r="M11330" s="2"/>
      <c r="N11330" s="2"/>
      <c r="O11330" s="2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</row>
    <row r="11331">
      <c r="A11331" s="2"/>
      <c r="B11331" s="2"/>
      <c r="C11331" s="2"/>
      <c r="D11331" s="2"/>
      <c r="E11331" s="2"/>
      <c r="F11331" s="2"/>
      <c r="G11331" s="2"/>
      <c r="H11331" s="2"/>
      <c r="I11331" s="2"/>
      <c r="J11331" s="2"/>
      <c r="K11331" s="2"/>
      <c r="L11331" s="2"/>
      <c r="M11331" s="2"/>
      <c r="N11331" s="2"/>
      <c r="O11331" s="2"/>
      <c r="P11331" s="2"/>
      <c r="Q11331" s="2"/>
      <c r="R11331" s="2"/>
      <c r="S11331" s="2"/>
      <c r="T11331" s="2"/>
      <c r="U11331" s="2"/>
      <c r="V11331" s="2"/>
      <c r="W11331" s="2"/>
      <c r="X11331" s="2"/>
      <c r="Y11331" s="2"/>
      <c r="Z11331" s="2"/>
    </row>
    <row r="11332">
      <c r="A11332" s="2"/>
      <c r="B11332" s="2"/>
      <c r="C11332" s="2"/>
      <c r="D11332" s="2"/>
      <c r="E11332" s="2"/>
      <c r="F11332" s="2"/>
      <c r="G11332" s="2"/>
      <c r="H11332" s="2"/>
      <c r="I11332" s="2"/>
      <c r="J11332" s="2"/>
      <c r="K11332" s="2"/>
      <c r="L11332" s="2"/>
      <c r="M11332" s="2"/>
      <c r="N11332" s="2"/>
      <c r="O11332" s="2"/>
      <c r="P11332" s="2"/>
      <c r="Q11332" s="2"/>
      <c r="R11332" s="2"/>
      <c r="S11332" s="2"/>
      <c r="T11332" s="2"/>
      <c r="U11332" s="2"/>
      <c r="V11332" s="2"/>
      <c r="W11332" s="2"/>
      <c r="X11332" s="2"/>
      <c r="Y11332" s="2"/>
      <c r="Z11332" s="2"/>
    </row>
    <row r="11333">
      <c r="A11333" s="2"/>
      <c r="B11333" s="2"/>
      <c r="C11333" s="2"/>
      <c r="D11333" s="2"/>
      <c r="E11333" s="2"/>
      <c r="F11333" s="2"/>
      <c r="G11333" s="2"/>
      <c r="H11333" s="2"/>
      <c r="I11333" s="2"/>
      <c r="J11333" s="2"/>
      <c r="K11333" s="2"/>
      <c r="L11333" s="2"/>
      <c r="M11333" s="2"/>
      <c r="N11333" s="2"/>
      <c r="O11333" s="2"/>
      <c r="P11333" s="2"/>
      <c r="Q11333" s="2"/>
      <c r="R11333" s="2"/>
      <c r="S11333" s="2"/>
      <c r="T11333" s="2"/>
      <c r="U11333" s="2"/>
      <c r="V11333" s="2"/>
      <c r="W11333" s="2"/>
      <c r="X11333" s="2"/>
      <c r="Y11333" s="2"/>
      <c r="Z11333" s="2"/>
    </row>
    <row r="11334">
      <c r="A11334" s="2"/>
      <c r="B11334" s="2"/>
      <c r="C11334" s="2"/>
      <c r="D11334" s="2"/>
      <c r="E11334" s="2"/>
      <c r="F11334" s="2"/>
      <c r="G11334" s="2"/>
      <c r="H11334" s="2"/>
      <c r="I11334" s="2"/>
      <c r="J11334" s="2"/>
      <c r="K11334" s="2"/>
      <c r="L11334" s="2"/>
      <c r="M11334" s="2"/>
      <c r="N11334" s="2"/>
      <c r="O11334" s="2"/>
      <c r="P11334" s="2"/>
      <c r="Q11334" s="2"/>
      <c r="R11334" s="2"/>
      <c r="S11334" s="2"/>
      <c r="T11334" s="2"/>
      <c r="U11334" s="2"/>
      <c r="V11334" s="2"/>
      <c r="W11334" s="2"/>
      <c r="X11334" s="2"/>
      <c r="Y11334" s="2"/>
      <c r="Z11334" s="2"/>
    </row>
    <row r="11335">
      <c r="A11335" s="2"/>
      <c r="B11335" s="2"/>
      <c r="C11335" s="2"/>
      <c r="D11335" s="2"/>
      <c r="E11335" s="2"/>
      <c r="F11335" s="2"/>
      <c r="G11335" s="2"/>
      <c r="H11335" s="2"/>
      <c r="I11335" s="2"/>
      <c r="J11335" s="2"/>
      <c r="K11335" s="2"/>
      <c r="L11335" s="2"/>
      <c r="M11335" s="2"/>
      <c r="N11335" s="2"/>
      <c r="O11335" s="2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</row>
    <row r="11336">
      <c r="A11336" s="2"/>
      <c r="B11336" s="2"/>
      <c r="C11336" s="2"/>
      <c r="D11336" s="2"/>
      <c r="E11336" s="2"/>
      <c r="F11336" s="2"/>
      <c r="G11336" s="2"/>
      <c r="H11336" s="2"/>
      <c r="I11336" s="2"/>
      <c r="J11336" s="2"/>
      <c r="K11336" s="2"/>
      <c r="L11336" s="2"/>
      <c r="M11336" s="2"/>
      <c r="N11336" s="2"/>
      <c r="O11336" s="2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</row>
    <row r="11337">
      <c r="A11337" s="2"/>
      <c r="B11337" s="2"/>
      <c r="C11337" s="2"/>
      <c r="D11337" s="2"/>
      <c r="E11337" s="2"/>
      <c r="F11337" s="2"/>
      <c r="G11337" s="2"/>
      <c r="H11337" s="2"/>
      <c r="I11337" s="2"/>
      <c r="J11337" s="2"/>
      <c r="K11337" s="2"/>
      <c r="L11337" s="2"/>
      <c r="M11337" s="2"/>
      <c r="N11337" s="2"/>
      <c r="O11337" s="2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</row>
    <row r="11338">
      <c r="A11338" s="2"/>
      <c r="B11338" s="2"/>
      <c r="C11338" s="2"/>
      <c r="D11338" s="2"/>
      <c r="E11338" s="2"/>
      <c r="F11338" s="2"/>
      <c r="G11338" s="2"/>
      <c r="H11338" s="2"/>
      <c r="I11338" s="2"/>
      <c r="J11338" s="2"/>
      <c r="K11338" s="2"/>
      <c r="L11338" s="2"/>
      <c r="M11338" s="2"/>
      <c r="N11338" s="2"/>
      <c r="O11338" s="2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</row>
    <row r="11339">
      <c r="A11339" s="2"/>
      <c r="B11339" s="2"/>
      <c r="C11339" s="2"/>
      <c r="D11339" s="2"/>
      <c r="E11339" s="2"/>
      <c r="F11339" s="2"/>
      <c r="G11339" s="2"/>
      <c r="H11339" s="2"/>
      <c r="I11339" s="2"/>
      <c r="J11339" s="2"/>
      <c r="K11339" s="2"/>
      <c r="L11339" s="2"/>
      <c r="M11339" s="2"/>
      <c r="N11339" s="2"/>
      <c r="O11339" s="2"/>
      <c r="P11339" s="2"/>
      <c r="Q11339" s="2"/>
      <c r="R11339" s="2"/>
      <c r="S11339" s="2"/>
      <c r="T11339" s="2"/>
      <c r="U11339" s="2"/>
      <c r="V11339" s="2"/>
      <c r="W11339" s="2"/>
      <c r="X11339" s="2"/>
      <c r="Y11339" s="2"/>
      <c r="Z11339" s="2"/>
    </row>
    <row r="11340">
      <c r="A11340" s="2"/>
      <c r="B11340" s="2"/>
      <c r="C11340" s="2"/>
      <c r="D11340" s="2"/>
      <c r="E11340" s="2"/>
      <c r="F11340" s="2"/>
      <c r="G11340" s="2"/>
      <c r="H11340" s="2"/>
      <c r="I11340" s="2"/>
      <c r="J11340" s="2"/>
      <c r="K11340" s="2"/>
      <c r="L11340" s="2"/>
      <c r="M11340" s="2"/>
      <c r="N11340" s="2"/>
      <c r="O11340" s="2"/>
      <c r="P11340" s="2"/>
      <c r="Q11340" s="2"/>
      <c r="R11340" s="2"/>
      <c r="S11340" s="2"/>
      <c r="T11340" s="2"/>
      <c r="U11340" s="2"/>
      <c r="V11340" s="2"/>
      <c r="W11340" s="2"/>
      <c r="X11340" s="2"/>
      <c r="Y11340" s="2"/>
      <c r="Z11340" s="2"/>
    </row>
    <row r="11341">
      <c r="A11341" s="2"/>
      <c r="B11341" s="2"/>
      <c r="C11341" s="2"/>
      <c r="D11341" s="2"/>
      <c r="E11341" s="2"/>
      <c r="F11341" s="2"/>
      <c r="G11341" s="2"/>
      <c r="H11341" s="2"/>
      <c r="I11341" s="2"/>
      <c r="J11341" s="2"/>
      <c r="K11341" s="2"/>
      <c r="L11341" s="2"/>
      <c r="M11341" s="2"/>
      <c r="N11341" s="2"/>
      <c r="O11341" s="2"/>
      <c r="P11341" s="2"/>
      <c r="Q11341" s="2"/>
      <c r="R11341" s="2"/>
      <c r="S11341" s="2"/>
      <c r="T11341" s="2"/>
      <c r="U11341" s="2"/>
      <c r="V11341" s="2"/>
      <c r="W11341" s="2"/>
      <c r="X11341" s="2"/>
      <c r="Y11341" s="2"/>
      <c r="Z11341" s="2"/>
    </row>
    <row r="11342">
      <c r="A11342" s="2"/>
      <c r="B11342" s="2"/>
      <c r="C11342" s="2"/>
      <c r="D11342" s="2"/>
      <c r="E11342" s="2"/>
      <c r="F11342" s="2"/>
      <c r="G11342" s="2"/>
      <c r="H11342" s="2"/>
      <c r="I11342" s="2"/>
      <c r="J11342" s="2"/>
      <c r="K11342" s="2"/>
      <c r="L11342" s="2"/>
      <c r="M11342" s="2"/>
      <c r="N11342" s="2"/>
      <c r="O11342" s="2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</row>
    <row r="11343">
      <c r="A11343" s="2"/>
      <c r="B11343" s="2"/>
      <c r="C11343" s="2"/>
      <c r="D11343" s="2"/>
      <c r="E11343" s="2"/>
      <c r="F11343" s="2"/>
      <c r="G11343" s="2"/>
      <c r="H11343" s="2"/>
      <c r="I11343" s="2"/>
      <c r="J11343" s="2"/>
      <c r="K11343" s="2"/>
      <c r="L11343" s="2"/>
      <c r="M11343" s="2"/>
      <c r="N11343" s="2"/>
      <c r="O11343" s="2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</row>
    <row r="11344">
      <c r="A11344" s="2"/>
      <c r="B11344" s="2"/>
      <c r="C11344" s="2"/>
      <c r="D11344" s="2"/>
      <c r="E11344" s="2"/>
      <c r="F11344" s="2"/>
      <c r="G11344" s="2"/>
      <c r="H11344" s="2"/>
      <c r="I11344" s="2"/>
      <c r="J11344" s="2"/>
      <c r="K11344" s="2"/>
      <c r="L11344" s="2"/>
      <c r="M11344" s="2"/>
      <c r="N11344" s="2"/>
      <c r="O11344" s="2"/>
      <c r="P11344" s="2"/>
      <c r="Q11344" s="2"/>
      <c r="R11344" s="2"/>
      <c r="S11344" s="2"/>
      <c r="T11344" s="2"/>
      <c r="U11344" s="2"/>
      <c r="V11344" s="2"/>
      <c r="W11344" s="2"/>
      <c r="X11344" s="2"/>
      <c r="Y11344" s="2"/>
      <c r="Z11344" s="2"/>
    </row>
    <row r="11345">
      <c r="A11345" s="2"/>
      <c r="B11345" s="2"/>
      <c r="C11345" s="2"/>
      <c r="D11345" s="2"/>
      <c r="E11345" s="2"/>
      <c r="F11345" s="2"/>
      <c r="G11345" s="2"/>
      <c r="H11345" s="2"/>
      <c r="I11345" s="2"/>
      <c r="J11345" s="2"/>
      <c r="K11345" s="2"/>
      <c r="L11345" s="2"/>
      <c r="M11345" s="2"/>
      <c r="N11345" s="2"/>
      <c r="O11345" s="2"/>
      <c r="P11345" s="2"/>
      <c r="Q11345" s="2"/>
      <c r="R11345" s="2"/>
      <c r="S11345" s="2"/>
      <c r="T11345" s="2"/>
      <c r="U11345" s="2"/>
      <c r="V11345" s="2"/>
      <c r="W11345" s="2"/>
      <c r="X11345" s="2"/>
      <c r="Y11345" s="2"/>
      <c r="Z11345" s="2"/>
    </row>
    <row r="11346">
      <c r="A11346" s="2"/>
      <c r="B11346" s="2"/>
      <c r="C11346" s="2"/>
      <c r="D11346" s="2"/>
      <c r="E11346" s="2"/>
      <c r="F11346" s="2"/>
      <c r="G11346" s="2"/>
      <c r="H11346" s="2"/>
      <c r="I11346" s="2"/>
      <c r="J11346" s="2"/>
      <c r="K11346" s="2"/>
      <c r="L11346" s="2"/>
      <c r="M11346" s="2"/>
      <c r="N11346" s="2"/>
      <c r="O11346" s="2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</row>
    <row r="11347">
      <c r="A11347" s="2"/>
      <c r="B11347" s="2"/>
      <c r="C11347" s="2"/>
      <c r="D11347" s="2"/>
      <c r="E11347" s="2"/>
      <c r="F11347" s="2"/>
      <c r="G11347" s="2"/>
      <c r="H11347" s="2"/>
      <c r="I11347" s="2"/>
      <c r="J11347" s="2"/>
      <c r="K11347" s="2"/>
      <c r="L11347" s="2"/>
      <c r="M11347" s="2"/>
      <c r="N11347" s="2"/>
      <c r="O11347" s="2"/>
      <c r="P11347" s="2"/>
      <c r="Q11347" s="2"/>
      <c r="R11347" s="2"/>
      <c r="S11347" s="2"/>
      <c r="T11347" s="2"/>
      <c r="U11347" s="2"/>
      <c r="V11347" s="2"/>
      <c r="W11347" s="2"/>
      <c r="X11347" s="2"/>
      <c r="Y11347" s="2"/>
      <c r="Z11347" s="2"/>
    </row>
    <row r="11348">
      <c r="A11348" s="2"/>
      <c r="B11348" s="2"/>
      <c r="C11348" s="2"/>
      <c r="D11348" s="2"/>
      <c r="E11348" s="2"/>
      <c r="F11348" s="2"/>
      <c r="G11348" s="2"/>
      <c r="H11348" s="2"/>
      <c r="I11348" s="2"/>
      <c r="J11348" s="2"/>
      <c r="K11348" s="2"/>
      <c r="L11348" s="2"/>
      <c r="M11348" s="2"/>
      <c r="N11348" s="2"/>
      <c r="O11348" s="2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</row>
    <row r="11349">
      <c r="A11349" s="2"/>
      <c r="B11349" s="2"/>
      <c r="C11349" s="2"/>
      <c r="D11349" s="2"/>
      <c r="E11349" s="2"/>
      <c r="F11349" s="2"/>
      <c r="G11349" s="2"/>
      <c r="H11349" s="2"/>
      <c r="I11349" s="2"/>
      <c r="J11349" s="2"/>
      <c r="K11349" s="2"/>
      <c r="L11349" s="2"/>
      <c r="M11349" s="2"/>
      <c r="N11349" s="2"/>
      <c r="O11349" s="2"/>
      <c r="P11349" s="2"/>
      <c r="Q11349" s="2"/>
      <c r="R11349" s="2"/>
      <c r="S11349" s="2"/>
      <c r="T11349" s="2"/>
      <c r="U11349" s="2"/>
      <c r="V11349" s="2"/>
      <c r="W11349" s="2"/>
      <c r="X11349" s="2"/>
      <c r="Y11349" s="2"/>
      <c r="Z11349" s="2"/>
    </row>
    <row r="11350">
      <c r="A11350" s="2"/>
      <c r="B11350" s="2"/>
      <c r="C11350" s="2"/>
      <c r="D11350" s="2"/>
      <c r="E11350" s="2"/>
      <c r="F11350" s="2"/>
      <c r="G11350" s="2"/>
      <c r="H11350" s="2"/>
      <c r="I11350" s="2"/>
      <c r="J11350" s="2"/>
      <c r="K11350" s="2"/>
      <c r="L11350" s="2"/>
      <c r="M11350" s="2"/>
      <c r="N11350" s="2"/>
      <c r="O11350" s="2"/>
      <c r="P11350" s="2"/>
      <c r="Q11350" s="2"/>
      <c r="R11350" s="2"/>
      <c r="S11350" s="2"/>
      <c r="T11350" s="2"/>
      <c r="U11350" s="2"/>
      <c r="V11350" s="2"/>
      <c r="W11350" s="2"/>
      <c r="X11350" s="2"/>
      <c r="Y11350" s="2"/>
      <c r="Z11350" s="2"/>
    </row>
    <row r="11351">
      <c r="A11351" s="2"/>
      <c r="B11351" s="2"/>
      <c r="C11351" s="2"/>
      <c r="D11351" s="2"/>
      <c r="E11351" s="2"/>
      <c r="F11351" s="2"/>
      <c r="G11351" s="2"/>
      <c r="H11351" s="2"/>
      <c r="I11351" s="2"/>
      <c r="J11351" s="2"/>
      <c r="K11351" s="2"/>
      <c r="L11351" s="2"/>
      <c r="M11351" s="2"/>
      <c r="N11351" s="2"/>
      <c r="O11351" s="2"/>
      <c r="P11351" s="2"/>
      <c r="Q11351" s="2"/>
      <c r="R11351" s="2"/>
      <c r="S11351" s="2"/>
      <c r="T11351" s="2"/>
      <c r="U11351" s="2"/>
      <c r="V11351" s="2"/>
      <c r="W11351" s="2"/>
      <c r="X11351" s="2"/>
      <c r="Y11351" s="2"/>
      <c r="Z11351" s="2"/>
    </row>
    <row r="11352">
      <c r="A11352" s="2"/>
      <c r="B11352" s="2"/>
      <c r="C11352" s="2"/>
      <c r="D11352" s="2"/>
      <c r="E11352" s="2"/>
      <c r="F11352" s="2"/>
      <c r="G11352" s="2"/>
      <c r="H11352" s="2"/>
      <c r="I11352" s="2"/>
      <c r="J11352" s="2"/>
      <c r="K11352" s="2"/>
      <c r="L11352" s="2"/>
      <c r="M11352" s="2"/>
      <c r="N11352" s="2"/>
      <c r="O11352" s="2"/>
      <c r="P11352" s="2"/>
      <c r="Q11352" s="2"/>
      <c r="R11352" s="2"/>
      <c r="S11352" s="2"/>
      <c r="T11352" s="2"/>
      <c r="U11352" s="2"/>
      <c r="V11352" s="2"/>
      <c r="W11352" s="2"/>
      <c r="X11352" s="2"/>
      <c r="Y11352" s="2"/>
      <c r="Z11352" s="2"/>
    </row>
    <row r="11353">
      <c r="A11353" s="2"/>
      <c r="B11353" s="2"/>
      <c r="C11353" s="2"/>
      <c r="D11353" s="2"/>
      <c r="E11353" s="2"/>
      <c r="F11353" s="2"/>
      <c r="G11353" s="2"/>
      <c r="H11353" s="2"/>
      <c r="I11353" s="2"/>
      <c r="J11353" s="2"/>
      <c r="K11353" s="2"/>
      <c r="L11353" s="2"/>
      <c r="M11353" s="2"/>
      <c r="N11353" s="2"/>
      <c r="O11353" s="2"/>
      <c r="P11353" s="2"/>
      <c r="Q11353" s="2"/>
      <c r="R11353" s="2"/>
      <c r="S11353" s="2"/>
      <c r="T11353" s="2"/>
      <c r="U11353" s="2"/>
      <c r="V11353" s="2"/>
      <c r="W11353" s="2"/>
      <c r="X11353" s="2"/>
      <c r="Y11353" s="2"/>
      <c r="Z11353" s="2"/>
    </row>
    <row r="11354">
      <c r="A11354" s="2"/>
      <c r="B11354" s="2"/>
      <c r="C11354" s="2"/>
      <c r="D11354" s="2"/>
      <c r="E11354" s="2"/>
      <c r="F11354" s="2"/>
      <c r="G11354" s="2"/>
      <c r="H11354" s="2"/>
      <c r="I11354" s="2"/>
      <c r="J11354" s="2"/>
      <c r="K11354" s="2"/>
      <c r="L11354" s="2"/>
      <c r="M11354" s="2"/>
      <c r="N11354" s="2"/>
      <c r="O11354" s="2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</row>
    <row r="11355">
      <c r="A11355" s="2"/>
      <c r="B11355" s="2"/>
      <c r="C11355" s="2"/>
      <c r="D11355" s="2"/>
      <c r="E11355" s="2"/>
      <c r="F11355" s="2"/>
      <c r="G11355" s="2"/>
      <c r="H11355" s="2"/>
      <c r="I11355" s="2"/>
      <c r="J11355" s="2"/>
      <c r="K11355" s="2"/>
      <c r="L11355" s="2"/>
      <c r="M11355" s="2"/>
      <c r="N11355" s="2"/>
      <c r="O11355" s="2"/>
      <c r="P11355" s="2"/>
      <c r="Q11355" s="2"/>
      <c r="R11355" s="2"/>
      <c r="S11355" s="2"/>
      <c r="T11355" s="2"/>
      <c r="U11355" s="2"/>
      <c r="V11355" s="2"/>
      <c r="W11355" s="2"/>
      <c r="X11355" s="2"/>
      <c r="Y11355" s="2"/>
      <c r="Z11355" s="2"/>
    </row>
    <row r="11356">
      <c r="A11356" s="2"/>
      <c r="B11356" s="2"/>
      <c r="C11356" s="2"/>
      <c r="D11356" s="2"/>
      <c r="E11356" s="2"/>
      <c r="F11356" s="2"/>
      <c r="G11356" s="2"/>
      <c r="H11356" s="2"/>
      <c r="I11356" s="2"/>
      <c r="J11356" s="2"/>
      <c r="K11356" s="2"/>
      <c r="L11356" s="2"/>
      <c r="M11356" s="2"/>
      <c r="N11356" s="2"/>
      <c r="O11356" s="2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</row>
    <row r="11357">
      <c r="A11357" s="2"/>
      <c r="B11357" s="2"/>
      <c r="C11357" s="2"/>
      <c r="D11357" s="2"/>
      <c r="E11357" s="2"/>
      <c r="F11357" s="2"/>
      <c r="G11357" s="2"/>
      <c r="H11357" s="2"/>
      <c r="I11357" s="2"/>
      <c r="J11357" s="2"/>
      <c r="K11357" s="2"/>
      <c r="L11357" s="2"/>
      <c r="M11357" s="2"/>
      <c r="N11357" s="2"/>
      <c r="O11357" s="2"/>
      <c r="P11357" s="2"/>
      <c r="Q11357" s="2"/>
      <c r="R11357" s="2"/>
      <c r="S11357" s="2"/>
      <c r="T11357" s="2"/>
      <c r="U11357" s="2"/>
      <c r="V11357" s="2"/>
      <c r="W11357" s="2"/>
      <c r="X11357" s="2"/>
      <c r="Y11357" s="2"/>
      <c r="Z11357" s="2"/>
    </row>
    <row r="11358">
      <c r="A11358" s="2"/>
      <c r="B11358" s="2"/>
      <c r="C11358" s="2"/>
      <c r="D11358" s="2"/>
      <c r="E11358" s="2"/>
      <c r="F11358" s="2"/>
      <c r="G11358" s="2"/>
      <c r="H11358" s="2"/>
      <c r="I11358" s="2"/>
      <c r="J11358" s="2"/>
      <c r="K11358" s="2"/>
      <c r="L11358" s="2"/>
      <c r="M11358" s="2"/>
      <c r="N11358" s="2"/>
      <c r="O11358" s="2"/>
      <c r="P11358" s="2"/>
      <c r="Q11358" s="2"/>
      <c r="R11358" s="2"/>
      <c r="S11358" s="2"/>
      <c r="T11358" s="2"/>
      <c r="U11358" s="2"/>
      <c r="V11358" s="2"/>
      <c r="W11358" s="2"/>
      <c r="X11358" s="2"/>
      <c r="Y11358" s="2"/>
      <c r="Z11358" s="2"/>
    </row>
    <row r="11359">
      <c r="A11359" s="2"/>
      <c r="B11359" s="2"/>
      <c r="C11359" s="2"/>
      <c r="D11359" s="2"/>
      <c r="E11359" s="2"/>
      <c r="F11359" s="2"/>
      <c r="G11359" s="2"/>
      <c r="H11359" s="2"/>
      <c r="I11359" s="2"/>
      <c r="J11359" s="2"/>
      <c r="K11359" s="2"/>
      <c r="L11359" s="2"/>
      <c r="M11359" s="2"/>
      <c r="N11359" s="2"/>
      <c r="O11359" s="2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</row>
    <row r="11360">
      <c r="A11360" s="2"/>
      <c r="B11360" s="2"/>
      <c r="C11360" s="2"/>
      <c r="D11360" s="2"/>
      <c r="E11360" s="2"/>
      <c r="F11360" s="2"/>
      <c r="G11360" s="2"/>
      <c r="H11360" s="2"/>
      <c r="I11360" s="2"/>
      <c r="J11360" s="2"/>
      <c r="K11360" s="2"/>
      <c r="L11360" s="2"/>
      <c r="M11360" s="2"/>
      <c r="N11360" s="2"/>
      <c r="O11360" s="2"/>
      <c r="P11360" s="2"/>
      <c r="Q11360" s="2"/>
      <c r="R11360" s="2"/>
      <c r="S11360" s="2"/>
      <c r="T11360" s="2"/>
      <c r="U11360" s="2"/>
      <c r="V11360" s="2"/>
      <c r="W11360" s="2"/>
      <c r="X11360" s="2"/>
      <c r="Y11360" s="2"/>
      <c r="Z11360" s="2"/>
    </row>
    <row r="11361">
      <c r="A11361" s="2"/>
      <c r="B11361" s="2"/>
      <c r="C11361" s="2"/>
      <c r="D11361" s="2"/>
      <c r="E11361" s="2"/>
      <c r="F11361" s="2"/>
      <c r="G11361" s="2"/>
      <c r="H11361" s="2"/>
      <c r="I11361" s="2"/>
      <c r="J11361" s="2"/>
      <c r="K11361" s="2"/>
      <c r="L11361" s="2"/>
      <c r="M11361" s="2"/>
      <c r="N11361" s="2"/>
      <c r="O11361" s="2"/>
      <c r="P11361" s="2"/>
      <c r="Q11361" s="2"/>
      <c r="R11361" s="2"/>
      <c r="S11361" s="2"/>
      <c r="T11361" s="2"/>
      <c r="U11361" s="2"/>
      <c r="V11361" s="2"/>
      <c r="W11361" s="2"/>
      <c r="X11361" s="2"/>
      <c r="Y11361" s="2"/>
      <c r="Z11361" s="2"/>
    </row>
    <row r="11362">
      <c r="A11362" s="2"/>
      <c r="B11362" s="2"/>
      <c r="C11362" s="2"/>
      <c r="D11362" s="2"/>
      <c r="E11362" s="2"/>
      <c r="F11362" s="2"/>
      <c r="G11362" s="2"/>
      <c r="H11362" s="2"/>
      <c r="I11362" s="2"/>
      <c r="J11362" s="2"/>
      <c r="K11362" s="2"/>
      <c r="L11362" s="2"/>
      <c r="M11362" s="2"/>
      <c r="N11362" s="2"/>
      <c r="O11362" s="2"/>
      <c r="P11362" s="2"/>
      <c r="Q11362" s="2"/>
      <c r="R11362" s="2"/>
      <c r="S11362" s="2"/>
      <c r="T11362" s="2"/>
      <c r="U11362" s="2"/>
      <c r="V11362" s="2"/>
      <c r="W11362" s="2"/>
      <c r="X11362" s="2"/>
      <c r="Y11362" s="2"/>
      <c r="Z11362" s="2"/>
    </row>
    <row r="11363">
      <c r="A11363" s="2"/>
      <c r="B11363" s="2"/>
      <c r="C11363" s="2"/>
      <c r="D11363" s="2"/>
      <c r="E11363" s="2"/>
      <c r="F11363" s="2"/>
      <c r="G11363" s="2"/>
      <c r="H11363" s="2"/>
      <c r="I11363" s="2"/>
      <c r="J11363" s="2"/>
      <c r="K11363" s="2"/>
      <c r="L11363" s="2"/>
      <c r="M11363" s="2"/>
      <c r="N11363" s="2"/>
      <c r="O11363" s="2"/>
      <c r="P11363" s="2"/>
      <c r="Q11363" s="2"/>
      <c r="R11363" s="2"/>
      <c r="S11363" s="2"/>
      <c r="T11363" s="2"/>
      <c r="U11363" s="2"/>
      <c r="V11363" s="2"/>
      <c r="W11363" s="2"/>
      <c r="X11363" s="2"/>
      <c r="Y11363" s="2"/>
      <c r="Z11363" s="2"/>
    </row>
    <row r="11364">
      <c r="A11364" s="2"/>
      <c r="B11364" s="2"/>
      <c r="C11364" s="2"/>
      <c r="D11364" s="2"/>
      <c r="E11364" s="2"/>
      <c r="F11364" s="2"/>
      <c r="G11364" s="2"/>
      <c r="H11364" s="2"/>
      <c r="I11364" s="2"/>
      <c r="J11364" s="2"/>
      <c r="K11364" s="2"/>
      <c r="L11364" s="2"/>
      <c r="M11364" s="2"/>
      <c r="N11364" s="2"/>
      <c r="O11364" s="2"/>
      <c r="P11364" s="2"/>
      <c r="Q11364" s="2"/>
      <c r="R11364" s="2"/>
      <c r="S11364" s="2"/>
      <c r="T11364" s="2"/>
      <c r="U11364" s="2"/>
      <c r="V11364" s="2"/>
      <c r="W11364" s="2"/>
      <c r="X11364" s="2"/>
      <c r="Y11364" s="2"/>
      <c r="Z11364" s="2"/>
    </row>
    <row r="11365">
      <c r="A11365" s="2"/>
      <c r="B11365" s="2"/>
      <c r="C11365" s="2"/>
      <c r="D11365" s="2"/>
      <c r="E11365" s="2"/>
      <c r="F11365" s="2"/>
      <c r="G11365" s="2"/>
      <c r="H11365" s="2"/>
      <c r="I11365" s="2"/>
      <c r="J11365" s="2"/>
      <c r="K11365" s="2"/>
      <c r="L11365" s="2"/>
      <c r="M11365" s="2"/>
      <c r="N11365" s="2"/>
      <c r="O11365" s="2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</row>
    <row r="11366">
      <c r="A11366" s="2"/>
      <c r="B11366" s="2"/>
      <c r="C11366" s="2"/>
      <c r="D11366" s="2"/>
      <c r="E11366" s="2"/>
      <c r="F11366" s="2"/>
      <c r="G11366" s="2"/>
      <c r="H11366" s="2"/>
      <c r="I11366" s="2"/>
      <c r="J11366" s="2"/>
      <c r="K11366" s="2"/>
      <c r="L11366" s="2"/>
      <c r="M11366" s="2"/>
      <c r="N11366" s="2"/>
      <c r="O11366" s="2"/>
      <c r="P11366" s="2"/>
      <c r="Q11366" s="2"/>
      <c r="R11366" s="2"/>
      <c r="S11366" s="2"/>
      <c r="T11366" s="2"/>
      <c r="U11366" s="2"/>
      <c r="V11366" s="2"/>
      <c r="W11366" s="2"/>
      <c r="X11366" s="2"/>
      <c r="Y11366" s="2"/>
      <c r="Z11366" s="2"/>
    </row>
    <row r="11367">
      <c r="A11367" s="2"/>
      <c r="B11367" s="2"/>
      <c r="C11367" s="2"/>
      <c r="D11367" s="2"/>
      <c r="E11367" s="2"/>
      <c r="F11367" s="2"/>
      <c r="G11367" s="2"/>
      <c r="H11367" s="2"/>
      <c r="I11367" s="2"/>
      <c r="J11367" s="2"/>
      <c r="K11367" s="2"/>
      <c r="L11367" s="2"/>
      <c r="M11367" s="2"/>
      <c r="N11367" s="2"/>
      <c r="O11367" s="2"/>
      <c r="P11367" s="2"/>
      <c r="Q11367" s="2"/>
      <c r="R11367" s="2"/>
      <c r="S11367" s="2"/>
      <c r="T11367" s="2"/>
      <c r="U11367" s="2"/>
      <c r="V11367" s="2"/>
      <c r="W11367" s="2"/>
      <c r="X11367" s="2"/>
      <c r="Y11367" s="2"/>
      <c r="Z11367" s="2"/>
    </row>
    <row r="11368">
      <c r="A11368" s="2"/>
      <c r="B11368" s="2"/>
      <c r="C11368" s="2"/>
      <c r="D11368" s="2"/>
      <c r="E11368" s="2"/>
      <c r="F11368" s="2"/>
      <c r="G11368" s="2"/>
      <c r="H11368" s="2"/>
      <c r="I11368" s="2"/>
      <c r="J11368" s="2"/>
      <c r="K11368" s="2"/>
      <c r="L11368" s="2"/>
      <c r="M11368" s="2"/>
      <c r="N11368" s="2"/>
      <c r="O11368" s="2"/>
      <c r="P11368" s="2"/>
      <c r="Q11368" s="2"/>
      <c r="R11368" s="2"/>
      <c r="S11368" s="2"/>
      <c r="T11368" s="2"/>
      <c r="U11368" s="2"/>
      <c r="V11368" s="2"/>
      <c r="W11368" s="2"/>
      <c r="X11368" s="2"/>
      <c r="Y11368" s="2"/>
      <c r="Z11368" s="2"/>
    </row>
    <row r="11369">
      <c r="A11369" s="2"/>
      <c r="B11369" s="2"/>
      <c r="C11369" s="2"/>
      <c r="D11369" s="2"/>
      <c r="E11369" s="2"/>
      <c r="F11369" s="2"/>
      <c r="G11369" s="2"/>
      <c r="H11369" s="2"/>
      <c r="I11369" s="2"/>
      <c r="J11369" s="2"/>
      <c r="K11369" s="2"/>
      <c r="L11369" s="2"/>
      <c r="M11369" s="2"/>
      <c r="N11369" s="2"/>
      <c r="O11369" s="2"/>
      <c r="P11369" s="2"/>
      <c r="Q11369" s="2"/>
      <c r="R11369" s="2"/>
      <c r="S11369" s="2"/>
      <c r="T11369" s="2"/>
      <c r="U11369" s="2"/>
      <c r="V11369" s="2"/>
      <c r="W11369" s="2"/>
      <c r="X11369" s="2"/>
      <c r="Y11369" s="2"/>
      <c r="Z11369" s="2"/>
    </row>
    <row r="11370">
      <c r="A11370" s="2"/>
      <c r="B11370" s="2"/>
      <c r="C11370" s="2"/>
      <c r="D11370" s="2"/>
      <c r="E11370" s="2"/>
      <c r="F11370" s="2"/>
      <c r="G11370" s="2"/>
      <c r="H11370" s="2"/>
      <c r="I11370" s="2"/>
      <c r="J11370" s="2"/>
      <c r="K11370" s="2"/>
      <c r="L11370" s="2"/>
      <c r="M11370" s="2"/>
      <c r="N11370" s="2"/>
      <c r="O11370" s="2"/>
      <c r="P11370" s="2"/>
      <c r="Q11370" s="2"/>
      <c r="R11370" s="2"/>
      <c r="S11370" s="2"/>
      <c r="T11370" s="2"/>
      <c r="U11370" s="2"/>
      <c r="V11370" s="2"/>
      <c r="W11370" s="2"/>
      <c r="X11370" s="2"/>
      <c r="Y11370" s="2"/>
      <c r="Z11370" s="2"/>
    </row>
    <row r="11371">
      <c r="A11371" s="2"/>
      <c r="B11371" s="2"/>
      <c r="C11371" s="2"/>
      <c r="D11371" s="2"/>
      <c r="E11371" s="2"/>
      <c r="F11371" s="2"/>
      <c r="G11371" s="2"/>
      <c r="H11371" s="2"/>
      <c r="I11371" s="2"/>
      <c r="J11371" s="2"/>
      <c r="K11371" s="2"/>
      <c r="L11371" s="2"/>
      <c r="M11371" s="2"/>
      <c r="N11371" s="2"/>
      <c r="O11371" s="2"/>
      <c r="P11371" s="2"/>
      <c r="Q11371" s="2"/>
      <c r="R11371" s="2"/>
      <c r="S11371" s="2"/>
      <c r="T11371" s="2"/>
      <c r="U11371" s="2"/>
      <c r="V11371" s="2"/>
      <c r="W11371" s="2"/>
      <c r="X11371" s="2"/>
      <c r="Y11371" s="2"/>
      <c r="Z11371" s="2"/>
    </row>
    <row r="11372">
      <c r="A11372" s="2"/>
      <c r="B11372" s="2"/>
      <c r="C11372" s="2"/>
      <c r="D11372" s="2"/>
      <c r="E11372" s="2"/>
      <c r="F11372" s="2"/>
      <c r="G11372" s="2"/>
      <c r="H11372" s="2"/>
      <c r="I11372" s="2"/>
      <c r="J11372" s="2"/>
      <c r="K11372" s="2"/>
      <c r="L11372" s="2"/>
      <c r="M11372" s="2"/>
      <c r="N11372" s="2"/>
      <c r="O11372" s="2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</row>
    <row r="11373">
      <c r="A11373" s="2"/>
      <c r="B11373" s="2"/>
      <c r="C11373" s="2"/>
      <c r="D11373" s="2"/>
      <c r="E11373" s="2"/>
      <c r="F11373" s="2"/>
      <c r="G11373" s="2"/>
      <c r="H11373" s="2"/>
      <c r="I11373" s="2"/>
      <c r="J11373" s="2"/>
      <c r="K11373" s="2"/>
      <c r="L11373" s="2"/>
      <c r="M11373" s="2"/>
      <c r="N11373" s="2"/>
      <c r="O11373" s="2"/>
      <c r="P11373" s="2"/>
      <c r="Q11373" s="2"/>
      <c r="R11373" s="2"/>
      <c r="S11373" s="2"/>
      <c r="T11373" s="2"/>
      <c r="U11373" s="2"/>
      <c r="V11373" s="2"/>
      <c r="W11373" s="2"/>
      <c r="X11373" s="2"/>
      <c r="Y11373" s="2"/>
      <c r="Z11373" s="2"/>
    </row>
    <row r="11374">
      <c r="A11374" s="2"/>
      <c r="B11374" s="2"/>
      <c r="C11374" s="2"/>
      <c r="D11374" s="2"/>
      <c r="E11374" s="2"/>
      <c r="F11374" s="2"/>
      <c r="G11374" s="2"/>
      <c r="H11374" s="2"/>
      <c r="I11374" s="2"/>
      <c r="J11374" s="2"/>
      <c r="K11374" s="2"/>
      <c r="L11374" s="2"/>
      <c r="M11374" s="2"/>
      <c r="N11374" s="2"/>
      <c r="O11374" s="2"/>
      <c r="P11374" s="2"/>
      <c r="Q11374" s="2"/>
      <c r="R11374" s="2"/>
      <c r="S11374" s="2"/>
      <c r="T11374" s="2"/>
      <c r="U11374" s="2"/>
      <c r="V11374" s="2"/>
      <c r="W11374" s="2"/>
      <c r="X11374" s="2"/>
      <c r="Y11374" s="2"/>
      <c r="Z11374" s="2"/>
    </row>
    <row r="11375">
      <c r="A11375" s="2"/>
      <c r="B11375" s="2"/>
      <c r="C11375" s="2"/>
      <c r="D11375" s="2"/>
      <c r="E11375" s="2"/>
      <c r="F11375" s="2"/>
      <c r="G11375" s="2"/>
      <c r="H11375" s="2"/>
      <c r="I11375" s="2"/>
      <c r="J11375" s="2"/>
      <c r="K11375" s="2"/>
      <c r="L11375" s="2"/>
      <c r="M11375" s="2"/>
      <c r="N11375" s="2"/>
      <c r="O11375" s="2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</row>
    <row r="11376">
      <c r="A11376" s="2"/>
      <c r="B11376" s="2"/>
      <c r="C11376" s="2"/>
      <c r="D11376" s="2"/>
      <c r="E11376" s="2"/>
      <c r="F11376" s="2"/>
      <c r="G11376" s="2"/>
      <c r="H11376" s="2"/>
      <c r="I11376" s="2"/>
      <c r="J11376" s="2"/>
      <c r="K11376" s="2"/>
      <c r="L11376" s="2"/>
      <c r="M11376" s="2"/>
      <c r="N11376" s="2"/>
      <c r="O11376" s="2"/>
      <c r="P11376" s="2"/>
      <c r="Q11376" s="2"/>
      <c r="R11376" s="2"/>
      <c r="S11376" s="2"/>
      <c r="T11376" s="2"/>
      <c r="U11376" s="2"/>
      <c r="V11376" s="2"/>
      <c r="W11376" s="2"/>
      <c r="X11376" s="2"/>
      <c r="Y11376" s="2"/>
      <c r="Z11376" s="2"/>
    </row>
    <row r="11377">
      <c r="A11377" s="2"/>
      <c r="B11377" s="2"/>
      <c r="C11377" s="2"/>
      <c r="D11377" s="2"/>
      <c r="E11377" s="2"/>
      <c r="F11377" s="2"/>
      <c r="G11377" s="2"/>
      <c r="H11377" s="2"/>
      <c r="I11377" s="2"/>
      <c r="J11377" s="2"/>
      <c r="K11377" s="2"/>
      <c r="L11377" s="2"/>
      <c r="M11377" s="2"/>
      <c r="N11377" s="2"/>
      <c r="O11377" s="2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</row>
    <row r="11378">
      <c r="A11378" s="2"/>
      <c r="B11378" s="2"/>
      <c r="C11378" s="2"/>
      <c r="D11378" s="2"/>
      <c r="E11378" s="2"/>
      <c r="F11378" s="2"/>
      <c r="G11378" s="2"/>
      <c r="H11378" s="2"/>
      <c r="I11378" s="2"/>
      <c r="J11378" s="2"/>
      <c r="K11378" s="2"/>
      <c r="L11378" s="2"/>
      <c r="M11378" s="2"/>
      <c r="N11378" s="2"/>
      <c r="O11378" s="2"/>
      <c r="P11378" s="2"/>
      <c r="Q11378" s="2"/>
      <c r="R11378" s="2"/>
      <c r="S11378" s="2"/>
      <c r="T11378" s="2"/>
      <c r="U11378" s="2"/>
      <c r="V11378" s="2"/>
      <c r="W11378" s="2"/>
      <c r="X11378" s="2"/>
      <c r="Y11378" s="2"/>
      <c r="Z11378" s="2"/>
    </row>
    <row r="11379">
      <c r="A11379" s="2"/>
      <c r="B11379" s="2"/>
      <c r="C11379" s="2"/>
      <c r="D11379" s="2"/>
      <c r="E11379" s="2"/>
      <c r="F11379" s="2"/>
      <c r="G11379" s="2"/>
      <c r="H11379" s="2"/>
      <c r="I11379" s="2"/>
      <c r="J11379" s="2"/>
      <c r="K11379" s="2"/>
      <c r="L11379" s="2"/>
      <c r="M11379" s="2"/>
      <c r="N11379" s="2"/>
      <c r="O11379" s="2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</row>
    <row r="11380">
      <c r="A11380" s="2"/>
      <c r="B11380" s="2"/>
      <c r="C11380" s="2"/>
      <c r="D11380" s="2"/>
      <c r="E11380" s="2"/>
      <c r="F11380" s="2"/>
      <c r="G11380" s="2"/>
      <c r="H11380" s="2"/>
      <c r="I11380" s="2"/>
      <c r="J11380" s="2"/>
      <c r="K11380" s="2"/>
      <c r="L11380" s="2"/>
      <c r="M11380" s="2"/>
      <c r="N11380" s="2"/>
      <c r="O11380" s="2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</row>
    <row r="11381">
      <c r="A11381" s="2"/>
      <c r="B11381" s="2"/>
      <c r="C11381" s="2"/>
      <c r="D11381" s="2"/>
      <c r="E11381" s="2"/>
      <c r="F11381" s="2"/>
      <c r="G11381" s="2"/>
      <c r="H11381" s="2"/>
      <c r="I11381" s="2"/>
      <c r="J11381" s="2"/>
      <c r="K11381" s="2"/>
      <c r="L11381" s="2"/>
      <c r="M11381" s="2"/>
      <c r="N11381" s="2"/>
      <c r="O11381" s="2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</row>
    <row r="11382">
      <c r="A11382" s="2"/>
      <c r="B11382" s="2"/>
      <c r="C11382" s="2"/>
      <c r="D11382" s="2"/>
      <c r="E11382" s="2"/>
      <c r="F11382" s="2"/>
      <c r="G11382" s="2"/>
      <c r="H11382" s="2"/>
      <c r="I11382" s="2"/>
      <c r="J11382" s="2"/>
      <c r="K11382" s="2"/>
      <c r="L11382" s="2"/>
      <c r="M11382" s="2"/>
      <c r="N11382" s="2"/>
      <c r="O11382" s="2"/>
      <c r="P11382" s="2"/>
      <c r="Q11382" s="2"/>
      <c r="R11382" s="2"/>
      <c r="S11382" s="2"/>
      <c r="T11382" s="2"/>
      <c r="U11382" s="2"/>
      <c r="V11382" s="2"/>
      <c r="W11382" s="2"/>
      <c r="X11382" s="2"/>
      <c r="Y11382" s="2"/>
      <c r="Z11382" s="2"/>
    </row>
    <row r="11383">
      <c r="A11383" s="2"/>
      <c r="B11383" s="2"/>
      <c r="C11383" s="2"/>
      <c r="D11383" s="2"/>
      <c r="E11383" s="2"/>
      <c r="F11383" s="2"/>
      <c r="G11383" s="2"/>
      <c r="H11383" s="2"/>
      <c r="I11383" s="2"/>
      <c r="J11383" s="2"/>
      <c r="K11383" s="2"/>
      <c r="L11383" s="2"/>
      <c r="M11383" s="2"/>
      <c r="N11383" s="2"/>
      <c r="O11383" s="2"/>
      <c r="P11383" s="2"/>
      <c r="Q11383" s="2"/>
      <c r="R11383" s="2"/>
      <c r="S11383" s="2"/>
      <c r="T11383" s="2"/>
      <c r="U11383" s="2"/>
      <c r="V11383" s="2"/>
      <c r="W11383" s="2"/>
      <c r="X11383" s="2"/>
      <c r="Y11383" s="2"/>
      <c r="Z11383" s="2"/>
    </row>
    <row r="11384">
      <c r="A11384" s="2"/>
      <c r="B11384" s="2"/>
      <c r="C11384" s="2"/>
      <c r="D11384" s="2"/>
      <c r="E11384" s="2"/>
      <c r="F11384" s="2"/>
      <c r="G11384" s="2"/>
      <c r="H11384" s="2"/>
      <c r="I11384" s="2"/>
      <c r="J11384" s="2"/>
      <c r="K11384" s="2"/>
      <c r="L11384" s="2"/>
      <c r="M11384" s="2"/>
      <c r="N11384" s="2"/>
      <c r="O11384" s="2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</row>
    <row r="11385">
      <c r="A11385" s="2"/>
      <c r="B11385" s="2"/>
      <c r="C11385" s="2"/>
      <c r="D11385" s="2"/>
      <c r="E11385" s="2"/>
      <c r="F11385" s="2"/>
      <c r="G11385" s="2"/>
      <c r="H11385" s="2"/>
      <c r="I11385" s="2"/>
      <c r="J11385" s="2"/>
      <c r="K11385" s="2"/>
      <c r="L11385" s="2"/>
      <c r="M11385" s="2"/>
      <c r="N11385" s="2"/>
      <c r="O11385" s="2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</row>
    <row r="11386">
      <c r="A11386" s="2"/>
      <c r="B11386" s="2"/>
      <c r="C11386" s="2"/>
      <c r="D11386" s="2"/>
      <c r="E11386" s="2"/>
      <c r="F11386" s="2"/>
      <c r="G11386" s="2"/>
      <c r="H11386" s="2"/>
      <c r="I11386" s="2"/>
      <c r="J11386" s="2"/>
      <c r="K11386" s="2"/>
      <c r="L11386" s="2"/>
      <c r="M11386" s="2"/>
      <c r="N11386" s="2"/>
      <c r="O11386" s="2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</row>
    <row r="11387">
      <c r="A11387" s="2"/>
      <c r="B11387" s="2"/>
      <c r="C11387" s="2"/>
      <c r="D11387" s="2"/>
      <c r="E11387" s="2"/>
      <c r="F11387" s="2"/>
      <c r="G11387" s="2"/>
      <c r="H11387" s="2"/>
      <c r="I11387" s="2"/>
      <c r="J11387" s="2"/>
      <c r="K11387" s="2"/>
      <c r="L11387" s="2"/>
      <c r="M11387" s="2"/>
      <c r="N11387" s="2"/>
      <c r="O11387" s="2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</row>
    <row r="11388">
      <c r="A11388" s="2"/>
      <c r="B11388" s="2"/>
      <c r="C11388" s="2"/>
      <c r="D11388" s="2"/>
      <c r="E11388" s="2"/>
      <c r="F11388" s="2"/>
      <c r="G11388" s="2"/>
      <c r="H11388" s="2"/>
      <c r="I11388" s="2"/>
      <c r="J11388" s="2"/>
      <c r="K11388" s="2"/>
      <c r="L11388" s="2"/>
      <c r="M11388" s="2"/>
      <c r="N11388" s="2"/>
      <c r="O11388" s="2"/>
      <c r="P11388" s="2"/>
      <c r="Q11388" s="2"/>
      <c r="R11388" s="2"/>
      <c r="S11388" s="2"/>
      <c r="T11388" s="2"/>
      <c r="U11388" s="2"/>
      <c r="V11388" s="2"/>
      <c r="W11388" s="2"/>
      <c r="X11388" s="2"/>
      <c r="Y11388" s="2"/>
      <c r="Z11388" s="2"/>
    </row>
    <row r="11389">
      <c r="A11389" s="2"/>
      <c r="B11389" s="2"/>
      <c r="C11389" s="2"/>
      <c r="D11389" s="2"/>
      <c r="E11389" s="2"/>
      <c r="F11389" s="2"/>
      <c r="G11389" s="2"/>
      <c r="H11389" s="2"/>
      <c r="I11389" s="2"/>
      <c r="J11389" s="2"/>
      <c r="K11389" s="2"/>
      <c r="L11389" s="2"/>
      <c r="M11389" s="2"/>
      <c r="N11389" s="2"/>
      <c r="O11389" s="2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</row>
    <row r="11390">
      <c r="A11390" s="2"/>
      <c r="B11390" s="2"/>
      <c r="C11390" s="2"/>
      <c r="D11390" s="2"/>
      <c r="E11390" s="2"/>
      <c r="F11390" s="2"/>
      <c r="G11390" s="2"/>
      <c r="H11390" s="2"/>
      <c r="I11390" s="2"/>
      <c r="J11390" s="2"/>
      <c r="K11390" s="2"/>
      <c r="L11390" s="2"/>
      <c r="M11390" s="2"/>
      <c r="N11390" s="2"/>
      <c r="O11390" s="2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</row>
    <row r="11391">
      <c r="A11391" s="2"/>
      <c r="B11391" s="2"/>
      <c r="C11391" s="2"/>
      <c r="D11391" s="2"/>
      <c r="E11391" s="2"/>
      <c r="F11391" s="2"/>
      <c r="G11391" s="2"/>
      <c r="H11391" s="2"/>
      <c r="I11391" s="2"/>
      <c r="J11391" s="2"/>
      <c r="K11391" s="2"/>
      <c r="L11391" s="2"/>
      <c r="M11391" s="2"/>
      <c r="N11391" s="2"/>
      <c r="O11391" s="2"/>
      <c r="P11391" s="2"/>
      <c r="Q11391" s="2"/>
      <c r="R11391" s="2"/>
      <c r="S11391" s="2"/>
      <c r="T11391" s="2"/>
      <c r="U11391" s="2"/>
      <c r="V11391" s="2"/>
      <c r="W11391" s="2"/>
      <c r="X11391" s="2"/>
      <c r="Y11391" s="2"/>
      <c r="Z11391" s="2"/>
    </row>
    <row r="11392">
      <c r="A11392" s="2"/>
      <c r="B11392" s="2"/>
      <c r="C11392" s="2"/>
      <c r="D11392" s="2"/>
      <c r="E11392" s="2"/>
      <c r="F11392" s="2"/>
      <c r="G11392" s="2"/>
      <c r="H11392" s="2"/>
      <c r="I11392" s="2"/>
      <c r="J11392" s="2"/>
      <c r="K11392" s="2"/>
      <c r="L11392" s="2"/>
      <c r="M11392" s="2"/>
      <c r="N11392" s="2"/>
      <c r="O11392" s="2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</row>
    <row r="11393">
      <c r="A11393" s="2"/>
      <c r="B11393" s="2"/>
      <c r="C11393" s="2"/>
      <c r="D11393" s="2"/>
      <c r="E11393" s="2"/>
      <c r="F11393" s="2"/>
      <c r="G11393" s="2"/>
      <c r="H11393" s="2"/>
      <c r="I11393" s="2"/>
      <c r="J11393" s="2"/>
      <c r="K11393" s="2"/>
      <c r="L11393" s="2"/>
      <c r="M11393" s="2"/>
      <c r="N11393" s="2"/>
      <c r="O11393" s="2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</row>
    <row r="11394">
      <c r="A11394" s="2"/>
      <c r="B11394" s="2"/>
      <c r="C11394" s="2"/>
      <c r="D11394" s="2"/>
      <c r="E11394" s="2"/>
      <c r="F11394" s="2"/>
      <c r="G11394" s="2"/>
      <c r="H11394" s="2"/>
      <c r="I11394" s="2"/>
      <c r="J11394" s="2"/>
      <c r="K11394" s="2"/>
      <c r="L11394" s="2"/>
      <c r="M11394" s="2"/>
      <c r="N11394" s="2"/>
      <c r="O11394" s="2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</row>
    <row r="11395">
      <c r="A11395" s="2"/>
      <c r="B11395" s="2"/>
      <c r="C11395" s="2"/>
      <c r="D11395" s="2"/>
      <c r="E11395" s="2"/>
      <c r="F11395" s="2"/>
      <c r="G11395" s="2"/>
      <c r="H11395" s="2"/>
      <c r="I11395" s="2"/>
      <c r="J11395" s="2"/>
      <c r="K11395" s="2"/>
      <c r="L11395" s="2"/>
      <c r="M11395" s="2"/>
      <c r="N11395" s="2"/>
      <c r="O11395" s="2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</row>
    <row r="11396">
      <c r="A11396" s="2"/>
      <c r="B11396" s="2"/>
      <c r="C11396" s="2"/>
      <c r="D11396" s="2"/>
      <c r="E11396" s="2"/>
      <c r="F11396" s="2"/>
      <c r="G11396" s="2"/>
      <c r="H11396" s="2"/>
      <c r="I11396" s="2"/>
      <c r="J11396" s="2"/>
      <c r="K11396" s="2"/>
      <c r="L11396" s="2"/>
      <c r="M11396" s="2"/>
      <c r="N11396" s="2"/>
      <c r="O11396" s="2"/>
      <c r="P11396" s="2"/>
      <c r="Q11396" s="2"/>
      <c r="R11396" s="2"/>
      <c r="S11396" s="2"/>
      <c r="T11396" s="2"/>
      <c r="U11396" s="2"/>
      <c r="V11396" s="2"/>
      <c r="W11396" s="2"/>
      <c r="X11396" s="2"/>
      <c r="Y11396" s="2"/>
      <c r="Z11396" s="2"/>
    </row>
    <row r="11397">
      <c r="A11397" s="2"/>
      <c r="B11397" s="2"/>
      <c r="C11397" s="2"/>
      <c r="D11397" s="2"/>
      <c r="E11397" s="2"/>
      <c r="F11397" s="2"/>
      <c r="G11397" s="2"/>
      <c r="H11397" s="2"/>
      <c r="I11397" s="2"/>
      <c r="J11397" s="2"/>
      <c r="K11397" s="2"/>
      <c r="L11397" s="2"/>
      <c r="M11397" s="2"/>
      <c r="N11397" s="2"/>
      <c r="O11397" s="2"/>
      <c r="P11397" s="2"/>
      <c r="Q11397" s="2"/>
      <c r="R11397" s="2"/>
      <c r="S11397" s="2"/>
      <c r="T11397" s="2"/>
      <c r="U11397" s="2"/>
      <c r="V11397" s="2"/>
      <c r="W11397" s="2"/>
      <c r="X11397" s="2"/>
      <c r="Y11397" s="2"/>
      <c r="Z11397" s="2"/>
    </row>
    <row r="11398">
      <c r="A11398" s="2"/>
      <c r="B11398" s="2"/>
      <c r="C11398" s="2"/>
      <c r="D11398" s="2"/>
      <c r="E11398" s="2"/>
      <c r="F11398" s="2"/>
      <c r="G11398" s="2"/>
      <c r="H11398" s="2"/>
      <c r="I11398" s="2"/>
      <c r="J11398" s="2"/>
      <c r="K11398" s="2"/>
      <c r="L11398" s="2"/>
      <c r="M11398" s="2"/>
      <c r="N11398" s="2"/>
      <c r="O11398" s="2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</row>
    <row r="11399">
      <c r="A11399" s="2"/>
      <c r="B11399" s="2"/>
      <c r="C11399" s="2"/>
      <c r="D11399" s="2"/>
      <c r="E11399" s="2"/>
      <c r="F11399" s="2"/>
      <c r="G11399" s="2"/>
      <c r="H11399" s="2"/>
      <c r="I11399" s="2"/>
      <c r="J11399" s="2"/>
      <c r="K11399" s="2"/>
      <c r="L11399" s="2"/>
      <c r="M11399" s="2"/>
      <c r="N11399" s="2"/>
      <c r="O11399" s="2"/>
      <c r="P11399" s="2"/>
      <c r="Q11399" s="2"/>
      <c r="R11399" s="2"/>
      <c r="S11399" s="2"/>
      <c r="T11399" s="2"/>
      <c r="U11399" s="2"/>
      <c r="V11399" s="2"/>
      <c r="W11399" s="2"/>
      <c r="X11399" s="2"/>
      <c r="Y11399" s="2"/>
      <c r="Z11399" s="2"/>
    </row>
    <row r="11400">
      <c r="A11400" s="2"/>
      <c r="B11400" s="2"/>
      <c r="C11400" s="2"/>
      <c r="D11400" s="2"/>
      <c r="E11400" s="2"/>
      <c r="F11400" s="2"/>
      <c r="G11400" s="2"/>
      <c r="H11400" s="2"/>
      <c r="I11400" s="2"/>
      <c r="J11400" s="2"/>
      <c r="K11400" s="2"/>
      <c r="L11400" s="2"/>
      <c r="M11400" s="2"/>
      <c r="N11400" s="2"/>
      <c r="O11400" s="2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</row>
    <row r="11401">
      <c r="A11401" s="2"/>
      <c r="B11401" s="2"/>
      <c r="C11401" s="2"/>
      <c r="D11401" s="2"/>
      <c r="E11401" s="2"/>
      <c r="F11401" s="2"/>
      <c r="G11401" s="2"/>
      <c r="H11401" s="2"/>
      <c r="I11401" s="2"/>
      <c r="J11401" s="2"/>
      <c r="K11401" s="2"/>
      <c r="L11401" s="2"/>
      <c r="M11401" s="2"/>
      <c r="N11401" s="2"/>
      <c r="O11401" s="2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</row>
    <row r="11402">
      <c r="A11402" s="2"/>
      <c r="B11402" s="2"/>
      <c r="C11402" s="2"/>
      <c r="D11402" s="2"/>
      <c r="E11402" s="2"/>
      <c r="F11402" s="2"/>
      <c r="G11402" s="2"/>
      <c r="H11402" s="2"/>
      <c r="I11402" s="2"/>
      <c r="J11402" s="2"/>
      <c r="K11402" s="2"/>
      <c r="L11402" s="2"/>
      <c r="M11402" s="2"/>
      <c r="N11402" s="2"/>
      <c r="O11402" s="2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</row>
    <row r="11403">
      <c r="A11403" s="2"/>
      <c r="B11403" s="2"/>
      <c r="C11403" s="2"/>
      <c r="D11403" s="2"/>
      <c r="E11403" s="2"/>
      <c r="F11403" s="2"/>
      <c r="G11403" s="2"/>
      <c r="H11403" s="2"/>
      <c r="I11403" s="2"/>
      <c r="J11403" s="2"/>
      <c r="K11403" s="2"/>
      <c r="L11403" s="2"/>
      <c r="M11403" s="2"/>
      <c r="N11403" s="2"/>
      <c r="O11403" s="2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</row>
    <row r="11404">
      <c r="A11404" s="2"/>
      <c r="B11404" s="2"/>
      <c r="C11404" s="2"/>
      <c r="D11404" s="2"/>
      <c r="E11404" s="2"/>
      <c r="F11404" s="2"/>
      <c r="G11404" s="2"/>
      <c r="H11404" s="2"/>
      <c r="I11404" s="2"/>
      <c r="J11404" s="2"/>
      <c r="K11404" s="2"/>
      <c r="L11404" s="2"/>
      <c r="M11404" s="2"/>
      <c r="N11404" s="2"/>
      <c r="O11404" s="2"/>
      <c r="P11404" s="2"/>
      <c r="Q11404" s="2"/>
      <c r="R11404" s="2"/>
      <c r="S11404" s="2"/>
      <c r="T11404" s="2"/>
      <c r="U11404" s="2"/>
      <c r="V11404" s="2"/>
      <c r="W11404" s="2"/>
      <c r="X11404" s="2"/>
      <c r="Y11404" s="2"/>
      <c r="Z11404" s="2"/>
    </row>
    <row r="11405">
      <c r="A11405" s="2"/>
      <c r="B11405" s="2"/>
      <c r="C11405" s="2"/>
      <c r="D11405" s="2"/>
      <c r="E11405" s="2"/>
      <c r="F11405" s="2"/>
      <c r="G11405" s="2"/>
      <c r="H11405" s="2"/>
      <c r="I11405" s="2"/>
      <c r="J11405" s="2"/>
      <c r="K11405" s="2"/>
      <c r="L11405" s="2"/>
      <c r="M11405" s="2"/>
      <c r="N11405" s="2"/>
      <c r="O11405" s="2"/>
      <c r="P11405" s="2"/>
      <c r="Q11405" s="2"/>
      <c r="R11405" s="2"/>
      <c r="S11405" s="2"/>
      <c r="T11405" s="2"/>
      <c r="U11405" s="2"/>
      <c r="V11405" s="2"/>
      <c r="W11405" s="2"/>
      <c r="X11405" s="2"/>
      <c r="Y11405" s="2"/>
      <c r="Z11405" s="2"/>
    </row>
    <row r="11406">
      <c r="A11406" s="2"/>
      <c r="B11406" s="2"/>
      <c r="C11406" s="2"/>
      <c r="D11406" s="2"/>
      <c r="E11406" s="2"/>
      <c r="F11406" s="2"/>
      <c r="G11406" s="2"/>
      <c r="H11406" s="2"/>
      <c r="I11406" s="2"/>
      <c r="J11406" s="2"/>
      <c r="K11406" s="2"/>
      <c r="L11406" s="2"/>
      <c r="M11406" s="2"/>
      <c r="N11406" s="2"/>
      <c r="O11406" s="2"/>
      <c r="P11406" s="2"/>
      <c r="Q11406" s="2"/>
      <c r="R11406" s="2"/>
      <c r="S11406" s="2"/>
      <c r="T11406" s="2"/>
      <c r="U11406" s="2"/>
      <c r="V11406" s="2"/>
      <c r="W11406" s="2"/>
      <c r="X11406" s="2"/>
      <c r="Y11406" s="2"/>
      <c r="Z11406" s="2"/>
    </row>
    <row r="11407">
      <c r="A11407" s="2"/>
      <c r="B11407" s="2"/>
      <c r="C11407" s="2"/>
      <c r="D11407" s="2"/>
      <c r="E11407" s="2"/>
      <c r="F11407" s="2"/>
      <c r="G11407" s="2"/>
      <c r="H11407" s="2"/>
      <c r="I11407" s="2"/>
      <c r="J11407" s="2"/>
      <c r="K11407" s="2"/>
      <c r="L11407" s="2"/>
      <c r="M11407" s="2"/>
      <c r="N11407" s="2"/>
      <c r="O11407" s="2"/>
      <c r="P11407" s="2"/>
      <c r="Q11407" s="2"/>
      <c r="R11407" s="2"/>
      <c r="S11407" s="2"/>
      <c r="T11407" s="2"/>
      <c r="U11407" s="2"/>
      <c r="V11407" s="2"/>
      <c r="W11407" s="2"/>
      <c r="X11407" s="2"/>
      <c r="Y11407" s="2"/>
      <c r="Z11407" s="2"/>
    </row>
    <row r="11408">
      <c r="A11408" s="2"/>
      <c r="B11408" s="2"/>
      <c r="C11408" s="2"/>
      <c r="D11408" s="2"/>
      <c r="E11408" s="2"/>
      <c r="F11408" s="2"/>
      <c r="G11408" s="2"/>
      <c r="H11408" s="2"/>
      <c r="I11408" s="2"/>
      <c r="J11408" s="2"/>
      <c r="K11408" s="2"/>
      <c r="L11408" s="2"/>
      <c r="M11408" s="2"/>
      <c r="N11408" s="2"/>
      <c r="O11408" s="2"/>
      <c r="P11408" s="2"/>
      <c r="Q11408" s="2"/>
      <c r="R11408" s="2"/>
      <c r="S11408" s="2"/>
      <c r="T11408" s="2"/>
      <c r="U11408" s="2"/>
      <c r="V11408" s="2"/>
      <c r="W11408" s="2"/>
      <c r="X11408" s="2"/>
      <c r="Y11408" s="2"/>
      <c r="Z11408" s="2"/>
    </row>
    <row r="11409">
      <c r="A11409" s="2"/>
      <c r="B11409" s="2"/>
      <c r="C11409" s="2"/>
      <c r="D11409" s="2"/>
      <c r="E11409" s="2"/>
      <c r="F11409" s="2"/>
      <c r="G11409" s="2"/>
      <c r="H11409" s="2"/>
      <c r="I11409" s="2"/>
      <c r="J11409" s="2"/>
      <c r="K11409" s="2"/>
      <c r="L11409" s="2"/>
      <c r="M11409" s="2"/>
      <c r="N11409" s="2"/>
      <c r="O11409" s="2"/>
      <c r="P11409" s="2"/>
      <c r="Q11409" s="2"/>
      <c r="R11409" s="2"/>
      <c r="S11409" s="2"/>
      <c r="T11409" s="2"/>
      <c r="U11409" s="2"/>
      <c r="V11409" s="2"/>
      <c r="W11409" s="2"/>
      <c r="X11409" s="2"/>
      <c r="Y11409" s="2"/>
      <c r="Z11409" s="2"/>
    </row>
    <row r="11410">
      <c r="A11410" s="2"/>
      <c r="B11410" s="2"/>
      <c r="C11410" s="2"/>
      <c r="D11410" s="2"/>
      <c r="E11410" s="2"/>
      <c r="F11410" s="2"/>
      <c r="G11410" s="2"/>
      <c r="H11410" s="2"/>
      <c r="I11410" s="2"/>
      <c r="J11410" s="2"/>
      <c r="K11410" s="2"/>
      <c r="L11410" s="2"/>
      <c r="M11410" s="2"/>
      <c r="N11410" s="2"/>
      <c r="O11410" s="2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</row>
    <row r="11411">
      <c r="A11411" s="2"/>
      <c r="B11411" s="2"/>
      <c r="C11411" s="2"/>
      <c r="D11411" s="2"/>
      <c r="E11411" s="2"/>
      <c r="F11411" s="2"/>
      <c r="G11411" s="2"/>
      <c r="H11411" s="2"/>
      <c r="I11411" s="2"/>
      <c r="J11411" s="2"/>
      <c r="K11411" s="2"/>
      <c r="L11411" s="2"/>
      <c r="M11411" s="2"/>
      <c r="N11411" s="2"/>
      <c r="O11411" s="2"/>
      <c r="P11411" s="2"/>
      <c r="Q11411" s="2"/>
      <c r="R11411" s="2"/>
      <c r="S11411" s="2"/>
      <c r="T11411" s="2"/>
      <c r="U11411" s="2"/>
      <c r="V11411" s="2"/>
      <c r="W11411" s="2"/>
      <c r="X11411" s="2"/>
      <c r="Y11411" s="2"/>
      <c r="Z11411" s="2"/>
    </row>
    <row r="11412">
      <c r="A11412" s="2"/>
      <c r="B11412" s="2"/>
      <c r="C11412" s="2"/>
      <c r="D11412" s="2"/>
      <c r="E11412" s="2"/>
      <c r="F11412" s="2"/>
      <c r="G11412" s="2"/>
      <c r="H11412" s="2"/>
      <c r="I11412" s="2"/>
      <c r="J11412" s="2"/>
      <c r="K11412" s="2"/>
      <c r="L11412" s="2"/>
      <c r="M11412" s="2"/>
      <c r="N11412" s="2"/>
      <c r="O11412" s="2"/>
      <c r="P11412" s="2"/>
      <c r="Q11412" s="2"/>
      <c r="R11412" s="2"/>
      <c r="S11412" s="2"/>
      <c r="T11412" s="2"/>
      <c r="U11412" s="2"/>
      <c r="V11412" s="2"/>
      <c r="W11412" s="2"/>
      <c r="X11412" s="2"/>
      <c r="Y11412" s="2"/>
      <c r="Z11412" s="2"/>
    </row>
    <row r="11413">
      <c r="A11413" s="2"/>
      <c r="B11413" s="2"/>
      <c r="C11413" s="2"/>
      <c r="D11413" s="2"/>
      <c r="E11413" s="2"/>
      <c r="F11413" s="2"/>
      <c r="G11413" s="2"/>
      <c r="H11413" s="2"/>
      <c r="I11413" s="2"/>
      <c r="J11413" s="2"/>
      <c r="K11413" s="2"/>
      <c r="L11413" s="2"/>
      <c r="M11413" s="2"/>
      <c r="N11413" s="2"/>
      <c r="O11413" s="2"/>
      <c r="P11413" s="2"/>
      <c r="Q11413" s="2"/>
      <c r="R11413" s="2"/>
      <c r="S11413" s="2"/>
      <c r="T11413" s="2"/>
      <c r="U11413" s="2"/>
      <c r="V11413" s="2"/>
      <c r="W11413" s="2"/>
      <c r="X11413" s="2"/>
      <c r="Y11413" s="2"/>
      <c r="Z11413" s="2"/>
    </row>
    <row r="11414">
      <c r="A11414" s="2"/>
      <c r="B11414" s="2"/>
      <c r="C11414" s="2"/>
      <c r="D11414" s="2"/>
      <c r="E11414" s="2"/>
      <c r="F11414" s="2"/>
      <c r="G11414" s="2"/>
      <c r="H11414" s="2"/>
      <c r="I11414" s="2"/>
      <c r="J11414" s="2"/>
      <c r="K11414" s="2"/>
      <c r="L11414" s="2"/>
      <c r="M11414" s="2"/>
      <c r="N11414" s="2"/>
      <c r="O11414" s="2"/>
      <c r="P11414" s="2"/>
      <c r="Q11414" s="2"/>
      <c r="R11414" s="2"/>
      <c r="S11414" s="2"/>
      <c r="T11414" s="2"/>
      <c r="U11414" s="2"/>
      <c r="V11414" s="2"/>
      <c r="W11414" s="2"/>
      <c r="X11414" s="2"/>
      <c r="Y11414" s="2"/>
      <c r="Z11414" s="2"/>
    </row>
    <row r="11415">
      <c r="A11415" s="2"/>
      <c r="B11415" s="2"/>
      <c r="C11415" s="2"/>
      <c r="D11415" s="2"/>
      <c r="E11415" s="2"/>
      <c r="F11415" s="2"/>
      <c r="G11415" s="2"/>
      <c r="H11415" s="2"/>
      <c r="I11415" s="2"/>
      <c r="J11415" s="2"/>
      <c r="K11415" s="2"/>
      <c r="L11415" s="2"/>
      <c r="M11415" s="2"/>
      <c r="N11415" s="2"/>
      <c r="O11415" s="2"/>
      <c r="P11415" s="2"/>
      <c r="Q11415" s="2"/>
      <c r="R11415" s="2"/>
      <c r="S11415" s="2"/>
      <c r="T11415" s="2"/>
      <c r="U11415" s="2"/>
      <c r="V11415" s="2"/>
      <c r="W11415" s="2"/>
      <c r="X11415" s="2"/>
      <c r="Y11415" s="2"/>
      <c r="Z11415" s="2"/>
    </row>
    <row r="11416">
      <c r="A11416" s="2"/>
      <c r="B11416" s="2"/>
      <c r="C11416" s="2"/>
      <c r="D11416" s="2"/>
      <c r="E11416" s="2"/>
      <c r="F11416" s="2"/>
      <c r="G11416" s="2"/>
      <c r="H11416" s="2"/>
      <c r="I11416" s="2"/>
      <c r="J11416" s="2"/>
      <c r="K11416" s="2"/>
      <c r="L11416" s="2"/>
      <c r="M11416" s="2"/>
      <c r="N11416" s="2"/>
      <c r="O11416" s="2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</row>
    <row r="11417">
      <c r="A11417" s="2"/>
      <c r="B11417" s="2"/>
      <c r="C11417" s="2"/>
      <c r="D11417" s="2"/>
      <c r="E11417" s="2"/>
      <c r="F11417" s="2"/>
      <c r="G11417" s="2"/>
      <c r="H11417" s="2"/>
      <c r="I11417" s="2"/>
      <c r="J11417" s="2"/>
      <c r="K11417" s="2"/>
      <c r="L11417" s="2"/>
      <c r="M11417" s="2"/>
      <c r="N11417" s="2"/>
      <c r="O11417" s="2"/>
      <c r="P11417" s="2"/>
      <c r="Q11417" s="2"/>
      <c r="R11417" s="2"/>
      <c r="S11417" s="2"/>
      <c r="T11417" s="2"/>
      <c r="U11417" s="2"/>
      <c r="V11417" s="2"/>
      <c r="W11417" s="2"/>
      <c r="X11417" s="2"/>
      <c r="Y11417" s="2"/>
      <c r="Z11417" s="2"/>
    </row>
    <row r="11418">
      <c r="A11418" s="2"/>
      <c r="B11418" s="2"/>
      <c r="C11418" s="2"/>
      <c r="D11418" s="2"/>
      <c r="E11418" s="2"/>
      <c r="F11418" s="2"/>
      <c r="G11418" s="2"/>
      <c r="H11418" s="2"/>
      <c r="I11418" s="2"/>
      <c r="J11418" s="2"/>
      <c r="K11418" s="2"/>
      <c r="L11418" s="2"/>
      <c r="M11418" s="2"/>
      <c r="N11418" s="2"/>
      <c r="O11418" s="2"/>
      <c r="P11418" s="2"/>
      <c r="Q11418" s="2"/>
      <c r="R11418" s="2"/>
      <c r="S11418" s="2"/>
      <c r="T11418" s="2"/>
      <c r="U11418" s="2"/>
      <c r="V11418" s="2"/>
      <c r="W11418" s="2"/>
      <c r="X11418" s="2"/>
      <c r="Y11418" s="2"/>
      <c r="Z11418" s="2"/>
    </row>
    <row r="11419">
      <c r="A11419" s="2"/>
      <c r="B11419" s="2"/>
      <c r="C11419" s="2"/>
      <c r="D11419" s="2"/>
      <c r="E11419" s="2"/>
      <c r="F11419" s="2"/>
      <c r="G11419" s="2"/>
      <c r="H11419" s="2"/>
      <c r="I11419" s="2"/>
      <c r="J11419" s="2"/>
      <c r="K11419" s="2"/>
      <c r="L11419" s="2"/>
      <c r="M11419" s="2"/>
      <c r="N11419" s="2"/>
      <c r="O11419" s="2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</row>
    <row r="11420">
      <c r="A11420" s="2"/>
      <c r="B11420" s="2"/>
      <c r="C11420" s="2"/>
      <c r="D11420" s="2"/>
      <c r="E11420" s="2"/>
      <c r="F11420" s="2"/>
      <c r="G11420" s="2"/>
      <c r="H11420" s="2"/>
      <c r="I11420" s="2"/>
      <c r="J11420" s="2"/>
      <c r="K11420" s="2"/>
      <c r="L11420" s="2"/>
      <c r="M11420" s="2"/>
      <c r="N11420" s="2"/>
      <c r="O11420" s="2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</row>
    <row r="11421">
      <c r="A11421" s="2"/>
      <c r="B11421" s="2"/>
      <c r="C11421" s="2"/>
      <c r="D11421" s="2"/>
      <c r="E11421" s="2"/>
      <c r="F11421" s="2"/>
      <c r="G11421" s="2"/>
      <c r="H11421" s="2"/>
      <c r="I11421" s="2"/>
      <c r="J11421" s="2"/>
      <c r="K11421" s="2"/>
      <c r="L11421" s="2"/>
      <c r="M11421" s="2"/>
      <c r="N11421" s="2"/>
      <c r="O11421" s="2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</row>
    <row r="11422">
      <c r="A11422" s="2"/>
      <c r="B11422" s="2"/>
      <c r="C11422" s="2"/>
      <c r="D11422" s="2"/>
      <c r="E11422" s="2"/>
      <c r="F11422" s="2"/>
      <c r="G11422" s="2"/>
      <c r="H11422" s="2"/>
      <c r="I11422" s="2"/>
      <c r="J11422" s="2"/>
      <c r="K11422" s="2"/>
      <c r="L11422" s="2"/>
      <c r="M11422" s="2"/>
      <c r="N11422" s="2"/>
      <c r="O11422" s="2"/>
      <c r="P11422" s="2"/>
      <c r="Q11422" s="2"/>
      <c r="R11422" s="2"/>
      <c r="S11422" s="2"/>
      <c r="T11422" s="2"/>
      <c r="U11422" s="2"/>
      <c r="V11422" s="2"/>
      <c r="W11422" s="2"/>
      <c r="X11422" s="2"/>
      <c r="Y11422" s="2"/>
      <c r="Z11422" s="2"/>
    </row>
    <row r="11423">
      <c r="A11423" s="2"/>
      <c r="B11423" s="2"/>
      <c r="C11423" s="2"/>
      <c r="D11423" s="2"/>
      <c r="E11423" s="2"/>
      <c r="F11423" s="2"/>
      <c r="G11423" s="2"/>
      <c r="H11423" s="2"/>
      <c r="I11423" s="2"/>
      <c r="J11423" s="2"/>
      <c r="K11423" s="2"/>
      <c r="L11423" s="2"/>
      <c r="M11423" s="2"/>
      <c r="N11423" s="2"/>
      <c r="O11423" s="2"/>
      <c r="P11423" s="2"/>
      <c r="Q11423" s="2"/>
      <c r="R11423" s="2"/>
      <c r="S11423" s="2"/>
      <c r="T11423" s="2"/>
      <c r="U11423" s="2"/>
      <c r="V11423" s="2"/>
      <c r="W11423" s="2"/>
      <c r="X11423" s="2"/>
      <c r="Y11423" s="2"/>
      <c r="Z11423" s="2"/>
    </row>
    <row r="11424">
      <c r="A11424" s="2"/>
      <c r="B11424" s="2"/>
      <c r="C11424" s="2"/>
      <c r="D11424" s="2"/>
      <c r="E11424" s="2"/>
      <c r="F11424" s="2"/>
      <c r="G11424" s="2"/>
      <c r="H11424" s="2"/>
      <c r="I11424" s="2"/>
      <c r="J11424" s="2"/>
      <c r="K11424" s="2"/>
      <c r="L11424" s="2"/>
      <c r="M11424" s="2"/>
      <c r="N11424" s="2"/>
      <c r="O11424" s="2"/>
      <c r="P11424" s="2"/>
      <c r="Q11424" s="2"/>
      <c r="R11424" s="2"/>
      <c r="S11424" s="2"/>
      <c r="T11424" s="2"/>
      <c r="U11424" s="2"/>
      <c r="V11424" s="2"/>
      <c r="W11424" s="2"/>
      <c r="X11424" s="2"/>
      <c r="Y11424" s="2"/>
      <c r="Z11424" s="2"/>
    </row>
    <row r="11425">
      <c r="A11425" s="2"/>
      <c r="B11425" s="2"/>
      <c r="C11425" s="2"/>
      <c r="D11425" s="2"/>
      <c r="E11425" s="2"/>
      <c r="F11425" s="2"/>
      <c r="G11425" s="2"/>
      <c r="H11425" s="2"/>
      <c r="I11425" s="2"/>
      <c r="J11425" s="2"/>
      <c r="K11425" s="2"/>
      <c r="L11425" s="2"/>
      <c r="M11425" s="2"/>
      <c r="N11425" s="2"/>
      <c r="O11425" s="2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</row>
    <row r="11426">
      <c r="A11426" s="2"/>
      <c r="B11426" s="2"/>
      <c r="C11426" s="2"/>
      <c r="D11426" s="2"/>
      <c r="E11426" s="2"/>
      <c r="F11426" s="2"/>
      <c r="G11426" s="2"/>
      <c r="H11426" s="2"/>
      <c r="I11426" s="2"/>
      <c r="J11426" s="2"/>
      <c r="K11426" s="2"/>
      <c r="L11426" s="2"/>
      <c r="M11426" s="2"/>
      <c r="N11426" s="2"/>
      <c r="O11426" s="2"/>
      <c r="P11426" s="2"/>
      <c r="Q11426" s="2"/>
      <c r="R11426" s="2"/>
      <c r="S11426" s="2"/>
      <c r="T11426" s="2"/>
      <c r="U11426" s="2"/>
      <c r="V11426" s="2"/>
      <c r="W11426" s="2"/>
      <c r="X11426" s="2"/>
      <c r="Y11426" s="2"/>
      <c r="Z11426" s="2"/>
    </row>
    <row r="11427">
      <c r="A11427" s="2"/>
      <c r="B11427" s="2"/>
      <c r="C11427" s="2"/>
      <c r="D11427" s="2"/>
      <c r="E11427" s="2"/>
      <c r="F11427" s="2"/>
      <c r="G11427" s="2"/>
      <c r="H11427" s="2"/>
      <c r="I11427" s="2"/>
      <c r="J11427" s="2"/>
      <c r="K11427" s="2"/>
      <c r="L11427" s="2"/>
      <c r="M11427" s="2"/>
      <c r="N11427" s="2"/>
      <c r="O11427" s="2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</row>
    <row r="11428">
      <c r="A11428" s="2"/>
      <c r="B11428" s="2"/>
      <c r="C11428" s="2"/>
      <c r="D11428" s="2"/>
      <c r="E11428" s="2"/>
      <c r="F11428" s="2"/>
      <c r="G11428" s="2"/>
      <c r="H11428" s="2"/>
      <c r="I11428" s="2"/>
      <c r="J11428" s="2"/>
      <c r="K11428" s="2"/>
      <c r="L11428" s="2"/>
      <c r="M11428" s="2"/>
      <c r="N11428" s="2"/>
      <c r="O11428" s="2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</row>
    <row r="11429">
      <c r="A11429" s="2"/>
      <c r="B11429" s="2"/>
      <c r="C11429" s="2"/>
      <c r="D11429" s="2"/>
      <c r="E11429" s="2"/>
      <c r="F11429" s="2"/>
      <c r="G11429" s="2"/>
      <c r="H11429" s="2"/>
      <c r="I11429" s="2"/>
      <c r="J11429" s="2"/>
      <c r="K11429" s="2"/>
      <c r="L11429" s="2"/>
      <c r="M11429" s="2"/>
      <c r="N11429" s="2"/>
      <c r="O11429" s="2"/>
      <c r="P11429" s="2"/>
      <c r="Q11429" s="2"/>
      <c r="R11429" s="2"/>
      <c r="S11429" s="2"/>
      <c r="T11429" s="2"/>
      <c r="U11429" s="2"/>
      <c r="V11429" s="2"/>
      <c r="W11429" s="2"/>
      <c r="X11429" s="2"/>
      <c r="Y11429" s="2"/>
      <c r="Z11429" s="2"/>
    </row>
    <row r="11430">
      <c r="A11430" s="2"/>
      <c r="B11430" s="2"/>
      <c r="C11430" s="2"/>
      <c r="D11430" s="2"/>
      <c r="E11430" s="2"/>
      <c r="F11430" s="2"/>
      <c r="G11430" s="2"/>
      <c r="H11430" s="2"/>
      <c r="I11430" s="2"/>
      <c r="J11430" s="2"/>
      <c r="K11430" s="2"/>
      <c r="L11430" s="2"/>
      <c r="M11430" s="2"/>
      <c r="N11430" s="2"/>
      <c r="O11430" s="2"/>
      <c r="P11430" s="2"/>
      <c r="Q11430" s="2"/>
      <c r="R11430" s="2"/>
      <c r="S11430" s="2"/>
      <c r="T11430" s="2"/>
      <c r="U11430" s="2"/>
      <c r="V11430" s="2"/>
      <c r="W11430" s="2"/>
      <c r="X11430" s="2"/>
      <c r="Y11430" s="2"/>
      <c r="Z11430" s="2"/>
    </row>
    <row r="11431">
      <c r="A11431" s="2"/>
      <c r="B11431" s="2"/>
      <c r="C11431" s="2"/>
      <c r="D11431" s="2"/>
      <c r="E11431" s="2"/>
      <c r="F11431" s="2"/>
      <c r="G11431" s="2"/>
      <c r="H11431" s="2"/>
      <c r="I11431" s="2"/>
      <c r="J11431" s="2"/>
      <c r="K11431" s="2"/>
      <c r="L11431" s="2"/>
      <c r="M11431" s="2"/>
      <c r="N11431" s="2"/>
      <c r="O11431" s="2"/>
      <c r="P11431" s="2"/>
      <c r="Q11431" s="2"/>
      <c r="R11431" s="2"/>
      <c r="S11431" s="2"/>
      <c r="T11431" s="2"/>
      <c r="U11431" s="2"/>
      <c r="V11431" s="2"/>
      <c r="W11431" s="2"/>
      <c r="X11431" s="2"/>
      <c r="Y11431" s="2"/>
      <c r="Z11431" s="2"/>
    </row>
    <row r="11432">
      <c r="A11432" s="2"/>
      <c r="B11432" s="2"/>
      <c r="C11432" s="2"/>
      <c r="D11432" s="2"/>
      <c r="E11432" s="2"/>
      <c r="F11432" s="2"/>
      <c r="G11432" s="2"/>
      <c r="H11432" s="2"/>
      <c r="I11432" s="2"/>
      <c r="J11432" s="2"/>
      <c r="K11432" s="2"/>
      <c r="L11432" s="2"/>
      <c r="M11432" s="2"/>
      <c r="N11432" s="2"/>
      <c r="O11432" s="2"/>
      <c r="P11432" s="2"/>
      <c r="Q11432" s="2"/>
      <c r="R11432" s="2"/>
      <c r="S11432" s="2"/>
      <c r="T11432" s="2"/>
      <c r="U11432" s="2"/>
      <c r="V11432" s="2"/>
      <c r="W11432" s="2"/>
      <c r="X11432" s="2"/>
      <c r="Y11432" s="2"/>
      <c r="Z11432" s="2"/>
    </row>
    <row r="11433">
      <c r="A11433" s="2"/>
      <c r="B11433" s="2"/>
      <c r="C11433" s="2"/>
      <c r="D11433" s="2"/>
      <c r="E11433" s="2"/>
      <c r="F11433" s="2"/>
      <c r="G11433" s="2"/>
      <c r="H11433" s="2"/>
      <c r="I11433" s="2"/>
      <c r="J11433" s="2"/>
      <c r="K11433" s="2"/>
      <c r="L11433" s="2"/>
      <c r="M11433" s="2"/>
      <c r="N11433" s="2"/>
      <c r="O11433" s="2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</row>
    <row r="11434">
      <c r="A11434" s="2"/>
      <c r="B11434" s="2"/>
      <c r="C11434" s="2"/>
      <c r="D11434" s="2"/>
      <c r="E11434" s="2"/>
      <c r="F11434" s="2"/>
      <c r="G11434" s="2"/>
      <c r="H11434" s="2"/>
      <c r="I11434" s="2"/>
      <c r="J11434" s="2"/>
      <c r="K11434" s="2"/>
      <c r="L11434" s="2"/>
      <c r="M11434" s="2"/>
      <c r="N11434" s="2"/>
      <c r="O11434" s="2"/>
      <c r="P11434" s="2"/>
      <c r="Q11434" s="2"/>
      <c r="R11434" s="2"/>
      <c r="S11434" s="2"/>
      <c r="T11434" s="2"/>
      <c r="U11434" s="2"/>
      <c r="V11434" s="2"/>
      <c r="W11434" s="2"/>
      <c r="X11434" s="2"/>
      <c r="Y11434" s="2"/>
      <c r="Z11434" s="2"/>
    </row>
    <row r="11435">
      <c r="A11435" s="2"/>
      <c r="B11435" s="2"/>
      <c r="C11435" s="2"/>
      <c r="D11435" s="2"/>
      <c r="E11435" s="2"/>
      <c r="F11435" s="2"/>
      <c r="G11435" s="2"/>
      <c r="H11435" s="2"/>
      <c r="I11435" s="2"/>
      <c r="J11435" s="2"/>
      <c r="K11435" s="2"/>
      <c r="L11435" s="2"/>
      <c r="M11435" s="2"/>
      <c r="N11435" s="2"/>
      <c r="O11435" s="2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</row>
    <row r="11436">
      <c r="A11436" s="2"/>
      <c r="B11436" s="2"/>
      <c r="C11436" s="2"/>
      <c r="D11436" s="2"/>
      <c r="E11436" s="2"/>
      <c r="F11436" s="2"/>
      <c r="G11436" s="2"/>
      <c r="H11436" s="2"/>
      <c r="I11436" s="2"/>
      <c r="J11436" s="2"/>
      <c r="K11436" s="2"/>
      <c r="L11436" s="2"/>
      <c r="M11436" s="2"/>
      <c r="N11436" s="2"/>
      <c r="O11436" s="2"/>
      <c r="P11436" s="2"/>
      <c r="Q11436" s="2"/>
      <c r="R11436" s="2"/>
      <c r="S11436" s="2"/>
      <c r="T11436" s="2"/>
      <c r="U11436" s="2"/>
      <c r="V11436" s="2"/>
      <c r="W11436" s="2"/>
      <c r="X11436" s="2"/>
      <c r="Y11436" s="2"/>
      <c r="Z11436" s="2"/>
    </row>
    <row r="11437">
      <c r="A11437" s="2"/>
      <c r="B11437" s="2"/>
      <c r="C11437" s="2"/>
      <c r="D11437" s="2"/>
      <c r="E11437" s="2"/>
      <c r="F11437" s="2"/>
      <c r="G11437" s="2"/>
      <c r="H11437" s="2"/>
      <c r="I11437" s="2"/>
      <c r="J11437" s="2"/>
      <c r="K11437" s="2"/>
      <c r="L11437" s="2"/>
      <c r="M11437" s="2"/>
      <c r="N11437" s="2"/>
      <c r="O11437" s="2"/>
      <c r="P11437" s="2"/>
      <c r="Q11437" s="2"/>
      <c r="R11437" s="2"/>
      <c r="S11437" s="2"/>
      <c r="T11437" s="2"/>
      <c r="U11437" s="2"/>
      <c r="V11437" s="2"/>
      <c r="W11437" s="2"/>
      <c r="X11437" s="2"/>
      <c r="Y11437" s="2"/>
      <c r="Z11437" s="2"/>
    </row>
    <row r="11438">
      <c r="A11438" s="2"/>
      <c r="B11438" s="2"/>
      <c r="C11438" s="2"/>
      <c r="D11438" s="2"/>
      <c r="E11438" s="2"/>
      <c r="F11438" s="2"/>
      <c r="G11438" s="2"/>
      <c r="H11438" s="2"/>
      <c r="I11438" s="2"/>
      <c r="J11438" s="2"/>
      <c r="K11438" s="2"/>
      <c r="L11438" s="2"/>
      <c r="M11438" s="2"/>
      <c r="N11438" s="2"/>
      <c r="O11438" s="2"/>
      <c r="P11438" s="2"/>
      <c r="Q11438" s="2"/>
      <c r="R11438" s="2"/>
      <c r="S11438" s="2"/>
      <c r="T11438" s="2"/>
      <c r="U11438" s="2"/>
      <c r="V11438" s="2"/>
      <c r="W11438" s="2"/>
      <c r="X11438" s="2"/>
      <c r="Y11438" s="2"/>
      <c r="Z11438" s="2"/>
    </row>
    <row r="11439">
      <c r="A11439" s="2"/>
      <c r="B11439" s="2"/>
      <c r="C11439" s="2"/>
      <c r="D11439" s="2"/>
      <c r="E11439" s="2"/>
      <c r="F11439" s="2"/>
      <c r="G11439" s="2"/>
      <c r="H11439" s="2"/>
      <c r="I11439" s="2"/>
      <c r="J11439" s="2"/>
      <c r="K11439" s="2"/>
      <c r="L11439" s="2"/>
      <c r="M11439" s="2"/>
      <c r="N11439" s="2"/>
      <c r="O11439" s="2"/>
      <c r="P11439" s="2"/>
      <c r="Q11439" s="2"/>
      <c r="R11439" s="2"/>
      <c r="S11439" s="2"/>
      <c r="T11439" s="2"/>
      <c r="U11439" s="2"/>
      <c r="V11439" s="2"/>
      <c r="W11439" s="2"/>
      <c r="X11439" s="2"/>
      <c r="Y11439" s="2"/>
      <c r="Z11439" s="2"/>
    </row>
    <row r="11440">
      <c r="A11440" s="2"/>
      <c r="B11440" s="2"/>
      <c r="C11440" s="2"/>
      <c r="D11440" s="2"/>
      <c r="E11440" s="2"/>
      <c r="F11440" s="2"/>
      <c r="G11440" s="2"/>
      <c r="H11440" s="2"/>
      <c r="I11440" s="2"/>
      <c r="J11440" s="2"/>
      <c r="K11440" s="2"/>
      <c r="L11440" s="2"/>
      <c r="M11440" s="2"/>
      <c r="N11440" s="2"/>
      <c r="O11440" s="2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</row>
    <row r="11441">
      <c r="A11441" s="2"/>
      <c r="B11441" s="2"/>
      <c r="C11441" s="2"/>
      <c r="D11441" s="2"/>
      <c r="E11441" s="2"/>
      <c r="F11441" s="2"/>
      <c r="G11441" s="2"/>
      <c r="H11441" s="2"/>
      <c r="I11441" s="2"/>
      <c r="J11441" s="2"/>
      <c r="K11441" s="2"/>
      <c r="L11441" s="2"/>
      <c r="M11441" s="2"/>
      <c r="N11441" s="2"/>
      <c r="O11441" s="2"/>
      <c r="P11441" s="2"/>
      <c r="Q11441" s="2"/>
      <c r="R11441" s="2"/>
      <c r="S11441" s="2"/>
      <c r="T11441" s="2"/>
      <c r="U11441" s="2"/>
      <c r="V11441" s="2"/>
      <c r="W11441" s="2"/>
      <c r="X11441" s="2"/>
      <c r="Y11441" s="2"/>
      <c r="Z11441" s="2"/>
    </row>
    <row r="11442">
      <c r="A11442" s="2"/>
      <c r="B11442" s="2"/>
      <c r="C11442" s="2"/>
      <c r="D11442" s="2"/>
      <c r="E11442" s="2"/>
      <c r="F11442" s="2"/>
      <c r="G11442" s="2"/>
      <c r="H11442" s="2"/>
      <c r="I11442" s="2"/>
      <c r="J11442" s="2"/>
      <c r="K11442" s="2"/>
      <c r="L11442" s="2"/>
      <c r="M11442" s="2"/>
      <c r="N11442" s="2"/>
      <c r="O11442" s="2"/>
      <c r="P11442" s="2"/>
      <c r="Q11442" s="2"/>
      <c r="R11442" s="2"/>
      <c r="S11442" s="2"/>
      <c r="T11442" s="2"/>
      <c r="U11442" s="2"/>
      <c r="V11442" s="2"/>
      <c r="W11442" s="2"/>
      <c r="X11442" s="2"/>
      <c r="Y11442" s="2"/>
      <c r="Z11442" s="2"/>
    </row>
    <row r="11443">
      <c r="A11443" s="2"/>
      <c r="B11443" s="2"/>
      <c r="C11443" s="2"/>
      <c r="D11443" s="2"/>
      <c r="E11443" s="2"/>
      <c r="F11443" s="2"/>
      <c r="G11443" s="2"/>
      <c r="H11443" s="2"/>
      <c r="I11443" s="2"/>
      <c r="J11443" s="2"/>
      <c r="K11443" s="2"/>
      <c r="L11443" s="2"/>
      <c r="M11443" s="2"/>
      <c r="N11443" s="2"/>
      <c r="O11443" s="2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</row>
    <row r="11444">
      <c r="A11444" s="2"/>
      <c r="B11444" s="2"/>
      <c r="C11444" s="2"/>
      <c r="D11444" s="2"/>
      <c r="E11444" s="2"/>
      <c r="F11444" s="2"/>
      <c r="G11444" s="2"/>
      <c r="H11444" s="2"/>
      <c r="I11444" s="2"/>
      <c r="J11444" s="2"/>
      <c r="K11444" s="2"/>
      <c r="L11444" s="2"/>
      <c r="M11444" s="2"/>
      <c r="N11444" s="2"/>
      <c r="O11444" s="2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</row>
    <row r="11445">
      <c r="A11445" s="2"/>
      <c r="B11445" s="2"/>
      <c r="C11445" s="2"/>
      <c r="D11445" s="2"/>
      <c r="E11445" s="2"/>
      <c r="F11445" s="2"/>
      <c r="G11445" s="2"/>
      <c r="H11445" s="2"/>
      <c r="I11445" s="2"/>
      <c r="J11445" s="2"/>
      <c r="K11445" s="2"/>
      <c r="L11445" s="2"/>
      <c r="M11445" s="2"/>
      <c r="N11445" s="2"/>
      <c r="O11445" s="2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</row>
    <row r="11446">
      <c r="A11446" s="2"/>
      <c r="B11446" s="2"/>
      <c r="C11446" s="2"/>
      <c r="D11446" s="2"/>
      <c r="E11446" s="2"/>
      <c r="F11446" s="2"/>
      <c r="G11446" s="2"/>
      <c r="H11446" s="2"/>
      <c r="I11446" s="2"/>
      <c r="J11446" s="2"/>
      <c r="K11446" s="2"/>
      <c r="L11446" s="2"/>
      <c r="M11446" s="2"/>
      <c r="N11446" s="2"/>
      <c r="O11446" s="2"/>
      <c r="P11446" s="2"/>
      <c r="Q11446" s="2"/>
      <c r="R11446" s="2"/>
      <c r="S11446" s="2"/>
      <c r="T11446" s="2"/>
      <c r="U11446" s="2"/>
      <c r="V11446" s="2"/>
      <c r="W11446" s="2"/>
      <c r="X11446" s="2"/>
      <c r="Y11446" s="2"/>
      <c r="Z11446" s="2"/>
    </row>
    <row r="11447">
      <c r="A11447" s="2"/>
      <c r="B11447" s="2"/>
      <c r="C11447" s="2"/>
      <c r="D11447" s="2"/>
      <c r="E11447" s="2"/>
      <c r="F11447" s="2"/>
      <c r="G11447" s="2"/>
      <c r="H11447" s="2"/>
      <c r="I11447" s="2"/>
      <c r="J11447" s="2"/>
      <c r="K11447" s="2"/>
      <c r="L11447" s="2"/>
      <c r="M11447" s="2"/>
      <c r="N11447" s="2"/>
      <c r="O11447" s="2"/>
      <c r="P11447" s="2"/>
      <c r="Q11447" s="2"/>
      <c r="R11447" s="2"/>
      <c r="S11447" s="2"/>
      <c r="T11447" s="2"/>
      <c r="U11447" s="2"/>
      <c r="V11447" s="2"/>
      <c r="W11447" s="2"/>
      <c r="X11447" s="2"/>
      <c r="Y11447" s="2"/>
      <c r="Z11447" s="2"/>
    </row>
    <row r="11448">
      <c r="A11448" s="2"/>
      <c r="B11448" s="2"/>
      <c r="C11448" s="2"/>
      <c r="D11448" s="2"/>
      <c r="E11448" s="2"/>
      <c r="F11448" s="2"/>
      <c r="G11448" s="2"/>
      <c r="H11448" s="2"/>
      <c r="I11448" s="2"/>
      <c r="J11448" s="2"/>
      <c r="K11448" s="2"/>
      <c r="L11448" s="2"/>
      <c r="M11448" s="2"/>
      <c r="N11448" s="2"/>
      <c r="O11448" s="2"/>
      <c r="P11448" s="2"/>
      <c r="Q11448" s="2"/>
      <c r="R11448" s="2"/>
      <c r="S11448" s="2"/>
      <c r="T11448" s="2"/>
      <c r="U11448" s="2"/>
      <c r="V11448" s="2"/>
      <c r="W11448" s="2"/>
      <c r="X11448" s="2"/>
      <c r="Y11448" s="2"/>
      <c r="Z11448" s="2"/>
    </row>
    <row r="11449">
      <c r="A11449" s="2"/>
      <c r="B11449" s="2"/>
      <c r="C11449" s="2"/>
      <c r="D11449" s="2"/>
      <c r="E11449" s="2"/>
      <c r="F11449" s="2"/>
      <c r="G11449" s="2"/>
      <c r="H11449" s="2"/>
      <c r="I11449" s="2"/>
      <c r="J11449" s="2"/>
      <c r="K11449" s="2"/>
      <c r="L11449" s="2"/>
      <c r="M11449" s="2"/>
      <c r="N11449" s="2"/>
      <c r="O11449" s="2"/>
      <c r="P11449" s="2"/>
      <c r="Q11449" s="2"/>
      <c r="R11449" s="2"/>
      <c r="S11449" s="2"/>
      <c r="T11449" s="2"/>
      <c r="U11449" s="2"/>
      <c r="V11449" s="2"/>
      <c r="W11449" s="2"/>
      <c r="X11449" s="2"/>
      <c r="Y11449" s="2"/>
      <c r="Z11449" s="2"/>
    </row>
    <row r="11450">
      <c r="A11450" s="2"/>
      <c r="B11450" s="2"/>
      <c r="C11450" s="2"/>
      <c r="D11450" s="2"/>
      <c r="E11450" s="2"/>
      <c r="F11450" s="2"/>
      <c r="G11450" s="2"/>
      <c r="H11450" s="2"/>
      <c r="I11450" s="2"/>
      <c r="J11450" s="2"/>
      <c r="K11450" s="2"/>
      <c r="L11450" s="2"/>
      <c r="M11450" s="2"/>
      <c r="N11450" s="2"/>
      <c r="O11450" s="2"/>
      <c r="P11450" s="2"/>
      <c r="Q11450" s="2"/>
      <c r="R11450" s="2"/>
      <c r="S11450" s="2"/>
      <c r="T11450" s="2"/>
      <c r="U11450" s="2"/>
      <c r="V11450" s="2"/>
      <c r="W11450" s="2"/>
      <c r="X11450" s="2"/>
      <c r="Y11450" s="2"/>
      <c r="Z11450" s="2"/>
    </row>
    <row r="11451">
      <c r="A11451" s="2"/>
      <c r="B11451" s="2"/>
      <c r="C11451" s="2"/>
      <c r="D11451" s="2"/>
      <c r="E11451" s="2"/>
      <c r="F11451" s="2"/>
      <c r="G11451" s="2"/>
      <c r="H11451" s="2"/>
      <c r="I11451" s="2"/>
      <c r="J11451" s="2"/>
      <c r="K11451" s="2"/>
      <c r="L11451" s="2"/>
      <c r="M11451" s="2"/>
      <c r="N11451" s="2"/>
      <c r="O11451" s="2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</row>
    <row r="11452">
      <c r="A11452" s="2"/>
      <c r="B11452" s="2"/>
      <c r="C11452" s="2"/>
      <c r="D11452" s="2"/>
      <c r="E11452" s="2"/>
      <c r="F11452" s="2"/>
      <c r="G11452" s="2"/>
      <c r="H11452" s="2"/>
      <c r="I11452" s="2"/>
      <c r="J11452" s="2"/>
      <c r="K11452" s="2"/>
      <c r="L11452" s="2"/>
      <c r="M11452" s="2"/>
      <c r="N11452" s="2"/>
      <c r="O11452" s="2"/>
      <c r="P11452" s="2"/>
      <c r="Q11452" s="2"/>
      <c r="R11452" s="2"/>
      <c r="S11452" s="2"/>
      <c r="T11452" s="2"/>
      <c r="U11452" s="2"/>
      <c r="V11452" s="2"/>
      <c r="W11452" s="2"/>
      <c r="X11452" s="2"/>
      <c r="Y11452" s="2"/>
      <c r="Z11452" s="2"/>
    </row>
    <row r="11453">
      <c r="A11453" s="2"/>
      <c r="B11453" s="2"/>
      <c r="C11453" s="2"/>
      <c r="D11453" s="2"/>
      <c r="E11453" s="2"/>
      <c r="F11453" s="2"/>
      <c r="G11453" s="2"/>
      <c r="H11453" s="2"/>
      <c r="I11453" s="2"/>
      <c r="J11453" s="2"/>
      <c r="K11453" s="2"/>
      <c r="L11453" s="2"/>
      <c r="M11453" s="2"/>
      <c r="N11453" s="2"/>
      <c r="O11453" s="2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</row>
    <row r="11454">
      <c r="A11454" s="2"/>
      <c r="B11454" s="2"/>
      <c r="C11454" s="2"/>
      <c r="D11454" s="2"/>
      <c r="E11454" s="2"/>
      <c r="F11454" s="2"/>
      <c r="G11454" s="2"/>
      <c r="H11454" s="2"/>
      <c r="I11454" s="2"/>
      <c r="J11454" s="2"/>
      <c r="K11454" s="2"/>
      <c r="L11454" s="2"/>
      <c r="M11454" s="2"/>
      <c r="N11454" s="2"/>
      <c r="O11454" s="2"/>
      <c r="P11454" s="2"/>
      <c r="Q11454" s="2"/>
      <c r="R11454" s="2"/>
      <c r="S11454" s="2"/>
      <c r="T11454" s="2"/>
      <c r="U11454" s="2"/>
      <c r="V11454" s="2"/>
      <c r="W11454" s="2"/>
      <c r="X11454" s="2"/>
      <c r="Y11454" s="2"/>
      <c r="Z11454" s="2"/>
    </row>
    <row r="11455">
      <c r="A11455" s="2"/>
      <c r="B11455" s="2"/>
      <c r="C11455" s="2"/>
      <c r="D11455" s="2"/>
      <c r="E11455" s="2"/>
      <c r="F11455" s="2"/>
      <c r="G11455" s="2"/>
      <c r="H11455" s="2"/>
      <c r="I11455" s="2"/>
      <c r="J11455" s="2"/>
      <c r="K11455" s="2"/>
      <c r="L11455" s="2"/>
      <c r="M11455" s="2"/>
      <c r="N11455" s="2"/>
      <c r="O11455" s="2"/>
      <c r="P11455" s="2"/>
      <c r="Q11455" s="2"/>
      <c r="R11455" s="2"/>
      <c r="S11455" s="2"/>
      <c r="T11455" s="2"/>
      <c r="U11455" s="2"/>
      <c r="V11455" s="2"/>
      <c r="W11455" s="2"/>
      <c r="X11455" s="2"/>
      <c r="Y11455" s="2"/>
      <c r="Z11455" s="2"/>
    </row>
    <row r="11456">
      <c r="A11456" s="2"/>
      <c r="B11456" s="2"/>
      <c r="C11456" s="2"/>
      <c r="D11456" s="2"/>
      <c r="E11456" s="2"/>
      <c r="F11456" s="2"/>
      <c r="G11456" s="2"/>
      <c r="H11456" s="2"/>
      <c r="I11456" s="2"/>
      <c r="J11456" s="2"/>
      <c r="K11456" s="2"/>
      <c r="L11456" s="2"/>
      <c r="M11456" s="2"/>
      <c r="N11456" s="2"/>
      <c r="O11456" s="2"/>
      <c r="P11456" s="2"/>
      <c r="Q11456" s="2"/>
      <c r="R11456" s="2"/>
      <c r="S11456" s="2"/>
      <c r="T11456" s="2"/>
      <c r="U11456" s="2"/>
      <c r="V11456" s="2"/>
      <c r="W11456" s="2"/>
      <c r="X11456" s="2"/>
      <c r="Y11456" s="2"/>
      <c r="Z11456" s="2"/>
    </row>
    <row r="11457">
      <c r="A11457" s="2"/>
      <c r="B11457" s="2"/>
      <c r="C11457" s="2"/>
      <c r="D11457" s="2"/>
      <c r="E11457" s="2"/>
      <c r="F11457" s="2"/>
      <c r="G11457" s="2"/>
      <c r="H11457" s="2"/>
      <c r="I11457" s="2"/>
      <c r="J11457" s="2"/>
      <c r="K11457" s="2"/>
      <c r="L11457" s="2"/>
      <c r="M11457" s="2"/>
      <c r="N11457" s="2"/>
      <c r="O11457" s="2"/>
      <c r="P11457" s="2"/>
      <c r="Q11457" s="2"/>
      <c r="R11457" s="2"/>
      <c r="S11457" s="2"/>
      <c r="T11457" s="2"/>
      <c r="U11457" s="2"/>
      <c r="V11457" s="2"/>
      <c r="W11457" s="2"/>
      <c r="X11457" s="2"/>
      <c r="Y11457" s="2"/>
      <c r="Z11457" s="2"/>
    </row>
    <row r="11458">
      <c r="A11458" s="2"/>
      <c r="B11458" s="2"/>
      <c r="C11458" s="2"/>
      <c r="D11458" s="2"/>
      <c r="E11458" s="2"/>
      <c r="F11458" s="2"/>
      <c r="G11458" s="2"/>
      <c r="H11458" s="2"/>
      <c r="I11458" s="2"/>
      <c r="J11458" s="2"/>
      <c r="K11458" s="2"/>
      <c r="L11458" s="2"/>
      <c r="M11458" s="2"/>
      <c r="N11458" s="2"/>
      <c r="O11458" s="2"/>
      <c r="P11458" s="2"/>
      <c r="Q11458" s="2"/>
      <c r="R11458" s="2"/>
      <c r="S11458" s="2"/>
      <c r="T11458" s="2"/>
      <c r="U11458" s="2"/>
      <c r="V11458" s="2"/>
      <c r="W11458" s="2"/>
      <c r="X11458" s="2"/>
      <c r="Y11458" s="2"/>
      <c r="Z11458" s="2"/>
    </row>
    <row r="11459">
      <c r="A11459" s="2"/>
      <c r="B11459" s="2"/>
      <c r="C11459" s="2"/>
      <c r="D11459" s="2"/>
      <c r="E11459" s="2"/>
      <c r="F11459" s="2"/>
      <c r="G11459" s="2"/>
      <c r="H11459" s="2"/>
      <c r="I11459" s="2"/>
      <c r="J11459" s="2"/>
      <c r="K11459" s="2"/>
      <c r="L11459" s="2"/>
      <c r="M11459" s="2"/>
      <c r="N11459" s="2"/>
      <c r="O11459" s="2"/>
      <c r="P11459" s="2"/>
      <c r="Q11459" s="2"/>
      <c r="R11459" s="2"/>
      <c r="S11459" s="2"/>
      <c r="T11459" s="2"/>
      <c r="U11459" s="2"/>
      <c r="V11459" s="2"/>
      <c r="W11459" s="2"/>
      <c r="X11459" s="2"/>
      <c r="Y11459" s="2"/>
      <c r="Z11459" s="2"/>
    </row>
    <row r="11460">
      <c r="A11460" s="2"/>
      <c r="B11460" s="2"/>
      <c r="C11460" s="2"/>
      <c r="D11460" s="2"/>
      <c r="E11460" s="2"/>
      <c r="F11460" s="2"/>
      <c r="G11460" s="2"/>
      <c r="H11460" s="2"/>
      <c r="I11460" s="2"/>
      <c r="J11460" s="2"/>
      <c r="K11460" s="2"/>
      <c r="L11460" s="2"/>
      <c r="M11460" s="2"/>
      <c r="N11460" s="2"/>
      <c r="O11460" s="2"/>
      <c r="P11460" s="2"/>
      <c r="Q11460" s="2"/>
      <c r="R11460" s="2"/>
      <c r="S11460" s="2"/>
      <c r="T11460" s="2"/>
      <c r="U11460" s="2"/>
      <c r="V11460" s="2"/>
      <c r="W11460" s="2"/>
      <c r="X11460" s="2"/>
      <c r="Y11460" s="2"/>
      <c r="Z11460" s="2"/>
    </row>
    <row r="11461">
      <c r="A11461" s="2"/>
      <c r="B11461" s="2"/>
      <c r="C11461" s="2"/>
      <c r="D11461" s="2"/>
      <c r="E11461" s="2"/>
      <c r="F11461" s="2"/>
      <c r="G11461" s="2"/>
      <c r="H11461" s="2"/>
      <c r="I11461" s="2"/>
      <c r="J11461" s="2"/>
      <c r="K11461" s="2"/>
      <c r="L11461" s="2"/>
      <c r="M11461" s="2"/>
      <c r="N11461" s="2"/>
      <c r="O11461" s="2"/>
      <c r="P11461" s="2"/>
      <c r="Q11461" s="2"/>
      <c r="R11461" s="2"/>
      <c r="S11461" s="2"/>
      <c r="T11461" s="2"/>
      <c r="U11461" s="2"/>
      <c r="V11461" s="2"/>
      <c r="W11461" s="2"/>
      <c r="X11461" s="2"/>
      <c r="Y11461" s="2"/>
      <c r="Z11461" s="2"/>
    </row>
    <row r="11462">
      <c r="A11462" s="2"/>
      <c r="B11462" s="2"/>
      <c r="C11462" s="2"/>
      <c r="D11462" s="2"/>
      <c r="E11462" s="2"/>
      <c r="F11462" s="2"/>
      <c r="G11462" s="2"/>
      <c r="H11462" s="2"/>
      <c r="I11462" s="2"/>
      <c r="J11462" s="2"/>
      <c r="K11462" s="2"/>
      <c r="L11462" s="2"/>
      <c r="M11462" s="2"/>
      <c r="N11462" s="2"/>
      <c r="O11462" s="2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</row>
    <row r="11463">
      <c r="A11463" s="2"/>
      <c r="B11463" s="2"/>
      <c r="C11463" s="2"/>
      <c r="D11463" s="2"/>
      <c r="E11463" s="2"/>
      <c r="F11463" s="2"/>
      <c r="G11463" s="2"/>
      <c r="H11463" s="2"/>
      <c r="I11463" s="2"/>
      <c r="J11463" s="2"/>
      <c r="K11463" s="2"/>
      <c r="L11463" s="2"/>
      <c r="M11463" s="2"/>
      <c r="N11463" s="2"/>
      <c r="O11463" s="2"/>
      <c r="P11463" s="2"/>
      <c r="Q11463" s="2"/>
      <c r="R11463" s="2"/>
      <c r="S11463" s="2"/>
      <c r="T11463" s="2"/>
      <c r="U11463" s="2"/>
      <c r="V11463" s="2"/>
      <c r="W11463" s="2"/>
      <c r="X11463" s="2"/>
      <c r="Y11463" s="2"/>
      <c r="Z11463" s="2"/>
    </row>
    <row r="11464">
      <c r="A11464" s="2"/>
      <c r="B11464" s="2"/>
      <c r="C11464" s="2"/>
      <c r="D11464" s="2"/>
      <c r="E11464" s="2"/>
      <c r="F11464" s="2"/>
      <c r="G11464" s="2"/>
      <c r="H11464" s="2"/>
      <c r="I11464" s="2"/>
      <c r="J11464" s="2"/>
      <c r="K11464" s="2"/>
      <c r="L11464" s="2"/>
      <c r="M11464" s="2"/>
      <c r="N11464" s="2"/>
      <c r="O11464" s="2"/>
      <c r="P11464" s="2"/>
      <c r="Q11464" s="2"/>
      <c r="R11464" s="2"/>
      <c r="S11464" s="2"/>
      <c r="T11464" s="2"/>
      <c r="U11464" s="2"/>
      <c r="V11464" s="2"/>
      <c r="W11464" s="2"/>
      <c r="X11464" s="2"/>
      <c r="Y11464" s="2"/>
      <c r="Z11464" s="2"/>
    </row>
    <row r="11465">
      <c r="A11465" s="2"/>
      <c r="B11465" s="2"/>
      <c r="C11465" s="2"/>
      <c r="D11465" s="2"/>
      <c r="E11465" s="2"/>
      <c r="F11465" s="2"/>
      <c r="G11465" s="2"/>
      <c r="H11465" s="2"/>
      <c r="I11465" s="2"/>
      <c r="J11465" s="2"/>
      <c r="K11465" s="2"/>
      <c r="L11465" s="2"/>
      <c r="M11465" s="2"/>
      <c r="N11465" s="2"/>
      <c r="O11465" s="2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</row>
    <row r="11466">
      <c r="A11466" s="2"/>
      <c r="B11466" s="2"/>
      <c r="C11466" s="2"/>
      <c r="D11466" s="2"/>
      <c r="E11466" s="2"/>
      <c r="F11466" s="2"/>
      <c r="G11466" s="2"/>
      <c r="H11466" s="2"/>
      <c r="I11466" s="2"/>
      <c r="J11466" s="2"/>
      <c r="K11466" s="2"/>
      <c r="L11466" s="2"/>
      <c r="M11466" s="2"/>
      <c r="N11466" s="2"/>
      <c r="O11466" s="2"/>
      <c r="P11466" s="2"/>
      <c r="Q11466" s="2"/>
      <c r="R11466" s="2"/>
      <c r="S11466" s="2"/>
      <c r="T11466" s="2"/>
      <c r="U11466" s="2"/>
      <c r="V11466" s="2"/>
      <c r="W11466" s="2"/>
      <c r="X11466" s="2"/>
      <c r="Y11466" s="2"/>
      <c r="Z11466" s="2"/>
    </row>
    <row r="11467">
      <c r="A11467" s="2"/>
      <c r="B11467" s="2"/>
      <c r="C11467" s="2"/>
      <c r="D11467" s="2"/>
      <c r="E11467" s="2"/>
      <c r="F11467" s="2"/>
      <c r="G11467" s="2"/>
      <c r="H11467" s="2"/>
      <c r="I11467" s="2"/>
      <c r="J11467" s="2"/>
      <c r="K11467" s="2"/>
      <c r="L11467" s="2"/>
      <c r="M11467" s="2"/>
      <c r="N11467" s="2"/>
      <c r="O11467" s="2"/>
      <c r="P11467" s="2"/>
      <c r="Q11467" s="2"/>
      <c r="R11467" s="2"/>
      <c r="S11467" s="2"/>
      <c r="T11467" s="2"/>
      <c r="U11467" s="2"/>
      <c r="V11467" s="2"/>
      <c r="W11467" s="2"/>
      <c r="X11467" s="2"/>
      <c r="Y11467" s="2"/>
      <c r="Z11467" s="2"/>
    </row>
    <row r="11468">
      <c r="A11468" s="2"/>
      <c r="B11468" s="2"/>
      <c r="C11468" s="2"/>
      <c r="D11468" s="2"/>
      <c r="E11468" s="2"/>
      <c r="F11468" s="2"/>
      <c r="G11468" s="2"/>
      <c r="H11468" s="2"/>
      <c r="I11468" s="2"/>
      <c r="J11468" s="2"/>
      <c r="K11468" s="2"/>
      <c r="L11468" s="2"/>
      <c r="M11468" s="2"/>
      <c r="N11468" s="2"/>
      <c r="O11468" s="2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</row>
    <row r="11469">
      <c r="A11469" s="2"/>
      <c r="B11469" s="2"/>
      <c r="C11469" s="2"/>
      <c r="D11469" s="2"/>
      <c r="E11469" s="2"/>
      <c r="F11469" s="2"/>
      <c r="G11469" s="2"/>
      <c r="H11469" s="2"/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</row>
    <row r="11470">
      <c r="A11470" s="2"/>
      <c r="B11470" s="2"/>
      <c r="C11470" s="2"/>
      <c r="D11470" s="2"/>
      <c r="E11470" s="2"/>
      <c r="F11470" s="2"/>
      <c r="G11470" s="2"/>
      <c r="H11470" s="2"/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</row>
    <row r="11471">
      <c r="A11471" s="2"/>
      <c r="B11471" s="2"/>
      <c r="C11471" s="2"/>
      <c r="D11471" s="2"/>
      <c r="E11471" s="2"/>
      <c r="F11471" s="2"/>
      <c r="G11471" s="2"/>
      <c r="H11471" s="2"/>
      <c r="I11471" s="2"/>
      <c r="J11471" s="2"/>
      <c r="K11471" s="2"/>
      <c r="L11471" s="2"/>
      <c r="M11471" s="2"/>
      <c r="N11471" s="2"/>
      <c r="O11471" s="2"/>
      <c r="P11471" s="2"/>
      <c r="Q11471" s="2"/>
      <c r="R11471" s="2"/>
      <c r="S11471" s="2"/>
      <c r="T11471" s="2"/>
      <c r="U11471" s="2"/>
      <c r="V11471" s="2"/>
      <c r="W11471" s="2"/>
      <c r="X11471" s="2"/>
      <c r="Y11471" s="2"/>
      <c r="Z11471" s="2"/>
    </row>
    <row r="11472">
      <c r="A11472" s="2"/>
      <c r="B11472" s="2"/>
      <c r="C11472" s="2"/>
      <c r="D11472" s="2"/>
      <c r="E11472" s="2"/>
      <c r="F11472" s="2"/>
      <c r="G11472" s="2"/>
      <c r="H11472" s="2"/>
      <c r="I11472" s="2"/>
      <c r="J11472" s="2"/>
      <c r="K11472" s="2"/>
      <c r="L11472" s="2"/>
      <c r="M11472" s="2"/>
      <c r="N11472" s="2"/>
      <c r="O11472" s="2"/>
      <c r="P11472" s="2"/>
      <c r="Q11472" s="2"/>
      <c r="R11472" s="2"/>
      <c r="S11472" s="2"/>
      <c r="T11472" s="2"/>
      <c r="U11472" s="2"/>
      <c r="V11472" s="2"/>
      <c r="W11472" s="2"/>
      <c r="X11472" s="2"/>
      <c r="Y11472" s="2"/>
      <c r="Z11472" s="2"/>
    </row>
    <row r="11473">
      <c r="A11473" s="2"/>
      <c r="B11473" s="2"/>
      <c r="C11473" s="2"/>
      <c r="D11473" s="2"/>
      <c r="E11473" s="2"/>
      <c r="F11473" s="2"/>
      <c r="G11473" s="2"/>
      <c r="H11473" s="2"/>
      <c r="I11473" s="2"/>
      <c r="J11473" s="2"/>
      <c r="K11473" s="2"/>
      <c r="L11473" s="2"/>
      <c r="M11473" s="2"/>
      <c r="N11473" s="2"/>
      <c r="O11473" s="2"/>
      <c r="P11473" s="2"/>
      <c r="Q11473" s="2"/>
      <c r="R11473" s="2"/>
      <c r="S11473" s="2"/>
      <c r="T11473" s="2"/>
      <c r="U11473" s="2"/>
      <c r="V11473" s="2"/>
      <c r="W11473" s="2"/>
      <c r="X11473" s="2"/>
      <c r="Y11473" s="2"/>
      <c r="Z11473" s="2"/>
    </row>
    <row r="11474">
      <c r="A11474" s="2"/>
      <c r="B11474" s="2"/>
      <c r="C11474" s="2"/>
      <c r="D11474" s="2"/>
      <c r="E11474" s="2"/>
      <c r="F11474" s="2"/>
      <c r="G11474" s="2"/>
      <c r="H11474" s="2"/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</row>
    <row r="11475">
      <c r="A11475" s="2"/>
      <c r="B11475" s="2"/>
      <c r="C11475" s="2"/>
      <c r="D11475" s="2"/>
      <c r="E11475" s="2"/>
      <c r="F11475" s="2"/>
      <c r="G11475" s="2"/>
      <c r="H11475" s="2"/>
      <c r="I11475" s="2"/>
      <c r="J11475" s="2"/>
      <c r="K11475" s="2"/>
      <c r="L11475" s="2"/>
      <c r="M11475" s="2"/>
      <c r="N11475" s="2"/>
      <c r="O11475" s="2"/>
      <c r="P11475" s="2"/>
      <c r="Q11475" s="2"/>
      <c r="R11475" s="2"/>
      <c r="S11475" s="2"/>
      <c r="T11475" s="2"/>
      <c r="U11475" s="2"/>
      <c r="V11475" s="2"/>
      <c r="W11475" s="2"/>
      <c r="X11475" s="2"/>
      <c r="Y11475" s="2"/>
      <c r="Z11475" s="2"/>
    </row>
    <row r="11476">
      <c r="A11476" s="2"/>
      <c r="B11476" s="2"/>
      <c r="C11476" s="2"/>
      <c r="D11476" s="2"/>
      <c r="E11476" s="2"/>
      <c r="F11476" s="2"/>
      <c r="G11476" s="2"/>
      <c r="H11476" s="2"/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</row>
    <row r="11477">
      <c r="A11477" s="2"/>
      <c r="B11477" s="2"/>
      <c r="C11477" s="2"/>
      <c r="D11477" s="2"/>
      <c r="E11477" s="2"/>
      <c r="F11477" s="2"/>
      <c r="G11477" s="2"/>
      <c r="H11477" s="2"/>
      <c r="I11477" s="2"/>
      <c r="J11477" s="2"/>
      <c r="K11477" s="2"/>
      <c r="L11477" s="2"/>
      <c r="M11477" s="2"/>
      <c r="N11477" s="2"/>
      <c r="O11477" s="2"/>
      <c r="P11477" s="2"/>
      <c r="Q11477" s="2"/>
      <c r="R11477" s="2"/>
      <c r="S11477" s="2"/>
      <c r="T11477" s="2"/>
      <c r="U11477" s="2"/>
      <c r="V11477" s="2"/>
      <c r="W11477" s="2"/>
      <c r="X11477" s="2"/>
      <c r="Y11477" s="2"/>
      <c r="Z11477" s="2"/>
    </row>
    <row r="11478">
      <c r="A11478" s="2"/>
      <c r="B11478" s="2"/>
      <c r="C11478" s="2"/>
      <c r="D11478" s="2"/>
      <c r="E11478" s="2"/>
      <c r="F11478" s="2"/>
      <c r="G11478" s="2"/>
      <c r="H11478" s="2"/>
      <c r="I11478" s="2"/>
      <c r="J11478" s="2"/>
      <c r="K11478" s="2"/>
      <c r="L11478" s="2"/>
      <c r="M11478" s="2"/>
      <c r="N11478" s="2"/>
      <c r="O11478" s="2"/>
      <c r="P11478" s="2"/>
      <c r="Q11478" s="2"/>
      <c r="R11478" s="2"/>
      <c r="S11478" s="2"/>
      <c r="T11478" s="2"/>
      <c r="U11478" s="2"/>
      <c r="V11478" s="2"/>
      <c r="W11478" s="2"/>
      <c r="X11478" s="2"/>
      <c r="Y11478" s="2"/>
      <c r="Z11478" s="2"/>
    </row>
    <row r="11479">
      <c r="A11479" s="2"/>
      <c r="B11479" s="2"/>
      <c r="C11479" s="2"/>
      <c r="D11479" s="2"/>
      <c r="E11479" s="2"/>
      <c r="F11479" s="2"/>
      <c r="G11479" s="2"/>
      <c r="H11479" s="2"/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</row>
    <row r="11480">
      <c r="A11480" s="2"/>
      <c r="B11480" s="2"/>
      <c r="C11480" s="2"/>
      <c r="D11480" s="2"/>
      <c r="E11480" s="2"/>
      <c r="F11480" s="2"/>
      <c r="G11480" s="2"/>
      <c r="H11480" s="2"/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</row>
    <row r="11481">
      <c r="A11481" s="2"/>
      <c r="B11481" s="2"/>
      <c r="C11481" s="2"/>
      <c r="D11481" s="2"/>
      <c r="E11481" s="2"/>
      <c r="F11481" s="2"/>
      <c r="G11481" s="2"/>
      <c r="H11481" s="2"/>
      <c r="I11481" s="2"/>
      <c r="J11481" s="2"/>
      <c r="K11481" s="2"/>
      <c r="L11481" s="2"/>
      <c r="M11481" s="2"/>
      <c r="N11481" s="2"/>
      <c r="O11481" s="2"/>
      <c r="P11481" s="2"/>
      <c r="Q11481" s="2"/>
      <c r="R11481" s="2"/>
      <c r="S11481" s="2"/>
      <c r="T11481" s="2"/>
      <c r="U11481" s="2"/>
      <c r="V11481" s="2"/>
      <c r="W11481" s="2"/>
      <c r="X11481" s="2"/>
      <c r="Y11481" s="2"/>
      <c r="Z11481" s="2"/>
    </row>
    <row r="11482">
      <c r="A11482" s="2"/>
      <c r="B11482" s="2"/>
      <c r="C11482" s="2"/>
      <c r="D11482" s="2"/>
      <c r="E11482" s="2"/>
      <c r="F11482" s="2"/>
      <c r="G11482" s="2"/>
      <c r="H11482" s="2"/>
      <c r="I11482" s="2"/>
      <c r="J11482" s="2"/>
      <c r="K11482" s="2"/>
      <c r="L11482" s="2"/>
      <c r="M11482" s="2"/>
      <c r="N11482" s="2"/>
      <c r="O11482" s="2"/>
      <c r="P11482" s="2"/>
      <c r="Q11482" s="2"/>
      <c r="R11482" s="2"/>
      <c r="S11482" s="2"/>
      <c r="T11482" s="2"/>
      <c r="U11482" s="2"/>
      <c r="V11482" s="2"/>
      <c r="W11482" s="2"/>
      <c r="X11482" s="2"/>
      <c r="Y11482" s="2"/>
      <c r="Z11482" s="2"/>
    </row>
    <row r="11483">
      <c r="A11483" s="2"/>
      <c r="B11483" s="2"/>
      <c r="C11483" s="2"/>
      <c r="D11483" s="2"/>
      <c r="E11483" s="2"/>
      <c r="F11483" s="2"/>
      <c r="G11483" s="2"/>
      <c r="H11483" s="2"/>
      <c r="I11483" s="2"/>
      <c r="J11483" s="2"/>
      <c r="K11483" s="2"/>
      <c r="L11483" s="2"/>
      <c r="M11483" s="2"/>
      <c r="N11483" s="2"/>
      <c r="O11483" s="2"/>
      <c r="P11483" s="2"/>
      <c r="Q11483" s="2"/>
      <c r="R11483" s="2"/>
      <c r="S11483" s="2"/>
      <c r="T11483" s="2"/>
      <c r="U11483" s="2"/>
      <c r="V11483" s="2"/>
      <c r="W11483" s="2"/>
      <c r="X11483" s="2"/>
      <c r="Y11483" s="2"/>
      <c r="Z11483" s="2"/>
    </row>
    <row r="11484">
      <c r="A11484" s="2"/>
      <c r="B11484" s="2"/>
      <c r="C11484" s="2"/>
      <c r="D11484" s="2"/>
      <c r="E11484" s="2"/>
      <c r="F11484" s="2"/>
      <c r="G11484" s="2"/>
      <c r="H11484" s="2"/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</row>
    <row r="11485">
      <c r="A11485" s="2"/>
      <c r="B11485" s="2"/>
      <c r="C11485" s="2"/>
      <c r="D11485" s="2"/>
      <c r="E11485" s="2"/>
      <c r="F11485" s="2"/>
      <c r="G11485" s="2"/>
      <c r="H11485" s="2"/>
      <c r="I11485" s="2"/>
      <c r="J11485" s="2"/>
      <c r="K11485" s="2"/>
      <c r="L11485" s="2"/>
      <c r="M11485" s="2"/>
      <c r="N11485" s="2"/>
      <c r="O11485" s="2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</row>
    <row r="11486">
      <c r="A11486" s="2"/>
      <c r="B11486" s="2"/>
      <c r="C11486" s="2"/>
      <c r="D11486" s="2"/>
      <c r="E11486" s="2"/>
      <c r="F11486" s="2"/>
      <c r="G11486" s="2"/>
      <c r="H11486" s="2"/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</row>
    <row r="11487">
      <c r="A11487" s="2"/>
      <c r="B11487" s="2"/>
      <c r="C11487" s="2"/>
      <c r="D11487" s="2"/>
      <c r="E11487" s="2"/>
      <c r="F11487" s="2"/>
      <c r="G11487" s="2"/>
      <c r="H11487" s="2"/>
      <c r="I11487" s="2"/>
      <c r="J11487" s="2"/>
      <c r="K11487" s="2"/>
      <c r="L11487" s="2"/>
      <c r="M11487" s="2"/>
      <c r="N11487" s="2"/>
      <c r="O11487" s="2"/>
      <c r="P11487" s="2"/>
      <c r="Q11487" s="2"/>
      <c r="R11487" s="2"/>
      <c r="S11487" s="2"/>
      <c r="T11487" s="2"/>
      <c r="U11487" s="2"/>
      <c r="V11487" s="2"/>
      <c r="W11487" s="2"/>
      <c r="X11487" s="2"/>
      <c r="Y11487" s="2"/>
      <c r="Z11487" s="2"/>
    </row>
    <row r="11488">
      <c r="A11488" s="2"/>
      <c r="B11488" s="2"/>
      <c r="C11488" s="2"/>
      <c r="D11488" s="2"/>
      <c r="E11488" s="2"/>
      <c r="F11488" s="2"/>
      <c r="G11488" s="2"/>
      <c r="H11488" s="2"/>
      <c r="I11488" s="2"/>
      <c r="J11488" s="2"/>
      <c r="K11488" s="2"/>
      <c r="L11488" s="2"/>
      <c r="M11488" s="2"/>
      <c r="N11488" s="2"/>
      <c r="O11488" s="2"/>
      <c r="P11488" s="2"/>
      <c r="Q11488" s="2"/>
      <c r="R11488" s="2"/>
      <c r="S11488" s="2"/>
      <c r="T11488" s="2"/>
      <c r="U11488" s="2"/>
      <c r="V11488" s="2"/>
      <c r="W11488" s="2"/>
      <c r="X11488" s="2"/>
      <c r="Y11488" s="2"/>
      <c r="Z11488" s="2"/>
    </row>
    <row r="11489">
      <c r="A11489" s="2"/>
      <c r="B11489" s="2"/>
      <c r="C11489" s="2"/>
      <c r="D11489" s="2"/>
      <c r="E11489" s="2"/>
      <c r="F11489" s="2"/>
      <c r="G11489" s="2"/>
      <c r="H11489" s="2"/>
      <c r="I11489" s="2"/>
      <c r="J11489" s="2"/>
      <c r="K11489" s="2"/>
      <c r="L11489" s="2"/>
      <c r="M11489" s="2"/>
      <c r="N11489" s="2"/>
      <c r="O11489" s="2"/>
      <c r="P11489" s="2"/>
      <c r="Q11489" s="2"/>
      <c r="R11489" s="2"/>
      <c r="S11489" s="2"/>
      <c r="T11489" s="2"/>
      <c r="U11489" s="2"/>
      <c r="V11489" s="2"/>
      <c r="W11489" s="2"/>
      <c r="X11489" s="2"/>
      <c r="Y11489" s="2"/>
      <c r="Z11489" s="2"/>
    </row>
    <row r="11490">
      <c r="A11490" s="2"/>
      <c r="B11490" s="2"/>
      <c r="C11490" s="2"/>
      <c r="D11490" s="2"/>
      <c r="E11490" s="2"/>
      <c r="F11490" s="2"/>
      <c r="G11490" s="2"/>
      <c r="H11490" s="2"/>
      <c r="I11490" s="2"/>
      <c r="J11490" s="2"/>
      <c r="K11490" s="2"/>
      <c r="L11490" s="2"/>
      <c r="M11490" s="2"/>
      <c r="N11490" s="2"/>
      <c r="O11490" s="2"/>
      <c r="P11490" s="2"/>
      <c r="Q11490" s="2"/>
      <c r="R11490" s="2"/>
      <c r="S11490" s="2"/>
      <c r="T11490" s="2"/>
      <c r="U11490" s="2"/>
      <c r="V11490" s="2"/>
      <c r="W11490" s="2"/>
      <c r="X11490" s="2"/>
      <c r="Y11490" s="2"/>
      <c r="Z11490" s="2"/>
    </row>
    <row r="11491">
      <c r="A11491" s="2"/>
      <c r="B11491" s="2"/>
      <c r="C11491" s="2"/>
      <c r="D11491" s="2"/>
      <c r="E11491" s="2"/>
      <c r="F11491" s="2"/>
      <c r="G11491" s="2"/>
      <c r="H11491" s="2"/>
      <c r="I11491" s="2"/>
      <c r="J11491" s="2"/>
      <c r="K11491" s="2"/>
      <c r="L11491" s="2"/>
      <c r="M11491" s="2"/>
      <c r="N11491" s="2"/>
      <c r="O11491" s="2"/>
      <c r="P11491" s="2"/>
      <c r="Q11491" s="2"/>
      <c r="R11491" s="2"/>
      <c r="S11491" s="2"/>
      <c r="T11491" s="2"/>
      <c r="U11491" s="2"/>
      <c r="V11491" s="2"/>
      <c r="W11491" s="2"/>
      <c r="X11491" s="2"/>
      <c r="Y11491" s="2"/>
      <c r="Z11491" s="2"/>
    </row>
    <row r="11492">
      <c r="A11492" s="2"/>
      <c r="B11492" s="2"/>
      <c r="C11492" s="2"/>
      <c r="D11492" s="2"/>
      <c r="E11492" s="2"/>
      <c r="F11492" s="2"/>
      <c r="G11492" s="2"/>
      <c r="H11492" s="2"/>
      <c r="I11492" s="2"/>
      <c r="J11492" s="2"/>
      <c r="K11492" s="2"/>
      <c r="L11492" s="2"/>
      <c r="M11492" s="2"/>
      <c r="N11492" s="2"/>
      <c r="O11492" s="2"/>
      <c r="P11492" s="2"/>
      <c r="Q11492" s="2"/>
      <c r="R11492" s="2"/>
      <c r="S11492" s="2"/>
      <c r="T11492" s="2"/>
      <c r="U11492" s="2"/>
      <c r="V11492" s="2"/>
      <c r="W11492" s="2"/>
      <c r="X11492" s="2"/>
      <c r="Y11492" s="2"/>
      <c r="Z11492" s="2"/>
    </row>
    <row r="11493">
      <c r="A11493" s="2"/>
      <c r="B11493" s="2"/>
      <c r="C11493" s="2"/>
      <c r="D11493" s="2"/>
      <c r="E11493" s="2"/>
      <c r="F11493" s="2"/>
      <c r="G11493" s="2"/>
      <c r="H11493" s="2"/>
      <c r="I11493" s="2"/>
      <c r="J11493" s="2"/>
      <c r="K11493" s="2"/>
      <c r="L11493" s="2"/>
      <c r="M11493" s="2"/>
      <c r="N11493" s="2"/>
      <c r="O11493" s="2"/>
      <c r="P11493" s="2"/>
      <c r="Q11493" s="2"/>
      <c r="R11493" s="2"/>
      <c r="S11493" s="2"/>
      <c r="T11493" s="2"/>
      <c r="U11493" s="2"/>
      <c r="V11493" s="2"/>
      <c r="W11493" s="2"/>
      <c r="X11493" s="2"/>
      <c r="Y11493" s="2"/>
      <c r="Z11493" s="2"/>
    </row>
    <row r="11494">
      <c r="A11494" s="2"/>
      <c r="B11494" s="2"/>
      <c r="C11494" s="2"/>
      <c r="D11494" s="2"/>
      <c r="E11494" s="2"/>
      <c r="F11494" s="2"/>
      <c r="G11494" s="2"/>
      <c r="H11494" s="2"/>
      <c r="I11494" s="2"/>
      <c r="J11494" s="2"/>
      <c r="K11494" s="2"/>
      <c r="L11494" s="2"/>
      <c r="M11494" s="2"/>
      <c r="N11494" s="2"/>
      <c r="O11494" s="2"/>
      <c r="P11494" s="2"/>
      <c r="Q11494" s="2"/>
      <c r="R11494" s="2"/>
      <c r="S11494" s="2"/>
      <c r="T11494" s="2"/>
      <c r="U11494" s="2"/>
      <c r="V11494" s="2"/>
      <c r="W11494" s="2"/>
      <c r="X11494" s="2"/>
      <c r="Y11494" s="2"/>
      <c r="Z11494" s="2"/>
    </row>
    <row r="11495">
      <c r="A11495" s="2"/>
      <c r="B11495" s="2"/>
      <c r="C11495" s="2"/>
      <c r="D11495" s="2"/>
      <c r="E11495" s="2"/>
      <c r="F11495" s="2"/>
      <c r="G11495" s="2"/>
      <c r="H11495" s="2"/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</row>
    <row r="11496">
      <c r="A11496" s="2"/>
      <c r="B11496" s="2"/>
      <c r="C11496" s="2"/>
      <c r="D11496" s="2"/>
      <c r="E11496" s="2"/>
      <c r="F11496" s="2"/>
      <c r="G11496" s="2"/>
      <c r="H11496" s="2"/>
      <c r="I11496" s="2"/>
      <c r="J11496" s="2"/>
      <c r="K11496" s="2"/>
      <c r="L11496" s="2"/>
      <c r="M11496" s="2"/>
      <c r="N11496" s="2"/>
      <c r="O11496" s="2"/>
      <c r="P11496" s="2"/>
      <c r="Q11496" s="2"/>
      <c r="R11496" s="2"/>
      <c r="S11496" s="2"/>
      <c r="T11496" s="2"/>
      <c r="U11496" s="2"/>
      <c r="V11496" s="2"/>
      <c r="W11496" s="2"/>
      <c r="X11496" s="2"/>
      <c r="Y11496" s="2"/>
      <c r="Z11496" s="2"/>
    </row>
    <row r="11497">
      <c r="A11497" s="2"/>
      <c r="B11497" s="2"/>
      <c r="C11497" s="2"/>
      <c r="D11497" s="2"/>
      <c r="E11497" s="2"/>
      <c r="F11497" s="2"/>
      <c r="G11497" s="2"/>
      <c r="H11497" s="2"/>
      <c r="I11497" s="2"/>
      <c r="J11497" s="2"/>
      <c r="K11497" s="2"/>
      <c r="L11497" s="2"/>
      <c r="M11497" s="2"/>
      <c r="N11497" s="2"/>
      <c r="O11497" s="2"/>
      <c r="P11497" s="2"/>
      <c r="Q11497" s="2"/>
      <c r="R11497" s="2"/>
      <c r="S11497" s="2"/>
      <c r="T11497" s="2"/>
      <c r="U11497" s="2"/>
      <c r="V11497" s="2"/>
      <c r="W11497" s="2"/>
      <c r="X11497" s="2"/>
      <c r="Y11497" s="2"/>
      <c r="Z11497" s="2"/>
    </row>
    <row r="11498">
      <c r="A11498" s="2"/>
      <c r="B11498" s="2"/>
      <c r="C11498" s="2"/>
      <c r="D11498" s="2"/>
      <c r="E11498" s="2"/>
      <c r="F11498" s="2"/>
      <c r="G11498" s="2"/>
      <c r="H11498" s="2"/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</row>
    <row r="11499">
      <c r="A11499" s="2"/>
      <c r="B11499" s="2"/>
      <c r="C11499" s="2"/>
      <c r="D11499" s="2"/>
      <c r="E11499" s="2"/>
      <c r="F11499" s="2"/>
      <c r="G11499" s="2"/>
      <c r="H11499" s="2"/>
      <c r="I11499" s="2"/>
      <c r="J11499" s="2"/>
      <c r="K11499" s="2"/>
      <c r="L11499" s="2"/>
      <c r="M11499" s="2"/>
      <c r="N11499" s="2"/>
      <c r="O11499" s="2"/>
      <c r="P11499" s="2"/>
      <c r="Q11499" s="2"/>
      <c r="R11499" s="2"/>
      <c r="S11499" s="2"/>
      <c r="T11499" s="2"/>
      <c r="U11499" s="2"/>
      <c r="V11499" s="2"/>
      <c r="W11499" s="2"/>
      <c r="X11499" s="2"/>
      <c r="Y11499" s="2"/>
      <c r="Z11499" s="2"/>
    </row>
    <row r="11500">
      <c r="A11500" s="2"/>
      <c r="B11500" s="2"/>
      <c r="C11500" s="2"/>
      <c r="D11500" s="2"/>
      <c r="E11500" s="2"/>
      <c r="F11500" s="2"/>
      <c r="G11500" s="2"/>
      <c r="H11500" s="2"/>
      <c r="I11500" s="2"/>
      <c r="J11500" s="2"/>
      <c r="K11500" s="2"/>
      <c r="L11500" s="2"/>
      <c r="M11500" s="2"/>
      <c r="N11500" s="2"/>
      <c r="O11500" s="2"/>
      <c r="P11500" s="2"/>
      <c r="Q11500" s="2"/>
      <c r="R11500" s="2"/>
      <c r="S11500" s="2"/>
      <c r="T11500" s="2"/>
      <c r="U11500" s="2"/>
      <c r="V11500" s="2"/>
      <c r="W11500" s="2"/>
      <c r="X11500" s="2"/>
      <c r="Y11500" s="2"/>
      <c r="Z11500" s="2"/>
    </row>
    <row r="11501">
      <c r="A11501" s="2"/>
      <c r="B11501" s="2"/>
      <c r="C11501" s="2"/>
      <c r="D11501" s="2"/>
      <c r="E11501" s="2"/>
      <c r="F11501" s="2"/>
      <c r="G11501" s="2"/>
      <c r="H11501" s="2"/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</row>
    <row r="11502">
      <c r="A11502" s="2"/>
      <c r="B11502" s="2"/>
      <c r="C11502" s="2"/>
      <c r="D11502" s="2"/>
      <c r="E11502" s="2"/>
      <c r="F11502" s="2"/>
      <c r="G11502" s="2"/>
      <c r="H11502" s="2"/>
      <c r="I11502" s="2"/>
      <c r="J11502" s="2"/>
      <c r="K11502" s="2"/>
      <c r="L11502" s="2"/>
      <c r="M11502" s="2"/>
      <c r="N11502" s="2"/>
      <c r="O11502" s="2"/>
      <c r="P11502" s="2"/>
      <c r="Q11502" s="2"/>
      <c r="R11502" s="2"/>
      <c r="S11502" s="2"/>
      <c r="T11502" s="2"/>
      <c r="U11502" s="2"/>
      <c r="V11502" s="2"/>
      <c r="W11502" s="2"/>
      <c r="X11502" s="2"/>
      <c r="Y11502" s="2"/>
      <c r="Z11502" s="2"/>
    </row>
    <row r="11503">
      <c r="A11503" s="2"/>
      <c r="B11503" s="2"/>
      <c r="C11503" s="2"/>
      <c r="D11503" s="2"/>
      <c r="E11503" s="2"/>
      <c r="F11503" s="2"/>
      <c r="G11503" s="2"/>
      <c r="H11503" s="2"/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</row>
    <row r="11504">
      <c r="A11504" s="2"/>
      <c r="B11504" s="2"/>
      <c r="C11504" s="2"/>
      <c r="D11504" s="2"/>
      <c r="E11504" s="2"/>
      <c r="F11504" s="2"/>
      <c r="G11504" s="2"/>
      <c r="H11504" s="2"/>
      <c r="I11504" s="2"/>
      <c r="J11504" s="2"/>
      <c r="K11504" s="2"/>
      <c r="L11504" s="2"/>
      <c r="M11504" s="2"/>
      <c r="N11504" s="2"/>
      <c r="O11504" s="2"/>
      <c r="P11504" s="2"/>
      <c r="Q11504" s="2"/>
      <c r="R11504" s="2"/>
      <c r="S11504" s="2"/>
      <c r="T11504" s="2"/>
      <c r="U11504" s="2"/>
      <c r="V11504" s="2"/>
      <c r="W11504" s="2"/>
      <c r="X11504" s="2"/>
      <c r="Y11504" s="2"/>
      <c r="Z11504" s="2"/>
    </row>
    <row r="11505">
      <c r="A11505" s="2"/>
      <c r="B11505" s="2"/>
      <c r="C11505" s="2"/>
      <c r="D11505" s="2"/>
      <c r="E11505" s="2"/>
      <c r="F11505" s="2"/>
      <c r="G11505" s="2"/>
      <c r="H11505" s="2"/>
      <c r="I11505" s="2"/>
      <c r="J11505" s="2"/>
      <c r="K11505" s="2"/>
      <c r="L11505" s="2"/>
      <c r="M11505" s="2"/>
      <c r="N11505" s="2"/>
      <c r="O11505" s="2"/>
      <c r="P11505" s="2"/>
      <c r="Q11505" s="2"/>
      <c r="R11505" s="2"/>
      <c r="S11505" s="2"/>
      <c r="T11505" s="2"/>
      <c r="U11505" s="2"/>
      <c r="V11505" s="2"/>
      <c r="W11505" s="2"/>
      <c r="X11505" s="2"/>
      <c r="Y11505" s="2"/>
      <c r="Z11505" s="2"/>
    </row>
    <row r="11506">
      <c r="A11506" s="2"/>
      <c r="B11506" s="2"/>
      <c r="C11506" s="2"/>
      <c r="D11506" s="2"/>
      <c r="E11506" s="2"/>
      <c r="F11506" s="2"/>
      <c r="G11506" s="2"/>
      <c r="H11506" s="2"/>
      <c r="I11506" s="2"/>
      <c r="J11506" s="2"/>
      <c r="K11506" s="2"/>
      <c r="L11506" s="2"/>
      <c r="M11506" s="2"/>
      <c r="N11506" s="2"/>
      <c r="O11506" s="2"/>
      <c r="P11506" s="2"/>
      <c r="Q11506" s="2"/>
      <c r="R11506" s="2"/>
      <c r="S11506" s="2"/>
      <c r="T11506" s="2"/>
      <c r="U11506" s="2"/>
      <c r="V11506" s="2"/>
      <c r="W11506" s="2"/>
      <c r="X11506" s="2"/>
      <c r="Y11506" s="2"/>
      <c r="Z11506" s="2"/>
    </row>
    <row r="11507">
      <c r="A11507" s="2"/>
      <c r="B11507" s="2"/>
      <c r="C11507" s="2"/>
      <c r="D11507" s="2"/>
      <c r="E11507" s="2"/>
      <c r="F11507" s="2"/>
      <c r="G11507" s="2"/>
      <c r="H11507" s="2"/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</row>
    <row r="11508">
      <c r="A11508" s="2"/>
      <c r="B11508" s="2"/>
      <c r="C11508" s="2"/>
      <c r="D11508" s="2"/>
      <c r="E11508" s="2"/>
      <c r="F11508" s="2"/>
      <c r="G11508" s="2"/>
      <c r="H11508" s="2"/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</row>
    <row r="11509">
      <c r="A11509" s="2"/>
      <c r="B11509" s="2"/>
      <c r="C11509" s="2"/>
      <c r="D11509" s="2"/>
      <c r="E11509" s="2"/>
      <c r="F11509" s="2"/>
      <c r="G11509" s="2"/>
      <c r="H11509" s="2"/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</row>
    <row r="11510">
      <c r="A11510" s="2"/>
      <c r="B11510" s="2"/>
      <c r="C11510" s="2"/>
      <c r="D11510" s="2"/>
      <c r="E11510" s="2"/>
      <c r="F11510" s="2"/>
      <c r="G11510" s="2"/>
      <c r="H11510" s="2"/>
      <c r="I11510" s="2"/>
      <c r="J11510" s="2"/>
      <c r="K11510" s="2"/>
      <c r="L11510" s="2"/>
      <c r="M11510" s="2"/>
      <c r="N11510" s="2"/>
      <c r="O11510" s="2"/>
      <c r="P11510" s="2"/>
      <c r="Q11510" s="2"/>
      <c r="R11510" s="2"/>
      <c r="S11510" s="2"/>
      <c r="T11510" s="2"/>
      <c r="U11510" s="2"/>
      <c r="V11510" s="2"/>
      <c r="W11510" s="2"/>
      <c r="X11510" s="2"/>
      <c r="Y11510" s="2"/>
      <c r="Z11510" s="2"/>
    </row>
    <row r="11511">
      <c r="A11511" s="2"/>
      <c r="B11511" s="2"/>
      <c r="C11511" s="2"/>
      <c r="D11511" s="2"/>
      <c r="E11511" s="2"/>
      <c r="F11511" s="2"/>
      <c r="G11511" s="2"/>
      <c r="H11511" s="2"/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</row>
    <row r="11512">
      <c r="A11512" s="2"/>
      <c r="B11512" s="2"/>
      <c r="C11512" s="2"/>
      <c r="D11512" s="2"/>
      <c r="E11512" s="2"/>
      <c r="F11512" s="2"/>
      <c r="G11512" s="2"/>
      <c r="H11512" s="2"/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</row>
    <row r="11513">
      <c r="A11513" s="2"/>
      <c r="B11513" s="2"/>
      <c r="C11513" s="2"/>
      <c r="D11513" s="2"/>
      <c r="E11513" s="2"/>
      <c r="F11513" s="2"/>
      <c r="G11513" s="2"/>
      <c r="H11513" s="2"/>
      <c r="I11513" s="2"/>
      <c r="J11513" s="2"/>
      <c r="K11513" s="2"/>
      <c r="L11513" s="2"/>
      <c r="M11513" s="2"/>
      <c r="N11513" s="2"/>
      <c r="O11513" s="2"/>
      <c r="P11513" s="2"/>
      <c r="Q11513" s="2"/>
      <c r="R11513" s="2"/>
      <c r="S11513" s="2"/>
      <c r="T11513" s="2"/>
      <c r="U11513" s="2"/>
      <c r="V11513" s="2"/>
      <c r="W11513" s="2"/>
      <c r="X11513" s="2"/>
      <c r="Y11513" s="2"/>
      <c r="Z11513" s="2"/>
    </row>
    <row r="11514">
      <c r="A11514" s="2"/>
      <c r="B11514" s="2"/>
      <c r="C11514" s="2"/>
      <c r="D11514" s="2"/>
      <c r="E11514" s="2"/>
      <c r="F11514" s="2"/>
      <c r="G11514" s="2"/>
      <c r="H11514" s="2"/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</row>
    <row r="11515">
      <c r="A11515" s="2"/>
      <c r="B11515" s="2"/>
      <c r="C11515" s="2"/>
      <c r="D11515" s="2"/>
      <c r="E11515" s="2"/>
      <c r="F11515" s="2"/>
      <c r="G11515" s="2"/>
      <c r="H11515" s="2"/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</row>
    <row r="11516">
      <c r="A11516" s="2"/>
      <c r="B11516" s="2"/>
      <c r="C11516" s="2"/>
      <c r="D11516" s="2"/>
      <c r="E11516" s="2"/>
      <c r="F11516" s="2"/>
      <c r="G11516" s="2"/>
      <c r="H11516" s="2"/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</row>
    <row r="11517">
      <c r="A11517" s="2"/>
      <c r="B11517" s="2"/>
      <c r="C11517" s="2"/>
      <c r="D11517" s="2"/>
      <c r="E11517" s="2"/>
      <c r="F11517" s="2"/>
      <c r="G11517" s="2"/>
      <c r="H11517" s="2"/>
      <c r="I11517" s="2"/>
      <c r="J11517" s="2"/>
      <c r="K11517" s="2"/>
      <c r="L11517" s="2"/>
      <c r="M11517" s="2"/>
      <c r="N11517" s="2"/>
      <c r="O11517" s="2"/>
      <c r="P11517" s="2"/>
      <c r="Q11517" s="2"/>
      <c r="R11517" s="2"/>
      <c r="S11517" s="2"/>
      <c r="T11517" s="2"/>
      <c r="U11517" s="2"/>
      <c r="V11517" s="2"/>
      <c r="W11517" s="2"/>
      <c r="X11517" s="2"/>
      <c r="Y11517" s="2"/>
      <c r="Z11517" s="2"/>
    </row>
    <row r="11518">
      <c r="A11518" s="2"/>
      <c r="B11518" s="2"/>
      <c r="C11518" s="2"/>
      <c r="D11518" s="2"/>
      <c r="E11518" s="2"/>
      <c r="F11518" s="2"/>
      <c r="G11518" s="2"/>
      <c r="H11518" s="2"/>
      <c r="I11518" s="2"/>
      <c r="J11518" s="2"/>
      <c r="K11518" s="2"/>
      <c r="L11518" s="2"/>
      <c r="M11518" s="2"/>
      <c r="N11518" s="2"/>
      <c r="O11518" s="2"/>
      <c r="P11518" s="2"/>
      <c r="Q11518" s="2"/>
      <c r="R11518" s="2"/>
      <c r="S11518" s="2"/>
      <c r="T11518" s="2"/>
      <c r="U11518" s="2"/>
      <c r="V11518" s="2"/>
      <c r="W11518" s="2"/>
      <c r="X11518" s="2"/>
      <c r="Y11518" s="2"/>
      <c r="Z11518" s="2"/>
    </row>
    <row r="11519">
      <c r="A11519" s="2"/>
      <c r="B11519" s="2"/>
      <c r="C11519" s="2"/>
      <c r="D11519" s="2"/>
      <c r="E11519" s="2"/>
      <c r="F11519" s="2"/>
      <c r="G11519" s="2"/>
      <c r="H11519" s="2"/>
      <c r="I11519" s="2"/>
      <c r="J11519" s="2"/>
      <c r="K11519" s="2"/>
      <c r="L11519" s="2"/>
      <c r="M11519" s="2"/>
      <c r="N11519" s="2"/>
      <c r="O11519" s="2"/>
      <c r="P11519" s="2"/>
      <c r="Q11519" s="2"/>
      <c r="R11519" s="2"/>
      <c r="S11519" s="2"/>
      <c r="T11519" s="2"/>
      <c r="U11519" s="2"/>
      <c r="V11519" s="2"/>
      <c r="W11519" s="2"/>
      <c r="X11519" s="2"/>
      <c r="Y11519" s="2"/>
      <c r="Z11519" s="2"/>
    </row>
    <row r="11520">
      <c r="A11520" s="2"/>
      <c r="B11520" s="2"/>
      <c r="C11520" s="2"/>
      <c r="D11520" s="2"/>
      <c r="E11520" s="2"/>
      <c r="F11520" s="2"/>
      <c r="G11520" s="2"/>
      <c r="H11520" s="2"/>
      <c r="I11520" s="2"/>
      <c r="J11520" s="2"/>
      <c r="K11520" s="2"/>
      <c r="L11520" s="2"/>
      <c r="M11520" s="2"/>
      <c r="N11520" s="2"/>
      <c r="O11520" s="2"/>
      <c r="P11520" s="2"/>
      <c r="Q11520" s="2"/>
      <c r="R11520" s="2"/>
      <c r="S11520" s="2"/>
      <c r="T11520" s="2"/>
      <c r="U11520" s="2"/>
      <c r="V11520" s="2"/>
      <c r="W11520" s="2"/>
      <c r="X11520" s="2"/>
      <c r="Y11520" s="2"/>
      <c r="Z11520" s="2"/>
    </row>
    <row r="11521">
      <c r="A11521" s="2"/>
      <c r="B11521" s="2"/>
      <c r="C11521" s="2"/>
      <c r="D11521" s="2"/>
      <c r="E11521" s="2"/>
      <c r="F11521" s="2"/>
      <c r="G11521" s="2"/>
      <c r="H11521" s="2"/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</row>
    <row r="11522">
      <c r="A11522" s="2"/>
      <c r="B11522" s="2"/>
      <c r="C11522" s="2"/>
      <c r="D11522" s="2"/>
      <c r="E11522" s="2"/>
      <c r="F11522" s="2"/>
      <c r="G11522" s="2"/>
      <c r="H11522" s="2"/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</row>
    <row r="11523">
      <c r="A11523" s="2"/>
      <c r="B11523" s="2"/>
      <c r="C11523" s="2"/>
      <c r="D11523" s="2"/>
      <c r="E11523" s="2"/>
      <c r="F11523" s="2"/>
      <c r="G11523" s="2"/>
      <c r="H11523" s="2"/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</row>
    <row r="11524">
      <c r="A11524" s="2"/>
      <c r="B11524" s="2"/>
      <c r="C11524" s="2"/>
      <c r="D11524" s="2"/>
      <c r="E11524" s="2"/>
      <c r="F11524" s="2"/>
      <c r="G11524" s="2"/>
      <c r="H11524" s="2"/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</row>
    <row r="11525">
      <c r="A11525" s="2"/>
      <c r="B11525" s="2"/>
      <c r="C11525" s="2"/>
      <c r="D11525" s="2"/>
      <c r="E11525" s="2"/>
      <c r="F11525" s="2"/>
      <c r="G11525" s="2"/>
      <c r="H11525" s="2"/>
      <c r="I11525" s="2"/>
      <c r="J11525" s="2"/>
      <c r="K11525" s="2"/>
      <c r="L11525" s="2"/>
      <c r="M11525" s="2"/>
      <c r="N11525" s="2"/>
      <c r="O11525" s="2"/>
      <c r="P11525" s="2"/>
      <c r="Q11525" s="2"/>
      <c r="R11525" s="2"/>
      <c r="S11525" s="2"/>
      <c r="T11525" s="2"/>
      <c r="U11525" s="2"/>
      <c r="V11525" s="2"/>
      <c r="W11525" s="2"/>
      <c r="X11525" s="2"/>
      <c r="Y11525" s="2"/>
      <c r="Z11525" s="2"/>
    </row>
    <row r="11526">
      <c r="A11526" s="2"/>
      <c r="B11526" s="2"/>
      <c r="C11526" s="2"/>
      <c r="D11526" s="2"/>
      <c r="E11526" s="2"/>
      <c r="F11526" s="2"/>
      <c r="G11526" s="2"/>
      <c r="H11526" s="2"/>
      <c r="I11526" s="2"/>
      <c r="J11526" s="2"/>
      <c r="K11526" s="2"/>
      <c r="L11526" s="2"/>
      <c r="M11526" s="2"/>
      <c r="N11526" s="2"/>
      <c r="O11526" s="2"/>
      <c r="P11526" s="2"/>
      <c r="Q11526" s="2"/>
      <c r="R11526" s="2"/>
      <c r="S11526" s="2"/>
      <c r="T11526" s="2"/>
      <c r="U11526" s="2"/>
      <c r="V11526" s="2"/>
      <c r="W11526" s="2"/>
      <c r="X11526" s="2"/>
      <c r="Y11526" s="2"/>
      <c r="Z11526" s="2"/>
    </row>
    <row r="11527">
      <c r="A11527" s="2"/>
      <c r="B11527" s="2"/>
      <c r="C11527" s="2"/>
      <c r="D11527" s="2"/>
      <c r="E11527" s="2"/>
      <c r="F11527" s="2"/>
      <c r="G11527" s="2"/>
      <c r="H11527" s="2"/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</row>
    <row r="11528">
      <c r="A11528" s="2"/>
      <c r="B11528" s="2"/>
      <c r="C11528" s="2"/>
      <c r="D11528" s="2"/>
      <c r="E11528" s="2"/>
      <c r="F11528" s="2"/>
      <c r="G11528" s="2"/>
      <c r="H11528" s="2"/>
      <c r="I11528" s="2"/>
      <c r="J11528" s="2"/>
      <c r="K11528" s="2"/>
      <c r="L11528" s="2"/>
      <c r="M11528" s="2"/>
      <c r="N11528" s="2"/>
      <c r="O11528" s="2"/>
      <c r="P11528" s="2"/>
      <c r="Q11528" s="2"/>
      <c r="R11528" s="2"/>
      <c r="S11528" s="2"/>
      <c r="T11528" s="2"/>
      <c r="U11528" s="2"/>
      <c r="V11528" s="2"/>
      <c r="W11528" s="2"/>
      <c r="X11528" s="2"/>
      <c r="Y11528" s="2"/>
      <c r="Z11528" s="2"/>
    </row>
    <row r="11529">
      <c r="A11529" s="2"/>
      <c r="B11529" s="2"/>
      <c r="C11529" s="2"/>
      <c r="D11529" s="2"/>
      <c r="E11529" s="2"/>
      <c r="F11529" s="2"/>
      <c r="G11529" s="2"/>
      <c r="H11529" s="2"/>
      <c r="I11529" s="2"/>
      <c r="J11529" s="2"/>
      <c r="K11529" s="2"/>
      <c r="L11529" s="2"/>
      <c r="M11529" s="2"/>
      <c r="N11529" s="2"/>
      <c r="O11529" s="2"/>
      <c r="P11529" s="2"/>
      <c r="Q11529" s="2"/>
      <c r="R11529" s="2"/>
      <c r="S11529" s="2"/>
      <c r="T11529" s="2"/>
      <c r="U11529" s="2"/>
      <c r="V11529" s="2"/>
      <c r="W11529" s="2"/>
      <c r="X11529" s="2"/>
      <c r="Y11529" s="2"/>
      <c r="Z11529" s="2"/>
    </row>
    <row r="11530">
      <c r="A11530" s="2"/>
      <c r="B11530" s="2"/>
      <c r="C11530" s="2"/>
      <c r="D11530" s="2"/>
      <c r="E11530" s="2"/>
      <c r="F11530" s="2"/>
      <c r="G11530" s="2"/>
      <c r="H11530" s="2"/>
      <c r="I11530" s="2"/>
      <c r="J11530" s="2"/>
      <c r="K11530" s="2"/>
      <c r="L11530" s="2"/>
      <c r="M11530" s="2"/>
      <c r="N11530" s="2"/>
      <c r="O11530" s="2"/>
      <c r="P11530" s="2"/>
      <c r="Q11530" s="2"/>
      <c r="R11530" s="2"/>
      <c r="S11530" s="2"/>
      <c r="T11530" s="2"/>
      <c r="U11530" s="2"/>
      <c r="V11530" s="2"/>
      <c r="W11530" s="2"/>
      <c r="X11530" s="2"/>
      <c r="Y11530" s="2"/>
      <c r="Z11530" s="2"/>
    </row>
    <row r="11531">
      <c r="A11531" s="2"/>
      <c r="B11531" s="2"/>
      <c r="C11531" s="2"/>
      <c r="D11531" s="2"/>
      <c r="E11531" s="2"/>
      <c r="F11531" s="2"/>
      <c r="G11531" s="2"/>
      <c r="H11531" s="2"/>
      <c r="I11531" s="2"/>
      <c r="J11531" s="2"/>
      <c r="K11531" s="2"/>
      <c r="L11531" s="2"/>
      <c r="M11531" s="2"/>
      <c r="N11531" s="2"/>
      <c r="O11531" s="2"/>
      <c r="P11531" s="2"/>
      <c r="Q11531" s="2"/>
      <c r="R11531" s="2"/>
      <c r="S11531" s="2"/>
      <c r="T11531" s="2"/>
      <c r="U11531" s="2"/>
      <c r="V11531" s="2"/>
      <c r="W11531" s="2"/>
      <c r="X11531" s="2"/>
      <c r="Y11531" s="2"/>
      <c r="Z11531" s="2"/>
    </row>
    <row r="11532">
      <c r="A11532" s="2"/>
      <c r="B11532" s="2"/>
      <c r="C11532" s="2"/>
      <c r="D11532" s="2"/>
      <c r="E11532" s="2"/>
      <c r="F11532" s="2"/>
      <c r="G11532" s="2"/>
      <c r="H11532" s="2"/>
      <c r="I11532" s="2"/>
      <c r="J11532" s="2"/>
      <c r="K11532" s="2"/>
      <c r="L11532" s="2"/>
      <c r="M11532" s="2"/>
      <c r="N11532" s="2"/>
      <c r="O11532" s="2"/>
      <c r="P11532" s="2"/>
      <c r="Q11532" s="2"/>
      <c r="R11532" s="2"/>
      <c r="S11532" s="2"/>
      <c r="T11532" s="2"/>
      <c r="U11532" s="2"/>
      <c r="V11532" s="2"/>
      <c r="W11532" s="2"/>
      <c r="X11532" s="2"/>
      <c r="Y11532" s="2"/>
      <c r="Z11532" s="2"/>
    </row>
    <row r="11533">
      <c r="A11533" s="2"/>
      <c r="B11533" s="2"/>
      <c r="C11533" s="2"/>
      <c r="D11533" s="2"/>
      <c r="E11533" s="2"/>
      <c r="F11533" s="2"/>
      <c r="G11533" s="2"/>
      <c r="H11533" s="2"/>
      <c r="I11533" s="2"/>
      <c r="J11533" s="2"/>
      <c r="K11533" s="2"/>
      <c r="L11533" s="2"/>
      <c r="M11533" s="2"/>
      <c r="N11533" s="2"/>
      <c r="O11533" s="2"/>
      <c r="P11533" s="2"/>
      <c r="Q11533" s="2"/>
      <c r="R11533" s="2"/>
      <c r="S11533" s="2"/>
      <c r="T11533" s="2"/>
      <c r="U11533" s="2"/>
      <c r="V11533" s="2"/>
      <c r="W11533" s="2"/>
      <c r="X11533" s="2"/>
      <c r="Y11533" s="2"/>
      <c r="Z11533" s="2"/>
    </row>
    <row r="11534">
      <c r="A11534" s="2"/>
      <c r="B11534" s="2"/>
      <c r="C11534" s="2"/>
      <c r="D11534" s="2"/>
      <c r="E11534" s="2"/>
      <c r="F11534" s="2"/>
      <c r="G11534" s="2"/>
      <c r="H11534" s="2"/>
      <c r="I11534" s="2"/>
      <c r="J11534" s="2"/>
      <c r="K11534" s="2"/>
      <c r="L11534" s="2"/>
      <c r="M11534" s="2"/>
      <c r="N11534" s="2"/>
      <c r="O11534" s="2"/>
      <c r="P11534" s="2"/>
      <c r="Q11534" s="2"/>
      <c r="R11534" s="2"/>
      <c r="S11534" s="2"/>
      <c r="T11534" s="2"/>
      <c r="U11534" s="2"/>
      <c r="V11534" s="2"/>
      <c r="W11534" s="2"/>
      <c r="X11534" s="2"/>
      <c r="Y11534" s="2"/>
      <c r="Z11534" s="2"/>
    </row>
    <row r="11535">
      <c r="A11535" s="2"/>
      <c r="B11535" s="2"/>
      <c r="C11535" s="2"/>
      <c r="D11535" s="2"/>
      <c r="E11535" s="2"/>
      <c r="F11535" s="2"/>
      <c r="G11535" s="2"/>
      <c r="H11535" s="2"/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</row>
    <row r="11536">
      <c r="A11536" s="2"/>
      <c r="B11536" s="2"/>
      <c r="C11536" s="2"/>
      <c r="D11536" s="2"/>
      <c r="E11536" s="2"/>
      <c r="F11536" s="2"/>
      <c r="G11536" s="2"/>
      <c r="H11536" s="2"/>
      <c r="I11536" s="2"/>
      <c r="J11536" s="2"/>
      <c r="K11536" s="2"/>
      <c r="L11536" s="2"/>
      <c r="M11536" s="2"/>
      <c r="N11536" s="2"/>
      <c r="O11536" s="2"/>
      <c r="P11536" s="2"/>
      <c r="Q11536" s="2"/>
      <c r="R11536" s="2"/>
      <c r="S11536" s="2"/>
      <c r="T11536" s="2"/>
      <c r="U11536" s="2"/>
      <c r="V11536" s="2"/>
      <c r="W11536" s="2"/>
      <c r="X11536" s="2"/>
      <c r="Y11536" s="2"/>
      <c r="Z11536" s="2"/>
    </row>
    <row r="11537">
      <c r="A11537" s="2"/>
      <c r="B11537" s="2"/>
      <c r="C11537" s="2"/>
      <c r="D11537" s="2"/>
      <c r="E11537" s="2"/>
      <c r="F11537" s="2"/>
      <c r="G11537" s="2"/>
      <c r="H11537" s="2"/>
      <c r="I11537" s="2"/>
      <c r="J11537" s="2"/>
      <c r="K11537" s="2"/>
      <c r="L11537" s="2"/>
      <c r="M11537" s="2"/>
      <c r="N11537" s="2"/>
      <c r="O11537" s="2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</row>
    <row r="11538">
      <c r="A11538" s="2"/>
      <c r="B11538" s="2"/>
      <c r="C11538" s="2"/>
      <c r="D11538" s="2"/>
      <c r="E11538" s="2"/>
      <c r="F11538" s="2"/>
      <c r="G11538" s="2"/>
      <c r="H11538" s="2"/>
      <c r="I11538" s="2"/>
      <c r="J11538" s="2"/>
      <c r="K11538" s="2"/>
      <c r="L11538" s="2"/>
      <c r="M11538" s="2"/>
      <c r="N11538" s="2"/>
      <c r="O11538" s="2"/>
      <c r="P11538" s="2"/>
      <c r="Q11538" s="2"/>
      <c r="R11538" s="2"/>
      <c r="S11538" s="2"/>
      <c r="T11538" s="2"/>
      <c r="U11538" s="2"/>
      <c r="V11538" s="2"/>
      <c r="W11538" s="2"/>
      <c r="X11538" s="2"/>
      <c r="Y11538" s="2"/>
      <c r="Z11538" s="2"/>
    </row>
    <row r="11539">
      <c r="A11539" s="2"/>
      <c r="B11539" s="2"/>
      <c r="C11539" s="2"/>
      <c r="D11539" s="2"/>
      <c r="E11539" s="2"/>
      <c r="F11539" s="2"/>
      <c r="G11539" s="2"/>
      <c r="H11539" s="2"/>
      <c r="I11539" s="2"/>
      <c r="J11539" s="2"/>
      <c r="K11539" s="2"/>
      <c r="L11539" s="2"/>
      <c r="M11539" s="2"/>
      <c r="N11539" s="2"/>
      <c r="O11539" s="2"/>
      <c r="P11539" s="2"/>
      <c r="Q11539" s="2"/>
      <c r="R11539" s="2"/>
      <c r="S11539" s="2"/>
      <c r="T11539" s="2"/>
      <c r="U11539" s="2"/>
      <c r="V11539" s="2"/>
      <c r="W11539" s="2"/>
      <c r="X11539" s="2"/>
      <c r="Y11539" s="2"/>
      <c r="Z11539" s="2"/>
    </row>
    <row r="11540">
      <c r="A11540" s="2"/>
      <c r="B11540" s="2"/>
      <c r="C11540" s="2"/>
      <c r="D11540" s="2"/>
      <c r="E11540" s="2"/>
      <c r="F11540" s="2"/>
      <c r="G11540" s="2"/>
      <c r="H11540" s="2"/>
      <c r="I11540" s="2"/>
      <c r="J11540" s="2"/>
      <c r="K11540" s="2"/>
      <c r="L11540" s="2"/>
      <c r="M11540" s="2"/>
      <c r="N11540" s="2"/>
      <c r="O11540" s="2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</row>
    <row r="11541">
      <c r="A11541" s="2"/>
      <c r="B11541" s="2"/>
      <c r="C11541" s="2"/>
      <c r="D11541" s="2"/>
      <c r="E11541" s="2"/>
      <c r="F11541" s="2"/>
      <c r="G11541" s="2"/>
      <c r="H11541" s="2"/>
      <c r="I11541" s="2"/>
      <c r="J11541" s="2"/>
      <c r="K11541" s="2"/>
      <c r="L11541" s="2"/>
      <c r="M11541" s="2"/>
      <c r="N11541" s="2"/>
      <c r="O11541" s="2"/>
      <c r="P11541" s="2"/>
      <c r="Q11541" s="2"/>
      <c r="R11541" s="2"/>
      <c r="S11541" s="2"/>
      <c r="T11541" s="2"/>
      <c r="U11541" s="2"/>
      <c r="V11541" s="2"/>
      <c r="W11541" s="2"/>
      <c r="X11541" s="2"/>
      <c r="Y11541" s="2"/>
      <c r="Z11541" s="2"/>
    </row>
    <row r="11542">
      <c r="A11542" s="2"/>
      <c r="B11542" s="2"/>
      <c r="C11542" s="2"/>
      <c r="D11542" s="2"/>
      <c r="E11542" s="2"/>
      <c r="F11542" s="2"/>
      <c r="G11542" s="2"/>
      <c r="H11542" s="2"/>
      <c r="I11542" s="2"/>
      <c r="J11542" s="2"/>
      <c r="K11542" s="2"/>
      <c r="L11542" s="2"/>
      <c r="M11542" s="2"/>
      <c r="N11542" s="2"/>
      <c r="O11542" s="2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</row>
    <row r="11543">
      <c r="A11543" s="2"/>
      <c r="B11543" s="2"/>
      <c r="C11543" s="2"/>
      <c r="D11543" s="2"/>
      <c r="E11543" s="2"/>
      <c r="F11543" s="2"/>
      <c r="G11543" s="2"/>
      <c r="H11543" s="2"/>
      <c r="I11543" s="2"/>
      <c r="J11543" s="2"/>
      <c r="K11543" s="2"/>
      <c r="L11543" s="2"/>
      <c r="M11543" s="2"/>
      <c r="N11543" s="2"/>
      <c r="O11543" s="2"/>
      <c r="P11543" s="2"/>
      <c r="Q11543" s="2"/>
      <c r="R11543" s="2"/>
      <c r="S11543" s="2"/>
      <c r="T11543" s="2"/>
      <c r="U11543" s="2"/>
      <c r="V11543" s="2"/>
      <c r="W11543" s="2"/>
      <c r="X11543" s="2"/>
      <c r="Y11543" s="2"/>
      <c r="Z11543" s="2"/>
    </row>
    <row r="11544">
      <c r="A11544" s="2"/>
      <c r="B11544" s="2"/>
      <c r="C11544" s="2"/>
      <c r="D11544" s="2"/>
      <c r="E11544" s="2"/>
      <c r="F11544" s="2"/>
      <c r="G11544" s="2"/>
      <c r="H11544" s="2"/>
      <c r="I11544" s="2"/>
      <c r="J11544" s="2"/>
      <c r="K11544" s="2"/>
      <c r="L11544" s="2"/>
      <c r="M11544" s="2"/>
      <c r="N11544" s="2"/>
      <c r="O11544" s="2"/>
      <c r="P11544" s="2"/>
      <c r="Q11544" s="2"/>
      <c r="R11544" s="2"/>
      <c r="S11544" s="2"/>
      <c r="T11544" s="2"/>
      <c r="U11544" s="2"/>
      <c r="V11544" s="2"/>
      <c r="W11544" s="2"/>
      <c r="X11544" s="2"/>
      <c r="Y11544" s="2"/>
      <c r="Z11544" s="2"/>
    </row>
    <row r="11545">
      <c r="A11545" s="2"/>
      <c r="B11545" s="2"/>
      <c r="C11545" s="2"/>
      <c r="D11545" s="2"/>
      <c r="E11545" s="2"/>
      <c r="F11545" s="2"/>
      <c r="G11545" s="2"/>
      <c r="H11545" s="2"/>
      <c r="I11545" s="2"/>
      <c r="J11545" s="2"/>
      <c r="K11545" s="2"/>
      <c r="L11545" s="2"/>
      <c r="M11545" s="2"/>
      <c r="N11545" s="2"/>
      <c r="O11545" s="2"/>
      <c r="P11545" s="2"/>
      <c r="Q11545" s="2"/>
      <c r="R11545" s="2"/>
      <c r="S11545" s="2"/>
      <c r="T11545" s="2"/>
      <c r="U11545" s="2"/>
      <c r="V11545" s="2"/>
      <c r="W11545" s="2"/>
      <c r="X11545" s="2"/>
      <c r="Y11545" s="2"/>
      <c r="Z11545" s="2"/>
    </row>
    <row r="11546">
      <c r="A11546" s="2"/>
      <c r="B11546" s="2"/>
      <c r="C11546" s="2"/>
      <c r="D11546" s="2"/>
      <c r="E11546" s="2"/>
      <c r="F11546" s="2"/>
      <c r="G11546" s="2"/>
      <c r="H11546" s="2"/>
      <c r="I11546" s="2"/>
      <c r="J11546" s="2"/>
      <c r="K11546" s="2"/>
      <c r="L11546" s="2"/>
      <c r="M11546" s="2"/>
      <c r="N11546" s="2"/>
      <c r="O11546" s="2"/>
      <c r="P11546" s="2"/>
      <c r="Q11546" s="2"/>
      <c r="R11546" s="2"/>
      <c r="S11546" s="2"/>
      <c r="T11546" s="2"/>
      <c r="U11546" s="2"/>
      <c r="V11546" s="2"/>
      <c r="W11546" s="2"/>
      <c r="X11546" s="2"/>
      <c r="Y11546" s="2"/>
      <c r="Z11546" s="2"/>
    </row>
    <row r="11547">
      <c r="A11547" s="2"/>
      <c r="B11547" s="2"/>
      <c r="C11547" s="2"/>
      <c r="D11547" s="2"/>
      <c r="E11547" s="2"/>
      <c r="F11547" s="2"/>
      <c r="G11547" s="2"/>
      <c r="H11547" s="2"/>
      <c r="I11547" s="2"/>
      <c r="J11547" s="2"/>
      <c r="K11547" s="2"/>
      <c r="L11547" s="2"/>
      <c r="M11547" s="2"/>
      <c r="N11547" s="2"/>
      <c r="O11547" s="2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</row>
    <row r="11548">
      <c r="A11548" s="2"/>
      <c r="B11548" s="2"/>
      <c r="C11548" s="2"/>
      <c r="D11548" s="2"/>
      <c r="E11548" s="2"/>
      <c r="F11548" s="2"/>
      <c r="G11548" s="2"/>
      <c r="H11548" s="2"/>
      <c r="I11548" s="2"/>
      <c r="J11548" s="2"/>
      <c r="K11548" s="2"/>
      <c r="L11548" s="2"/>
      <c r="M11548" s="2"/>
      <c r="N11548" s="2"/>
      <c r="O11548" s="2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</row>
    <row r="11549">
      <c r="A11549" s="2"/>
      <c r="B11549" s="2"/>
      <c r="C11549" s="2"/>
      <c r="D11549" s="2"/>
      <c r="E11549" s="2"/>
      <c r="F11549" s="2"/>
      <c r="G11549" s="2"/>
      <c r="H11549" s="2"/>
      <c r="I11549" s="2"/>
      <c r="J11549" s="2"/>
      <c r="K11549" s="2"/>
      <c r="L11549" s="2"/>
      <c r="M11549" s="2"/>
      <c r="N11549" s="2"/>
      <c r="O11549" s="2"/>
      <c r="P11549" s="2"/>
      <c r="Q11549" s="2"/>
      <c r="R11549" s="2"/>
      <c r="S11549" s="2"/>
      <c r="T11549" s="2"/>
      <c r="U11549" s="2"/>
      <c r="V11549" s="2"/>
      <c r="W11549" s="2"/>
      <c r="X11549" s="2"/>
      <c r="Y11549" s="2"/>
      <c r="Z11549" s="2"/>
    </row>
    <row r="11550">
      <c r="A11550" s="2"/>
      <c r="B11550" s="2"/>
      <c r="C11550" s="2"/>
      <c r="D11550" s="2"/>
      <c r="E11550" s="2"/>
      <c r="F11550" s="2"/>
      <c r="G11550" s="2"/>
      <c r="H11550" s="2"/>
      <c r="I11550" s="2"/>
      <c r="J11550" s="2"/>
      <c r="K11550" s="2"/>
      <c r="L11550" s="2"/>
      <c r="M11550" s="2"/>
      <c r="N11550" s="2"/>
      <c r="O11550" s="2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</row>
    <row r="11551">
      <c r="A11551" s="2"/>
      <c r="B11551" s="2"/>
      <c r="C11551" s="2"/>
      <c r="D11551" s="2"/>
      <c r="E11551" s="2"/>
      <c r="F11551" s="2"/>
      <c r="G11551" s="2"/>
      <c r="H11551" s="2"/>
      <c r="I11551" s="2"/>
      <c r="J11551" s="2"/>
      <c r="K11551" s="2"/>
      <c r="L11551" s="2"/>
      <c r="M11551" s="2"/>
      <c r="N11551" s="2"/>
      <c r="O11551" s="2"/>
      <c r="P11551" s="2"/>
      <c r="Q11551" s="2"/>
      <c r="R11551" s="2"/>
      <c r="S11551" s="2"/>
      <c r="T11551" s="2"/>
      <c r="U11551" s="2"/>
      <c r="V11551" s="2"/>
      <c r="W11551" s="2"/>
      <c r="X11551" s="2"/>
      <c r="Y11551" s="2"/>
      <c r="Z11551" s="2"/>
    </row>
    <row r="11552">
      <c r="A11552" s="2"/>
      <c r="B11552" s="2"/>
      <c r="C11552" s="2"/>
      <c r="D11552" s="2"/>
      <c r="E11552" s="2"/>
      <c r="F11552" s="2"/>
      <c r="G11552" s="2"/>
      <c r="H11552" s="2"/>
      <c r="I11552" s="2"/>
      <c r="J11552" s="2"/>
      <c r="K11552" s="2"/>
      <c r="L11552" s="2"/>
      <c r="M11552" s="2"/>
      <c r="N11552" s="2"/>
      <c r="O11552" s="2"/>
      <c r="P11552" s="2"/>
      <c r="Q11552" s="2"/>
      <c r="R11552" s="2"/>
      <c r="S11552" s="2"/>
      <c r="T11552" s="2"/>
      <c r="U11552" s="2"/>
      <c r="V11552" s="2"/>
      <c r="W11552" s="2"/>
      <c r="X11552" s="2"/>
      <c r="Y11552" s="2"/>
      <c r="Z11552" s="2"/>
    </row>
    <row r="11553">
      <c r="A11553" s="2"/>
      <c r="B11553" s="2"/>
      <c r="C11553" s="2"/>
      <c r="D11553" s="2"/>
      <c r="E11553" s="2"/>
      <c r="F11553" s="2"/>
      <c r="G11553" s="2"/>
      <c r="H11553" s="2"/>
      <c r="I11553" s="2"/>
      <c r="J11553" s="2"/>
      <c r="K11553" s="2"/>
      <c r="L11553" s="2"/>
      <c r="M11553" s="2"/>
      <c r="N11553" s="2"/>
      <c r="O11553" s="2"/>
      <c r="P11553" s="2"/>
      <c r="Q11553" s="2"/>
      <c r="R11553" s="2"/>
      <c r="S11553" s="2"/>
      <c r="T11553" s="2"/>
      <c r="U11553" s="2"/>
      <c r="V11553" s="2"/>
      <c r="W11553" s="2"/>
      <c r="X11553" s="2"/>
      <c r="Y11553" s="2"/>
      <c r="Z11553" s="2"/>
    </row>
    <row r="11554">
      <c r="A11554" s="2"/>
      <c r="B11554" s="2"/>
      <c r="C11554" s="2"/>
      <c r="D11554" s="2"/>
      <c r="E11554" s="2"/>
      <c r="F11554" s="2"/>
      <c r="G11554" s="2"/>
      <c r="H11554" s="2"/>
      <c r="I11554" s="2"/>
      <c r="J11554" s="2"/>
      <c r="K11554" s="2"/>
      <c r="L11554" s="2"/>
      <c r="M11554" s="2"/>
      <c r="N11554" s="2"/>
      <c r="O11554" s="2"/>
      <c r="P11554" s="2"/>
      <c r="Q11554" s="2"/>
      <c r="R11554" s="2"/>
      <c r="S11554" s="2"/>
      <c r="T11554" s="2"/>
      <c r="U11554" s="2"/>
      <c r="V11554" s="2"/>
      <c r="W11554" s="2"/>
      <c r="X11554" s="2"/>
      <c r="Y11554" s="2"/>
      <c r="Z11554" s="2"/>
    </row>
    <row r="11555">
      <c r="A11555" s="2"/>
      <c r="B11555" s="2"/>
      <c r="C11555" s="2"/>
      <c r="D11555" s="2"/>
      <c r="E11555" s="2"/>
      <c r="F11555" s="2"/>
      <c r="G11555" s="2"/>
      <c r="H11555" s="2"/>
      <c r="I11555" s="2"/>
      <c r="J11555" s="2"/>
      <c r="K11555" s="2"/>
      <c r="L11555" s="2"/>
      <c r="M11555" s="2"/>
      <c r="N11555" s="2"/>
      <c r="O11555" s="2"/>
      <c r="P11555" s="2"/>
      <c r="Q11555" s="2"/>
      <c r="R11555" s="2"/>
      <c r="S11555" s="2"/>
      <c r="T11555" s="2"/>
      <c r="U11555" s="2"/>
      <c r="V11555" s="2"/>
      <c r="W11555" s="2"/>
      <c r="X11555" s="2"/>
      <c r="Y11555" s="2"/>
      <c r="Z11555" s="2"/>
    </row>
    <row r="11556">
      <c r="A11556" s="2"/>
      <c r="B11556" s="2"/>
      <c r="C11556" s="2"/>
      <c r="D11556" s="2"/>
      <c r="E11556" s="2"/>
      <c r="F11556" s="2"/>
      <c r="G11556" s="2"/>
      <c r="H11556" s="2"/>
      <c r="I11556" s="2"/>
      <c r="J11556" s="2"/>
      <c r="K11556" s="2"/>
      <c r="L11556" s="2"/>
      <c r="M11556" s="2"/>
      <c r="N11556" s="2"/>
      <c r="O11556" s="2"/>
      <c r="P11556" s="2"/>
      <c r="Q11556" s="2"/>
      <c r="R11556" s="2"/>
      <c r="S11556" s="2"/>
      <c r="T11556" s="2"/>
      <c r="U11556" s="2"/>
      <c r="V11556" s="2"/>
      <c r="W11556" s="2"/>
      <c r="X11556" s="2"/>
      <c r="Y11556" s="2"/>
      <c r="Z11556" s="2"/>
    </row>
    <row r="11557">
      <c r="A11557" s="2"/>
      <c r="B11557" s="2"/>
      <c r="C11557" s="2"/>
      <c r="D11557" s="2"/>
      <c r="E11557" s="2"/>
      <c r="F11557" s="2"/>
      <c r="G11557" s="2"/>
      <c r="H11557" s="2"/>
      <c r="I11557" s="2"/>
      <c r="J11557" s="2"/>
      <c r="K11557" s="2"/>
      <c r="L11557" s="2"/>
      <c r="M11557" s="2"/>
      <c r="N11557" s="2"/>
      <c r="O11557" s="2"/>
      <c r="P11557" s="2"/>
      <c r="Q11557" s="2"/>
      <c r="R11557" s="2"/>
      <c r="S11557" s="2"/>
      <c r="T11557" s="2"/>
      <c r="U11557" s="2"/>
      <c r="V11557" s="2"/>
      <c r="W11557" s="2"/>
      <c r="X11557" s="2"/>
      <c r="Y11557" s="2"/>
      <c r="Z11557" s="2"/>
    </row>
    <row r="11558">
      <c r="A11558" s="2"/>
      <c r="B11558" s="2"/>
      <c r="C11558" s="2"/>
      <c r="D11558" s="2"/>
      <c r="E11558" s="2"/>
      <c r="F11558" s="2"/>
      <c r="G11558" s="2"/>
      <c r="H11558" s="2"/>
      <c r="I11558" s="2"/>
      <c r="J11558" s="2"/>
      <c r="K11558" s="2"/>
      <c r="L11558" s="2"/>
      <c r="M11558" s="2"/>
      <c r="N11558" s="2"/>
      <c r="O11558" s="2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</row>
    <row r="11559">
      <c r="A11559" s="2"/>
      <c r="B11559" s="2"/>
      <c r="C11559" s="2"/>
      <c r="D11559" s="2"/>
      <c r="E11559" s="2"/>
      <c r="F11559" s="2"/>
      <c r="G11559" s="2"/>
      <c r="H11559" s="2"/>
      <c r="I11559" s="2"/>
      <c r="J11559" s="2"/>
      <c r="K11559" s="2"/>
      <c r="L11559" s="2"/>
      <c r="M11559" s="2"/>
      <c r="N11559" s="2"/>
      <c r="O11559" s="2"/>
      <c r="P11559" s="2"/>
      <c r="Q11559" s="2"/>
      <c r="R11559" s="2"/>
      <c r="S11559" s="2"/>
      <c r="T11559" s="2"/>
      <c r="U11559" s="2"/>
      <c r="V11559" s="2"/>
      <c r="W11559" s="2"/>
      <c r="X11559" s="2"/>
      <c r="Y11559" s="2"/>
      <c r="Z11559" s="2"/>
    </row>
    <row r="11560">
      <c r="A11560" s="2"/>
      <c r="B11560" s="2"/>
      <c r="C11560" s="2"/>
      <c r="D11560" s="2"/>
      <c r="E11560" s="2"/>
      <c r="F11560" s="2"/>
      <c r="G11560" s="2"/>
      <c r="H11560" s="2"/>
      <c r="I11560" s="2"/>
      <c r="J11560" s="2"/>
      <c r="K11560" s="2"/>
      <c r="L11560" s="2"/>
      <c r="M11560" s="2"/>
      <c r="N11560" s="2"/>
      <c r="O11560" s="2"/>
      <c r="P11560" s="2"/>
      <c r="Q11560" s="2"/>
      <c r="R11560" s="2"/>
      <c r="S11560" s="2"/>
      <c r="T11560" s="2"/>
      <c r="U11560" s="2"/>
      <c r="V11560" s="2"/>
      <c r="W11560" s="2"/>
      <c r="X11560" s="2"/>
      <c r="Y11560" s="2"/>
      <c r="Z11560" s="2"/>
    </row>
    <row r="11561">
      <c r="A11561" s="2"/>
      <c r="B11561" s="2"/>
      <c r="C11561" s="2"/>
      <c r="D11561" s="2"/>
      <c r="E11561" s="2"/>
      <c r="F11561" s="2"/>
      <c r="G11561" s="2"/>
      <c r="H11561" s="2"/>
      <c r="I11561" s="2"/>
      <c r="J11561" s="2"/>
      <c r="K11561" s="2"/>
      <c r="L11561" s="2"/>
      <c r="M11561" s="2"/>
      <c r="N11561" s="2"/>
      <c r="O11561" s="2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</row>
    <row r="11562">
      <c r="A11562" s="2"/>
      <c r="B11562" s="2"/>
      <c r="C11562" s="2"/>
      <c r="D11562" s="2"/>
      <c r="E11562" s="2"/>
      <c r="F11562" s="2"/>
      <c r="G11562" s="2"/>
      <c r="H11562" s="2"/>
      <c r="I11562" s="2"/>
      <c r="J11562" s="2"/>
      <c r="K11562" s="2"/>
      <c r="L11562" s="2"/>
      <c r="M11562" s="2"/>
      <c r="N11562" s="2"/>
      <c r="O11562" s="2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</row>
    <row r="11563">
      <c r="A11563" s="2"/>
      <c r="B11563" s="2"/>
      <c r="C11563" s="2"/>
      <c r="D11563" s="2"/>
      <c r="E11563" s="2"/>
      <c r="F11563" s="2"/>
      <c r="G11563" s="2"/>
      <c r="H11563" s="2"/>
      <c r="I11563" s="2"/>
      <c r="J11563" s="2"/>
      <c r="K11563" s="2"/>
      <c r="L11563" s="2"/>
      <c r="M11563" s="2"/>
      <c r="N11563" s="2"/>
      <c r="O11563" s="2"/>
      <c r="P11563" s="2"/>
      <c r="Q11563" s="2"/>
      <c r="R11563" s="2"/>
      <c r="S11563" s="2"/>
      <c r="T11563" s="2"/>
      <c r="U11563" s="2"/>
      <c r="V11563" s="2"/>
      <c r="W11563" s="2"/>
      <c r="X11563" s="2"/>
      <c r="Y11563" s="2"/>
      <c r="Z11563" s="2"/>
    </row>
    <row r="11564">
      <c r="A11564" s="2"/>
      <c r="B11564" s="2"/>
      <c r="C11564" s="2"/>
      <c r="D11564" s="2"/>
      <c r="E11564" s="2"/>
      <c r="F11564" s="2"/>
      <c r="G11564" s="2"/>
      <c r="H11564" s="2"/>
      <c r="I11564" s="2"/>
      <c r="J11564" s="2"/>
      <c r="K11564" s="2"/>
      <c r="L11564" s="2"/>
      <c r="M11564" s="2"/>
      <c r="N11564" s="2"/>
      <c r="O11564" s="2"/>
      <c r="P11564" s="2"/>
      <c r="Q11564" s="2"/>
      <c r="R11564" s="2"/>
      <c r="S11564" s="2"/>
      <c r="T11564" s="2"/>
      <c r="U11564" s="2"/>
      <c r="V11564" s="2"/>
      <c r="W11564" s="2"/>
      <c r="X11564" s="2"/>
      <c r="Y11564" s="2"/>
      <c r="Z11564" s="2"/>
    </row>
    <row r="11565">
      <c r="A11565" s="2"/>
      <c r="B11565" s="2"/>
      <c r="C11565" s="2"/>
      <c r="D11565" s="2"/>
      <c r="E11565" s="2"/>
      <c r="F11565" s="2"/>
      <c r="G11565" s="2"/>
      <c r="H11565" s="2"/>
      <c r="I11565" s="2"/>
      <c r="J11565" s="2"/>
      <c r="K11565" s="2"/>
      <c r="L11565" s="2"/>
      <c r="M11565" s="2"/>
      <c r="N11565" s="2"/>
      <c r="O11565" s="2"/>
      <c r="P11565" s="2"/>
      <c r="Q11565" s="2"/>
      <c r="R11565" s="2"/>
      <c r="S11565" s="2"/>
      <c r="T11565" s="2"/>
      <c r="U11565" s="2"/>
      <c r="V11565" s="2"/>
      <c r="W11565" s="2"/>
      <c r="X11565" s="2"/>
      <c r="Y11565" s="2"/>
      <c r="Z11565" s="2"/>
    </row>
    <row r="11566">
      <c r="A11566" s="2"/>
      <c r="B11566" s="2"/>
      <c r="C11566" s="2"/>
      <c r="D11566" s="2"/>
      <c r="E11566" s="2"/>
      <c r="F11566" s="2"/>
      <c r="G11566" s="2"/>
      <c r="H11566" s="2"/>
      <c r="I11566" s="2"/>
      <c r="J11566" s="2"/>
      <c r="K11566" s="2"/>
      <c r="L11566" s="2"/>
      <c r="M11566" s="2"/>
      <c r="N11566" s="2"/>
      <c r="O11566" s="2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</row>
    <row r="11567">
      <c r="A11567" s="2"/>
      <c r="B11567" s="2"/>
      <c r="C11567" s="2"/>
      <c r="D11567" s="2"/>
      <c r="E11567" s="2"/>
      <c r="F11567" s="2"/>
      <c r="G11567" s="2"/>
      <c r="H11567" s="2"/>
      <c r="I11567" s="2"/>
      <c r="J11567" s="2"/>
      <c r="K11567" s="2"/>
      <c r="L11567" s="2"/>
      <c r="M11567" s="2"/>
      <c r="N11567" s="2"/>
      <c r="O11567" s="2"/>
      <c r="P11567" s="2"/>
      <c r="Q11567" s="2"/>
      <c r="R11567" s="2"/>
      <c r="S11567" s="2"/>
      <c r="T11567" s="2"/>
      <c r="U11567" s="2"/>
      <c r="V11567" s="2"/>
      <c r="W11567" s="2"/>
      <c r="X11567" s="2"/>
      <c r="Y11567" s="2"/>
      <c r="Z11567" s="2"/>
    </row>
    <row r="11568">
      <c r="A11568" s="2"/>
      <c r="B11568" s="2"/>
      <c r="C11568" s="2"/>
      <c r="D11568" s="2"/>
      <c r="E11568" s="2"/>
      <c r="F11568" s="2"/>
      <c r="G11568" s="2"/>
      <c r="H11568" s="2"/>
      <c r="I11568" s="2"/>
      <c r="J11568" s="2"/>
      <c r="K11568" s="2"/>
      <c r="L11568" s="2"/>
      <c r="M11568" s="2"/>
      <c r="N11568" s="2"/>
      <c r="O11568" s="2"/>
      <c r="P11568" s="2"/>
      <c r="Q11568" s="2"/>
      <c r="R11568" s="2"/>
      <c r="S11568" s="2"/>
      <c r="T11568" s="2"/>
      <c r="U11568" s="2"/>
      <c r="V11568" s="2"/>
      <c r="W11568" s="2"/>
      <c r="X11568" s="2"/>
      <c r="Y11568" s="2"/>
      <c r="Z11568" s="2"/>
    </row>
    <row r="11569">
      <c r="A11569" s="2"/>
      <c r="B11569" s="2"/>
      <c r="C11569" s="2"/>
      <c r="D11569" s="2"/>
      <c r="E11569" s="2"/>
      <c r="F11569" s="2"/>
      <c r="G11569" s="2"/>
      <c r="H11569" s="2"/>
      <c r="I11569" s="2"/>
      <c r="J11569" s="2"/>
      <c r="K11569" s="2"/>
      <c r="L11569" s="2"/>
      <c r="M11569" s="2"/>
      <c r="N11569" s="2"/>
      <c r="O11569" s="2"/>
      <c r="P11569" s="2"/>
      <c r="Q11569" s="2"/>
      <c r="R11569" s="2"/>
      <c r="S11569" s="2"/>
      <c r="T11569" s="2"/>
      <c r="U11569" s="2"/>
      <c r="V11569" s="2"/>
      <c r="W11569" s="2"/>
      <c r="X11569" s="2"/>
      <c r="Y11569" s="2"/>
      <c r="Z11569" s="2"/>
    </row>
    <row r="11570">
      <c r="A11570" s="2"/>
      <c r="B11570" s="2"/>
      <c r="C11570" s="2"/>
      <c r="D11570" s="2"/>
      <c r="E11570" s="2"/>
      <c r="F11570" s="2"/>
      <c r="G11570" s="2"/>
      <c r="H11570" s="2"/>
      <c r="I11570" s="2"/>
      <c r="J11570" s="2"/>
      <c r="K11570" s="2"/>
      <c r="L11570" s="2"/>
      <c r="M11570" s="2"/>
      <c r="N11570" s="2"/>
      <c r="O11570" s="2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</row>
    <row r="11571">
      <c r="A11571" s="2"/>
      <c r="B11571" s="2"/>
      <c r="C11571" s="2"/>
      <c r="D11571" s="2"/>
      <c r="E11571" s="2"/>
      <c r="F11571" s="2"/>
      <c r="G11571" s="2"/>
      <c r="H11571" s="2"/>
      <c r="I11571" s="2"/>
      <c r="J11571" s="2"/>
      <c r="K11571" s="2"/>
      <c r="L11571" s="2"/>
      <c r="M11571" s="2"/>
      <c r="N11571" s="2"/>
      <c r="O11571" s="2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</row>
    <row r="11572">
      <c r="A11572" s="2"/>
      <c r="B11572" s="2"/>
      <c r="C11572" s="2"/>
      <c r="D11572" s="2"/>
      <c r="E11572" s="2"/>
      <c r="F11572" s="2"/>
      <c r="G11572" s="2"/>
      <c r="H11572" s="2"/>
      <c r="I11572" s="2"/>
      <c r="J11572" s="2"/>
      <c r="K11572" s="2"/>
      <c r="L11572" s="2"/>
      <c r="M11572" s="2"/>
      <c r="N11572" s="2"/>
      <c r="O11572" s="2"/>
      <c r="P11572" s="2"/>
      <c r="Q11572" s="2"/>
      <c r="R11572" s="2"/>
      <c r="S11572" s="2"/>
      <c r="T11572" s="2"/>
      <c r="U11572" s="2"/>
      <c r="V11572" s="2"/>
      <c r="W11572" s="2"/>
      <c r="X11572" s="2"/>
      <c r="Y11572" s="2"/>
      <c r="Z11572" s="2"/>
    </row>
    <row r="11573">
      <c r="A11573" s="2"/>
      <c r="B11573" s="2"/>
      <c r="C11573" s="2"/>
      <c r="D11573" s="2"/>
      <c r="E11573" s="2"/>
      <c r="F11573" s="2"/>
      <c r="G11573" s="2"/>
      <c r="H11573" s="2"/>
      <c r="I11573" s="2"/>
      <c r="J11573" s="2"/>
      <c r="K11573" s="2"/>
      <c r="L11573" s="2"/>
      <c r="M11573" s="2"/>
      <c r="N11573" s="2"/>
      <c r="O11573" s="2"/>
      <c r="P11573" s="2"/>
      <c r="Q11573" s="2"/>
      <c r="R11573" s="2"/>
      <c r="S11573" s="2"/>
      <c r="T11573" s="2"/>
      <c r="U11573" s="2"/>
      <c r="V11573" s="2"/>
      <c r="W11573" s="2"/>
      <c r="X11573" s="2"/>
      <c r="Y11573" s="2"/>
      <c r="Z11573" s="2"/>
    </row>
    <row r="11574">
      <c r="A11574" s="2"/>
      <c r="B11574" s="2"/>
      <c r="C11574" s="2"/>
      <c r="D11574" s="2"/>
      <c r="E11574" s="2"/>
      <c r="F11574" s="2"/>
      <c r="G11574" s="2"/>
      <c r="H11574" s="2"/>
      <c r="I11574" s="2"/>
      <c r="J11574" s="2"/>
      <c r="K11574" s="2"/>
      <c r="L11574" s="2"/>
      <c r="M11574" s="2"/>
      <c r="N11574" s="2"/>
      <c r="O11574" s="2"/>
      <c r="P11574" s="2"/>
      <c r="Q11574" s="2"/>
      <c r="R11574" s="2"/>
      <c r="S11574" s="2"/>
      <c r="T11574" s="2"/>
      <c r="U11574" s="2"/>
      <c r="V11574" s="2"/>
      <c r="W11574" s="2"/>
      <c r="X11574" s="2"/>
      <c r="Y11574" s="2"/>
      <c r="Z11574" s="2"/>
    </row>
    <row r="11575">
      <c r="A11575" s="2"/>
      <c r="B11575" s="2"/>
      <c r="C11575" s="2"/>
      <c r="D11575" s="2"/>
      <c r="E11575" s="2"/>
      <c r="F11575" s="2"/>
      <c r="G11575" s="2"/>
      <c r="H11575" s="2"/>
      <c r="I11575" s="2"/>
      <c r="J11575" s="2"/>
      <c r="K11575" s="2"/>
      <c r="L11575" s="2"/>
      <c r="M11575" s="2"/>
      <c r="N11575" s="2"/>
      <c r="O11575" s="2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</row>
    <row r="11576">
      <c r="A11576" s="2"/>
      <c r="B11576" s="2"/>
      <c r="C11576" s="2"/>
      <c r="D11576" s="2"/>
      <c r="E11576" s="2"/>
      <c r="F11576" s="2"/>
      <c r="G11576" s="2"/>
      <c r="H11576" s="2"/>
      <c r="I11576" s="2"/>
      <c r="J11576" s="2"/>
      <c r="K11576" s="2"/>
      <c r="L11576" s="2"/>
      <c r="M11576" s="2"/>
      <c r="N11576" s="2"/>
      <c r="O11576" s="2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</row>
    <row r="11577">
      <c r="A11577" s="2"/>
      <c r="B11577" s="2"/>
      <c r="C11577" s="2"/>
      <c r="D11577" s="2"/>
      <c r="E11577" s="2"/>
      <c r="F11577" s="2"/>
      <c r="G11577" s="2"/>
      <c r="H11577" s="2"/>
      <c r="I11577" s="2"/>
      <c r="J11577" s="2"/>
      <c r="K11577" s="2"/>
      <c r="L11577" s="2"/>
      <c r="M11577" s="2"/>
      <c r="N11577" s="2"/>
      <c r="O11577" s="2"/>
      <c r="P11577" s="2"/>
      <c r="Q11577" s="2"/>
      <c r="R11577" s="2"/>
      <c r="S11577" s="2"/>
      <c r="T11577" s="2"/>
      <c r="U11577" s="2"/>
      <c r="V11577" s="2"/>
      <c r="W11577" s="2"/>
      <c r="X11577" s="2"/>
      <c r="Y11577" s="2"/>
      <c r="Z11577" s="2"/>
    </row>
    <row r="11578">
      <c r="A11578" s="2"/>
      <c r="B11578" s="2"/>
      <c r="C11578" s="2"/>
      <c r="D11578" s="2"/>
      <c r="E11578" s="2"/>
      <c r="F11578" s="2"/>
      <c r="G11578" s="2"/>
      <c r="H11578" s="2"/>
      <c r="I11578" s="2"/>
      <c r="J11578" s="2"/>
      <c r="K11578" s="2"/>
      <c r="L11578" s="2"/>
      <c r="M11578" s="2"/>
      <c r="N11578" s="2"/>
      <c r="O11578" s="2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</row>
    <row r="11579">
      <c r="A11579" s="2"/>
      <c r="B11579" s="2"/>
      <c r="C11579" s="2"/>
      <c r="D11579" s="2"/>
      <c r="E11579" s="2"/>
      <c r="F11579" s="2"/>
      <c r="G11579" s="2"/>
      <c r="H11579" s="2"/>
      <c r="I11579" s="2"/>
      <c r="J11579" s="2"/>
      <c r="K11579" s="2"/>
      <c r="L11579" s="2"/>
      <c r="M11579" s="2"/>
      <c r="N11579" s="2"/>
      <c r="O11579" s="2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</row>
    <row r="11580">
      <c r="A11580" s="2"/>
      <c r="B11580" s="2"/>
      <c r="C11580" s="2"/>
      <c r="D11580" s="2"/>
      <c r="E11580" s="2"/>
      <c r="F11580" s="2"/>
      <c r="G11580" s="2"/>
      <c r="H11580" s="2"/>
      <c r="I11580" s="2"/>
      <c r="J11580" s="2"/>
      <c r="K11580" s="2"/>
      <c r="L11580" s="2"/>
      <c r="M11580" s="2"/>
      <c r="N11580" s="2"/>
      <c r="O11580" s="2"/>
      <c r="P11580" s="2"/>
      <c r="Q11580" s="2"/>
      <c r="R11580" s="2"/>
      <c r="S11580" s="2"/>
      <c r="T11580" s="2"/>
      <c r="U11580" s="2"/>
      <c r="V11580" s="2"/>
      <c r="W11580" s="2"/>
      <c r="X11580" s="2"/>
      <c r="Y11580" s="2"/>
      <c r="Z11580" s="2"/>
    </row>
    <row r="11581">
      <c r="A11581" s="2"/>
      <c r="B11581" s="2"/>
      <c r="C11581" s="2"/>
      <c r="D11581" s="2"/>
      <c r="E11581" s="2"/>
      <c r="F11581" s="2"/>
      <c r="G11581" s="2"/>
      <c r="H11581" s="2"/>
      <c r="I11581" s="2"/>
      <c r="J11581" s="2"/>
      <c r="K11581" s="2"/>
      <c r="L11581" s="2"/>
      <c r="M11581" s="2"/>
      <c r="N11581" s="2"/>
      <c r="O11581" s="2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</row>
    <row r="11582">
      <c r="A11582" s="2"/>
      <c r="B11582" s="2"/>
      <c r="C11582" s="2"/>
      <c r="D11582" s="2"/>
      <c r="E11582" s="2"/>
      <c r="F11582" s="2"/>
      <c r="G11582" s="2"/>
      <c r="H11582" s="2"/>
      <c r="I11582" s="2"/>
      <c r="J11582" s="2"/>
      <c r="K11582" s="2"/>
      <c r="L11582" s="2"/>
      <c r="M11582" s="2"/>
      <c r="N11582" s="2"/>
      <c r="O11582" s="2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</row>
    <row r="11583">
      <c r="A11583" s="2"/>
      <c r="B11583" s="2"/>
      <c r="C11583" s="2"/>
      <c r="D11583" s="2"/>
      <c r="E11583" s="2"/>
      <c r="F11583" s="2"/>
      <c r="G11583" s="2"/>
      <c r="H11583" s="2"/>
      <c r="I11583" s="2"/>
      <c r="J11583" s="2"/>
      <c r="K11583" s="2"/>
      <c r="L11583" s="2"/>
      <c r="M11583" s="2"/>
      <c r="N11583" s="2"/>
      <c r="O11583" s="2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</row>
    <row r="11584">
      <c r="A11584" s="2"/>
      <c r="B11584" s="2"/>
      <c r="C11584" s="2"/>
      <c r="D11584" s="2"/>
      <c r="E11584" s="2"/>
      <c r="F11584" s="2"/>
      <c r="G11584" s="2"/>
      <c r="H11584" s="2"/>
      <c r="I11584" s="2"/>
      <c r="J11584" s="2"/>
      <c r="K11584" s="2"/>
      <c r="L11584" s="2"/>
      <c r="M11584" s="2"/>
      <c r="N11584" s="2"/>
      <c r="O11584" s="2"/>
      <c r="P11584" s="2"/>
      <c r="Q11584" s="2"/>
      <c r="R11584" s="2"/>
      <c r="S11584" s="2"/>
      <c r="T11584" s="2"/>
      <c r="U11584" s="2"/>
      <c r="V11584" s="2"/>
      <c r="W11584" s="2"/>
      <c r="X11584" s="2"/>
      <c r="Y11584" s="2"/>
      <c r="Z11584" s="2"/>
    </row>
    <row r="11585">
      <c r="A11585" s="2"/>
      <c r="B11585" s="2"/>
      <c r="C11585" s="2"/>
      <c r="D11585" s="2"/>
      <c r="E11585" s="2"/>
      <c r="F11585" s="2"/>
      <c r="G11585" s="2"/>
      <c r="H11585" s="2"/>
      <c r="I11585" s="2"/>
      <c r="J11585" s="2"/>
      <c r="K11585" s="2"/>
      <c r="L11585" s="2"/>
      <c r="M11585" s="2"/>
      <c r="N11585" s="2"/>
      <c r="O11585" s="2"/>
      <c r="P11585" s="2"/>
      <c r="Q11585" s="2"/>
      <c r="R11585" s="2"/>
      <c r="S11585" s="2"/>
      <c r="T11585" s="2"/>
      <c r="U11585" s="2"/>
      <c r="V11585" s="2"/>
      <c r="W11585" s="2"/>
      <c r="X11585" s="2"/>
      <c r="Y11585" s="2"/>
      <c r="Z11585" s="2"/>
    </row>
    <row r="11586">
      <c r="A11586" s="2"/>
      <c r="B11586" s="2"/>
      <c r="C11586" s="2"/>
      <c r="D11586" s="2"/>
      <c r="E11586" s="2"/>
      <c r="F11586" s="2"/>
      <c r="G11586" s="2"/>
      <c r="H11586" s="2"/>
      <c r="I11586" s="2"/>
      <c r="J11586" s="2"/>
      <c r="K11586" s="2"/>
      <c r="L11586" s="2"/>
      <c r="M11586" s="2"/>
      <c r="N11586" s="2"/>
      <c r="O11586" s="2"/>
      <c r="P11586" s="2"/>
      <c r="Q11586" s="2"/>
      <c r="R11586" s="2"/>
      <c r="S11586" s="2"/>
      <c r="T11586" s="2"/>
      <c r="U11586" s="2"/>
      <c r="V11586" s="2"/>
      <c r="W11586" s="2"/>
      <c r="X11586" s="2"/>
      <c r="Y11586" s="2"/>
      <c r="Z11586" s="2"/>
    </row>
    <row r="11587">
      <c r="A11587" s="2"/>
      <c r="B11587" s="2"/>
      <c r="C11587" s="2"/>
      <c r="D11587" s="2"/>
      <c r="E11587" s="2"/>
      <c r="F11587" s="2"/>
      <c r="G11587" s="2"/>
      <c r="H11587" s="2"/>
      <c r="I11587" s="2"/>
      <c r="J11587" s="2"/>
      <c r="K11587" s="2"/>
      <c r="L11587" s="2"/>
      <c r="M11587" s="2"/>
      <c r="N11587" s="2"/>
      <c r="O11587" s="2"/>
      <c r="P11587" s="2"/>
      <c r="Q11587" s="2"/>
      <c r="R11587" s="2"/>
      <c r="S11587" s="2"/>
      <c r="T11587" s="2"/>
      <c r="U11587" s="2"/>
      <c r="V11587" s="2"/>
      <c r="W11587" s="2"/>
      <c r="X11587" s="2"/>
      <c r="Y11587" s="2"/>
      <c r="Z11587" s="2"/>
    </row>
    <row r="11588">
      <c r="A11588" s="2"/>
      <c r="B11588" s="2"/>
      <c r="C11588" s="2"/>
      <c r="D11588" s="2"/>
      <c r="E11588" s="2"/>
      <c r="F11588" s="2"/>
      <c r="G11588" s="2"/>
      <c r="H11588" s="2"/>
      <c r="I11588" s="2"/>
      <c r="J11588" s="2"/>
      <c r="K11588" s="2"/>
      <c r="L11588" s="2"/>
      <c r="M11588" s="2"/>
      <c r="N11588" s="2"/>
      <c r="O11588" s="2"/>
      <c r="P11588" s="2"/>
      <c r="Q11588" s="2"/>
      <c r="R11588" s="2"/>
      <c r="S11588" s="2"/>
      <c r="T11588" s="2"/>
      <c r="U11588" s="2"/>
      <c r="V11588" s="2"/>
      <c r="W11588" s="2"/>
      <c r="X11588" s="2"/>
      <c r="Y11588" s="2"/>
      <c r="Z11588" s="2"/>
    </row>
    <row r="11589">
      <c r="A11589" s="2"/>
      <c r="B11589" s="2"/>
      <c r="C11589" s="2"/>
      <c r="D11589" s="2"/>
      <c r="E11589" s="2"/>
      <c r="F11589" s="2"/>
      <c r="G11589" s="2"/>
      <c r="H11589" s="2"/>
      <c r="I11589" s="2"/>
      <c r="J11589" s="2"/>
      <c r="K11589" s="2"/>
      <c r="L11589" s="2"/>
      <c r="M11589" s="2"/>
      <c r="N11589" s="2"/>
      <c r="O11589" s="2"/>
      <c r="P11589" s="2"/>
      <c r="Q11589" s="2"/>
      <c r="R11589" s="2"/>
      <c r="S11589" s="2"/>
      <c r="T11589" s="2"/>
      <c r="U11589" s="2"/>
      <c r="V11589" s="2"/>
      <c r="W11589" s="2"/>
      <c r="X11589" s="2"/>
      <c r="Y11589" s="2"/>
      <c r="Z11589" s="2"/>
    </row>
    <row r="11590">
      <c r="A11590" s="2"/>
      <c r="B11590" s="2"/>
      <c r="C11590" s="2"/>
      <c r="D11590" s="2"/>
      <c r="E11590" s="2"/>
      <c r="F11590" s="2"/>
      <c r="G11590" s="2"/>
      <c r="H11590" s="2"/>
      <c r="I11590" s="2"/>
      <c r="J11590" s="2"/>
      <c r="K11590" s="2"/>
      <c r="L11590" s="2"/>
      <c r="M11590" s="2"/>
      <c r="N11590" s="2"/>
      <c r="O11590" s="2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</row>
    <row r="11591">
      <c r="A11591" s="2"/>
      <c r="B11591" s="2"/>
      <c r="C11591" s="2"/>
      <c r="D11591" s="2"/>
      <c r="E11591" s="2"/>
      <c r="F11591" s="2"/>
      <c r="G11591" s="2"/>
      <c r="H11591" s="2"/>
      <c r="I11591" s="2"/>
      <c r="J11591" s="2"/>
      <c r="K11591" s="2"/>
      <c r="L11591" s="2"/>
      <c r="M11591" s="2"/>
      <c r="N11591" s="2"/>
      <c r="O11591" s="2"/>
      <c r="P11591" s="2"/>
      <c r="Q11591" s="2"/>
      <c r="R11591" s="2"/>
      <c r="S11591" s="2"/>
      <c r="T11591" s="2"/>
      <c r="U11591" s="2"/>
      <c r="V11591" s="2"/>
      <c r="W11591" s="2"/>
      <c r="X11591" s="2"/>
      <c r="Y11591" s="2"/>
      <c r="Z11591" s="2"/>
    </row>
    <row r="11592">
      <c r="A11592" s="2"/>
      <c r="B11592" s="2"/>
      <c r="C11592" s="2"/>
      <c r="D11592" s="2"/>
      <c r="E11592" s="2"/>
      <c r="F11592" s="2"/>
      <c r="G11592" s="2"/>
      <c r="H11592" s="2"/>
      <c r="I11592" s="2"/>
      <c r="J11592" s="2"/>
      <c r="K11592" s="2"/>
      <c r="L11592" s="2"/>
      <c r="M11592" s="2"/>
      <c r="N11592" s="2"/>
      <c r="O11592" s="2"/>
      <c r="P11592" s="2"/>
      <c r="Q11592" s="2"/>
      <c r="R11592" s="2"/>
      <c r="S11592" s="2"/>
      <c r="T11592" s="2"/>
      <c r="U11592" s="2"/>
      <c r="V11592" s="2"/>
      <c r="W11592" s="2"/>
      <c r="X11592" s="2"/>
      <c r="Y11592" s="2"/>
      <c r="Z11592" s="2"/>
    </row>
    <row r="11593">
      <c r="A11593" s="2"/>
      <c r="B11593" s="2"/>
      <c r="C11593" s="2"/>
      <c r="D11593" s="2"/>
      <c r="E11593" s="2"/>
      <c r="F11593" s="2"/>
      <c r="G11593" s="2"/>
      <c r="H11593" s="2"/>
      <c r="I11593" s="2"/>
      <c r="J11593" s="2"/>
      <c r="K11593" s="2"/>
      <c r="L11593" s="2"/>
      <c r="M11593" s="2"/>
      <c r="N11593" s="2"/>
      <c r="O11593" s="2"/>
      <c r="P11593" s="2"/>
      <c r="Q11593" s="2"/>
      <c r="R11593" s="2"/>
      <c r="S11593" s="2"/>
      <c r="T11593" s="2"/>
      <c r="U11593" s="2"/>
      <c r="V11593" s="2"/>
      <c r="W11593" s="2"/>
      <c r="X11593" s="2"/>
      <c r="Y11593" s="2"/>
      <c r="Z11593" s="2"/>
    </row>
    <row r="11594">
      <c r="A11594" s="2"/>
      <c r="B11594" s="2"/>
      <c r="C11594" s="2"/>
      <c r="D11594" s="2"/>
      <c r="E11594" s="2"/>
      <c r="F11594" s="2"/>
      <c r="G11594" s="2"/>
      <c r="H11594" s="2"/>
      <c r="I11594" s="2"/>
      <c r="J11594" s="2"/>
      <c r="K11594" s="2"/>
      <c r="L11594" s="2"/>
      <c r="M11594" s="2"/>
      <c r="N11594" s="2"/>
      <c r="O11594" s="2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</row>
    <row r="11595">
      <c r="A11595" s="2"/>
      <c r="B11595" s="2"/>
      <c r="C11595" s="2"/>
      <c r="D11595" s="2"/>
      <c r="E11595" s="2"/>
      <c r="F11595" s="2"/>
      <c r="G11595" s="2"/>
      <c r="H11595" s="2"/>
      <c r="I11595" s="2"/>
      <c r="J11595" s="2"/>
      <c r="K11595" s="2"/>
      <c r="L11595" s="2"/>
      <c r="M11595" s="2"/>
      <c r="N11595" s="2"/>
      <c r="O11595" s="2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</row>
    <row r="11596">
      <c r="A11596" s="2"/>
      <c r="B11596" s="2"/>
      <c r="C11596" s="2"/>
      <c r="D11596" s="2"/>
      <c r="E11596" s="2"/>
      <c r="F11596" s="2"/>
      <c r="G11596" s="2"/>
      <c r="H11596" s="2"/>
      <c r="I11596" s="2"/>
      <c r="J11596" s="2"/>
      <c r="K11596" s="2"/>
      <c r="L11596" s="2"/>
      <c r="M11596" s="2"/>
      <c r="N11596" s="2"/>
      <c r="O11596" s="2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</row>
    <row r="11597">
      <c r="A11597" s="2"/>
      <c r="B11597" s="2"/>
      <c r="C11597" s="2"/>
      <c r="D11597" s="2"/>
      <c r="E11597" s="2"/>
      <c r="F11597" s="2"/>
      <c r="G11597" s="2"/>
      <c r="H11597" s="2"/>
      <c r="I11597" s="2"/>
      <c r="J11597" s="2"/>
      <c r="K11597" s="2"/>
      <c r="L11597" s="2"/>
      <c r="M11597" s="2"/>
      <c r="N11597" s="2"/>
      <c r="O11597" s="2"/>
      <c r="P11597" s="2"/>
      <c r="Q11597" s="2"/>
      <c r="R11597" s="2"/>
      <c r="S11597" s="2"/>
      <c r="T11597" s="2"/>
      <c r="U11597" s="2"/>
      <c r="V11597" s="2"/>
      <c r="W11597" s="2"/>
      <c r="X11597" s="2"/>
      <c r="Y11597" s="2"/>
      <c r="Z11597" s="2"/>
    </row>
    <row r="11598">
      <c r="A11598" s="2"/>
      <c r="B11598" s="2"/>
      <c r="C11598" s="2"/>
      <c r="D11598" s="2"/>
      <c r="E11598" s="2"/>
      <c r="F11598" s="2"/>
      <c r="G11598" s="2"/>
      <c r="H11598" s="2"/>
      <c r="I11598" s="2"/>
      <c r="J11598" s="2"/>
      <c r="K11598" s="2"/>
      <c r="L11598" s="2"/>
      <c r="M11598" s="2"/>
      <c r="N11598" s="2"/>
      <c r="O11598" s="2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</row>
    <row r="11599">
      <c r="A11599" s="2"/>
      <c r="B11599" s="2"/>
      <c r="C11599" s="2"/>
      <c r="D11599" s="2"/>
      <c r="E11599" s="2"/>
      <c r="F11599" s="2"/>
      <c r="G11599" s="2"/>
      <c r="H11599" s="2"/>
      <c r="I11599" s="2"/>
      <c r="J11599" s="2"/>
      <c r="K11599" s="2"/>
      <c r="L11599" s="2"/>
      <c r="M11599" s="2"/>
      <c r="N11599" s="2"/>
      <c r="O11599" s="2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</row>
    <row r="11600">
      <c r="A11600" s="2"/>
      <c r="B11600" s="2"/>
      <c r="C11600" s="2"/>
      <c r="D11600" s="2"/>
      <c r="E11600" s="2"/>
      <c r="F11600" s="2"/>
      <c r="G11600" s="2"/>
      <c r="H11600" s="2"/>
      <c r="I11600" s="2"/>
      <c r="J11600" s="2"/>
      <c r="K11600" s="2"/>
      <c r="L11600" s="2"/>
      <c r="M11600" s="2"/>
      <c r="N11600" s="2"/>
      <c r="O11600" s="2"/>
      <c r="P11600" s="2"/>
      <c r="Q11600" s="2"/>
      <c r="R11600" s="2"/>
      <c r="S11600" s="2"/>
      <c r="T11600" s="2"/>
      <c r="U11600" s="2"/>
      <c r="V11600" s="2"/>
      <c r="W11600" s="2"/>
      <c r="X11600" s="2"/>
      <c r="Y11600" s="2"/>
      <c r="Z11600" s="2"/>
    </row>
    <row r="11601">
      <c r="A11601" s="2"/>
      <c r="B11601" s="2"/>
      <c r="C11601" s="2"/>
      <c r="D11601" s="2"/>
      <c r="E11601" s="2"/>
      <c r="F11601" s="2"/>
      <c r="G11601" s="2"/>
      <c r="H11601" s="2"/>
      <c r="I11601" s="2"/>
      <c r="J11601" s="2"/>
      <c r="K11601" s="2"/>
      <c r="L11601" s="2"/>
      <c r="M11601" s="2"/>
      <c r="N11601" s="2"/>
      <c r="O11601" s="2"/>
      <c r="P11601" s="2"/>
      <c r="Q11601" s="2"/>
      <c r="R11601" s="2"/>
      <c r="S11601" s="2"/>
      <c r="T11601" s="2"/>
      <c r="U11601" s="2"/>
      <c r="V11601" s="2"/>
      <c r="W11601" s="2"/>
      <c r="X11601" s="2"/>
      <c r="Y11601" s="2"/>
      <c r="Z11601" s="2"/>
    </row>
    <row r="11602">
      <c r="A11602" s="2"/>
      <c r="B11602" s="2"/>
      <c r="C11602" s="2"/>
      <c r="D11602" s="2"/>
      <c r="E11602" s="2"/>
      <c r="F11602" s="2"/>
      <c r="G11602" s="2"/>
      <c r="H11602" s="2"/>
      <c r="I11602" s="2"/>
      <c r="J11602" s="2"/>
      <c r="K11602" s="2"/>
      <c r="L11602" s="2"/>
      <c r="M11602" s="2"/>
      <c r="N11602" s="2"/>
      <c r="O11602" s="2"/>
      <c r="P11602" s="2"/>
      <c r="Q11602" s="2"/>
      <c r="R11602" s="2"/>
      <c r="S11602" s="2"/>
      <c r="T11602" s="2"/>
      <c r="U11602" s="2"/>
      <c r="V11602" s="2"/>
      <c r="W11602" s="2"/>
      <c r="X11602" s="2"/>
      <c r="Y11602" s="2"/>
      <c r="Z11602" s="2"/>
    </row>
    <row r="11603">
      <c r="A11603" s="2"/>
      <c r="B11603" s="2"/>
      <c r="C11603" s="2"/>
      <c r="D11603" s="2"/>
      <c r="E11603" s="2"/>
      <c r="F11603" s="2"/>
      <c r="G11603" s="2"/>
      <c r="H11603" s="2"/>
      <c r="I11603" s="2"/>
      <c r="J11603" s="2"/>
      <c r="K11603" s="2"/>
      <c r="L11603" s="2"/>
      <c r="M11603" s="2"/>
      <c r="N11603" s="2"/>
      <c r="O11603" s="2"/>
      <c r="P11603" s="2"/>
      <c r="Q11603" s="2"/>
      <c r="R11603" s="2"/>
      <c r="S11603" s="2"/>
      <c r="T11603" s="2"/>
      <c r="U11603" s="2"/>
      <c r="V11603" s="2"/>
      <c r="W11603" s="2"/>
      <c r="X11603" s="2"/>
      <c r="Y11603" s="2"/>
      <c r="Z11603" s="2"/>
    </row>
    <row r="11604">
      <c r="A11604" s="2"/>
      <c r="B11604" s="2"/>
      <c r="C11604" s="2"/>
      <c r="D11604" s="2"/>
      <c r="E11604" s="2"/>
      <c r="F11604" s="2"/>
      <c r="G11604" s="2"/>
      <c r="H11604" s="2"/>
      <c r="I11604" s="2"/>
      <c r="J11604" s="2"/>
      <c r="K11604" s="2"/>
      <c r="L11604" s="2"/>
      <c r="M11604" s="2"/>
      <c r="N11604" s="2"/>
      <c r="O11604" s="2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</row>
    <row r="11605">
      <c r="A11605" s="2"/>
      <c r="B11605" s="2"/>
      <c r="C11605" s="2"/>
      <c r="D11605" s="2"/>
      <c r="E11605" s="2"/>
      <c r="F11605" s="2"/>
      <c r="G11605" s="2"/>
      <c r="H11605" s="2"/>
      <c r="I11605" s="2"/>
      <c r="J11605" s="2"/>
      <c r="K11605" s="2"/>
      <c r="L11605" s="2"/>
      <c r="M11605" s="2"/>
      <c r="N11605" s="2"/>
      <c r="O11605" s="2"/>
      <c r="P11605" s="2"/>
      <c r="Q11605" s="2"/>
      <c r="R11605" s="2"/>
      <c r="S11605" s="2"/>
      <c r="T11605" s="2"/>
      <c r="U11605" s="2"/>
      <c r="V11605" s="2"/>
      <c r="W11605" s="2"/>
      <c r="X11605" s="2"/>
      <c r="Y11605" s="2"/>
      <c r="Z11605" s="2"/>
    </row>
    <row r="11606">
      <c r="A11606" s="2"/>
      <c r="B11606" s="2"/>
      <c r="C11606" s="2"/>
      <c r="D11606" s="2"/>
      <c r="E11606" s="2"/>
      <c r="F11606" s="2"/>
      <c r="G11606" s="2"/>
      <c r="H11606" s="2"/>
      <c r="I11606" s="2"/>
      <c r="J11606" s="2"/>
      <c r="K11606" s="2"/>
      <c r="L11606" s="2"/>
      <c r="M11606" s="2"/>
      <c r="N11606" s="2"/>
      <c r="O11606" s="2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</row>
    <row r="11607">
      <c r="A11607" s="2"/>
      <c r="B11607" s="2"/>
      <c r="C11607" s="2"/>
      <c r="D11607" s="2"/>
      <c r="E11607" s="2"/>
      <c r="F11607" s="2"/>
      <c r="G11607" s="2"/>
      <c r="H11607" s="2"/>
      <c r="I11607" s="2"/>
      <c r="J11607" s="2"/>
      <c r="K11607" s="2"/>
      <c r="L11607" s="2"/>
      <c r="M11607" s="2"/>
      <c r="N11607" s="2"/>
      <c r="O11607" s="2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</row>
    <row r="11608">
      <c r="A11608" s="2"/>
      <c r="B11608" s="2"/>
      <c r="C11608" s="2"/>
      <c r="D11608" s="2"/>
      <c r="E11608" s="2"/>
      <c r="F11608" s="2"/>
      <c r="G11608" s="2"/>
      <c r="H11608" s="2"/>
      <c r="I11608" s="2"/>
      <c r="J11608" s="2"/>
      <c r="K11608" s="2"/>
      <c r="L11608" s="2"/>
      <c r="M11608" s="2"/>
      <c r="N11608" s="2"/>
      <c r="O11608" s="2"/>
      <c r="P11608" s="2"/>
      <c r="Q11608" s="2"/>
      <c r="R11608" s="2"/>
      <c r="S11608" s="2"/>
      <c r="T11608" s="2"/>
      <c r="U11608" s="2"/>
      <c r="V11608" s="2"/>
      <c r="W11608" s="2"/>
      <c r="X11608" s="2"/>
      <c r="Y11608" s="2"/>
      <c r="Z11608" s="2"/>
    </row>
    <row r="11609">
      <c r="A11609" s="2"/>
      <c r="B11609" s="2"/>
      <c r="C11609" s="2"/>
      <c r="D11609" s="2"/>
      <c r="E11609" s="2"/>
      <c r="F11609" s="2"/>
      <c r="G11609" s="2"/>
      <c r="H11609" s="2"/>
      <c r="I11609" s="2"/>
      <c r="J11609" s="2"/>
      <c r="K11609" s="2"/>
      <c r="L11609" s="2"/>
      <c r="M11609" s="2"/>
      <c r="N11609" s="2"/>
      <c r="O11609" s="2"/>
      <c r="P11609" s="2"/>
      <c r="Q11609" s="2"/>
      <c r="R11609" s="2"/>
      <c r="S11609" s="2"/>
      <c r="T11609" s="2"/>
      <c r="U11609" s="2"/>
      <c r="V11609" s="2"/>
      <c r="W11609" s="2"/>
      <c r="X11609" s="2"/>
      <c r="Y11609" s="2"/>
      <c r="Z11609" s="2"/>
    </row>
    <row r="11610">
      <c r="A11610" s="2"/>
      <c r="B11610" s="2"/>
      <c r="C11610" s="2"/>
      <c r="D11610" s="2"/>
      <c r="E11610" s="2"/>
      <c r="F11610" s="2"/>
      <c r="G11610" s="2"/>
      <c r="H11610" s="2"/>
      <c r="I11610" s="2"/>
      <c r="J11610" s="2"/>
      <c r="K11610" s="2"/>
      <c r="L11610" s="2"/>
      <c r="M11610" s="2"/>
      <c r="N11610" s="2"/>
      <c r="O11610" s="2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</row>
    <row r="11611">
      <c r="A11611" s="2"/>
      <c r="B11611" s="2"/>
      <c r="C11611" s="2"/>
      <c r="D11611" s="2"/>
      <c r="E11611" s="2"/>
      <c r="F11611" s="2"/>
      <c r="G11611" s="2"/>
      <c r="H11611" s="2"/>
      <c r="I11611" s="2"/>
      <c r="J11611" s="2"/>
      <c r="K11611" s="2"/>
      <c r="L11611" s="2"/>
      <c r="M11611" s="2"/>
      <c r="N11611" s="2"/>
      <c r="O11611" s="2"/>
      <c r="P11611" s="2"/>
      <c r="Q11611" s="2"/>
      <c r="R11611" s="2"/>
      <c r="S11611" s="2"/>
      <c r="T11611" s="2"/>
      <c r="U11611" s="2"/>
      <c r="V11611" s="2"/>
      <c r="W11611" s="2"/>
      <c r="X11611" s="2"/>
      <c r="Y11611" s="2"/>
      <c r="Z11611" s="2"/>
    </row>
    <row r="11612">
      <c r="A11612" s="2"/>
      <c r="B11612" s="2"/>
      <c r="C11612" s="2"/>
      <c r="D11612" s="2"/>
      <c r="E11612" s="2"/>
      <c r="F11612" s="2"/>
      <c r="G11612" s="2"/>
      <c r="H11612" s="2"/>
      <c r="I11612" s="2"/>
      <c r="J11612" s="2"/>
      <c r="K11612" s="2"/>
      <c r="L11612" s="2"/>
      <c r="M11612" s="2"/>
      <c r="N11612" s="2"/>
      <c r="O11612" s="2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</row>
    <row r="11613">
      <c r="A11613" s="2"/>
      <c r="B11613" s="2"/>
      <c r="C11613" s="2"/>
      <c r="D11613" s="2"/>
      <c r="E11613" s="2"/>
      <c r="F11613" s="2"/>
      <c r="G11613" s="2"/>
      <c r="H11613" s="2"/>
      <c r="I11613" s="2"/>
      <c r="J11613" s="2"/>
      <c r="K11613" s="2"/>
      <c r="L11613" s="2"/>
      <c r="M11613" s="2"/>
      <c r="N11613" s="2"/>
      <c r="O11613" s="2"/>
      <c r="P11613" s="2"/>
      <c r="Q11613" s="2"/>
      <c r="R11613" s="2"/>
      <c r="S11613" s="2"/>
      <c r="T11613" s="2"/>
      <c r="U11613" s="2"/>
      <c r="V11613" s="2"/>
      <c r="W11613" s="2"/>
      <c r="X11613" s="2"/>
      <c r="Y11613" s="2"/>
      <c r="Z11613" s="2"/>
    </row>
    <row r="11614">
      <c r="A11614" s="2"/>
      <c r="B11614" s="2"/>
      <c r="C11614" s="2"/>
      <c r="D11614" s="2"/>
      <c r="E11614" s="2"/>
      <c r="F11614" s="2"/>
      <c r="G11614" s="2"/>
      <c r="H11614" s="2"/>
      <c r="I11614" s="2"/>
      <c r="J11614" s="2"/>
      <c r="K11614" s="2"/>
      <c r="L11614" s="2"/>
      <c r="M11614" s="2"/>
      <c r="N11614" s="2"/>
      <c r="O11614" s="2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</row>
    <row r="11615">
      <c r="A11615" s="2"/>
      <c r="B11615" s="2"/>
      <c r="C11615" s="2"/>
      <c r="D11615" s="2"/>
      <c r="E11615" s="2"/>
      <c r="F11615" s="2"/>
      <c r="G11615" s="2"/>
      <c r="H11615" s="2"/>
      <c r="I11615" s="2"/>
      <c r="J11615" s="2"/>
      <c r="K11615" s="2"/>
      <c r="L11615" s="2"/>
      <c r="M11615" s="2"/>
      <c r="N11615" s="2"/>
      <c r="O11615" s="2"/>
      <c r="P11615" s="2"/>
      <c r="Q11615" s="2"/>
      <c r="R11615" s="2"/>
      <c r="S11615" s="2"/>
      <c r="T11615" s="2"/>
      <c r="U11615" s="2"/>
      <c r="V11615" s="2"/>
      <c r="W11615" s="2"/>
      <c r="X11615" s="2"/>
      <c r="Y11615" s="2"/>
      <c r="Z11615" s="2"/>
    </row>
    <row r="11616">
      <c r="A11616" s="2"/>
      <c r="B11616" s="2"/>
      <c r="C11616" s="2"/>
      <c r="D11616" s="2"/>
      <c r="E11616" s="2"/>
      <c r="F11616" s="2"/>
      <c r="G11616" s="2"/>
      <c r="H11616" s="2"/>
      <c r="I11616" s="2"/>
      <c r="J11616" s="2"/>
      <c r="K11616" s="2"/>
      <c r="L11616" s="2"/>
      <c r="M11616" s="2"/>
      <c r="N11616" s="2"/>
      <c r="O11616" s="2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</row>
    <row r="11617">
      <c r="A11617" s="2"/>
      <c r="B11617" s="2"/>
      <c r="C11617" s="2"/>
      <c r="D11617" s="2"/>
      <c r="E11617" s="2"/>
      <c r="F11617" s="2"/>
      <c r="G11617" s="2"/>
      <c r="H11617" s="2"/>
      <c r="I11617" s="2"/>
      <c r="J11617" s="2"/>
      <c r="K11617" s="2"/>
      <c r="L11617" s="2"/>
      <c r="M11617" s="2"/>
      <c r="N11617" s="2"/>
      <c r="O11617" s="2"/>
      <c r="P11617" s="2"/>
      <c r="Q11617" s="2"/>
      <c r="R11617" s="2"/>
      <c r="S11617" s="2"/>
      <c r="T11617" s="2"/>
      <c r="U11617" s="2"/>
      <c r="V11617" s="2"/>
      <c r="W11617" s="2"/>
      <c r="X11617" s="2"/>
      <c r="Y11617" s="2"/>
      <c r="Z11617" s="2"/>
    </row>
    <row r="11618">
      <c r="A11618" s="2"/>
      <c r="B11618" s="2"/>
      <c r="C11618" s="2"/>
      <c r="D11618" s="2"/>
      <c r="E11618" s="2"/>
      <c r="F11618" s="2"/>
      <c r="G11618" s="2"/>
      <c r="H11618" s="2"/>
      <c r="I11618" s="2"/>
      <c r="J11618" s="2"/>
      <c r="K11618" s="2"/>
      <c r="L11618" s="2"/>
      <c r="M11618" s="2"/>
      <c r="N11618" s="2"/>
      <c r="O11618" s="2"/>
      <c r="P11618" s="2"/>
      <c r="Q11618" s="2"/>
      <c r="R11618" s="2"/>
      <c r="S11618" s="2"/>
      <c r="T11618" s="2"/>
      <c r="U11618" s="2"/>
      <c r="V11618" s="2"/>
      <c r="W11618" s="2"/>
      <c r="X11618" s="2"/>
      <c r="Y11618" s="2"/>
      <c r="Z11618" s="2"/>
    </row>
    <row r="11619">
      <c r="A11619" s="2"/>
      <c r="B11619" s="2"/>
      <c r="C11619" s="2"/>
      <c r="D11619" s="2"/>
      <c r="E11619" s="2"/>
      <c r="F11619" s="2"/>
      <c r="G11619" s="2"/>
      <c r="H11619" s="2"/>
      <c r="I11619" s="2"/>
      <c r="J11619" s="2"/>
      <c r="K11619" s="2"/>
      <c r="L11619" s="2"/>
      <c r="M11619" s="2"/>
      <c r="N11619" s="2"/>
      <c r="O11619" s="2"/>
      <c r="P11619" s="2"/>
      <c r="Q11619" s="2"/>
      <c r="R11619" s="2"/>
      <c r="S11619" s="2"/>
      <c r="T11619" s="2"/>
      <c r="U11619" s="2"/>
      <c r="V11619" s="2"/>
      <c r="W11619" s="2"/>
      <c r="X11619" s="2"/>
      <c r="Y11619" s="2"/>
      <c r="Z11619" s="2"/>
    </row>
    <row r="11620">
      <c r="A11620" s="2"/>
      <c r="B11620" s="2"/>
      <c r="C11620" s="2"/>
      <c r="D11620" s="2"/>
      <c r="E11620" s="2"/>
      <c r="F11620" s="2"/>
      <c r="G11620" s="2"/>
      <c r="H11620" s="2"/>
      <c r="I11620" s="2"/>
      <c r="J11620" s="2"/>
      <c r="K11620" s="2"/>
      <c r="L11620" s="2"/>
      <c r="M11620" s="2"/>
      <c r="N11620" s="2"/>
      <c r="O11620" s="2"/>
      <c r="P11620" s="2"/>
      <c r="Q11620" s="2"/>
      <c r="R11620" s="2"/>
      <c r="S11620" s="2"/>
      <c r="T11620" s="2"/>
      <c r="U11620" s="2"/>
      <c r="V11620" s="2"/>
      <c r="W11620" s="2"/>
      <c r="X11620" s="2"/>
      <c r="Y11620" s="2"/>
      <c r="Z11620" s="2"/>
    </row>
    <row r="11621">
      <c r="A11621" s="2"/>
      <c r="B11621" s="2"/>
      <c r="C11621" s="2"/>
      <c r="D11621" s="2"/>
      <c r="E11621" s="2"/>
      <c r="F11621" s="2"/>
      <c r="G11621" s="2"/>
      <c r="H11621" s="2"/>
      <c r="I11621" s="2"/>
      <c r="J11621" s="2"/>
      <c r="K11621" s="2"/>
      <c r="L11621" s="2"/>
      <c r="M11621" s="2"/>
      <c r="N11621" s="2"/>
      <c r="O11621" s="2"/>
      <c r="P11621" s="2"/>
      <c r="Q11621" s="2"/>
      <c r="R11621" s="2"/>
      <c r="S11621" s="2"/>
      <c r="T11621" s="2"/>
      <c r="U11621" s="2"/>
      <c r="V11621" s="2"/>
      <c r="W11621" s="2"/>
      <c r="X11621" s="2"/>
      <c r="Y11621" s="2"/>
      <c r="Z11621" s="2"/>
    </row>
    <row r="11622">
      <c r="A11622" s="2"/>
      <c r="B11622" s="2"/>
      <c r="C11622" s="2"/>
      <c r="D11622" s="2"/>
      <c r="E11622" s="2"/>
      <c r="F11622" s="2"/>
      <c r="G11622" s="2"/>
      <c r="H11622" s="2"/>
      <c r="I11622" s="2"/>
      <c r="J11622" s="2"/>
      <c r="K11622" s="2"/>
      <c r="L11622" s="2"/>
      <c r="M11622" s="2"/>
      <c r="N11622" s="2"/>
      <c r="O11622" s="2"/>
      <c r="P11622" s="2"/>
      <c r="Q11622" s="2"/>
      <c r="R11622" s="2"/>
      <c r="S11622" s="2"/>
      <c r="T11622" s="2"/>
      <c r="U11622" s="2"/>
      <c r="V11622" s="2"/>
      <c r="W11622" s="2"/>
      <c r="X11622" s="2"/>
      <c r="Y11622" s="2"/>
      <c r="Z11622" s="2"/>
    </row>
    <row r="11623">
      <c r="A11623" s="2"/>
      <c r="B11623" s="2"/>
      <c r="C11623" s="2"/>
      <c r="D11623" s="2"/>
      <c r="E11623" s="2"/>
      <c r="F11623" s="2"/>
      <c r="G11623" s="2"/>
      <c r="H11623" s="2"/>
      <c r="I11623" s="2"/>
      <c r="J11623" s="2"/>
      <c r="K11623" s="2"/>
      <c r="L11623" s="2"/>
      <c r="M11623" s="2"/>
      <c r="N11623" s="2"/>
      <c r="O11623" s="2"/>
      <c r="P11623" s="2"/>
      <c r="Q11623" s="2"/>
      <c r="R11623" s="2"/>
      <c r="S11623" s="2"/>
      <c r="T11623" s="2"/>
      <c r="U11623" s="2"/>
      <c r="V11623" s="2"/>
      <c r="W11623" s="2"/>
      <c r="X11623" s="2"/>
      <c r="Y11623" s="2"/>
      <c r="Z11623" s="2"/>
    </row>
    <row r="11624">
      <c r="A11624" s="2"/>
      <c r="B11624" s="2"/>
      <c r="C11624" s="2"/>
      <c r="D11624" s="2"/>
      <c r="E11624" s="2"/>
      <c r="F11624" s="2"/>
      <c r="G11624" s="2"/>
      <c r="H11624" s="2"/>
      <c r="I11624" s="2"/>
      <c r="J11624" s="2"/>
      <c r="K11624" s="2"/>
      <c r="L11624" s="2"/>
      <c r="M11624" s="2"/>
      <c r="N11624" s="2"/>
      <c r="O11624" s="2"/>
      <c r="P11624" s="2"/>
      <c r="Q11624" s="2"/>
      <c r="R11624" s="2"/>
      <c r="S11624" s="2"/>
      <c r="T11624" s="2"/>
      <c r="U11624" s="2"/>
      <c r="V11624" s="2"/>
      <c r="W11624" s="2"/>
      <c r="X11624" s="2"/>
      <c r="Y11624" s="2"/>
      <c r="Z11624" s="2"/>
    </row>
    <row r="11625">
      <c r="A11625" s="2"/>
      <c r="B11625" s="2"/>
      <c r="C11625" s="2"/>
      <c r="D11625" s="2"/>
      <c r="E11625" s="2"/>
      <c r="F11625" s="2"/>
      <c r="G11625" s="2"/>
      <c r="H11625" s="2"/>
      <c r="I11625" s="2"/>
      <c r="J11625" s="2"/>
      <c r="K11625" s="2"/>
      <c r="L11625" s="2"/>
      <c r="M11625" s="2"/>
      <c r="N11625" s="2"/>
      <c r="O11625" s="2"/>
      <c r="P11625" s="2"/>
      <c r="Q11625" s="2"/>
      <c r="R11625" s="2"/>
      <c r="S11625" s="2"/>
      <c r="T11625" s="2"/>
      <c r="U11625" s="2"/>
      <c r="V11625" s="2"/>
      <c r="W11625" s="2"/>
      <c r="X11625" s="2"/>
      <c r="Y11625" s="2"/>
      <c r="Z11625" s="2"/>
    </row>
    <row r="11626">
      <c r="A11626" s="2"/>
      <c r="B11626" s="2"/>
      <c r="C11626" s="2"/>
      <c r="D11626" s="2"/>
      <c r="E11626" s="2"/>
      <c r="F11626" s="2"/>
      <c r="G11626" s="2"/>
      <c r="H11626" s="2"/>
      <c r="I11626" s="2"/>
      <c r="J11626" s="2"/>
      <c r="K11626" s="2"/>
      <c r="L11626" s="2"/>
      <c r="M11626" s="2"/>
      <c r="N11626" s="2"/>
      <c r="O11626" s="2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</row>
    <row r="11627">
      <c r="A11627" s="2"/>
      <c r="B11627" s="2"/>
      <c r="C11627" s="2"/>
      <c r="D11627" s="2"/>
      <c r="E11627" s="2"/>
      <c r="F11627" s="2"/>
      <c r="G11627" s="2"/>
      <c r="H11627" s="2"/>
      <c r="I11627" s="2"/>
      <c r="J11627" s="2"/>
      <c r="K11627" s="2"/>
      <c r="L11627" s="2"/>
      <c r="M11627" s="2"/>
      <c r="N11627" s="2"/>
      <c r="O11627" s="2"/>
      <c r="P11627" s="2"/>
      <c r="Q11627" s="2"/>
      <c r="R11627" s="2"/>
      <c r="S11627" s="2"/>
      <c r="T11627" s="2"/>
      <c r="U11627" s="2"/>
      <c r="V11627" s="2"/>
      <c r="W11627" s="2"/>
      <c r="X11627" s="2"/>
      <c r="Y11627" s="2"/>
      <c r="Z11627" s="2"/>
    </row>
    <row r="11628">
      <c r="A11628" s="2"/>
      <c r="B11628" s="2"/>
      <c r="C11628" s="2"/>
      <c r="D11628" s="2"/>
      <c r="E11628" s="2"/>
      <c r="F11628" s="2"/>
      <c r="G11628" s="2"/>
      <c r="H11628" s="2"/>
      <c r="I11628" s="2"/>
      <c r="J11628" s="2"/>
      <c r="K11628" s="2"/>
      <c r="L11628" s="2"/>
      <c r="M11628" s="2"/>
      <c r="N11628" s="2"/>
      <c r="O11628" s="2"/>
      <c r="P11628" s="2"/>
      <c r="Q11628" s="2"/>
      <c r="R11628" s="2"/>
      <c r="S11628" s="2"/>
      <c r="T11628" s="2"/>
      <c r="U11628" s="2"/>
      <c r="V11628" s="2"/>
      <c r="W11628" s="2"/>
      <c r="X11628" s="2"/>
      <c r="Y11628" s="2"/>
      <c r="Z11628" s="2"/>
    </row>
    <row r="11629">
      <c r="A11629" s="2"/>
      <c r="B11629" s="2"/>
      <c r="C11629" s="2"/>
      <c r="D11629" s="2"/>
      <c r="E11629" s="2"/>
      <c r="F11629" s="2"/>
      <c r="G11629" s="2"/>
      <c r="H11629" s="2"/>
      <c r="I11629" s="2"/>
      <c r="J11629" s="2"/>
      <c r="K11629" s="2"/>
      <c r="L11629" s="2"/>
      <c r="M11629" s="2"/>
      <c r="N11629" s="2"/>
      <c r="O11629" s="2"/>
      <c r="P11629" s="2"/>
      <c r="Q11629" s="2"/>
      <c r="R11629" s="2"/>
      <c r="S11629" s="2"/>
      <c r="T11629" s="2"/>
      <c r="U11629" s="2"/>
      <c r="V11629" s="2"/>
      <c r="W11629" s="2"/>
      <c r="X11629" s="2"/>
      <c r="Y11629" s="2"/>
      <c r="Z11629" s="2"/>
    </row>
    <row r="11630">
      <c r="A11630" s="2"/>
      <c r="B11630" s="2"/>
      <c r="C11630" s="2"/>
      <c r="D11630" s="2"/>
      <c r="E11630" s="2"/>
      <c r="F11630" s="2"/>
      <c r="G11630" s="2"/>
      <c r="H11630" s="2"/>
      <c r="I11630" s="2"/>
      <c r="J11630" s="2"/>
      <c r="K11630" s="2"/>
      <c r="L11630" s="2"/>
      <c r="M11630" s="2"/>
      <c r="N11630" s="2"/>
      <c r="O11630" s="2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</row>
    <row r="11631">
      <c r="A11631" s="2"/>
      <c r="B11631" s="2"/>
      <c r="C11631" s="2"/>
      <c r="D11631" s="2"/>
      <c r="E11631" s="2"/>
      <c r="F11631" s="2"/>
      <c r="G11631" s="2"/>
      <c r="H11631" s="2"/>
      <c r="I11631" s="2"/>
      <c r="J11631" s="2"/>
      <c r="K11631" s="2"/>
      <c r="L11631" s="2"/>
      <c r="M11631" s="2"/>
      <c r="N11631" s="2"/>
      <c r="O11631" s="2"/>
      <c r="P11631" s="2"/>
      <c r="Q11631" s="2"/>
      <c r="R11631" s="2"/>
      <c r="S11631" s="2"/>
      <c r="T11631" s="2"/>
      <c r="U11631" s="2"/>
      <c r="V11631" s="2"/>
      <c r="W11631" s="2"/>
      <c r="X11631" s="2"/>
      <c r="Y11631" s="2"/>
      <c r="Z11631" s="2"/>
    </row>
    <row r="11632">
      <c r="A11632" s="2"/>
      <c r="B11632" s="2"/>
      <c r="C11632" s="2"/>
      <c r="D11632" s="2"/>
      <c r="E11632" s="2"/>
      <c r="F11632" s="2"/>
      <c r="G11632" s="2"/>
      <c r="H11632" s="2"/>
      <c r="I11632" s="2"/>
      <c r="J11632" s="2"/>
      <c r="K11632" s="2"/>
      <c r="L11632" s="2"/>
      <c r="M11632" s="2"/>
      <c r="N11632" s="2"/>
      <c r="O11632" s="2"/>
      <c r="P11632" s="2"/>
      <c r="Q11632" s="2"/>
      <c r="R11632" s="2"/>
      <c r="S11632" s="2"/>
      <c r="T11632" s="2"/>
      <c r="U11632" s="2"/>
      <c r="V11632" s="2"/>
      <c r="W11632" s="2"/>
      <c r="X11632" s="2"/>
      <c r="Y11632" s="2"/>
      <c r="Z11632" s="2"/>
    </row>
    <row r="11633">
      <c r="A11633" s="2"/>
      <c r="B11633" s="2"/>
      <c r="C11633" s="2"/>
      <c r="D11633" s="2"/>
      <c r="E11633" s="2"/>
      <c r="F11633" s="2"/>
      <c r="G11633" s="2"/>
      <c r="H11633" s="2"/>
      <c r="I11633" s="2"/>
      <c r="J11633" s="2"/>
      <c r="K11633" s="2"/>
      <c r="L11633" s="2"/>
      <c r="M11633" s="2"/>
      <c r="N11633" s="2"/>
      <c r="O11633" s="2"/>
      <c r="P11633" s="2"/>
      <c r="Q11633" s="2"/>
      <c r="R11633" s="2"/>
      <c r="S11633" s="2"/>
      <c r="T11633" s="2"/>
      <c r="U11633" s="2"/>
      <c r="V11633" s="2"/>
      <c r="W11633" s="2"/>
      <c r="X11633" s="2"/>
      <c r="Y11633" s="2"/>
      <c r="Z11633" s="2"/>
    </row>
    <row r="11634">
      <c r="A11634" s="2"/>
      <c r="B11634" s="2"/>
      <c r="C11634" s="2"/>
      <c r="D11634" s="2"/>
      <c r="E11634" s="2"/>
      <c r="F11634" s="2"/>
      <c r="G11634" s="2"/>
      <c r="H11634" s="2"/>
      <c r="I11634" s="2"/>
      <c r="J11634" s="2"/>
      <c r="K11634" s="2"/>
      <c r="L11634" s="2"/>
      <c r="M11634" s="2"/>
      <c r="N11634" s="2"/>
      <c r="O11634" s="2"/>
      <c r="P11634" s="2"/>
      <c r="Q11634" s="2"/>
      <c r="R11634" s="2"/>
      <c r="S11634" s="2"/>
      <c r="T11634" s="2"/>
      <c r="U11634" s="2"/>
      <c r="V11634" s="2"/>
      <c r="W11634" s="2"/>
      <c r="X11634" s="2"/>
      <c r="Y11634" s="2"/>
      <c r="Z11634" s="2"/>
    </row>
    <row r="11635">
      <c r="A11635" s="2"/>
      <c r="B11635" s="2"/>
      <c r="C11635" s="2"/>
      <c r="D11635" s="2"/>
      <c r="E11635" s="2"/>
      <c r="F11635" s="2"/>
      <c r="G11635" s="2"/>
      <c r="H11635" s="2"/>
      <c r="I11635" s="2"/>
      <c r="J11635" s="2"/>
      <c r="K11635" s="2"/>
      <c r="L11635" s="2"/>
      <c r="M11635" s="2"/>
      <c r="N11635" s="2"/>
      <c r="O11635" s="2"/>
      <c r="P11635" s="2"/>
      <c r="Q11635" s="2"/>
      <c r="R11635" s="2"/>
      <c r="S11635" s="2"/>
      <c r="T11635" s="2"/>
      <c r="U11635" s="2"/>
      <c r="V11635" s="2"/>
      <c r="W11635" s="2"/>
      <c r="X11635" s="2"/>
      <c r="Y11635" s="2"/>
      <c r="Z11635" s="2"/>
    </row>
    <row r="11636">
      <c r="A11636" s="2"/>
      <c r="B11636" s="2"/>
      <c r="C11636" s="2"/>
      <c r="D11636" s="2"/>
      <c r="E11636" s="2"/>
      <c r="F11636" s="2"/>
      <c r="G11636" s="2"/>
      <c r="H11636" s="2"/>
      <c r="I11636" s="2"/>
      <c r="J11636" s="2"/>
      <c r="K11636" s="2"/>
      <c r="L11636" s="2"/>
      <c r="M11636" s="2"/>
      <c r="N11636" s="2"/>
      <c r="O11636" s="2"/>
      <c r="P11636" s="2"/>
      <c r="Q11636" s="2"/>
      <c r="R11636" s="2"/>
      <c r="S11636" s="2"/>
      <c r="T11636" s="2"/>
      <c r="U11636" s="2"/>
      <c r="V11636" s="2"/>
      <c r="W11636" s="2"/>
      <c r="X11636" s="2"/>
      <c r="Y11636" s="2"/>
      <c r="Z11636" s="2"/>
    </row>
    <row r="11637">
      <c r="A11637" s="2"/>
      <c r="B11637" s="2"/>
      <c r="C11637" s="2"/>
      <c r="D11637" s="2"/>
      <c r="E11637" s="2"/>
      <c r="F11637" s="2"/>
      <c r="G11637" s="2"/>
      <c r="H11637" s="2"/>
      <c r="I11637" s="2"/>
      <c r="J11637" s="2"/>
      <c r="K11637" s="2"/>
      <c r="L11637" s="2"/>
      <c r="M11637" s="2"/>
      <c r="N11637" s="2"/>
      <c r="O11637" s="2"/>
      <c r="P11637" s="2"/>
      <c r="Q11637" s="2"/>
      <c r="R11637" s="2"/>
      <c r="S11637" s="2"/>
      <c r="T11637" s="2"/>
      <c r="U11637" s="2"/>
      <c r="V11637" s="2"/>
      <c r="W11637" s="2"/>
      <c r="X11637" s="2"/>
      <c r="Y11637" s="2"/>
      <c r="Z11637" s="2"/>
    </row>
    <row r="11638">
      <c r="A11638" s="2"/>
      <c r="B11638" s="2"/>
      <c r="C11638" s="2"/>
      <c r="D11638" s="2"/>
      <c r="E11638" s="2"/>
      <c r="F11638" s="2"/>
      <c r="G11638" s="2"/>
      <c r="H11638" s="2"/>
      <c r="I11638" s="2"/>
      <c r="J11638" s="2"/>
      <c r="K11638" s="2"/>
      <c r="L11638" s="2"/>
      <c r="M11638" s="2"/>
      <c r="N11638" s="2"/>
      <c r="O11638" s="2"/>
      <c r="P11638" s="2"/>
      <c r="Q11638" s="2"/>
      <c r="R11638" s="2"/>
      <c r="S11638" s="2"/>
      <c r="T11638" s="2"/>
      <c r="U11638" s="2"/>
      <c r="V11638" s="2"/>
      <c r="W11638" s="2"/>
      <c r="X11638" s="2"/>
      <c r="Y11638" s="2"/>
      <c r="Z11638" s="2"/>
    </row>
    <row r="11639">
      <c r="A11639" s="2"/>
      <c r="B11639" s="2"/>
      <c r="C11639" s="2"/>
      <c r="D11639" s="2"/>
      <c r="E11639" s="2"/>
      <c r="F11639" s="2"/>
      <c r="G11639" s="2"/>
      <c r="H11639" s="2"/>
      <c r="I11639" s="2"/>
      <c r="J11639" s="2"/>
      <c r="K11639" s="2"/>
      <c r="L11639" s="2"/>
      <c r="M11639" s="2"/>
      <c r="N11639" s="2"/>
      <c r="O11639" s="2"/>
      <c r="P11639" s="2"/>
      <c r="Q11639" s="2"/>
      <c r="R11639" s="2"/>
      <c r="S11639" s="2"/>
      <c r="T11639" s="2"/>
      <c r="U11639" s="2"/>
      <c r="V11639" s="2"/>
      <c r="W11639" s="2"/>
      <c r="X11639" s="2"/>
      <c r="Y11639" s="2"/>
      <c r="Z11639" s="2"/>
    </row>
    <row r="11640">
      <c r="A11640" s="2"/>
      <c r="B11640" s="2"/>
      <c r="C11640" s="2"/>
      <c r="D11640" s="2"/>
      <c r="E11640" s="2"/>
      <c r="F11640" s="2"/>
      <c r="G11640" s="2"/>
      <c r="H11640" s="2"/>
      <c r="I11640" s="2"/>
      <c r="J11640" s="2"/>
      <c r="K11640" s="2"/>
      <c r="L11640" s="2"/>
      <c r="M11640" s="2"/>
      <c r="N11640" s="2"/>
      <c r="O11640" s="2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</row>
    <row r="11641">
      <c r="A11641" s="2"/>
      <c r="B11641" s="2"/>
      <c r="C11641" s="2"/>
      <c r="D11641" s="2"/>
      <c r="E11641" s="2"/>
      <c r="F11641" s="2"/>
      <c r="G11641" s="2"/>
      <c r="H11641" s="2"/>
      <c r="I11641" s="2"/>
      <c r="J11641" s="2"/>
      <c r="K11641" s="2"/>
      <c r="L11641" s="2"/>
      <c r="M11641" s="2"/>
      <c r="N11641" s="2"/>
      <c r="O11641" s="2"/>
      <c r="P11641" s="2"/>
      <c r="Q11641" s="2"/>
      <c r="R11641" s="2"/>
      <c r="S11641" s="2"/>
      <c r="T11641" s="2"/>
      <c r="U11641" s="2"/>
      <c r="V11641" s="2"/>
      <c r="W11641" s="2"/>
      <c r="X11641" s="2"/>
      <c r="Y11641" s="2"/>
      <c r="Z11641" s="2"/>
    </row>
    <row r="11642">
      <c r="A11642" s="2"/>
      <c r="B11642" s="2"/>
      <c r="C11642" s="2"/>
      <c r="D11642" s="2"/>
      <c r="E11642" s="2"/>
      <c r="F11642" s="2"/>
      <c r="G11642" s="2"/>
      <c r="H11642" s="2"/>
      <c r="I11642" s="2"/>
      <c r="J11642" s="2"/>
      <c r="K11642" s="2"/>
      <c r="L11642" s="2"/>
      <c r="M11642" s="2"/>
      <c r="N11642" s="2"/>
      <c r="O11642" s="2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</row>
    <row r="11643">
      <c r="A11643" s="2"/>
      <c r="B11643" s="2"/>
      <c r="C11643" s="2"/>
      <c r="D11643" s="2"/>
      <c r="E11643" s="2"/>
      <c r="F11643" s="2"/>
      <c r="G11643" s="2"/>
      <c r="H11643" s="2"/>
      <c r="I11643" s="2"/>
      <c r="J11643" s="2"/>
      <c r="K11643" s="2"/>
      <c r="L11643" s="2"/>
      <c r="M11643" s="2"/>
      <c r="N11643" s="2"/>
      <c r="O11643" s="2"/>
      <c r="P11643" s="2"/>
      <c r="Q11643" s="2"/>
      <c r="R11643" s="2"/>
      <c r="S11643" s="2"/>
      <c r="T11643" s="2"/>
      <c r="U11643" s="2"/>
      <c r="V11643" s="2"/>
      <c r="W11643" s="2"/>
      <c r="X11643" s="2"/>
      <c r="Y11643" s="2"/>
      <c r="Z11643" s="2"/>
    </row>
    <row r="11644">
      <c r="A11644" s="2"/>
      <c r="B11644" s="2"/>
      <c r="C11644" s="2"/>
      <c r="D11644" s="2"/>
      <c r="E11644" s="2"/>
      <c r="F11644" s="2"/>
      <c r="G11644" s="2"/>
      <c r="H11644" s="2"/>
      <c r="I11644" s="2"/>
      <c r="J11644" s="2"/>
      <c r="K11644" s="2"/>
      <c r="L11644" s="2"/>
      <c r="M11644" s="2"/>
      <c r="N11644" s="2"/>
      <c r="O11644" s="2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</row>
    <row r="11645">
      <c r="A11645" s="2"/>
      <c r="B11645" s="2"/>
      <c r="C11645" s="2"/>
      <c r="D11645" s="2"/>
      <c r="E11645" s="2"/>
      <c r="F11645" s="2"/>
      <c r="G11645" s="2"/>
      <c r="H11645" s="2"/>
      <c r="I11645" s="2"/>
      <c r="J11645" s="2"/>
      <c r="K11645" s="2"/>
      <c r="L11645" s="2"/>
      <c r="M11645" s="2"/>
      <c r="N11645" s="2"/>
      <c r="O11645" s="2"/>
      <c r="P11645" s="2"/>
      <c r="Q11645" s="2"/>
      <c r="R11645" s="2"/>
      <c r="S11645" s="2"/>
      <c r="T11645" s="2"/>
      <c r="U11645" s="2"/>
      <c r="V11645" s="2"/>
      <c r="W11645" s="2"/>
      <c r="X11645" s="2"/>
      <c r="Y11645" s="2"/>
      <c r="Z11645" s="2"/>
    </row>
    <row r="11646">
      <c r="A11646" s="2"/>
      <c r="B11646" s="2"/>
      <c r="C11646" s="2"/>
      <c r="D11646" s="2"/>
      <c r="E11646" s="2"/>
      <c r="F11646" s="2"/>
      <c r="G11646" s="2"/>
      <c r="H11646" s="2"/>
      <c r="I11646" s="2"/>
      <c r="J11646" s="2"/>
      <c r="K11646" s="2"/>
      <c r="L11646" s="2"/>
      <c r="M11646" s="2"/>
      <c r="N11646" s="2"/>
      <c r="O11646" s="2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</row>
    <row r="11647">
      <c r="A11647" s="2"/>
      <c r="B11647" s="2"/>
      <c r="C11647" s="2"/>
      <c r="D11647" s="2"/>
      <c r="E11647" s="2"/>
      <c r="F11647" s="2"/>
      <c r="G11647" s="2"/>
      <c r="H11647" s="2"/>
      <c r="I11647" s="2"/>
      <c r="J11647" s="2"/>
      <c r="K11647" s="2"/>
      <c r="L11647" s="2"/>
      <c r="M11647" s="2"/>
      <c r="N11647" s="2"/>
      <c r="O11647" s="2"/>
      <c r="P11647" s="2"/>
      <c r="Q11647" s="2"/>
      <c r="R11647" s="2"/>
      <c r="S11647" s="2"/>
      <c r="T11647" s="2"/>
      <c r="U11647" s="2"/>
      <c r="V11647" s="2"/>
      <c r="W11647" s="2"/>
      <c r="X11647" s="2"/>
      <c r="Y11647" s="2"/>
      <c r="Z11647" s="2"/>
    </row>
    <row r="11648">
      <c r="A11648" s="2"/>
      <c r="B11648" s="2"/>
      <c r="C11648" s="2"/>
      <c r="D11648" s="2"/>
      <c r="E11648" s="2"/>
      <c r="F11648" s="2"/>
      <c r="G11648" s="2"/>
      <c r="H11648" s="2"/>
      <c r="I11648" s="2"/>
      <c r="J11648" s="2"/>
      <c r="K11648" s="2"/>
      <c r="L11648" s="2"/>
      <c r="M11648" s="2"/>
      <c r="N11648" s="2"/>
      <c r="O11648" s="2"/>
      <c r="P11648" s="2"/>
      <c r="Q11648" s="2"/>
      <c r="R11648" s="2"/>
      <c r="S11648" s="2"/>
      <c r="T11648" s="2"/>
      <c r="U11648" s="2"/>
      <c r="V11648" s="2"/>
      <c r="W11648" s="2"/>
      <c r="X11648" s="2"/>
      <c r="Y11648" s="2"/>
      <c r="Z11648" s="2"/>
    </row>
    <row r="11649">
      <c r="A11649" s="2"/>
      <c r="B11649" s="2"/>
      <c r="C11649" s="2"/>
      <c r="D11649" s="2"/>
      <c r="E11649" s="2"/>
      <c r="F11649" s="2"/>
      <c r="G11649" s="2"/>
      <c r="H11649" s="2"/>
      <c r="I11649" s="2"/>
      <c r="J11649" s="2"/>
      <c r="K11649" s="2"/>
      <c r="L11649" s="2"/>
      <c r="M11649" s="2"/>
      <c r="N11649" s="2"/>
      <c r="O11649" s="2"/>
      <c r="P11649" s="2"/>
      <c r="Q11649" s="2"/>
      <c r="R11649" s="2"/>
      <c r="S11649" s="2"/>
      <c r="T11649" s="2"/>
      <c r="U11649" s="2"/>
      <c r="V11649" s="2"/>
      <c r="W11649" s="2"/>
      <c r="X11649" s="2"/>
      <c r="Y11649" s="2"/>
      <c r="Z11649" s="2"/>
    </row>
    <row r="11650">
      <c r="A11650" s="2"/>
      <c r="B11650" s="2"/>
      <c r="C11650" s="2"/>
      <c r="D11650" s="2"/>
      <c r="E11650" s="2"/>
      <c r="F11650" s="2"/>
      <c r="G11650" s="2"/>
      <c r="H11650" s="2"/>
      <c r="I11650" s="2"/>
      <c r="J11650" s="2"/>
      <c r="K11650" s="2"/>
      <c r="L11650" s="2"/>
      <c r="M11650" s="2"/>
      <c r="N11650" s="2"/>
      <c r="O11650" s="2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</row>
    <row r="11651">
      <c r="A11651" s="2"/>
      <c r="B11651" s="2"/>
      <c r="C11651" s="2"/>
      <c r="D11651" s="2"/>
      <c r="E11651" s="2"/>
      <c r="F11651" s="2"/>
      <c r="G11651" s="2"/>
      <c r="H11651" s="2"/>
      <c r="I11651" s="2"/>
      <c r="J11651" s="2"/>
      <c r="K11651" s="2"/>
      <c r="L11651" s="2"/>
      <c r="M11651" s="2"/>
      <c r="N11651" s="2"/>
      <c r="O11651" s="2"/>
      <c r="P11651" s="2"/>
      <c r="Q11651" s="2"/>
      <c r="R11651" s="2"/>
      <c r="S11651" s="2"/>
      <c r="T11651" s="2"/>
      <c r="U11651" s="2"/>
      <c r="V11651" s="2"/>
      <c r="W11651" s="2"/>
      <c r="X11651" s="2"/>
      <c r="Y11651" s="2"/>
      <c r="Z11651" s="2"/>
    </row>
    <row r="11652">
      <c r="A11652" s="2"/>
      <c r="B11652" s="2"/>
      <c r="C11652" s="2"/>
      <c r="D11652" s="2"/>
      <c r="E11652" s="2"/>
      <c r="F11652" s="2"/>
      <c r="G11652" s="2"/>
      <c r="H11652" s="2"/>
      <c r="I11652" s="2"/>
      <c r="J11652" s="2"/>
      <c r="K11652" s="2"/>
      <c r="L11652" s="2"/>
      <c r="M11652" s="2"/>
      <c r="N11652" s="2"/>
      <c r="O11652" s="2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</row>
    <row r="11653">
      <c r="A11653" s="2"/>
      <c r="B11653" s="2"/>
      <c r="C11653" s="2"/>
      <c r="D11653" s="2"/>
      <c r="E11653" s="2"/>
      <c r="F11653" s="2"/>
      <c r="G11653" s="2"/>
      <c r="H11653" s="2"/>
      <c r="I11653" s="2"/>
      <c r="J11653" s="2"/>
      <c r="K11653" s="2"/>
      <c r="L11653" s="2"/>
      <c r="M11653" s="2"/>
      <c r="N11653" s="2"/>
      <c r="O11653" s="2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</row>
    <row r="11654">
      <c r="A11654" s="2"/>
      <c r="B11654" s="2"/>
      <c r="C11654" s="2"/>
      <c r="D11654" s="2"/>
      <c r="E11654" s="2"/>
      <c r="F11654" s="2"/>
      <c r="G11654" s="2"/>
      <c r="H11654" s="2"/>
      <c r="I11654" s="2"/>
      <c r="J11654" s="2"/>
      <c r="K11654" s="2"/>
      <c r="L11654" s="2"/>
      <c r="M11654" s="2"/>
      <c r="N11654" s="2"/>
      <c r="O11654" s="2"/>
      <c r="P11654" s="2"/>
      <c r="Q11654" s="2"/>
      <c r="R11654" s="2"/>
      <c r="S11654" s="2"/>
      <c r="T11654" s="2"/>
      <c r="U11654" s="2"/>
      <c r="V11654" s="2"/>
      <c r="W11654" s="2"/>
      <c r="X11654" s="2"/>
      <c r="Y11654" s="2"/>
      <c r="Z11654" s="2"/>
    </row>
    <row r="11655">
      <c r="A11655" s="2"/>
      <c r="B11655" s="2"/>
      <c r="C11655" s="2"/>
      <c r="D11655" s="2"/>
      <c r="E11655" s="2"/>
      <c r="F11655" s="2"/>
      <c r="G11655" s="2"/>
      <c r="H11655" s="2"/>
      <c r="I11655" s="2"/>
      <c r="J11655" s="2"/>
      <c r="K11655" s="2"/>
      <c r="L11655" s="2"/>
      <c r="M11655" s="2"/>
      <c r="N11655" s="2"/>
      <c r="O11655" s="2"/>
      <c r="P11655" s="2"/>
      <c r="Q11655" s="2"/>
      <c r="R11655" s="2"/>
      <c r="S11655" s="2"/>
      <c r="T11655" s="2"/>
      <c r="U11655" s="2"/>
      <c r="V11655" s="2"/>
      <c r="W11655" s="2"/>
      <c r="X11655" s="2"/>
      <c r="Y11655" s="2"/>
      <c r="Z11655" s="2"/>
    </row>
    <row r="11656">
      <c r="A11656" s="2"/>
      <c r="B11656" s="2"/>
      <c r="C11656" s="2"/>
      <c r="D11656" s="2"/>
      <c r="E11656" s="2"/>
      <c r="F11656" s="2"/>
      <c r="G11656" s="2"/>
      <c r="H11656" s="2"/>
      <c r="I11656" s="2"/>
      <c r="J11656" s="2"/>
      <c r="K11656" s="2"/>
      <c r="L11656" s="2"/>
      <c r="M11656" s="2"/>
      <c r="N11656" s="2"/>
      <c r="O11656" s="2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</row>
    <row r="11657">
      <c r="A11657" s="2"/>
      <c r="B11657" s="2"/>
      <c r="C11657" s="2"/>
      <c r="D11657" s="2"/>
      <c r="E11657" s="2"/>
      <c r="F11657" s="2"/>
      <c r="G11657" s="2"/>
      <c r="H11657" s="2"/>
      <c r="I11657" s="2"/>
      <c r="J11657" s="2"/>
      <c r="K11657" s="2"/>
      <c r="L11657" s="2"/>
      <c r="M11657" s="2"/>
      <c r="N11657" s="2"/>
      <c r="O11657" s="2"/>
      <c r="P11657" s="2"/>
      <c r="Q11657" s="2"/>
      <c r="R11657" s="2"/>
      <c r="S11657" s="2"/>
      <c r="T11657" s="2"/>
      <c r="U11657" s="2"/>
      <c r="V11657" s="2"/>
      <c r="W11657" s="2"/>
      <c r="X11657" s="2"/>
      <c r="Y11657" s="2"/>
      <c r="Z11657" s="2"/>
    </row>
    <row r="11658">
      <c r="A11658" s="2"/>
      <c r="B11658" s="2"/>
      <c r="C11658" s="2"/>
      <c r="D11658" s="2"/>
      <c r="E11658" s="2"/>
      <c r="F11658" s="2"/>
      <c r="G11658" s="2"/>
      <c r="H11658" s="2"/>
      <c r="I11658" s="2"/>
      <c r="J11658" s="2"/>
      <c r="K11658" s="2"/>
      <c r="L11658" s="2"/>
      <c r="M11658" s="2"/>
      <c r="N11658" s="2"/>
      <c r="O11658" s="2"/>
      <c r="P11658" s="2"/>
      <c r="Q11658" s="2"/>
      <c r="R11658" s="2"/>
      <c r="S11658" s="2"/>
      <c r="T11658" s="2"/>
      <c r="U11658" s="2"/>
      <c r="V11658" s="2"/>
      <c r="W11658" s="2"/>
      <c r="X11658" s="2"/>
      <c r="Y11658" s="2"/>
      <c r="Z11658" s="2"/>
    </row>
    <row r="11659">
      <c r="A11659" s="2"/>
      <c r="B11659" s="2"/>
      <c r="C11659" s="2"/>
      <c r="D11659" s="2"/>
      <c r="E11659" s="2"/>
      <c r="F11659" s="2"/>
      <c r="G11659" s="2"/>
      <c r="H11659" s="2"/>
      <c r="I11659" s="2"/>
      <c r="J11659" s="2"/>
      <c r="K11659" s="2"/>
      <c r="L11659" s="2"/>
      <c r="M11659" s="2"/>
      <c r="N11659" s="2"/>
      <c r="O11659" s="2"/>
      <c r="P11659" s="2"/>
      <c r="Q11659" s="2"/>
      <c r="R11659" s="2"/>
      <c r="S11659" s="2"/>
      <c r="T11659" s="2"/>
      <c r="U11659" s="2"/>
      <c r="V11659" s="2"/>
      <c r="W11659" s="2"/>
      <c r="X11659" s="2"/>
      <c r="Y11659" s="2"/>
      <c r="Z11659" s="2"/>
    </row>
    <row r="11660">
      <c r="A11660" s="2"/>
      <c r="B11660" s="2"/>
      <c r="C11660" s="2"/>
      <c r="D11660" s="2"/>
      <c r="E11660" s="2"/>
      <c r="F11660" s="2"/>
      <c r="G11660" s="2"/>
      <c r="H11660" s="2"/>
      <c r="I11660" s="2"/>
      <c r="J11660" s="2"/>
      <c r="K11660" s="2"/>
      <c r="L11660" s="2"/>
      <c r="M11660" s="2"/>
      <c r="N11660" s="2"/>
      <c r="O11660" s="2"/>
      <c r="P11660" s="2"/>
      <c r="Q11660" s="2"/>
      <c r="R11660" s="2"/>
      <c r="S11660" s="2"/>
      <c r="T11660" s="2"/>
      <c r="U11660" s="2"/>
      <c r="V11660" s="2"/>
      <c r="W11660" s="2"/>
      <c r="X11660" s="2"/>
      <c r="Y11660" s="2"/>
      <c r="Z11660" s="2"/>
    </row>
    <row r="11661">
      <c r="A11661" s="2"/>
      <c r="B11661" s="2"/>
      <c r="C11661" s="2"/>
      <c r="D11661" s="2"/>
      <c r="E11661" s="2"/>
      <c r="F11661" s="2"/>
      <c r="G11661" s="2"/>
      <c r="H11661" s="2"/>
      <c r="I11661" s="2"/>
      <c r="J11661" s="2"/>
      <c r="K11661" s="2"/>
      <c r="L11661" s="2"/>
      <c r="M11661" s="2"/>
      <c r="N11661" s="2"/>
      <c r="O11661" s="2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</row>
    <row r="11662">
      <c r="A11662" s="2"/>
      <c r="B11662" s="2"/>
      <c r="C11662" s="2"/>
      <c r="D11662" s="2"/>
      <c r="E11662" s="2"/>
      <c r="F11662" s="2"/>
      <c r="G11662" s="2"/>
      <c r="H11662" s="2"/>
      <c r="I11662" s="2"/>
      <c r="J11662" s="2"/>
      <c r="K11662" s="2"/>
      <c r="L11662" s="2"/>
      <c r="M11662" s="2"/>
      <c r="N11662" s="2"/>
      <c r="O11662" s="2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</row>
    <row r="11663">
      <c r="A11663" s="2"/>
      <c r="B11663" s="2"/>
      <c r="C11663" s="2"/>
      <c r="D11663" s="2"/>
      <c r="E11663" s="2"/>
      <c r="F11663" s="2"/>
      <c r="G11663" s="2"/>
      <c r="H11663" s="2"/>
      <c r="I11663" s="2"/>
      <c r="J11663" s="2"/>
      <c r="K11663" s="2"/>
      <c r="L11663" s="2"/>
      <c r="M11663" s="2"/>
      <c r="N11663" s="2"/>
      <c r="O11663" s="2"/>
      <c r="P11663" s="2"/>
      <c r="Q11663" s="2"/>
      <c r="R11663" s="2"/>
      <c r="S11663" s="2"/>
      <c r="T11663" s="2"/>
      <c r="U11663" s="2"/>
      <c r="V11663" s="2"/>
      <c r="W11663" s="2"/>
      <c r="X11663" s="2"/>
      <c r="Y11663" s="2"/>
      <c r="Z11663" s="2"/>
    </row>
    <row r="11664">
      <c r="A11664" s="2"/>
      <c r="B11664" s="2"/>
      <c r="C11664" s="2"/>
      <c r="D11664" s="2"/>
      <c r="E11664" s="2"/>
      <c r="F11664" s="2"/>
      <c r="G11664" s="2"/>
      <c r="H11664" s="2"/>
      <c r="I11664" s="2"/>
      <c r="J11664" s="2"/>
      <c r="K11664" s="2"/>
      <c r="L11664" s="2"/>
      <c r="M11664" s="2"/>
      <c r="N11664" s="2"/>
      <c r="O11664" s="2"/>
      <c r="P11664" s="2"/>
      <c r="Q11664" s="2"/>
      <c r="R11664" s="2"/>
      <c r="S11664" s="2"/>
      <c r="T11664" s="2"/>
      <c r="U11664" s="2"/>
      <c r="V11664" s="2"/>
      <c r="W11664" s="2"/>
      <c r="X11664" s="2"/>
      <c r="Y11664" s="2"/>
      <c r="Z11664" s="2"/>
    </row>
    <row r="11665">
      <c r="A11665" s="2"/>
      <c r="B11665" s="2"/>
      <c r="C11665" s="2"/>
      <c r="D11665" s="2"/>
      <c r="E11665" s="2"/>
      <c r="F11665" s="2"/>
      <c r="G11665" s="2"/>
      <c r="H11665" s="2"/>
      <c r="I11665" s="2"/>
      <c r="J11665" s="2"/>
      <c r="K11665" s="2"/>
      <c r="L11665" s="2"/>
      <c r="M11665" s="2"/>
      <c r="N11665" s="2"/>
      <c r="O11665" s="2"/>
      <c r="P11665" s="2"/>
      <c r="Q11665" s="2"/>
      <c r="R11665" s="2"/>
      <c r="S11665" s="2"/>
      <c r="T11665" s="2"/>
      <c r="U11665" s="2"/>
      <c r="V11665" s="2"/>
      <c r="W11665" s="2"/>
      <c r="X11665" s="2"/>
      <c r="Y11665" s="2"/>
      <c r="Z11665" s="2"/>
    </row>
    <row r="11666">
      <c r="A11666" s="2"/>
      <c r="B11666" s="2"/>
      <c r="C11666" s="2"/>
      <c r="D11666" s="2"/>
      <c r="E11666" s="2"/>
      <c r="F11666" s="2"/>
      <c r="G11666" s="2"/>
      <c r="H11666" s="2"/>
      <c r="I11666" s="2"/>
      <c r="J11666" s="2"/>
      <c r="K11666" s="2"/>
      <c r="L11666" s="2"/>
      <c r="M11666" s="2"/>
      <c r="N11666" s="2"/>
      <c r="O11666" s="2"/>
      <c r="P11666" s="2"/>
      <c r="Q11666" s="2"/>
      <c r="R11666" s="2"/>
      <c r="S11666" s="2"/>
      <c r="T11666" s="2"/>
      <c r="U11666" s="2"/>
      <c r="V11666" s="2"/>
      <c r="W11666" s="2"/>
      <c r="X11666" s="2"/>
      <c r="Y11666" s="2"/>
      <c r="Z11666" s="2"/>
    </row>
    <row r="11667">
      <c r="A11667" s="2"/>
      <c r="B11667" s="2"/>
      <c r="C11667" s="2"/>
      <c r="D11667" s="2"/>
      <c r="E11667" s="2"/>
      <c r="F11667" s="2"/>
      <c r="G11667" s="2"/>
      <c r="H11667" s="2"/>
      <c r="I11667" s="2"/>
      <c r="J11667" s="2"/>
      <c r="K11667" s="2"/>
      <c r="L11667" s="2"/>
      <c r="M11667" s="2"/>
      <c r="N11667" s="2"/>
      <c r="O11667" s="2"/>
      <c r="P11667" s="2"/>
      <c r="Q11667" s="2"/>
      <c r="R11667" s="2"/>
      <c r="S11667" s="2"/>
      <c r="T11667" s="2"/>
      <c r="U11667" s="2"/>
      <c r="V11667" s="2"/>
      <c r="W11667" s="2"/>
      <c r="X11667" s="2"/>
      <c r="Y11667" s="2"/>
      <c r="Z11667" s="2"/>
    </row>
    <row r="11668">
      <c r="A11668" s="2"/>
      <c r="B11668" s="2"/>
      <c r="C11668" s="2"/>
      <c r="D11668" s="2"/>
      <c r="E11668" s="2"/>
      <c r="F11668" s="2"/>
      <c r="G11668" s="2"/>
      <c r="H11668" s="2"/>
      <c r="I11668" s="2"/>
      <c r="J11668" s="2"/>
      <c r="K11668" s="2"/>
      <c r="L11668" s="2"/>
      <c r="M11668" s="2"/>
      <c r="N11668" s="2"/>
      <c r="O11668" s="2"/>
      <c r="P11668" s="2"/>
      <c r="Q11668" s="2"/>
      <c r="R11668" s="2"/>
      <c r="S11668" s="2"/>
      <c r="T11668" s="2"/>
      <c r="U11668" s="2"/>
      <c r="V11668" s="2"/>
      <c r="W11668" s="2"/>
      <c r="X11668" s="2"/>
      <c r="Y11668" s="2"/>
      <c r="Z11668" s="2"/>
    </row>
    <row r="11669">
      <c r="A11669" s="2"/>
      <c r="B11669" s="2"/>
      <c r="C11669" s="2"/>
      <c r="D11669" s="2"/>
      <c r="E11669" s="2"/>
      <c r="F11669" s="2"/>
      <c r="G11669" s="2"/>
      <c r="H11669" s="2"/>
      <c r="I11669" s="2"/>
      <c r="J11669" s="2"/>
      <c r="K11669" s="2"/>
      <c r="L11669" s="2"/>
      <c r="M11669" s="2"/>
      <c r="N11669" s="2"/>
      <c r="O11669" s="2"/>
      <c r="P11669" s="2"/>
      <c r="Q11669" s="2"/>
      <c r="R11669" s="2"/>
      <c r="S11669" s="2"/>
      <c r="T11669" s="2"/>
      <c r="U11669" s="2"/>
      <c r="V11669" s="2"/>
      <c r="W11669" s="2"/>
      <c r="X11669" s="2"/>
      <c r="Y11669" s="2"/>
      <c r="Z11669" s="2"/>
    </row>
    <row r="11670">
      <c r="A11670" s="2"/>
      <c r="B11670" s="2"/>
      <c r="C11670" s="2"/>
      <c r="D11670" s="2"/>
      <c r="E11670" s="2"/>
      <c r="F11670" s="2"/>
      <c r="G11670" s="2"/>
      <c r="H11670" s="2"/>
      <c r="I11670" s="2"/>
      <c r="J11670" s="2"/>
      <c r="K11670" s="2"/>
      <c r="L11670" s="2"/>
      <c r="M11670" s="2"/>
      <c r="N11670" s="2"/>
      <c r="O11670" s="2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</row>
    <row r="11671">
      <c r="A11671" s="2"/>
      <c r="B11671" s="2"/>
      <c r="C11671" s="2"/>
      <c r="D11671" s="2"/>
      <c r="E11671" s="2"/>
      <c r="F11671" s="2"/>
      <c r="G11671" s="2"/>
      <c r="H11671" s="2"/>
      <c r="I11671" s="2"/>
      <c r="J11671" s="2"/>
      <c r="K11671" s="2"/>
      <c r="L11671" s="2"/>
      <c r="M11671" s="2"/>
      <c r="N11671" s="2"/>
      <c r="O11671" s="2"/>
      <c r="P11671" s="2"/>
      <c r="Q11671" s="2"/>
      <c r="R11671" s="2"/>
      <c r="S11671" s="2"/>
      <c r="T11671" s="2"/>
      <c r="U11671" s="2"/>
      <c r="V11671" s="2"/>
      <c r="W11671" s="2"/>
      <c r="X11671" s="2"/>
      <c r="Y11671" s="2"/>
      <c r="Z11671" s="2"/>
    </row>
    <row r="11672">
      <c r="A11672" s="2"/>
      <c r="B11672" s="2"/>
      <c r="C11672" s="2"/>
      <c r="D11672" s="2"/>
      <c r="E11672" s="2"/>
      <c r="F11672" s="2"/>
      <c r="G11672" s="2"/>
      <c r="H11672" s="2"/>
      <c r="I11672" s="2"/>
      <c r="J11672" s="2"/>
      <c r="K11672" s="2"/>
      <c r="L11672" s="2"/>
      <c r="M11672" s="2"/>
      <c r="N11672" s="2"/>
      <c r="O11672" s="2"/>
      <c r="P11672" s="2"/>
      <c r="Q11672" s="2"/>
      <c r="R11672" s="2"/>
      <c r="S11672" s="2"/>
      <c r="T11672" s="2"/>
      <c r="U11672" s="2"/>
      <c r="V11672" s="2"/>
      <c r="W11672" s="2"/>
      <c r="X11672" s="2"/>
      <c r="Y11672" s="2"/>
      <c r="Z11672" s="2"/>
    </row>
    <row r="11673">
      <c r="A11673" s="2"/>
      <c r="B11673" s="2"/>
      <c r="C11673" s="2"/>
      <c r="D11673" s="2"/>
      <c r="E11673" s="2"/>
      <c r="F11673" s="2"/>
      <c r="G11673" s="2"/>
      <c r="H11673" s="2"/>
      <c r="I11673" s="2"/>
      <c r="J11673" s="2"/>
      <c r="K11673" s="2"/>
      <c r="L11673" s="2"/>
      <c r="M11673" s="2"/>
      <c r="N11673" s="2"/>
      <c r="O11673" s="2"/>
      <c r="P11673" s="2"/>
      <c r="Q11673" s="2"/>
      <c r="R11673" s="2"/>
      <c r="S11673" s="2"/>
      <c r="T11673" s="2"/>
      <c r="U11673" s="2"/>
      <c r="V11673" s="2"/>
      <c r="W11673" s="2"/>
      <c r="X11673" s="2"/>
      <c r="Y11673" s="2"/>
      <c r="Z11673" s="2"/>
    </row>
    <row r="11674">
      <c r="A11674" s="2"/>
      <c r="B11674" s="2"/>
      <c r="C11674" s="2"/>
      <c r="D11674" s="2"/>
      <c r="E11674" s="2"/>
      <c r="F11674" s="2"/>
      <c r="G11674" s="2"/>
      <c r="H11674" s="2"/>
      <c r="I11674" s="2"/>
      <c r="J11674" s="2"/>
      <c r="K11674" s="2"/>
      <c r="L11674" s="2"/>
      <c r="M11674" s="2"/>
      <c r="N11674" s="2"/>
      <c r="O11674" s="2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</row>
    <row r="11675">
      <c r="A11675" s="2"/>
      <c r="B11675" s="2"/>
      <c r="C11675" s="2"/>
      <c r="D11675" s="2"/>
      <c r="E11675" s="2"/>
      <c r="F11675" s="2"/>
      <c r="G11675" s="2"/>
      <c r="H11675" s="2"/>
      <c r="I11675" s="2"/>
      <c r="J11675" s="2"/>
      <c r="K11675" s="2"/>
      <c r="L11675" s="2"/>
      <c r="M11675" s="2"/>
      <c r="N11675" s="2"/>
      <c r="O11675" s="2"/>
      <c r="P11675" s="2"/>
      <c r="Q11675" s="2"/>
      <c r="R11675" s="2"/>
      <c r="S11675" s="2"/>
      <c r="T11675" s="2"/>
      <c r="U11675" s="2"/>
      <c r="V11675" s="2"/>
      <c r="W11675" s="2"/>
      <c r="X11675" s="2"/>
      <c r="Y11675" s="2"/>
      <c r="Z11675" s="2"/>
    </row>
    <row r="11676">
      <c r="A11676" s="2"/>
      <c r="B11676" s="2"/>
      <c r="C11676" s="2"/>
      <c r="D11676" s="2"/>
      <c r="E11676" s="2"/>
      <c r="F11676" s="2"/>
      <c r="G11676" s="2"/>
      <c r="H11676" s="2"/>
      <c r="I11676" s="2"/>
      <c r="J11676" s="2"/>
      <c r="K11676" s="2"/>
      <c r="L11676" s="2"/>
      <c r="M11676" s="2"/>
      <c r="N11676" s="2"/>
      <c r="O11676" s="2"/>
      <c r="P11676" s="2"/>
      <c r="Q11676" s="2"/>
      <c r="R11676" s="2"/>
      <c r="S11676" s="2"/>
      <c r="T11676" s="2"/>
      <c r="U11676" s="2"/>
      <c r="V11676" s="2"/>
      <c r="W11676" s="2"/>
      <c r="X11676" s="2"/>
      <c r="Y11676" s="2"/>
      <c r="Z11676" s="2"/>
    </row>
    <row r="11677">
      <c r="A11677" s="2"/>
      <c r="B11677" s="2"/>
      <c r="C11677" s="2"/>
      <c r="D11677" s="2"/>
      <c r="E11677" s="2"/>
      <c r="F11677" s="2"/>
      <c r="G11677" s="2"/>
      <c r="H11677" s="2"/>
      <c r="I11677" s="2"/>
      <c r="J11677" s="2"/>
      <c r="K11677" s="2"/>
      <c r="L11677" s="2"/>
      <c r="M11677" s="2"/>
      <c r="N11677" s="2"/>
      <c r="O11677" s="2"/>
      <c r="P11677" s="2"/>
      <c r="Q11677" s="2"/>
      <c r="R11677" s="2"/>
      <c r="S11677" s="2"/>
      <c r="T11677" s="2"/>
      <c r="U11677" s="2"/>
      <c r="V11677" s="2"/>
      <c r="W11677" s="2"/>
      <c r="X11677" s="2"/>
      <c r="Y11677" s="2"/>
      <c r="Z11677" s="2"/>
    </row>
    <row r="11678">
      <c r="A11678" s="2"/>
      <c r="B11678" s="2"/>
      <c r="C11678" s="2"/>
      <c r="D11678" s="2"/>
      <c r="E11678" s="2"/>
      <c r="F11678" s="2"/>
      <c r="G11678" s="2"/>
      <c r="H11678" s="2"/>
      <c r="I11678" s="2"/>
      <c r="J11678" s="2"/>
      <c r="K11678" s="2"/>
      <c r="L11678" s="2"/>
      <c r="M11678" s="2"/>
      <c r="N11678" s="2"/>
      <c r="O11678" s="2"/>
      <c r="P11678" s="2"/>
      <c r="Q11678" s="2"/>
      <c r="R11678" s="2"/>
      <c r="S11678" s="2"/>
      <c r="T11678" s="2"/>
      <c r="U11678" s="2"/>
      <c r="V11678" s="2"/>
      <c r="W11678" s="2"/>
      <c r="X11678" s="2"/>
      <c r="Y11678" s="2"/>
      <c r="Z11678" s="2"/>
    </row>
    <row r="11679">
      <c r="A11679" s="2"/>
      <c r="B11679" s="2"/>
      <c r="C11679" s="2"/>
      <c r="D11679" s="2"/>
      <c r="E11679" s="2"/>
      <c r="F11679" s="2"/>
      <c r="G11679" s="2"/>
      <c r="H11679" s="2"/>
      <c r="I11679" s="2"/>
      <c r="J11679" s="2"/>
      <c r="K11679" s="2"/>
      <c r="L11679" s="2"/>
      <c r="M11679" s="2"/>
      <c r="N11679" s="2"/>
      <c r="O11679" s="2"/>
      <c r="P11679" s="2"/>
      <c r="Q11679" s="2"/>
      <c r="R11679" s="2"/>
      <c r="S11679" s="2"/>
      <c r="T11679" s="2"/>
      <c r="U11679" s="2"/>
      <c r="V11679" s="2"/>
      <c r="W11679" s="2"/>
      <c r="X11679" s="2"/>
      <c r="Y11679" s="2"/>
      <c r="Z11679" s="2"/>
    </row>
    <row r="11680">
      <c r="A11680" s="2"/>
      <c r="B11680" s="2"/>
      <c r="C11680" s="2"/>
      <c r="D11680" s="2"/>
      <c r="E11680" s="2"/>
      <c r="F11680" s="2"/>
      <c r="G11680" s="2"/>
      <c r="H11680" s="2"/>
      <c r="I11680" s="2"/>
      <c r="J11680" s="2"/>
      <c r="K11680" s="2"/>
      <c r="L11680" s="2"/>
      <c r="M11680" s="2"/>
      <c r="N11680" s="2"/>
      <c r="O11680" s="2"/>
      <c r="P11680" s="2"/>
      <c r="Q11680" s="2"/>
      <c r="R11680" s="2"/>
      <c r="S11680" s="2"/>
      <c r="T11680" s="2"/>
      <c r="U11680" s="2"/>
      <c r="V11680" s="2"/>
      <c r="W11680" s="2"/>
      <c r="X11680" s="2"/>
      <c r="Y11680" s="2"/>
      <c r="Z11680" s="2"/>
    </row>
    <row r="11681">
      <c r="A11681" s="2"/>
      <c r="B11681" s="2"/>
      <c r="C11681" s="2"/>
      <c r="D11681" s="2"/>
      <c r="E11681" s="2"/>
      <c r="F11681" s="2"/>
      <c r="G11681" s="2"/>
      <c r="H11681" s="2"/>
      <c r="I11681" s="2"/>
      <c r="J11681" s="2"/>
      <c r="K11681" s="2"/>
      <c r="L11681" s="2"/>
      <c r="M11681" s="2"/>
      <c r="N11681" s="2"/>
      <c r="O11681" s="2"/>
      <c r="P11681" s="2"/>
      <c r="Q11681" s="2"/>
      <c r="R11681" s="2"/>
      <c r="S11681" s="2"/>
      <c r="T11681" s="2"/>
      <c r="U11681" s="2"/>
      <c r="V11681" s="2"/>
      <c r="W11681" s="2"/>
      <c r="X11681" s="2"/>
      <c r="Y11681" s="2"/>
      <c r="Z11681" s="2"/>
    </row>
    <row r="11682">
      <c r="A11682" s="2"/>
      <c r="B11682" s="2"/>
      <c r="C11682" s="2"/>
      <c r="D11682" s="2"/>
      <c r="E11682" s="2"/>
      <c r="F11682" s="2"/>
      <c r="G11682" s="2"/>
      <c r="H11682" s="2"/>
      <c r="I11682" s="2"/>
      <c r="J11682" s="2"/>
      <c r="K11682" s="2"/>
      <c r="L11682" s="2"/>
      <c r="M11682" s="2"/>
      <c r="N11682" s="2"/>
      <c r="O11682" s="2"/>
      <c r="P11682" s="2"/>
      <c r="Q11682" s="2"/>
      <c r="R11682" s="2"/>
      <c r="S11682" s="2"/>
      <c r="T11682" s="2"/>
      <c r="U11682" s="2"/>
      <c r="V11682" s="2"/>
      <c r="W11682" s="2"/>
      <c r="X11682" s="2"/>
      <c r="Y11682" s="2"/>
      <c r="Z11682" s="2"/>
    </row>
    <row r="11683">
      <c r="A11683" s="2"/>
      <c r="B11683" s="2"/>
      <c r="C11683" s="2"/>
      <c r="D11683" s="2"/>
      <c r="E11683" s="2"/>
      <c r="F11683" s="2"/>
      <c r="G11683" s="2"/>
      <c r="H11683" s="2"/>
      <c r="I11683" s="2"/>
      <c r="J11683" s="2"/>
      <c r="K11683" s="2"/>
      <c r="L11683" s="2"/>
      <c r="M11683" s="2"/>
      <c r="N11683" s="2"/>
      <c r="O11683" s="2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</row>
    <row r="11684">
      <c r="A11684" s="2"/>
      <c r="B11684" s="2"/>
      <c r="C11684" s="2"/>
      <c r="D11684" s="2"/>
      <c r="E11684" s="2"/>
      <c r="F11684" s="2"/>
      <c r="G11684" s="2"/>
      <c r="H11684" s="2"/>
      <c r="I11684" s="2"/>
      <c r="J11684" s="2"/>
      <c r="K11684" s="2"/>
      <c r="L11684" s="2"/>
      <c r="M11684" s="2"/>
      <c r="N11684" s="2"/>
      <c r="O11684" s="2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</row>
    <row r="11685">
      <c r="A11685" s="2"/>
      <c r="B11685" s="2"/>
      <c r="C11685" s="2"/>
      <c r="D11685" s="2"/>
      <c r="E11685" s="2"/>
      <c r="F11685" s="2"/>
      <c r="G11685" s="2"/>
      <c r="H11685" s="2"/>
      <c r="I11685" s="2"/>
      <c r="J11685" s="2"/>
      <c r="K11685" s="2"/>
      <c r="L11685" s="2"/>
      <c r="M11685" s="2"/>
      <c r="N11685" s="2"/>
      <c r="O11685" s="2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</row>
    <row r="11686">
      <c r="A11686" s="2"/>
      <c r="B11686" s="2"/>
      <c r="C11686" s="2"/>
      <c r="D11686" s="2"/>
      <c r="E11686" s="2"/>
      <c r="F11686" s="2"/>
      <c r="G11686" s="2"/>
      <c r="H11686" s="2"/>
      <c r="I11686" s="2"/>
      <c r="J11686" s="2"/>
      <c r="K11686" s="2"/>
      <c r="L11686" s="2"/>
      <c r="M11686" s="2"/>
      <c r="N11686" s="2"/>
      <c r="O11686" s="2"/>
      <c r="P11686" s="2"/>
      <c r="Q11686" s="2"/>
      <c r="R11686" s="2"/>
      <c r="S11686" s="2"/>
      <c r="T11686" s="2"/>
      <c r="U11686" s="2"/>
      <c r="V11686" s="2"/>
      <c r="W11686" s="2"/>
      <c r="X11686" s="2"/>
      <c r="Y11686" s="2"/>
      <c r="Z11686" s="2"/>
    </row>
    <row r="11687">
      <c r="A11687" s="2"/>
      <c r="B11687" s="2"/>
      <c r="C11687" s="2"/>
      <c r="D11687" s="2"/>
      <c r="E11687" s="2"/>
      <c r="F11687" s="2"/>
      <c r="G11687" s="2"/>
      <c r="H11687" s="2"/>
      <c r="I11687" s="2"/>
      <c r="J11687" s="2"/>
      <c r="K11687" s="2"/>
      <c r="L11687" s="2"/>
      <c r="M11687" s="2"/>
      <c r="N11687" s="2"/>
      <c r="O11687" s="2"/>
      <c r="P11687" s="2"/>
      <c r="Q11687" s="2"/>
      <c r="R11687" s="2"/>
      <c r="S11687" s="2"/>
      <c r="T11687" s="2"/>
      <c r="U11687" s="2"/>
      <c r="V11687" s="2"/>
      <c r="W11687" s="2"/>
      <c r="X11687" s="2"/>
      <c r="Y11687" s="2"/>
      <c r="Z11687" s="2"/>
    </row>
    <row r="11688">
      <c r="A11688" s="2"/>
      <c r="B11688" s="2"/>
      <c r="C11688" s="2"/>
      <c r="D11688" s="2"/>
      <c r="E11688" s="2"/>
      <c r="F11688" s="2"/>
      <c r="G11688" s="2"/>
      <c r="H11688" s="2"/>
      <c r="I11688" s="2"/>
      <c r="J11688" s="2"/>
      <c r="K11688" s="2"/>
      <c r="L11688" s="2"/>
      <c r="M11688" s="2"/>
      <c r="N11688" s="2"/>
      <c r="O11688" s="2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</row>
    <row r="11689">
      <c r="A11689" s="2"/>
      <c r="B11689" s="2"/>
      <c r="C11689" s="2"/>
      <c r="D11689" s="2"/>
      <c r="E11689" s="2"/>
      <c r="F11689" s="2"/>
      <c r="G11689" s="2"/>
      <c r="H11689" s="2"/>
      <c r="I11689" s="2"/>
      <c r="J11689" s="2"/>
      <c r="K11689" s="2"/>
      <c r="L11689" s="2"/>
      <c r="M11689" s="2"/>
      <c r="N11689" s="2"/>
      <c r="O11689" s="2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</row>
    <row r="11690">
      <c r="A11690" s="2"/>
      <c r="B11690" s="2"/>
      <c r="C11690" s="2"/>
      <c r="D11690" s="2"/>
      <c r="E11690" s="2"/>
      <c r="F11690" s="2"/>
      <c r="G11690" s="2"/>
      <c r="H11690" s="2"/>
      <c r="I11690" s="2"/>
      <c r="J11690" s="2"/>
      <c r="K11690" s="2"/>
      <c r="L11690" s="2"/>
      <c r="M11690" s="2"/>
      <c r="N11690" s="2"/>
      <c r="O11690" s="2"/>
      <c r="P11690" s="2"/>
      <c r="Q11690" s="2"/>
      <c r="R11690" s="2"/>
      <c r="S11690" s="2"/>
      <c r="T11690" s="2"/>
      <c r="U11690" s="2"/>
      <c r="V11690" s="2"/>
      <c r="W11690" s="2"/>
      <c r="X11690" s="2"/>
      <c r="Y11690" s="2"/>
      <c r="Z11690" s="2"/>
    </row>
    <row r="11691">
      <c r="A11691" s="2"/>
      <c r="B11691" s="2"/>
      <c r="C11691" s="2"/>
      <c r="D11691" s="2"/>
      <c r="E11691" s="2"/>
      <c r="F11691" s="2"/>
      <c r="G11691" s="2"/>
      <c r="H11691" s="2"/>
      <c r="I11691" s="2"/>
      <c r="J11691" s="2"/>
      <c r="K11691" s="2"/>
      <c r="L11691" s="2"/>
      <c r="M11691" s="2"/>
      <c r="N11691" s="2"/>
      <c r="O11691" s="2"/>
      <c r="P11691" s="2"/>
      <c r="Q11691" s="2"/>
      <c r="R11691" s="2"/>
      <c r="S11691" s="2"/>
      <c r="T11691" s="2"/>
      <c r="U11691" s="2"/>
      <c r="V11691" s="2"/>
      <c r="W11691" s="2"/>
      <c r="X11691" s="2"/>
      <c r="Y11691" s="2"/>
      <c r="Z11691" s="2"/>
    </row>
    <row r="11692">
      <c r="A11692" s="2"/>
      <c r="B11692" s="2"/>
      <c r="C11692" s="2"/>
      <c r="D11692" s="2"/>
      <c r="E11692" s="2"/>
      <c r="F11692" s="2"/>
      <c r="G11692" s="2"/>
      <c r="H11692" s="2"/>
      <c r="I11692" s="2"/>
      <c r="J11692" s="2"/>
      <c r="K11692" s="2"/>
      <c r="L11692" s="2"/>
      <c r="M11692" s="2"/>
      <c r="N11692" s="2"/>
      <c r="O11692" s="2"/>
      <c r="P11692" s="2"/>
      <c r="Q11692" s="2"/>
      <c r="R11692" s="2"/>
      <c r="S11692" s="2"/>
      <c r="T11692" s="2"/>
      <c r="U11692" s="2"/>
      <c r="V11692" s="2"/>
      <c r="W11692" s="2"/>
      <c r="X11692" s="2"/>
      <c r="Y11692" s="2"/>
      <c r="Z11692" s="2"/>
    </row>
    <row r="11693">
      <c r="A11693" s="2"/>
      <c r="B11693" s="2"/>
      <c r="C11693" s="2"/>
      <c r="D11693" s="2"/>
      <c r="E11693" s="2"/>
      <c r="F11693" s="2"/>
      <c r="G11693" s="2"/>
      <c r="H11693" s="2"/>
      <c r="I11693" s="2"/>
      <c r="J11693" s="2"/>
      <c r="K11693" s="2"/>
      <c r="L11693" s="2"/>
      <c r="M11693" s="2"/>
      <c r="N11693" s="2"/>
      <c r="O11693" s="2"/>
      <c r="P11693" s="2"/>
      <c r="Q11693" s="2"/>
      <c r="R11693" s="2"/>
      <c r="S11693" s="2"/>
      <c r="T11693" s="2"/>
      <c r="U11693" s="2"/>
      <c r="V11693" s="2"/>
      <c r="W11693" s="2"/>
      <c r="X11693" s="2"/>
      <c r="Y11693" s="2"/>
      <c r="Z11693" s="2"/>
    </row>
    <row r="11694">
      <c r="A11694" s="2"/>
      <c r="B11694" s="2"/>
      <c r="C11694" s="2"/>
      <c r="D11694" s="2"/>
      <c r="E11694" s="2"/>
      <c r="F11694" s="2"/>
      <c r="G11694" s="2"/>
      <c r="H11694" s="2"/>
      <c r="I11694" s="2"/>
      <c r="J11694" s="2"/>
      <c r="K11694" s="2"/>
      <c r="L11694" s="2"/>
      <c r="M11694" s="2"/>
      <c r="N11694" s="2"/>
      <c r="O11694" s="2"/>
      <c r="P11694" s="2"/>
      <c r="Q11694" s="2"/>
      <c r="R11694" s="2"/>
      <c r="S11694" s="2"/>
      <c r="T11694" s="2"/>
      <c r="U11694" s="2"/>
      <c r="V11694" s="2"/>
      <c r="W11694" s="2"/>
      <c r="X11694" s="2"/>
      <c r="Y11694" s="2"/>
      <c r="Z11694" s="2"/>
    </row>
    <row r="11695">
      <c r="A11695" s="2"/>
      <c r="B11695" s="2"/>
      <c r="C11695" s="2"/>
      <c r="D11695" s="2"/>
      <c r="E11695" s="2"/>
      <c r="F11695" s="2"/>
      <c r="G11695" s="2"/>
      <c r="H11695" s="2"/>
      <c r="I11695" s="2"/>
      <c r="J11695" s="2"/>
      <c r="K11695" s="2"/>
      <c r="L11695" s="2"/>
      <c r="M11695" s="2"/>
      <c r="N11695" s="2"/>
      <c r="O11695" s="2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</row>
    <row r="11696">
      <c r="A11696" s="2"/>
      <c r="B11696" s="2"/>
      <c r="C11696" s="2"/>
      <c r="D11696" s="2"/>
      <c r="E11696" s="2"/>
      <c r="F11696" s="2"/>
      <c r="G11696" s="2"/>
      <c r="H11696" s="2"/>
      <c r="I11696" s="2"/>
      <c r="J11696" s="2"/>
      <c r="K11696" s="2"/>
      <c r="L11696" s="2"/>
      <c r="M11696" s="2"/>
      <c r="N11696" s="2"/>
      <c r="O11696" s="2"/>
      <c r="P11696" s="2"/>
      <c r="Q11696" s="2"/>
      <c r="R11696" s="2"/>
      <c r="S11696" s="2"/>
      <c r="T11696" s="2"/>
      <c r="U11696" s="2"/>
      <c r="V11696" s="2"/>
      <c r="W11696" s="2"/>
      <c r="X11696" s="2"/>
      <c r="Y11696" s="2"/>
      <c r="Z11696" s="2"/>
    </row>
    <row r="11697">
      <c r="A11697" s="2"/>
      <c r="B11697" s="2"/>
      <c r="C11697" s="2"/>
      <c r="D11697" s="2"/>
      <c r="E11697" s="2"/>
      <c r="F11697" s="2"/>
      <c r="G11697" s="2"/>
      <c r="H11697" s="2"/>
      <c r="I11697" s="2"/>
      <c r="J11697" s="2"/>
      <c r="K11697" s="2"/>
      <c r="L11697" s="2"/>
      <c r="M11697" s="2"/>
      <c r="N11697" s="2"/>
      <c r="O11697" s="2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</row>
    <row r="11698">
      <c r="A11698" s="2"/>
      <c r="B11698" s="2"/>
      <c r="C11698" s="2"/>
      <c r="D11698" s="2"/>
      <c r="E11698" s="2"/>
      <c r="F11698" s="2"/>
      <c r="G11698" s="2"/>
      <c r="H11698" s="2"/>
      <c r="I11698" s="2"/>
      <c r="J11698" s="2"/>
      <c r="K11698" s="2"/>
      <c r="L11698" s="2"/>
      <c r="M11698" s="2"/>
      <c r="N11698" s="2"/>
      <c r="O11698" s="2"/>
      <c r="P11698" s="2"/>
      <c r="Q11698" s="2"/>
      <c r="R11698" s="2"/>
      <c r="S11698" s="2"/>
      <c r="T11698" s="2"/>
      <c r="U11698" s="2"/>
      <c r="V11698" s="2"/>
      <c r="W11698" s="2"/>
      <c r="X11698" s="2"/>
      <c r="Y11698" s="2"/>
      <c r="Z11698" s="2"/>
    </row>
    <row r="11699">
      <c r="A11699" s="2"/>
      <c r="B11699" s="2"/>
      <c r="C11699" s="2"/>
      <c r="D11699" s="2"/>
      <c r="E11699" s="2"/>
      <c r="F11699" s="2"/>
      <c r="G11699" s="2"/>
      <c r="H11699" s="2"/>
      <c r="I11699" s="2"/>
      <c r="J11699" s="2"/>
      <c r="K11699" s="2"/>
      <c r="L11699" s="2"/>
      <c r="M11699" s="2"/>
      <c r="N11699" s="2"/>
      <c r="O11699" s="2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</row>
    <row r="11700">
      <c r="A11700" s="2"/>
      <c r="B11700" s="2"/>
      <c r="C11700" s="2"/>
      <c r="D11700" s="2"/>
      <c r="E11700" s="2"/>
      <c r="F11700" s="2"/>
      <c r="G11700" s="2"/>
      <c r="H11700" s="2"/>
      <c r="I11700" s="2"/>
      <c r="J11700" s="2"/>
      <c r="K11700" s="2"/>
      <c r="L11700" s="2"/>
      <c r="M11700" s="2"/>
      <c r="N11700" s="2"/>
      <c r="O11700" s="2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</row>
    <row r="11701">
      <c r="A11701" s="2"/>
      <c r="B11701" s="2"/>
      <c r="C11701" s="2"/>
      <c r="D11701" s="2"/>
      <c r="E11701" s="2"/>
      <c r="F11701" s="2"/>
      <c r="G11701" s="2"/>
      <c r="H11701" s="2"/>
      <c r="I11701" s="2"/>
      <c r="J11701" s="2"/>
      <c r="K11701" s="2"/>
      <c r="L11701" s="2"/>
      <c r="M11701" s="2"/>
      <c r="N11701" s="2"/>
      <c r="O11701" s="2"/>
      <c r="P11701" s="2"/>
      <c r="Q11701" s="2"/>
      <c r="R11701" s="2"/>
      <c r="S11701" s="2"/>
      <c r="T11701" s="2"/>
      <c r="U11701" s="2"/>
      <c r="V11701" s="2"/>
      <c r="W11701" s="2"/>
      <c r="X11701" s="2"/>
      <c r="Y11701" s="2"/>
      <c r="Z11701" s="2"/>
    </row>
    <row r="11702">
      <c r="A11702" s="2"/>
      <c r="B11702" s="2"/>
      <c r="C11702" s="2"/>
      <c r="D11702" s="2"/>
      <c r="E11702" s="2"/>
      <c r="F11702" s="2"/>
      <c r="G11702" s="2"/>
      <c r="H11702" s="2"/>
      <c r="I11702" s="2"/>
      <c r="J11702" s="2"/>
      <c r="K11702" s="2"/>
      <c r="L11702" s="2"/>
      <c r="M11702" s="2"/>
      <c r="N11702" s="2"/>
      <c r="O11702" s="2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</row>
    <row r="11703">
      <c r="A11703" s="2"/>
      <c r="B11703" s="2"/>
      <c r="C11703" s="2"/>
      <c r="D11703" s="2"/>
      <c r="E11703" s="2"/>
      <c r="F11703" s="2"/>
      <c r="G11703" s="2"/>
      <c r="H11703" s="2"/>
      <c r="I11703" s="2"/>
      <c r="J11703" s="2"/>
      <c r="K11703" s="2"/>
      <c r="L11703" s="2"/>
      <c r="M11703" s="2"/>
      <c r="N11703" s="2"/>
      <c r="O11703" s="2"/>
      <c r="P11703" s="2"/>
      <c r="Q11703" s="2"/>
      <c r="R11703" s="2"/>
      <c r="S11703" s="2"/>
      <c r="T11703" s="2"/>
      <c r="U11703" s="2"/>
      <c r="V11703" s="2"/>
      <c r="W11703" s="2"/>
      <c r="X11703" s="2"/>
      <c r="Y11703" s="2"/>
      <c r="Z11703" s="2"/>
    </row>
    <row r="11704">
      <c r="A11704" s="2"/>
      <c r="B11704" s="2"/>
      <c r="C11704" s="2"/>
      <c r="D11704" s="2"/>
      <c r="E11704" s="2"/>
      <c r="F11704" s="2"/>
      <c r="G11704" s="2"/>
      <c r="H11704" s="2"/>
      <c r="I11704" s="2"/>
      <c r="J11704" s="2"/>
      <c r="K11704" s="2"/>
      <c r="L11704" s="2"/>
      <c r="M11704" s="2"/>
      <c r="N11704" s="2"/>
      <c r="O11704" s="2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</row>
    <row r="11705">
      <c r="A11705" s="2"/>
      <c r="B11705" s="2"/>
      <c r="C11705" s="2"/>
      <c r="D11705" s="2"/>
      <c r="E11705" s="2"/>
      <c r="F11705" s="2"/>
      <c r="G11705" s="2"/>
      <c r="H11705" s="2"/>
      <c r="I11705" s="2"/>
      <c r="J11705" s="2"/>
      <c r="K11705" s="2"/>
      <c r="L11705" s="2"/>
      <c r="M11705" s="2"/>
      <c r="N11705" s="2"/>
      <c r="O11705" s="2"/>
      <c r="P11705" s="2"/>
      <c r="Q11705" s="2"/>
      <c r="R11705" s="2"/>
      <c r="S11705" s="2"/>
      <c r="T11705" s="2"/>
      <c r="U11705" s="2"/>
      <c r="V11705" s="2"/>
      <c r="W11705" s="2"/>
      <c r="X11705" s="2"/>
      <c r="Y11705" s="2"/>
      <c r="Z11705" s="2"/>
    </row>
    <row r="11706">
      <c r="A11706" s="2"/>
      <c r="B11706" s="2"/>
      <c r="C11706" s="2"/>
      <c r="D11706" s="2"/>
      <c r="E11706" s="2"/>
      <c r="F11706" s="2"/>
      <c r="G11706" s="2"/>
      <c r="H11706" s="2"/>
      <c r="I11706" s="2"/>
      <c r="J11706" s="2"/>
      <c r="K11706" s="2"/>
      <c r="L11706" s="2"/>
      <c r="M11706" s="2"/>
      <c r="N11706" s="2"/>
      <c r="O11706" s="2"/>
      <c r="P11706" s="2"/>
      <c r="Q11706" s="2"/>
      <c r="R11706" s="2"/>
      <c r="S11706" s="2"/>
      <c r="T11706" s="2"/>
      <c r="U11706" s="2"/>
      <c r="V11706" s="2"/>
      <c r="W11706" s="2"/>
      <c r="X11706" s="2"/>
      <c r="Y11706" s="2"/>
      <c r="Z11706" s="2"/>
    </row>
    <row r="11707">
      <c r="A11707" s="2"/>
      <c r="B11707" s="2"/>
      <c r="C11707" s="2"/>
      <c r="D11707" s="2"/>
      <c r="E11707" s="2"/>
      <c r="F11707" s="2"/>
      <c r="G11707" s="2"/>
      <c r="H11707" s="2"/>
      <c r="I11707" s="2"/>
      <c r="J11707" s="2"/>
      <c r="K11707" s="2"/>
      <c r="L11707" s="2"/>
      <c r="M11707" s="2"/>
      <c r="N11707" s="2"/>
      <c r="O11707" s="2"/>
      <c r="P11707" s="2"/>
      <c r="Q11707" s="2"/>
      <c r="R11707" s="2"/>
      <c r="S11707" s="2"/>
      <c r="T11707" s="2"/>
      <c r="U11707" s="2"/>
      <c r="V11707" s="2"/>
      <c r="W11707" s="2"/>
      <c r="X11707" s="2"/>
      <c r="Y11707" s="2"/>
      <c r="Z11707" s="2"/>
    </row>
    <row r="11708">
      <c r="A11708" s="2"/>
      <c r="B11708" s="2"/>
      <c r="C11708" s="2"/>
      <c r="D11708" s="2"/>
      <c r="E11708" s="2"/>
      <c r="F11708" s="2"/>
      <c r="G11708" s="2"/>
      <c r="H11708" s="2"/>
      <c r="I11708" s="2"/>
      <c r="J11708" s="2"/>
      <c r="K11708" s="2"/>
      <c r="L11708" s="2"/>
      <c r="M11708" s="2"/>
      <c r="N11708" s="2"/>
      <c r="O11708" s="2"/>
      <c r="P11708" s="2"/>
      <c r="Q11708" s="2"/>
      <c r="R11708" s="2"/>
      <c r="S11708" s="2"/>
      <c r="T11708" s="2"/>
      <c r="U11708" s="2"/>
      <c r="V11708" s="2"/>
      <c r="W11708" s="2"/>
      <c r="X11708" s="2"/>
      <c r="Y11708" s="2"/>
      <c r="Z11708" s="2"/>
    </row>
    <row r="11709">
      <c r="A11709" s="2"/>
      <c r="B11709" s="2"/>
      <c r="C11709" s="2"/>
      <c r="D11709" s="2"/>
      <c r="E11709" s="2"/>
      <c r="F11709" s="2"/>
      <c r="G11709" s="2"/>
      <c r="H11709" s="2"/>
      <c r="I11709" s="2"/>
      <c r="J11709" s="2"/>
      <c r="K11709" s="2"/>
      <c r="L11709" s="2"/>
      <c r="M11709" s="2"/>
      <c r="N11709" s="2"/>
      <c r="O11709" s="2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</row>
    <row r="11710">
      <c r="A11710" s="2"/>
      <c r="B11710" s="2"/>
      <c r="C11710" s="2"/>
      <c r="D11710" s="2"/>
      <c r="E11710" s="2"/>
      <c r="F11710" s="2"/>
      <c r="G11710" s="2"/>
      <c r="H11710" s="2"/>
      <c r="I11710" s="2"/>
      <c r="J11710" s="2"/>
      <c r="K11710" s="2"/>
      <c r="L11710" s="2"/>
      <c r="M11710" s="2"/>
      <c r="N11710" s="2"/>
      <c r="O11710" s="2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</row>
    <row r="11711">
      <c r="A11711" s="2"/>
      <c r="B11711" s="2"/>
      <c r="C11711" s="2"/>
      <c r="D11711" s="2"/>
      <c r="E11711" s="2"/>
      <c r="F11711" s="2"/>
      <c r="G11711" s="2"/>
      <c r="H11711" s="2"/>
      <c r="I11711" s="2"/>
      <c r="J11711" s="2"/>
      <c r="K11711" s="2"/>
      <c r="L11711" s="2"/>
      <c r="M11711" s="2"/>
      <c r="N11711" s="2"/>
      <c r="O11711" s="2"/>
      <c r="P11711" s="2"/>
      <c r="Q11711" s="2"/>
      <c r="R11711" s="2"/>
      <c r="S11711" s="2"/>
      <c r="T11711" s="2"/>
      <c r="U11711" s="2"/>
      <c r="V11711" s="2"/>
      <c r="W11711" s="2"/>
      <c r="X11711" s="2"/>
      <c r="Y11711" s="2"/>
      <c r="Z11711" s="2"/>
    </row>
    <row r="11712">
      <c r="A11712" s="2"/>
      <c r="B11712" s="2"/>
      <c r="C11712" s="2"/>
      <c r="D11712" s="2"/>
      <c r="E11712" s="2"/>
      <c r="F11712" s="2"/>
      <c r="G11712" s="2"/>
      <c r="H11712" s="2"/>
      <c r="I11712" s="2"/>
      <c r="J11712" s="2"/>
      <c r="K11712" s="2"/>
      <c r="L11712" s="2"/>
      <c r="M11712" s="2"/>
      <c r="N11712" s="2"/>
      <c r="O11712" s="2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</row>
    <row r="11713">
      <c r="A11713" s="2"/>
      <c r="B11713" s="2"/>
      <c r="C11713" s="2"/>
      <c r="D11713" s="2"/>
      <c r="E11713" s="2"/>
      <c r="F11713" s="2"/>
      <c r="G11713" s="2"/>
      <c r="H11713" s="2"/>
      <c r="I11713" s="2"/>
      <c r="J11713" s="2"/>
      <c r="K11713" s="2"/>
      <c r="L11713" s="2"/>
      <c r="M11713" s="2"/>
      <c r="N11713" s="2"/>
      <c r="O11713" s="2"/>
      <c r="P11713" s="2"/>
      <c r="Q11713" s="2"/>
      <c r="R11713" s="2"/>
      <c r="S11713" s="2"/>
      <c r="T11713" s="2"/>
      <c r="U11713" s="2"/>
      <c r="V11713" s="2"/>
      <c r="W11713" s="2"/>
      <c r="X11713" s="2"/>
      <c r="Y11713" s="2"/>
      <c r="Z11713" s="2"/>
    </row>
    <row r="11714">
      <c r="A11714" s="2"/>
      <c r="B11714" s="2"/>
      <c r="C11714" s="2"/>
      <c r="D11714" s="2"/>
      <c r="E11714" s="2"/>
      <c r="F11714" s="2"/>
      <c r="G11714" s="2"/>
      <c r="H11714" s="2"/>
      <c r="I11714" s="2"/>
      <c r="J11714" s="2"/>
      <c r="K11714" s="2"/>
      <c r="L11714" s="2"/>
      <c r="M11714" s="2"/>
      <c r="N11714" s="2"/>
      <c r="O11714" s="2"/>
      <c r="P11714" s="2"/>
      <c r="Q11714" s="2"/>
      <c r="R11714" s="2"/>
      <c r="S11714" s="2"/>
      <c r="T11714" s="2"/>
      <c r="U11714" s="2"/>
      <c r="V11714" s="2"/>
      <c r="W11714" s="2"/>
      <c r="X11714" s="2"/>
      <c r="Y11714" s="2"/>
      <c r="Z11714" s="2"/>
    </row>
    <row r="11715">
      <c r="A11715" s="2"/>
      <c r="B11715" s="2"/>
      <c r="C11715" s="2"/>
      <c r="D11715" s="2"/>
      <c r="E11715" s="2"/>
      <c r="F11715" s="2"/>
      <c r="G11715" s="2"/>
      <c r="H11715" s="2"/>
      <c r="I11715" s="2"/>
      <c r="J11715" s="2"/>
      <c r="K11715" s="2"/>
      <c r="L11715" s="2"/>
      <c r="M11715" s="2"/>
      <c r="N11715" s="2"/>
      <c r="O11715" s="2"/>
      <c r="P11715" s="2"/>
      <c r="Q11715" s="2"/>
      <c r="R11715" s="2"/>
      <c r="S11715" s="2"/>
      <c r="T11715" s="2"/>
      <c r="U11715" s="2"/>
      <c r="V11715" s="2"/>
      <c r="W11715" s="2"/>
      <c r="X11715" s="2"/>
      <c r="Y11715" s="2"/>
      <c r="Z11715" s="2"/>
    </row>
    <row r="11716">
      <c r="A11716" s="2"/>
      <c r="B11716" s="2"/>
      <c r="C11716" s="2"/>
      <c r="D11716" s="2"/>
      <c r="E11716" s="2"/>
      <c r="F11716" s="2"/>
      <c r="G11716" s="2"/>
      <c r="H11716" s="2"/>
      <c r="I11716" s="2"/>
      <c r="J11716" s="2"/>
      <c r="K11716" s="2"/>
      <c r="L11716" s="2"/>
      <c r="M11716" s="2"/>
      <c r="N11716" s="2"/>
      <c r="O11716" s="2"/>
      <c r="P11716" s="2"/>
      <c r="Q11716" s="2"/>
      <c r="R11716" s="2"/>
      <c r="S11716" s="2"/>
      <c r="T11716" s="2"/>
      <c r="U11716" s="2"/>
      <c r="V11716" s="2"/>
      <c r="W11716" s="2"/>
      <c r="X11716" s="2"/>
      <c r="Y11716" s="2"/>
      <c r="Z11716" s="2"/>
    </row>
    <row r="11717">
      <c r="A11717" s="2"/>
      <c r="B11717" s="2"/>
      <c r="C11717" s="2"/>
      <c r="D11717" s="2"/>
      <c r="E11717" s="2"/>
      <c r="F11717" s="2"/>
      <c r="G11717" s="2"/>
      <c r="H11717" s="2"/>
      <c r="I11717" s="2"/>
      <c r="J11717" s="2"/>
      <c r="K11717" s="2"/>
      <c r="L11717" s="2"/>
      <c r="M11717" s="2"/>
      <c r="N11717" s="2"/>
      <c r="O11717" s="2"/>
      <c r="P11717" s="2"/>
      <c r="Q11717" s="2"/>
      <c r="R11717" s="2"/>
      <c r="S11717" s="2"/>
      <c r="T11717" s="2"/>
      <c r="U11717" s="2"/>
      <c r="V11717" s="2"/>
      <c r="W11717" s="2"/>
      <c r="X11717" s="2"/>
      <c r="Y11717" s="2"/>
      <c r="Z11717" s="2"/>
    </row>
    <row r="11718">
      <c r="A11718" s="2"/>
      <c r="B11718" s="2"/>
      <c r="C11718" s="2"/>
      <c r="D11718" s="2"/>
      <c r="E11718" s="2"/>
      <c r="F11718" s="2"/>
      <c r="G11718" s="2"/>
      <c r="H11718" s="2"/>
      <c r="I11718" s="2"/>
      <c r="J11718" s="2"/>
      <c r="K11718" s="2"/>
      <c r="L11718" s="2"/>
      <c r="M11718" s="2"/>
      <c r="N11718" s="2"/>
      <c r="O11718" s="2"/>
      <c r="P11718" s="2"/>
      <c r="Q11718" s="2"/>
      <c r="R11718" s="2"/>
      <c r="S11718" s="2"/>
      <c r="T11718" s="2"/>
      <c r="U11718" s="2"/>
      <c r="V11718" s="2"/>
      <c r="W11718" s="2"/>
      <c r="X11718" s="2"/>
      <c r="Y11718" s="2"/>
      <c r="Z11718" s="2"/>
    </row>
    <row r="11719">
      <c r="A11719" s="2"/>
      <c r="B11719" s="2"/>
      <c r="C11719" s="2"/>
      <c r="D11719" s="2"/>
      <c r="E11719" s="2"/>
      <c r="F11719" s="2"/>
      <c r="G11719" s="2"/>
      <c r="H11719" s="2"/>
      <c r="I11719" s="2"/>
      <c r="J11719" s="2"/>
      <c r="K11719" s="2"/>
      <c r="L11719" s="2"/>
      <c r="M11719" s="2"/>
      <c r="N11719" s="2"/>
      <c r="O11719" s="2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</row>
    <row r="11720">
      <c r="A11720" s="2"/>
      <c r="B11720" s="2"/>
      <c r="C11720" s="2"/>
      <c r="D11720" s="2"/>
      <c r="E11720" s="2"/>
      <c r="F11720" s="2"/>
      <c r="G11720" s="2"/>
      <c r="H11720" s="2"/>
      <c r="I11720" s="2"/>
      <c r="J11720" s="2"/>
      <c r="K11720" s="2"/>
      <c r="L11720" s="2"/>
      <c r="M11720" s="2"/>
      <c r="N11720" s="2"/>
      <c r="O11720" s="2"/>
      <c r="P11720" s="2"/>
      <c r="Q11720" s="2"/>
      <c r="R11720" s="2"/>
      <c r="S11720" s="2"/>
      <c r="T11720" s="2"/>
      <c r="U11720" s="2"/>
      <c r="V11720" s="2"/>
      <c r="W11720" s="2"/>
      <c r="X11720" s="2"/>
      <c r="Y11720" s="2"/>
      <c r="Z11720" s="2"/>
    </row>
    <row r="11721">
      <c r="A11721" s="2"/>
      <c r="B11721" s="2"/>
      <c r="C11721" s="2"/>
      <c r="D11721" s="2"/>
      <c r="E11721" s="2"/>
      <c r="F11721" s="2"/>
      <c r="G11721" s="2"/>
      <c r="H11721" s="2"/>
      <c r="I11721" s="2"/>
      <c r="J11721" s="2"/>
      <c r="K11721" s="2"/>
      <c r="L11721" s="2"/>
      <c r="M11721" s="2"/>
      <c r="N11721" s="2"/>
      <c r="O11721" s="2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</row>
    <row r="11722">
      <c r="A11722" s="2"/>
      <c r="B11722" s="2"/>
      <c r="C11722" s="2"/>
      <c r="D11722" s="2"/>
      <c r="E11722" s="2"/>
      <c r="F11722" s="2"/>
      <c r="G11722" s="2"/>
      <c r="H11722" s="2"/>
      <c r="I11722" s="2"/>
      <c r="J11722" s="2"/>
      <c r="K11722" s="2"/>
      <c r="L11722" s="2"/>
      <c r="M11722" s="2"/>
      <c r="N11722" s="2"/>
      <c r="O11722" s="2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</row>
    <row r="11723">
      <c r="A11723" s="2"/>
      <c r="B11723" s="2"/>
      <c r="C11723" s="2"/>
      <c r="D11723" s="2"/>
      <c r="E11723" s="2"/>
      <c r="F11723" s="2"/>
      <c r="G11723" s="2"/>
      <c r="H11723" s="2"/>
      <c r="I11723" s="2"/>
      <c r="J11723" s="2"/>
      <c r="K11723" s="2"/>
      <c r="L11723" s="2"/>
      <c r="M11723" s="2"/>
      <c r="N11723" s="2"/>
      <c r="O11723" s="2"/>
      <c r="P11723" s="2"/>
      <c r="Q11723" s="2"/>
      <c r="R11723" s="2"/>
      <c r="S11723" s="2"/>
      <c r="T11723" s="2"/>
      <c r="U11723" s="2"/>
      <c r="V11723" s="2"/>
      <c r="W11723" s="2"/>
      <c r="X11723" s="2"/>
      <c r="Y11723" s="2"/>
      <c r="Z11723" s="2"/>
    </row>
    <row r="11724">
      <c r="A11724" s="2"/>
      <c r="B11724" s="2"/>
      <c r="C11724" s="2"/>
      <c r="D11724" s="2"/>
      <c r="E11724" s="2"/>
      <c r="F11724" s="2"/>
      <c r="G11724" s="2"/>
      <c r="H11724" s="2"/>
      <c r="I11724" s="2"/>
      <c r="J11724" s="2"/>
      <c r="K11724" s="2"/>
      <c r="L11724" s="2"/>
      <c r="M11724" s="2"/>
      <c r="N11724" s="2"/>
      <c r="O11724" s="2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</row>
    <row r="11725">
      <c r="A11725" s="2"/>
      <c r="B11725" s="2"/>
      <c r="C11725" s="2"/>
      <c r="D11725" s="2"/>
      <c r="E11725" s="2"/>
      <c r="F11725" s="2"/>
      <c r="G11725" s="2"/>
      <c r="H11725" s="2"/>
      <c r="I11725" s="2"/>
      <c r="J11725" s="2"/>
      <c r="K11725" s="2"/>
      <c r="L11725" s="2"/>
      <c r="M11725" s="2"/>
      <c r="N11725" s="2"/>
      <c r="O11725" s="2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</row>
    <row r="11726">
      <c r="A11726" s="2"/>
      <c r="B11726" s="2"/>
      <c r="C11726" s="2"/>
      <c r="D11726" s="2"/>
      <c r="E11726" s="2"/>
      <c r="F11726" s="2"/>
      <c r="G11726" s="2"/>
      <c r="H11726" s="2"/>
      <c r="I11726" s="2"/>
      <c r="J11726" s="2"/>
      <c r="K11726" s="2"/>
      <c r="L11726" s="2"/>
      <c r="M11726" s="2"/>
      <c r="N11726" s="2"/>
      <c r="O11726" s="2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</row>
    <row r="11727">
      <c r="A11727" s="2"/>
      <c r="B11727" s="2"/>
      <c r="C11727" s="2"/>
      <c r="D11727" s="2"/>
      <c r="E11727" s="2"/>
      <c r="F11727" s="2"/>
      <c r="G11727" s="2"/>
      <c r="H11727" s="2"/>
      <c r="I11727" s="2"/>
      <c r="J11727" s="2"/>
      <c r="K11727" s="2"/>
      <c r="L11727" s="2"/>
      <c r="M11727" s="2"/>
      <c r="N11727" s="2"/>
      <c r="O11727" s="2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</row>
    <row r="11728">
      <c r="A11728" s="2"/>
      <c r="B11728" s="2"/>
      <c r="C11728" s="2"/>
      <c r="D11728" s="2"/>
      <c r="E11728" s="2"/>
      <c r="F11728" s="2"/>
      <c r="G11728" s="2"/>
      <c r="H11728" s="2"/>
      <c r="I11728" s="2"/>
      <c r="J11728" s="2"/>
      <c r="K11728" s="2"/>
      <c r="L11728" s="2"/>
      <c r="M11728" s="2"/>
      <c r="N11728" s="2"/>
      <c r="O11728" s="2"/>
      <c r="P11728" s="2"/>
      <c r="Q11728" s="2"/>
      <c r="R11728" s="2"/>
      <c r="S11728" s="2"/>
      <c r="T11728" s="2"/>
      <c r="U11728" s="2"/>
      <c r="V11728" s="2"/>
      <c r="W11728" s="2"/>
      <c r="X11728" s="2"/>
      <c r="Y11728" s="2"/>
      <c r="Z11728" s="2"/>
    </row>
    <row r="11729">
      <c r="A11729" s="2"/>
      <c r="B11729" s="2"/>
      <c r="C11729" s="2"/>
      <c r="D11729" s="2"/>
      <c r="E11729" s="2"/>
      <c r="F11729" s="2"/>
      <c r="G11729" s="2"/>
      <c r="H11729" s="2"/>
      <c r="I11729" s="2"/>
      <c r="J11729" s="2"/>
      <c r="K11729" s="2"/>
      <c r="L11729" s="2"/>
      <c r="M11729" s="2"/>
      <c r="N11729" s="2"/>
      <c r="O11729" s="2"/>
      <c r="P11729" s="2"/>
      <c r="Q11729" s="2"/>
      <c r="R11729" s="2"/>
      <c r="S11729" s="2"/>
      <c r="T11729" s="2"/>
      <c r="U11729" s="2"/>
      <c r="V11729" s="2"/>
      <c r="W11729" s="2"/>
      <c r="X11729" s="2"/>
      <c r="Y11729" s="2"/>
      <c r="Z11729" s="2"/>
    </row>
    <row r="11730">
      <c r="A11730" s="2"/>
      <c r="B11730" s="2"/>
      <c r="C11730" s="2"/>
      <c r="D11730" s="2"/>
      <c r="E11730" s="2"/>
      <c r="F11730" s="2"/>
      <c r="G11730" s="2"/>
      <c r="H11730" s="2"/>
      <c r="I11730" s="2"/>
      <c r="J11730" s="2"/>
      <c r="K11730" s="2"/>
      <c r="L11730" s="2"/>
      <c r="M11730" s="2"/>
      <c r="N11730" s="2"/>
      <c r="O11730" s="2"/>
      <c r="P11730" s="2"/>
      <c r="Q11730" s="2"/>
      <c r="R11730" s="2"/>
      <c r="S11730" s="2"/>
      <c r="T11730" s="2"/>
      <c r="U11730" s="2"/>
      <c r="V11730" s="2"/>
      <c r="W11730" s="2"/>
      <c r="X11730" s="2"/>
      <c r="Y11730" s="2"/>
      <c r="Z11730" s="2"/>
    </row>
    <row r="11731">
      <c r="A11731" s="2"/>
      <c r="B11731" s="2"/>
      <c r="C11731" s="2"/>
      <c r="D11731" s="2"/>
      <c r="E11731" s="2"/>
      <c r="F11731" s="2"/>
      <c r="G11731" s="2"/>
      <c r="H11731" s="2"/>
      <c r="I11731" s="2"/>
      <c r="J11731" s="2"/>
      <c r="K11731" s="2"/>
      <c r="L11731" s="2"/>
      <c r="M11731" s="2"/>
      <c r="N11731" s="2"/>
      <c r="O11731" s="2"/>
      <c r="P11731" s="2"/>
      <c r="Q11731" s="2"/>
      <c r="R11731" s="2"/>
      <c r="S11731" s="2"/>
      <c r="T11731" s="2"/>
      <c r="U11731" s="2"/>
      <c r="V11731" s="2"/>
      <c r="W11731" s="2"/>
      <c r="X11731" s="2"/>
      <c r="Y11731" s="2"/>
      <c r="Z11731" s="2"/>
    </row>
    <row r="11732">
      <c r="A11732" s="2"/>
      <c r="B11732" s="2"/>
      <c r="C11732" s="2"/>
      <c r="D11732" s="2"/>
      <c r="E11732" s="2"/>
      <c r="F11732" s="2"/>
      <c r="G11732" s="2"/>
      <c r="H11732" s="2"/>
      <c r="I11732" s="2"/>
      <c r="J11732" s="2"/>
      <c r="K11732" s="2"/>
      <c r="L11732" s="2"/>
      <c r="M11732" s="2"/>
      <c r="N11732" s="2"/>
      <c r="O11732" s="2"/>
      <c r="P11732" s="2"/>
      <c r="Q11732" s="2"/>
      <c r="R11732" s="2"/>
      <c r="S11732" s="2"/>
      <c r="T11732" s="2"/>
      <c r="U11732" s="2"/>
      <c r="V11732" s="2"/>
      <c r="W11732" s="2"/>
      <c r="X11732" s="2"/>
      <c r="Y11732" s="2"/>
      <c r="Z11732" s="2"/>
    </row>
    <row r="11733">
      <c r="A11733" s="2"/>
      <c r="B11733" s="2"/>
      <c r="C11733" s="2"/>
      <c r="D11733" s="2"/>
      <c r="E11733" s="2"/>
      <c r="F11733" s="2"/>
      <c r="G11733" s="2"/>
      <c r="H11733" s="2"/>
      <c r="I11733" s="2"/>
      <c r="J11733" s="2"/>
      <c r="K11733" s="2"/>
      <c r="L11733" s="2"/>
      <c r="M11733" s="2"/>
      <c r="N11733" s="2"/>
      <c r="O11733" s="2"/>
      <c r="P11733" s="2"/>
      <c r="Q11733" s="2"/>
      <c r="R11733" s="2"/>
      <c r="S11733" s="2"/>
      <c r="T11733" s="2"/>
      <c r="U11733" s="2"/>
      <c r="V11733" s="2"/>
      <c r="W11733" s="2"/>
      <c r="X11733" s="2"/>
      <c r="Y11733" s="2"/>
      <c r="Z11733" s="2"/>
    </row>
    <row r="11734">
      <c r="A11734" s="2"/>
      <c r="B11734" s="2"/>
      <c r="C11734" s="2"/>
      <c r="D11734" s="2"/>
      <c r="E11734" s="2"/>
      <c r="F11734" s="2"/>
      <c r="G11734" s="2"/>
      <c r="H11734" s="2"/>
      <c r="I11734" s="2"/>
      <c r="J11734" s="2"/>
      <c r="K11734" s="2"/>
      <c r="L11734" s="2"/>
      <c r="M11734" s="2"/>
      <c r="N11734" s="2"/>
      <c r="O11734" s="2"/>
      <c r="P11734" s="2"/>
      <c r="Q11734" s="2"/>
      <c r="R11734" s="2"/>
      <c r="S11734" s="2"/>
      <c r="T11734" s="2"/>
      <c r="U11734" s="2"/>
      <c r="V11734" s="2"/>
      <c r="W11734" s="2"/>
      <c r="X11734" s="2"/>
      <c r="Y11734" s="2"/>
      <c r="Z11734" s="2"/>
    </row>
    <row r="11735">
      <c r="A11735" s="2"/>
      <c r="B11735" s="2"/>
      <c r="C11735" s="2"/>
      <c r="D11735" s="2"/>
      <c r="E11735" s="2"/>
      <c r="F11735" s="2"/>
      <c r="G11735" s="2"/>
      <c r="H11735" s="2"/>
      <c r="I11735" s="2"/>
      <c r="J11735" s="2"/>
      <c r="K11735" s="2"/>
      <c r="L11735" s="2"/>
      <c r="M11735" s="2"/>
      <c r="N11735" s="2"/>
      <c r="O11735" s="2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</row>
    <row r="11736">
      <c r="A11736" s="2"/>
      <c r="B11736" s="2"/>
      <c r="C11736" s="2"/>
      <c r="D11736" s="2"/>
      <c r="E11736" s="2"/>
      <c r="F11736" s="2"/>
      <c r="G11736" s="2"/>
      <c r="H11736" s="2"/>
      <c r="I11736" s="2"/>
      <c r="J11736" s="2"/>
      <c r="K11736" s="2"/>
      <c r="L11736" s="2"/>
      <c r="M11736" s="2"/>
      <c r="N11736" s="2"/>
      <c r="O11736" s="2"/>
      <c r="P11736" s="2"/>
      <c r="Q11736" s="2"/>
      <c r="R11736" s="2"/>
      <c r="S11736" s="2"/>
      <c r="T11736" s="2"/>
      <c r="U11736" s="2"/>
      <c r="V11736" s="2"/>
      <c r="W11736" s="2"/>
      <c r="X11736" s="2"/>
      <c r="Y11736" s="2"/>
      <c r="Z11736" s="2"/>
    </row>
    <row r="11737">
      <c r="A11737" s="2"/>
      <c r="B11737" s="2"/>
      <c r="C11737" s="2"/>
      <c r="D11737" s="2"/>
      <c r="E11737" s="2"/>
      <c r="F11737" s="2"/>
      <c r="G11737" s="2"/>
      <c r="H11737" s="2"/>
      <c r="I11737" s="2"/>
      <c r="J11737" s="2"/>
      <c r="K11737" s="2"/>
      <c r="L11737" s="2"/>
      <c r="M11737" s="2"/>
      <c r="N11737" s="2"/>
      <c r="O11737" s="2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</row>
    <row r="11738">
      <c r="A11738" s="2"/>
      <c r="B11738" s="2"/>
      <c r="C11738" s="2"/>
      <c r="D11738" s="2"/>
      <c r="E11738" s="2"/>
      <c r="F11738" s="2"/>
      <c r="G11738" s="2"/>
      <c r="H11738" s="2"/>
      <c r="I11738" s="2"/>
      <c r="J11738" s="2"/>
      <c r="K11738" s="2"/>
      <c r="L11738" s="2"/>
      <c r="M11738" s="2"/>
      <c r="N11738" s="2"/>
      <c r="O11738" s="2"/>
      <c r="P11738" s="2"/>
      <c r="Q11738" s="2"/>
      <c r="R11738" s="2"/>
      <c r="S11738" s="2"/>
      <c r="T11738" s="2"/>
      <c r="U11738" s="2"/>
      <c r="V11738" s="2"/>
      <c r="W11738" s="2"/>
      <c r="X11738" s="2"/>
      <c r="Y11738" s="2"/>
      <c r="Z11738" s="2"/>
    </row>
    <row r="11739">
      <c r="A11739" s="2"/>
      <c r="B11739" s="2"/>
      <c r="C11739" s="2"/>
      <c r="D11739" s="2"/>
      <c r="E11739" s="2"/>
      <c r="F11739" s="2"/>
      <c r="G11739" s="2"/>
      <c r="H11739" s="2"/>
      <c r="I11739" s="2"/>
      <c r="J11739" s="2"/>
      <c r="K11739" s="2"/>
      <c r="L11739" s="2"/>
      <c r="M11739" s="2"/>
      <c r="N11739" s="2"/>
      <c r="O11739" s="2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</row>
    <row r="11740">
      <c r="A11740" s="2"/>
      <c r="B11740" s="2"/>
      <c r="C11740" s="2"/>
      <c r="D11740" s="2"/>
      <c r="E11740" s="2"/>
      <c r="F11740" s="2"/>
      <c r="G11740" s="2"/>
      <c r="H11740" s="2"/>
      <c r="I11740" s="2"/>
      <c r="J11740" s="2"/>
      <c r="K11740" s="2"/>
      <c r="L11740" s="2"/>
      <c r="M11740" s="2"/>
      <c r="N11740" s="2"/>
      <c r="O11740" s="2"/>
      <c r="P11740" s="2"/>
      <c r="Q11740" s="2"/>
      <c r="R11740" s="2"/>
      <c r="S11740" s="2"/>
      <c r="T11740" s="2"/>
      <c r="U11740" s="2"/>
      <c r="V11740" s="2"/>
      <c r="W11740" s="2"/>
      <c r="X11740" s="2"/>
      <c r="Y11740" s="2"/>
      <c r="Z11740" s="2"/>
    </row>
    <row r="11741">
      <c r="A11741" s="2"/>
      <c r="B11741" s="2"/>
      <c r="C11741" s="2"/>
      <c r="D11741" s="2"/>
      <c r="E11741" s="2"/>
      <c r="F11741" s="2"/>
      <c r="G11741" s="2"/>
      <c r="H11741" s="2"/>
      <c r="I11741" s="2"/>
      <c r="J11741" s="2"/>
      <c r="K11741" s="2"/>
      <c r="L11741" s="2"/>
      <c r="M11741" s="2"/>
      <c r="N11741" s="2"/>
      <c r="O11741" s="2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</row>
    <row r="11742">
      <c r="A11742" s="2"/>
      <c r="B11742" s="2"/>
      <c r="C11742" s="2"/>
      <c r="D11742" s="2"/>
      <c r="E11742" s="2"/>
      <c r="F11742" s="2"/>
      <c r="G11742" s="2"/>
      <c r="H11742" s="2"/>
      <c r="I11742" s="2"/>
      <c r="J11742" s="2"/>
      <c r="K11742" s="2"/>
      <c r="L11742" s="2"/>
      <c r="M11742" s="2"/>
      <c r="N11742" s="2"/>
      <c r="O11742" s="2"/>
      <c r="P11742" s="2"/>
      <c r="Q11742" s="2"/>
      <c r="R11742" s="2"/>
      <c r="S11742" s="2"/>
      <c r="T11742" s="2"/>
      <c r="U11742" s="2"/>
      <c r="V11742" s="2"/>
      <c r="W11742" s="2"/>
      <c r="X11742" s="2"/>
      <c r="Y11742" s="2"/>
      <c r="Z11742" s="2"/>
    </row>
    <row r="11743">
      <c r="A11743" s="2"/>
      <c r="B11743" s="2"/>
      <c r="C11743" s="2"/>
      <c r="D11743" s="2"/>
      <c r="E11743" s="2"/>
      <c r="F11743" s="2"/>
      <c r="G11743" s="2"/>
      <c r="H11743" s="2"/>
      <c r="I11743" s="2"/>
      <c r="J11743" s="2"/>
      <c r="K11743" s="2"/>
      <c r="L11743" s="2"/>
      <c r="M11743" s="2"/>
      <c r="N11743" s="2"/>
      <c r="O11743" s="2"/>
      <c r="P11743" s="2"/>
      <c r="Q11743" s="2"/>
      <c r="R11743" s="2"/>
      <c r="S11743" s="2"/>
      <c r="T11743" s="2"/>
      <c r="U11743" s="2"/>
      <c r="V11743" s="2"/>
      <c r="W11743" s="2"/>
      <c r="X11743" s="2"/>
      <c r="Y11743" s="2"/>
      <c r="Z11743" s="2"/>
    </row>
    <row r="11744">
      <c r="A11744" s="2"/>
      <c r="B11744" s="2"/>
      <c r="C11744" s="2"/>
      <c r="D11744" s="2"/>
      <c r="E11744" s="2"/>
      <c r="F11744" s="2"/>
      <c r="G11744" s="2"/>
      <c r="H11744" s="2"/>
      <c r="I11744" s="2"/>
      <c r="J11744" s="2"/>
      <c r="K11744" s="2"/>
      <c r="L11744" s="2"/>
      <c r="M11744" s="2"/>
      <c r="N11744" s="2"/>
      <c r="O11744" s="2"/>
      <c r="P11744" s="2"/>
      <c r="Q11744" s="2"/>
      <c r="R11744" s="2"/>
      <c r="S11744" s="2"/>
      <c r="T11744" s="2"/>
      <c r="U11744" s="2"/>
      <c r="V11744" s="2"/>
      <c r="W11744" s="2"/>
      <c r="X11744" s="2"/>
      <c r="Y11744" s="2"/>
      <c r="Z11744" s="2"/>
    </row>
    <row r="11745">
      <c r="A11745" s="2"/>
      <c r="B11745" s="2"/>
      <c r="C11745" s="2"/>
      <c r="D11745" s="2"/>
      <c r="E11745" s="2"/>
      <c r="F11745" s="2"/>
      <c r="G11745" s="2"/>
      <c r="H11745" s="2"/>
      <c r="I11745" s="2"/>
      <c r="J11745" s="2"/>
      <c r="K11745" s="2"/>
      <c r="L11745" s="2"/>
      <c r="M11745" s="2"/>
      <c r="N11745" s="2"/>
      <c r="O11745" s="2"/>
      <c r="P11745" s="2"/>
      <c r="Q11745" s="2"/>
      <c r="R11745" s="2"/>
      <c r="S11745" s="2"/>
      <c r="T11745" s="2"/>
      <c r="U11745" s="2"/>
      <c r="V11745" s="2"/>
      <c r="W11745" s="2"/>
      <c r="X11745" s="2"/>
      <c r="Y11745" s="2"/>
      <c r="Z11745" s="2"/>
    </row>
    <row r="11746">
      <c r="A11746" s="2"/>
      <c r="B11746" s="2"/>
      <c r="C11746" s="2"/>
      <c r="D11746" s="2"/>
      <c r="E11746" s="2"/>
      <c r="F11746" s="2"/>
      <c r="G11746" s="2"/>
      <c r="H11746" s="2"/>
      <c r="I11746" s="2"/>
      <c r="J11746" s="2"/>
      <c r="K11746" s="2"/>
      <c r="L11746" s="2"/>
      <c r="M11746" s="2"/>
      <c r="N11746" s="2"/>
      <c r="O11746" s="2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</row>
    <row r="11747">
      <c r="A11747" s="2"/>
      <c r="B11747" s="2"/>
      <c r="C11747" s="2"/>
      <c r="D11747" s="2"/>
      <c r="E11747" s="2"/>
      <c r="F11747" s="2"/>
      <c r="G11747" s="2"/>
      <c r="H11747" s="2"/>
      <c r="I11747" s="2"/>
      <c r="J11747" s="2"/>
      <c r="K11747" s="2"/>
      <c r="L11747" s="2"/>
      <c r="M11747" s="2"/>
      <c r="N11747" s="2"/>
      <c r="O11747" s="2"/>
      <c r="P11747" s="2"/>
      <c r="Q11747" s="2"/>
      <c r="R11747" s="2"/>
      <c r="S11747" s="2"/>
      <c r="T11747" s="2"/>
      <c r="U11747" s="2"/>
      <c r="V11747" s="2"/>
      <c r="W11747" s="2"/>
      <c r="X11747" s="2"/>
      <c r="Y11747" s="2"/>
      <c r="Z11747" s="2"/>
    </row>
    <row r="11748">
      <c r="A11748" s="2"/>
      <c r="B11748" s="2"/>
      <c r="C11748" s="2"/>
      <c r="D11748" s="2"/>
      <c r="E11748" s="2"/>
      <c r="F11748" s="2"/>
      <c r="G11748" s="2"/>
      <c r="H11748" s="2"/>
      <c r="I11748" s="2"/>
      <c r="J11748" s="2"/>
      <c r="K11748" s="2"/>
      <c r="L11748" s="2"/>
      <c r="M11748" s="2"/>
      <c r="N11748" s="2"/>
      <c r="O11748" s="2"/>
      <c r="P11748" s="2"/>
      <c r="Q11748" s="2"/>
      <c r="R11748" s="2"/>
      <c r="S11748" s="2"/>
      <c r="T11748" s="2"/>
      <c r="U11748" s="2"/>
      <c r="V11748" s="2"/>
      <c r="W11748" s="2"/>
      <c r="X11748" s="2"/>
      <c r="Y11748" s="2"/>
      <c r="Z11748" s="2"/>
    </row>
    <row r="11749">
      <c r="A11749" s="2"/>
      <c r="B11749" s="2"/>
      <c r="C11749" s="2"/>
      <c r="D11749" s="2"/>
      <c r="E11749" s="2"/>
      <c r="F11749" s="2"/>
      <c r="G11749" s="2"/>
      <c r="H11749" s="2"/>
      <c r="I11749" s="2"/>
      <c r="J11749" s="2"/>
      <c r="K11749" s="2"/>
      <c r="L11749" s="2"/>
      <c r="M11749" s="2"/>
      <c r="N11749" s="2"/>
      <c r="O11749" s="2"/>
      <c r="P11749" s="2"/>
      <c r="Q11749" s="2"/>
      <c r="R11749" s="2"/>
      <c r="S11749" s="2"/>
      <c r="T11749" s="2"/>
      <c r="U11749" s="2"/>
      <c r="V11749" s="2"/>
      <c r="W11749" s="2"/>
      <c r="X11749" s="2"/>
      <c r="Y11749" s="2"/>
      <c r="Z11749" s="2"/>
    </row>
    <row r="11750">
      <c r="A11750" s="2"/>
      <c r="B11750" s="2"/>
      <c r="C11750" s="2"/>
      <c r="D11750" s="2"/>
      <c r="E11750" s="2"/>
      <c r="F11750" s="2"/>
      <c r="G11750" s="2"/>
      <c r="H11750" s="2"/>
      <c r="I11750" s="2"/>
      <c r="J11750" s="2"/>
      <c r="K11750" s="2"/>
      <c r="L11750" s="2"/>
      <c r="M11750" s="2"/>
      <c r="N11750" s="2"/>
      <c r="O11750" s="2"/>
      <c r="P11750" s="2"/>
      <c r="Q11750" s="2"/>
      <c r="R11750" s="2"/>
      <c r="S11750" s="2"/>
      <c r="T11750" s="2"/>
      <c r="U11750" s="2"/>
      <c r="V11750" s="2"/>
      <c r="W11750" s="2"/>
      <c r="X11750" s="2"/>
      <c r="Y11750" s="2"/>
      <c r="Z11750" s="2"/>
    </row>
    <row r="11751">
      <c r="A11751" s="2"/>
      <c r="B11751" s="2"/>
      <c r="C11751" s="2"/>
      <c r="D11751" s="2"/>
      <c r="E11751" s="2"/>
      <c r="F11751" s="2"/>
      <c r="G11751" s="2"/>
      <c r="H11751" s="2"/>
      <c r="I11751" s="2"/>
      <c r="J11751" s="2"/>
      <c r="K11751" s="2"/>
      <c r="L11751" s="2"/>
      <c r="M11751" s="2"/>
      <c r="N11751" s="2"/>
      <c r="O11751" s="2"/>
      <c r="P11751" s="2"/>
      <c r="Q11751" s="2"/>
      <c r="R11751" s="2"/>
      <c r="S11751" s="2"/>
      <c r="T11751" s="2"/>
      <c r="U11751" s="2"/>
      <c r="V11751" s="2"/>
      <c r="W11751" s="2"/>
      <c r="X11751" s="2"/>
      <c r="Y11751" s="2"/>
      <c r="Z11751" s="2"/>
    </row>
    <row r="11752">
      <c r="A11752" s="2"/>
      <c r="B11752" s="2"/>
      <c r="C11752" s="2"/>
      <c r="D11752" s="2"/>
      <c r="E11752" s="2"/>
      <c r="F11752" s="2"/>
      <c r="G11752" s="2"/>
      <c r="H11752" s="2"/>
      <c r="I11752" s="2"/>
      <c r="J11752" s="2"/>
      <c r="K11752" s="2"/>
      <c r="L11752" s="2"/>
      <c r="M11752" s="2"/>
      <c r="N11752" s="2"/>
      <c r="O11752" s="2"/>
      <c r="P11752" s="2"/>
      <c r="Q11752" s="2"/>
      <c r="R11752" s="2"/>
      <c r="S11752" s="2"/>
      <c r="T11752" s="2"/>
      <c r="U11752" s="2"/>
      <c r="V11752" s="2"/>
      <c r="W11752" s="2"/>
      <c r="X11752" s="2"/>
      <c r="Y11752" s="2"/>
      <c r="Z11752" s="2"/>
    </row>
    <row r="11753">
      <c r="A11753" s="2"/>
      <c r="B11753" s="2"/>
      <c r="C11753" s="2"/>
      <c r="D11753" s="2"/>
      <c r="E11753" s="2"/>
      <c r="F11753" s="2"/>
      <c r="G11753" s="2"/>
      <c r="H11753" s="2"/>
      <c r="I11753" s="2"/>
      <c r="J11753" s="2"/>
      <c r="K11753" s="2"/>
      <c r="L11753" s="2"/>
      <c r="M11753" s="2"/>
      <c r="N11753" s="2"/>
      <c r="O11753" s="2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</row>
    <row r="11754">
      <c r="A11754" s="2"/>
      <c r="B11754" s="2"/>
      <c r="C11754" s="2"/>
      <c r="D11754" s="2"/>
      <c r="E11754" s="2"/>
      <c r="F11754" s="2"/>
      <c r="G11754" s="2"/>
      <c r="H11754" s="2"/>
      <c r="I11754" s="2"/>
      <c r="J11754" s="2"/>
      <c r="K11754" s="2"/>
      <c r="L11754" s="2"/>
      <c r="M11754" s="2"/>
      <c r="N11754" s="2"/>
      <c r="O11754" s="2"/>
      <c r="P11754" s="2"/>
      <c r="Q11754" s="2"/>
      <c r="R11754" s="2"/>
      <c r="S11754" s="2"/>
      <c r="T11754" s="2"/>
      <c r="U11754" s="2"/>
      <c r="V11754" s="2"/>
      <c r="W11754" s="2"/>
      <c r="X11754" s="2"/>
      <c r="Y11754" s="2"/>
      <c r="Z11754" s="2"/>
    </row>
    <row r="11755">
      <c r="A11755" s="2"/>
      <c r="B11755" s="2"/>
      <c r="C11755" s="2"/>
      <c r="D11755" s="2"/>
      <c r="E11755" s="2"/>
      <c r="F11755" s="2"/>
      <c r="G11755" s="2"/>
      <c r="H11755" s="2"/>
      <c r="I11755" s="2"/>
      <c r="J11755" s="2"/>
      <c r="K11755" s="2"/>
      <c r="L11755" s="2"/>
      <c r="M11755" s="2"/>
      <c r="N11755" s="2"/>
      <c r="O11755" s="2"/>
      <c r="P11755" s="2"/>
      <c r="Q11755" s="2"/>
      <c r="R11755" s="2"/>
      <c r="S11755" s="2"/>
      <c r="T11755" s="2"/>
      <c r="U11755" s="2"/>
      <c r="V11755" s="2"/>
      <c r="W11755" s="2"/>
      <c r="X11755" s="2"/>
      <c r="Y11755" s="2"/>
      <c r="Z11755" s="2"/>
    </row>
    <row r="11756">
      <c r="A11756" s="2"/>
      <c r="B11756" s="2"/>
      <c r="C11756" s="2"/>
      <c r="D11756" s="2"/>
      <c r="E11756" s="2"/>
      <c r="F11756" s="2"/>
      <c r="G11756" s="2"/>
      <c r="H11756" s="2"/>
      <c r="I11756" s="2"/>
      <c r="J11756" s="2"/>
      <c r="K11756" s="2"/>
      <c r="L11756" s="2"/>
      <c r="M11756" s="2"/>
      <c r="N11756" s="2"/>
      <c r="O11756" s="2"/>
      <c r="P11756" s="2"/>
      <c r="Q11756" s="2"/>
      <c r="R11756" s="2"/>
      <c r="S11756" s="2"/>
      <c r="T11756" s="2"/>
      <c r="U11756" s="2"/>
      <c r="V11756" s="2"/>
      <c r="W11756" s="2"/>
      <c r="X11756" s="2"/>
      <c r="Y11756" s="2"/>
      <c r="Z11756" s="2"/>
    </row>
    <row r="11757">
      <c r="A11757" s="2"/>
      <c r="B11757" s="2"/>
      <c r="C11757" s="2"/>
      <c r="D11757" s="2"/>
      <c r="E11757" s="2"/>
      <c r="F11757" s="2"/>
      <c r="G11757" s="2"/>
      <c r="H11757" s="2"/>
      <c r="I11757" s="2"/>
      <c r="J11757" s="2"/>
      <c r="K11757" s="2"/>
      <c r="L11757" s="2"/>
      <c r="M11757" s="2"/>
      <c r="N11757" s="2"/>
      <c r="O11757" s="2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</row>
    <row r="11758">
      <c r="A11758" s="2"/>
      <c r="B11758" s="2"/>
      <c r="C11758" s="2"/>
      <c r="D11758" s="2"/>
      <c r="E11758" s="2"/>
      <c r="F11758" s="2"/>
      <c r="G11758" s="2"/>
      <c r="H11758" s="2"/>
      <c r="I11758" s="2"/>
      <c r="J11758" s="2"/>
      <c r="K11758" s="2"/>
      <c r="L11758" s="2"/>
      <c r="M11758" s="2"/>
      <c r="N11758" s="2"/>
      <c r="O11758" s="2"/>
      <c r="P11758" s="2"/>
      <c r="Q11758" s="2"/>
      <c r="R11758" s="2"/>
      <c r="S11758" s="2"/>
      <c r="T11758" s="2"/>
      <c r="U11758" s="2"/>
      <c r="V11758" s="2"/>
      <c r="W11758" s="2"/>
      <c r="X11758" s="2"/>
      <c r="Y11758" s="2"/>
      <c r="Z11758" s="2"/>
    </row>
    <row r="11759">
      <c r="A11759" s="2"/>
      <c r="B11759" s="2"/>
      <c r="C11759" s="2"/>
      <c r="D11759" s="2"/>
      <c r="E11759" s="2"/>
      <c r="F11759" s="2"/>
      <c r="G11759" s="2"/>
      <c r="H11759" s="2"/>
      <c r="I11759" s="2"/>
      <c r="J11759" s="2"/>
      <c r="K11759" s="2"/>
      <c r="L11759" s="2"/>
      <c r="M11759" s="2"/>
      <c r="N11759" s="2"/>
      <c r="O11759" s="2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</row>
    <row r="11760">
      <c r="A11760" s="2"/>
      <c r="B11760" s="2"/>
      <c r="C11760" s="2"/>
      <c r="D11760" s="2"/>
      <c r="E11760" s="2"/>
      <c r="F11760" s="2"/>
      <c r="G11760" s="2"/>
      <c r="H11760" s="2"/>
      <c r="I11760" s="2"/>
      <c r="J11760" s="2"/>
      <c r="K11760" s="2"/>
      <c r="L11760" s="2"/>
      <c r="M11760" s="2"/>
      <c r="N11760" s="2"/>
      <c r="O11760" s="2"/>
      <c r="P11760" s="2"/>
      <c r="Q11760" s="2"/>
      <c r="R11760" s="2"/>
      <c r="S11760" s="2"/>
      <c r="T11760" s="2"/>
      <c r="U11760" s="2"/>
      <c r="V11760" s="2"/>
      <c r="W11760" s="2"/>
      <c r="X11760" s="2"/>
      <c r="Y11760" s="2"/>
      <c r="Z11760" s="2"/>
    </row>
    <row r="11761">
      <c r="A11761" s="2"/>
      <c r="B11761" s="2"/>
      <c r="C11761" s="2"/>
      <c r="D11761" s="2"/>
      <c r="E11761" s="2"/>
      <c r="F11761" s="2"/>
      <c r="G11761" s="2"/>
      <c r="H11761" s="2"/>
      <c r="I11761" s="2"/>
      <c r="J11761" s="2"/>
      <c r="K11761" s="2"/>
      <c r="L11761" s="2"/>
      <c r="M11761" s="2"/>
      <c r="N11761" s="2"/>
      <c r="O11761" s="2"/>
      <c r="P11761" s="2"/>
      <c r="Q11761" s="2"/>
      <c r="R11761" s="2"/>
      <c r="S11761" s="2"/>
      <c r="T11761" s="2"/>
      <c r="U11761" s="2"/>
      <c r="V11761" s="2"/>
      <c r="W11761" s="2"/>
      <c r="X11761" s="2"/>
      <c r="Y11761" s="2"/>
      <c r="Z11761" s="2"/>
    </row>
    <row r="11762">
      <c r="A11762" s="2"/>
      <c r="B11762" s="2"/>
      <c r="C11762" s="2"/>
      <c r="D11762" s="2"/>
      <c r="E11762" s="2"/>
      <c r="F11762" s="2"/>
      <c r="G11762" s="2"/>
      <c r="H11762" s="2"/>
      <c r="I11762" s="2"/>
      <c r="J11762" s="2"/>
      <c r="K11762" s="2"/>
      <c r="L11762" s="2"/>
      <c r="M11762" s="2"/>
      <c r="N11762" s="2"/>
      <c r="O11762" s="2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</row>
    <row r="11763">
      <c r="A11763" s="2"/>
      <c r="B11763" s="2"/>
      <c r="C11763" s="2"/>
      <c r="D11763" s="2"/>
      <c r="E11763" s="2"/>
      <c r="F11763" s="2"/>
      <c r="G11763" s="2"/>
      <c r="H11763" s="2"/>
      <c r="I11763" s="2"/>
      <c r="J11763" s="2"/>
      <c r="K11763" s="2"/>
      <c r="L11763" s="2"/>
      <c r="M11763" s="2"/>
      <c r="N11763" s="2"/>
      <c r="O11763" s="2"/>
      <c r="P11763" s="2"/>
      <c r="Q11763" s="2"/>
      <c r="R11763" s="2"/>
      <c r="S11763" s="2"/>
      <c r="T11763" s="2"/>
      <c r="U11763" s="2"/>
      <c r="V11763" s="2"/>
      <c r="W11763" s="2"/>
      <c r="X11763" s="2"/>
      <c r="Y11763" s="2"/>
      <c r="Z11763" s="2"/>
    </row>
    <row r="11764">
      <c r="A11764" s="2"/>
      <c r="B11764" s="2"/>
      <c r="C11764" s="2"/>
      <c r="D11764" s="2"/>
      <c r="E11764" s="2"/>
      <c r="F11764" s="2"/>
      <c r="G11764" s="2"/>
      <c r="H11764" s="2"/>
      <c r="I11764" s="2"/>
      <c r="J11764" s="2"/>
      <c r="K11764" s="2"/>
      <c r="L11764" s="2"/>
      <c r="M11764" s="2"/>
      <c r="N11764" s="2"/>
      <c r="O11764" s="2"/>
      <c r="P11764" s="2"/>
      <c r="Q11764" s="2"/>
      <c r="R11764" s="2"/>
      <c r="S11764" s="2"/>
      <c r="T11764" s="2"/>
      <c r="U11764" s="2"/>
      <c r="V11764" s="2"/>
      <c r="W11764" s="2"/>
      <c r="X11764" s="2"/>
      <c r="Y11764" s="2"/>
      <c r="Z11764" s="2"/>
    </row>
    <row r="11765">
      <c r="A11765" s="2"/>
      <c r="B11765" s="2"/>
      <c r="C11765" s="2"/>
      <c r="D11765" s="2"/>
      <c r="E11765" s="2"/>
      <c r="F11765" s="2"/>
      <c r="G11765" s="2"/>
      <c r="H11765" s="2"/>
      <c r="I11765" s="2"/>
      <c r="J11765" s="2"/>
      <c r="K11765" s="2"/>
      <c r="L11765" s="2"/>
      <c r="M11765" s="2"/>
      <c r="N11765" s="2"/>
      <c r="O11765" s="2"/>
      <c r="P11765" s="2"/>
      <c r="Q11765" s="2"/>
      <c r="R11765" s="2"/>
      <c r="S11765" s="2"/>
      <c r="T11765" s="2"/>
      <c r="U11765" s="2"/>
      <c r="V11765" s="2"/>
      <c r="W11765" s="2"/>
      <c r="X11765" s="2"/>
      <c r="Y11765" s="2"/>
      <c r="Z11765" s="2"/>
    </row>
    <row r="11766">
      <c r="A11766" s="2"/>
      <c r="B11766" s="2"/>
      <c r="C11766" s="2"/>
      <c r="D11766" s="2"/>
      <c r="E11766" s="2"/>
      <c r="F11766" s="2"/>
      <c r="G11766" s="2"/>
      <c r="H11766" s="2"/>
      <c r="I11766" s="2"/>
      <c r="J11766" s="2"/>
      <c r="K11766" s="2"/>
      <c r="L11766" s="2"/>
      <c r="M11766" s="2"/>
      <c r="N11766" s="2"/>
      <c r="O11766" s="2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</row>
    <row r="11767">
      <c r="A11767" s="2"/>
      <c r="B11767" s="2"/>
      <c r="C11767" s="2"/>
      <c r="D11767" s="2"/>
      <c r="E11767" s="2"/>
      <c r="F11767" s="2"/>
      <c r="G11767" s="2"/>
      <c r="H11767" s="2"/>
      <c r="I11767" s="2"/>
      <c r="J11767" s="2"/>
      <c r="K11767" s="2"/>
      <c r="L11767" s="2"/>
      <c r="M11767" s="2"/>
      <c r="N11767" s="2"/>
      <c r="O11767" s="2"/>
      <c r="P11767" s="2"/>
      <c r="Q11767" s="2"/>
      <c r="R11767" s="2"/>
      <c r="S11767" s="2"/>
      <c r="T11767" s="2"/>
      <c r="U11767" s="2"/>
      <c r="V11767" s="2"/>
      <c r="W11767" s="2"/>
      <c r="X11767" s="2"/>
      <c r="Y11767" s="2"/>
      <c r="Z11767" s="2"/>
    </row>
    <row r="11768">
      <c r="A11768" s="2"/>
      <c r="B11768" s="2"/>
      <c r="C11768" s="2"/>
      <c r="D11768" s="2"/>
      <c r="E11768" s="2"/>
      <c r="F11768" s="2"/>
      <c r="G11768" s="2"/>
      <c r="H11768" s="2"/>
      <c r="I11768" s="2"/>
      <c r="J11768" s="2"/>
      <c r="K11768" s="2"/>
      <c r="L11768" s="2"/>
      <c r="M11768" s="2"/>
      <c r="N11768" s="2"/>
      <c r="O11768" s="2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</row>
    <row r="11769">
      <c r="A11769" s="2"/>
      <c r="B11769" s="2"/>
      <c r="C11769" s="2"/>
      <c r="D11769" s="2"/>
      <c r="E11769" s="2"/>
      <c r="F11769" s="2"/>
      <c r="G11769" s="2"/>
      <c r="H11769" s="2"/>
      <c r="I11769" s="2"/>
      <c r="J11769" s="2"/>
      <c r="K11769" s="2"/>
      <c r="L11769" s="2"/>
      <c r="M11769" s="2"/>
      <c r="N11769" s="2"/>
      <c r="O11769" s="2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</row>
    <row r="11770">
      <c r="A11770" s="2"/>
      <c r="B11770" s="2"/>
      <c r="C11770" s="2"/>
      <c r="D11770" s="2"/>
      <c r="E11770" s="2"/>
      <c r="F11770" s="2"/>
      <c r="G11770" s="2"/>
      <c r="H11770" s="2"/>
      <c r="I11770" s="2"/>
      <c r="J11770" s="2"/>
      <c r="K11770" s="2"/>
      <c r="L11770" s="2"/>
      <c r="M11770" s="2"/>
      <c r="N11770" s="2"/>
      <c r="O11770" s="2"/>
      <c r="P11770" s="2"/>
      <c r="Q11770" s="2"/>
      <c r="R11770" s="2"/>
      <c r="S11770" s="2"/>
      <c r="T11770" s="2"/>
      <c r="U11770" s="2"/>
      <c r="V11770" s="2"/>
      <c r="W11770" s="2"/>
      <c r="X11770" s="2"/>
      <c r="Y11770" s="2"/>
      <c r="Z11770" s="2"/>
    </row>
    <row r="11771">
      <c r="A11771" s="2"/>
      <c r="B11771" s="2"/>
      <c r="C11771" s="2"/>
      <c r="D11771" s="2"/>
      <c r="E11771" s="2"/>
      <c r="F11771" s="2"/>
      <c r="G11771" s="2"/>
      <c r="H11771" s="2"/>
      <c r="I11771" s="2"/>
      <c r="J11771" s="2"/>
      <c r="K11771" s="2"/>
      <c r="L11771" s="2"/>
      <c r="M11771" s="2"/>
      <c r="N11771" s="2"/>
      <c r="O11771" s="2"/>
      <c r="P11771" s="2"/>
      <c r="Q11771" s="2"/>
      <c r="R11771" s="2"/>
      <c r="S11771" s="2"/>
      <c r="T11771" s="2"/>
      <c r="U11771" s="2"/>
      <c r="V11771" s="2"/>
      <c r="W11771" s="2"/>
      <c r="X11771" s="2"/>
      <c r="Y11771" s="2"/>
      <c r="Z11771" s="2"/>
    </row>
    <row r="11772">
      <c r="A11772" s="2"/>
      <c r="B11772" s="2"/>
      <c r="C11772" s="2"/>
      <c r="D11772" s="2"/>
      <c r="E11772" s="2"/>
      <c r="F11772" s="2"/>
      <c r="G11772" s="2"/>
      <c r="H11772" s="2"/>
      <c r="I11772" s="2"/>
      <c r="J11772" s="2"/>
      <c r="K11772" s="2"/>
      <c r="L11772" s="2"/>
      <c r="M11772" s="2"/>
      <c r="N11772" s="2"/>
      <c r="O11772" s="2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</row>
    <row r="11773">
      <c r="A11773" s="2"/>
      <c r="B11773" s="2"/>
      <c r="C11773" s="2"/>
      <c r="D11773" s="2"/>
      <c r="E11773" s="2"/>
      <c r="F11773" s="2"/>
      <c r="G11773" s="2"/>
      <c r="H11773" s="2"/>
      <c r="I11773" s="2"/>
      <c r="J11773" s="2"/>
      <c r="K11773" s="2"/>
      <c r="L11773" s="2"/>
      <c r="M11773" s="2"/>
      <c r="N11773" s="2"/>
      <c r="O11773" s="2"/>
      <c r="P11773" s="2"/>
      <c r="Q11773" s="2"/>
      <c r="R11773" s="2"/>
      <c r="S11773" s="2"/>
      <c r="T11773" s="2"/>
      <c r="U11773" s="2"/>
      <c r="V11773" s="2"/>
      <c r="W11773" s="2"/>
      <c r="X11773" s="2"/>
      <c r="Y11773" s="2"/>
      <c r="Z11773" s="2"/>
    </row>
    <row r="11774">
      <c r="A11774" s="2"/>
      <c r="B11774" s="2"/>
      <c r="C11774" s="2"/>
      <c r="D11774" s="2"/>
      <c r="E11774" s="2"/>
      <c r="F11774" s="2"/>
      <c r="G11774" s="2"/>
      <c r="H11774" s="2"/>
      <c r="I11774" s="2"/>
      <c r="J11774" s="2"/>
      <c r="K11774" s="2"/>
      <c r="L11774" s="2"/>
      <c r="M11774" s="2"/>
      <c r="N11774" s="2"/>
      <c r="O11774" s="2"/>
      <c r="P11774" s="2"/>
      <c r="Q11774" s="2"/>
      <c r="R11774" s="2"/>
      <c r="S11774" s="2"/>
      <c r="T11774" s="2"/>
      <c r="U11774" s="2"/>
      <c r="V11774" s="2"/>
      <c r="W11774" s="2"/>
      <c r="X11774" s="2"/>
      <c r="Y11774" s="2"/>
      <c r="Z11774" s="2"/>
    </row>
    <row r="11775">
      <c r="A11775" s="2"/>
      <c r="B11775" s="2"/>
      <c r="C11775" s="2"/>
      <c r="D11775" s="2"/>
      <c r="E11775" s="2"/>
      <c r="F11775" s="2"/>
      <c r="G11775" s="2"/>
      <c r="H11775" s="2"/>
      <c r="I11775" s="2"/>
      <c r="J11775" s="2"/>
      <c r="K11775" s="2"/>
      <c r="L11775" s="2"/>
      <c r="M11775" s="2"/>
      <c r="N11775" s="2"/>
      <c r="O11775" s="2"/>
      <c r="P11775" s="2"/>
      <c r="Q11775" s="2"/>
      <c r="R11775" s="2"/>
      <c r="S11775" s="2"/>
      <c r="T11775" s="2"/>
      <c r="U11775" s="2"/>
      <c r="V11775" s="2"/>
      <c r="W11775" s="2"/>
      <c r="X11775" s="2"/>
      <c r="Y11775" s="2"/>
      <c r="Z11775" s="2"/>
    </row>
    <row r="11776">
      <c r="A11776" s="2"/>
      <c r="B11776" s="2"/>
      <c r="C11776" s="2"/>
      <c r="D11776" s="2"/>
      <c r="E11776" s="2"/>
      <c r="F11776" s="2"/>
      <c r="G11776" s="2"/>
      <c r="H11776" s="2"/>
      <c r="I11776" s="2"/>
      <c r="J11776" s="2"/>
      <c r="K11776" s="2"/>
      <c r="L11776" s="2"/>
      <c r="M11776" s="2"/>
      <c r="N11776" s="2"/>
      <c r="O11776" s="2"/>
      <c r="P11776" s="2"/>
      <c r="Q11776" s="2"/>
      <c r="R11776" s="2"/>
      <c r="S11776" s="2"/>
      <c r="T11776" s="2"/>
      <c r="U11776" s="2"/>
      <c r="V11776" s="2"/>
      <c r="W11776" s="2"/>
      <c r="X11776" s="2"/>
      <c r="Y11776" s="2"/>
      <c r="Z11776" s="2"/>
    </row>
    <row r="11777">
      <c r="A11777" s="2"/>
      <c r="B11777" s="2"/>
      <c r="C11777" s="2"/>
      <c r="D11777" s="2"/>
      <c r="E11777" s="2"/>
      <c r="F11777" s="2"/>
      <c r="G11777" s="2"/>
      <c r="H11777" s="2"/>
      <c r="I11777" s="2"/>
      <c r="J11777" s="2"/>
      <c r="K11777" s="2"/>
      <c r="L11777" s="2"/>
      <c r="M11777" s="2"/>
      <c r="N11777" s="2"/>
      <c r="O11777" s="2"/>
      <c r="P11777" s="2"/>
      <c r="Q11777" s="2"/>
      <c r="R11777" s="2"/>
      <c r="S11777" s="2"/>
      <c r="T11777" s="2"/>
      <c r="U11777" s="2"/>
      <c r="V11777" s="2"/>
      <c r="W11777" s="2"/>
      <c r="X11777" s="2"/>
      <c r="Y11777" s="2"/>
      <c r="Z11777" s="2"/>
    </row>
    <row r="11778">
      <c r="A11778" s="2"/>
      <c r="B11778" s="2"/>
      <c r="C11778" s="2"/>
      <c r="D11778" s="2"/>
      <c r="E11778" s="2"/>
      <c r="F11778" s="2"/>
      <c r="G11778" s="2"/>
      <c r="H11778" s="2"/>
      <c r="I11778" s="2"/>
      <c r="J11778" s="2"/>
      <c r="K11778" s="2"/>
      <c r="L11778" s="2"/>
      <c r="M11778" s="2"/>
      <c r="N11778" s="2"/>
      <c r="O11778" s="2"/>
      <c r="P11778" s="2"/>
      <c r="Q11778" s="2"/>
      <c r="R11778" s="2"/>
      <c r="S11778" s="2"/>
      <c r="T11778" s="2"/>
      <c r="U11778" s="2"/>
      <c r="V11778" s="2"/>
      <c r="W11778" s="2"/>
      <c r="X11778" s="2"/>
      <c r="Y11778" s="2"/>
      <c r="Z11778" s="2"/>
    </row>
    <row r="11779">
      <c r="A11779" s="2"/>
      <c r="B11779" s="2"/>
      <c r="C11779" s="2"/>
      <c r="D11779" s="2"/>
      <c r="E11779" s="2"/>
      <c r="F11779" s="2"/>
      <c r="G11779" s="2"/>
      <c r="H11779" s="2"/>
      <c r="I11779" s="2"/>
      <c r="J11779" s="2"/>
      <c r="K11779" s="2"/>
      <c r="L11779" s="2"/>
      <c r="M11779" s="2"/>
      <c r="N11779" s="2"/>
      <c r="O11779" s="2"/>
      <c r="P11779" s="2"/>
      <c r="Q11779" s="2"/>
      <c r="R11779" s="2"/>
      <c r="S11779" s="2"/>
      <c r="T11779" s="2"/>
      <c r="U11779" s="2"/>
      <c r="V11779" s="2"/>
      <c r="W11779" s="2"/>
      <c r="X11779" s="2"/>
      <c r="Y11779" s="2"/>
      <c r="Z11779" s="2"/>
    </row>
    <row r="11780">
      <c r="A11780" s="2"/>
      <c r="B11780" s="2"/>
      <c r="C11780" s="2"/>
      <c r="D11780" s="2"/>
      <c r="E11780" s="2"/>
      <c r="F11780" s="2"/>
      <c r="G11780" s="2"/>
      <c r="H11780" s="2"/>
      <c r="I11780" s="2"/>
      <c r="J11780" s="2"/>
      <c r="K11780" s="2"/>
      <c r="L11780" s="2"/>
      <c r="M11780" s="2"/>
      <c r="N11780" s="2"/>
      <c r="O11780" s="2"/>
      <c r="P11780" s="2"/>
      <c r="Q11780" s="2"/>
      <c r="R11780" s="2"/>
      <c r="S11780" s="2"/>
      <c r="T11780" s="2"/>
      <c r="U11780" s="2"/>
      <c r="V11780" s="2"/>
      <c r="W11780" s="2"/>
      <c r="X11780" s="2"/>
      <c r="Y11780" s="2"/>
      <c r="Z11780" s="2"/>
    </row>
    <row r="11781">
      <c r="A11781" s="2"/>
      <c r="B11781" s="2"/>
      <c r="C11781" s="2"/>
      <c r="D11781" s="2"/>
      <c r="E11781" s="2"/>
      <c r="F11781" s="2"/>
      <c r="G11781" s="2"/>
      <c r="H11781" s="2"/>
      <c r="I11781" s="2"/>
      <c r="J11781" s="2"/>
      <c r="K11781" s="2"/>
      <c r="L11781" s="2"/>
      <c r="M11781" s="2"/>
      <c r="N11781" s="2"/>
      <c r="O11781" s="2"/>
      <c r="P11781" s="2"/>
      <c r="Q11781" s="2"/>
      <c r="R11781" s="2"/>
      <c r="S11781" s="2"/>
      <c r="T11781" s="2"/>
      <c r="U11781" s="2"/>
      <c r="V11781" s="2"/>
      <c r="W11781" s="2"/>
      <c r="X11781" s="2"/>
      <c r="Y11781" s="2"/>
      <c r="Z11781" s="2"/>
    </row>
    <row r="11782">
      <c r="A11782" s="2"/>
      <c r="B11782" s="2"/>
      <c r="C11782" s="2"/>
      <c r="D11782" s="2"/>
      <c r="E11782" s="2"/>
      <c r="F11782" s="2"/>
      <c r="G11782" s="2"/>
      <c r="H11782" s="2"/>
      <c r="I11782" s="2"/>
      <c r="J11782" s="2"/>
      <c r="K11782" s="2"/>
      <c r="L11782" s="2"/>
      <c r="M11782" s="2"/>
      <c r="N11782" s="2"/>
      <c r="O11782" s="2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</row>
    <row r="11783">
      <c r="A11783" s="2"/>
      <c r="B11783" s="2"/>
      <c r="C11783" s="2"/>
      <c r="D11783" s="2"/>
      <c r="E11783" s="2"/>
      <c r="F11783" s="2"/>
      <c r="G11783" s="2"/>
      <c r="H11783" s="2"/>
      <c r="I11783" s="2"/>
      <c r="J11783" s="2"/>
      <c r="K11783" s="2"/>
      <c r="L11783" s="2"/>
      <c r="M11783" s="2"/>
      <c r="N11783" s="2"/>
      <c r="O11783" s="2"/>
      <c r="P11783" s="2"/>
      <c r="Q11783" s="2"/>
      <c r="R11783" s="2"/>
      <c r="S11783" s="2"/>
      <c r="T11783" s="2"/>
      <c r="U11783" s="2"/>
      <c r="V11783" s="2"/>
      <c r="W11783" s="2"/>
      <c r="X11783" s="2"/>
      <c r="Y11783" s="2"/>
      <c r="Z11783" s="2"/>
    </row>
    <row r="11784">
      <c r="A11784" s="2"/>
      <c r="B11784" s="2"/>
      <c r="C11784" s="2"/>
      <c r="D11784" s="2"/>
      <c r="E11784" s="2"/>
      <c r="F11784" s="2"/>
      <c r="G11784" s="2"/>
      <c r="H11784" s="2"/>
      <c r="I11784" s="2"/>
      <c r="J11784" s="2"/>
      <c r="K11784" s="2"/>
      <c r="L11784" s="2"/>
      <c r="M11784" s="2"/>
      <c r="N11784" s="2"/>
      <c r="O11784" s="2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</row>
    <row r="11785">
      <c r="A11785" s="2"/>
      <c r="B11785" s="2"/>
      <c r="C11785" s="2"/>
      <c r="D11785" s="2"/>
      <c r="E11785" s="2"/>
      <c r="F11785" s="2"/>
      <c r="G11785" s="2"/>
      <c r="H11785" s="2"/>
      <c r="I11785" s="2"/>
      <c r="J11785" s="2"/>
      <c r="K11785" s="2"/>
      <c r="L11785" s="2"/>
      <c r="M11785" s="2"/>
      <c r="N11785" s="2"/>
      <c r="O11785" s="2"/>
      <c r="P11785" s="2"/>
      <c r="Q11785" s="2"/>
      <c r="R11785" s="2"/>
      <c r="S11785" s="2"/>
      <c r="T11785" s="2"/>
      <c r="U11785" s="2"/>
      <c r="V11785" s="2"/>
      <c r="W11785" s="2"/>
      <c r="X11785" s="2"/>
      <c r="Y11785" s="2"/>
      <c r="Z11785" s="2"/>
    </row>
    <row r="11786">
      <c r="A11786" s="2"/>
      <c r="B11786" s="2"/>
      <c r="C11786" s="2"/>
      <c r="D11786" s="2"/>
      <c r="E11786" s="2"/>
      <c r="F11786" s="2"/>
      <c r="G11786" s="2"/>
      <c r="H11786" s="2"/>
      <c r="I11786" s="2"/>
      <c r="J11786" s="2"/>
      <c r="K11786" s="2"/>
      <c r="L11786" s="2"/>
      <c r="M11786" s="2"/>
      <c r="N11786" s="2"/>
      <c r="O11786" s="2"/>
      <c r="P11786" s="2"/>
      <c r="Q11786" s="2"/>
      <c r="R11786" s="2"/>
      <c r="S11786" s="2"/>
      <c r="T11786" s="2"/>
      <c r="U11786" s="2"/>
      <c r="V11786" s="2"/>
      <c r="W11786" s="2"/>
      <c r="X11786" s="2"/>
      <c r="Y11786" s="2"/>
      <c r="Z11786" s="2"/>
    </row>
    <row r="11787">
      <c r="A11787" s="2"/>
      <c r="B11787" s="2"/>
      <c r="C11787" s="2"/>
      <c r="D11787" s="2"/>
      <c r="E11787" s="2"/>
      <c r="F11787" s="2"/>
      <c r="G11787" s="2"/>
      <c r="H11787" s="2"/>
      <c r="I11787" s="2"/>
      <c r="J11787" s="2"/>
      <c r="K11787" s="2"/>
      <c r="L11787" s="2"/>
      <c r="M11787" s="2"/>
      <c r="N11787" s="2"/>
      <c r="O11787" s="2"/>
      <c r="P11787" s="2"/>
      <c r="Q11787" s="2"/>
      <c r="R11787" s="2"/>
      <c r="S11787" s="2"/>
      <c r="T11787" s="2"/>
      <c r="U11787" s="2"/>
      <c r="V11787" s="2"/>
      <c r="W11787" s="2"/>
      <c r="X11787" s="2"/>
      <c r="Y11787" s="2"/>
      <c r="Z11787" s="2"/>
    </row>
    <row r="11788">
      <c r="A11788" s="2"/>
      <c r="B11788" s="2"/>
      <c r="C11788" s="2"/>
      <c r="D11788" s="2"/>
      <c r="E11788" s="2"/>
      <c r="F11788" s="2"/>
      <c r="G11788" s="2"/>
      <c r="H11788" s="2"/>
      <c r="I11788" s="2"/>
      <c r="J11788" s="2"/>
      <c r="K11788" s="2"/>
      <c r="L11788" s="2"/>
      <c r="M11788" s="2"/>
      <c r="N11788" s="2"/>
      <c r="O11788" s="2"/>
      <c r="P11788" s="2"/>
      <c r="Q11788" s="2"/>
      <c r="R11788" s="2"/>
      <c r="S11788" s="2"/>
      <c r="T11788" s="2"/>
      <c r="U11788" s="2"/>
      <c r="V11788" s="2"/>
      <c r="W11788" s="2"/>
      <c r="X11788" s="2"/>
      <c r="Y11788" s="2"/>
      <c r="Z11788" s="2"/>
    </row>
    <row r="11789">
      <c r="A11789" s="2"/>
      <c r="B11789" s="2"/>
      <c r="C11789" s="2"/>
      <c r="D11789" s="2"/>
      <c r="E11789" s="2"/>
      <c r="F11789" s="2"/>
      <c r="G11789" s="2"/>
      <c r="H11789" s="2"/>
      <c r="I11789" s="2"/>
      <c r="J11789" s="2"/>
      <c r="K11789" s="2"/>
      <c r="L11789" s="2"/>
      <c r="M11789" s="2"/>
      <c r="N11789" s="2"/>
      <c r="O11789" s="2"/>
      <c r="P11789" s="2"/>
      <c r="Q11789" s="2"/>
      <c r="R11789" s="2"/>
      <c r="S11789" s="2"/>
      <c r="T11789" s="2"/>
      <c r="U11789" s="2"/>
      <c r="V11789" s="2"/>
      <c r="W11789" s="2"/>
      <c r="X11789" s="2"/>
      <c r="Y11789" s="2"/>
      <c r="Z11789" s="2"/>
    </row>
    <row r="11790">
      <c r="A11790" s="2"/>
      <c r="B11790" s="2"/>
      <c r="C11790" s="2"/>
      <c r="D11790" s="2"/>
      <c r="E11790" s="2"/>
      <c r="F11790" s="2"/>
      <c r="G11790" s="2"/>
      <c r="H11790" s="2"/>
      <c r="I11790" s="2"/>
      <c r="J11790" s="2"/>
      <c r="K11790" s="2"/>
      <c r="L11790" s="2"/>
      <c r="M11790" s="2"/>
      <c r="N11790" s="2"/>
      <c r="O11790" s="2"/>
      <c r="P11790" s="2"/>
      <c r="Q11790" s="2"/>
      <c r="R11790" s="2"/>
      <c r="S11790" s="2"/>
      <c r="T11790" s="2"/>
      <c r="U11790" s="2"/>
      <c r="V11790" s="2"/>
      <c r="W11790" s="2"/>
      <c r="X11790" s="2"/>
      <c r="Y11790" s="2"/>
      <c r="Z11790" s="2"/>
    </row>
    <row r="11791">
      <c r="A11791" s="2"/>
      <c r="B11791" s="2"/>
      <c r="C11791" s="2"/>
      <c r="D11791" s="2"/>
      <c r="E11791" s="2"/>
      <c r="F11791" s="2"/>
      <c r="G11791" s="2"/>
      <c r="H11791" s="2"/>
      <c r="I11791" s="2"/>
      <c r="J11791" s="2"/>
      <c r="K11791" s="2"/>
      <c r="L11791" s="2"/>
      <c r="M11791" s="2"/>
      <c r="N11791" s="2"/>
      <c r="O11791" s="2"/>
      <c r="P11791" s="2"/>
      <c r="Q11791" s="2"/>
      <c r="R11791" s="2"/>
      <c r="S11791" s="2"/>
      <c r="T11791" s="2"/>
      <c r="U11791" s="2"/>
      <c r="V11791" s="2"/>
      <c r="W11791" s="2"/>
      <c r="X11791" s="2"/>
      <c r="Y11791" s="2"/>
      <c r="Z11791" s="2"/>
    </row>
    <row r="11792">
      <c r="A11792" s="2"/>
      <c r="B11792" s="2"/>
      <c r="C11792" s="2"/>
      <c r="D11792" s="2"/>
      <c r="E11792" s="2"/>
      <c r="F11792" s="2"/>
      <c r="G11792" s="2"/>
      <c r="H11792" s="2"/>
      <c r="I11792" s="2"/>
      <c r="J11792" s="2"/>
      <c r="K11792" s="2"/>
      <c r="L11792" s="2"/>
      <c r="M11792" s="2"/>
      <c r="N11792" s="2"/>
      <c r="O11792" s="2"/>
      <c r="P11792" s="2"/>
      <c r="Q11792" s="2"/>
      <c r="R11792" s="2"/>
      <c r="S11792" s="2"/>
      <c r="T11792" s="2"/>
      <c r="U11792" s="2"/>
      <c r="V11792" s="2"/>
      <c r="W11792" s="2"/>
      <c r="X11792" s="2"/>
      <c r="Y11792" s="2"/>
      <c r="Z11792" s="2"/>
    </row>
    <row r="11793">
      <c r="A11793" s="2"/>
      <c r="B11793" s="2"/>
      <c r="C11793" s="2"/>
      <c r="D11793" s="2"/>
      <c r="E11793" s="2"/>
      <c r="F11793" s="2"/>
      <c r="G11793" s="2"/>
      <c r="H11793" s="2"/>
      <c r="I11793" s="2"/>
      <c r="J11793" s="2"/>
      <c r="K11793" s="2"/>
      <c r="L11793" s="2"/>
      <c r="M11793" s="2"/>
      <c r="N11793" s="2"/>
      <c r="O11793" s="2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</row>
    <row r="11794">
      <c r="A11794" s="2"/>
      <c r="B11794" s="2"/>
      <c r="C11794" s="2"/>
      <c r="D11794" s="2"/>
      <c r="E11794" s="2"/>
      <c r="F11794" s="2"/>
      <c r="G11794" s="2"/>
      <c r="H11794" s="2"/>
      <c r="I11794" s="2"/>
      <c r="J11794" s="2"/>
      <c r="K11794" s="2"/>
      <c r="L11794" s="2"/>
      <c r="M11794" s="2"/>
      <c r="N11794" s="2"/>
      <c r="O11794" s="2"/>
      <c r="P11794" s="2"/>
      <c r="Q11794" s="2"/>
      <c r="R11794" s="2"/>
      <c r="S11794" s="2"/>
      <c r="T11794" s="2"/>
      <c r="U11794" s="2"/>
      <c r="V11794" s="2"/>
      <c r="W11794" s="2"/>
      <c r="X11794" s="2"/>
      <c r="Y11794" s="2"/>
      <c r="Z11794" s="2"/>
    </row>
    <row r="11795">
      <c r="A11795" s="2"/>
      <c r="B11795" s="2"/>
      <c r="C11795" s="2"/>
      <c r="D11795" s="2"/>
      <c r="E11795" s="2"/>
      <c r="F11795" s="2"/>
      <c r="G11795" s="2"/>
      <c r="H11795" s="2"/>
      <c r="I11795" s="2"/>
      <c r="J11795" s="2"/>
      <c r="K11795" s="2"/>
      <c r="L11795" s="2"/>
      <c r="M11795" s="2"/>
      <c r="N11795" s="2"/>
      <c r="O11795" s="2"/>
      <c r="P11795" s="2"/>
      <c r="Q11795" s="2"/>
      <c r="R11795" s="2"/>
      <c r="S11795" s="2"/>
      <c r="T11795" s="2"/>
      <c r="U11795" s="2"/>
      <c r="V11795" s="2"/>
      <c r="W11795" s="2"/>
      <c r="X11795" s="2"/>
      <c r="Y11795" s="2"/>
      <c r="Z11795" s="2"/>
    </row>
    <row r="11796">
      <c r="A11796" s="2"/>
      <c r="B11796" s="2"/>
      <c r="C11796" s="2"/>
      <c r="D11796" s="2"/>
      <c r="E11796" s="2"/>
      <c r="F11796" s="2"/>
      <c r="G11796" s="2"/>
      <c r="H11796" s="2"/>
      <c r="I11796" s="2"/>
      <c r="J11796" s="2"/>
      <c r="K11796" s="2"/>
      <c r="L11796" s="2"/>
      <c r="M11796" s="2"/>
      <c r="N11796" s="2"/>
      <c r="O11796" s="2"/>
      <c r="P11796" s="2"/>
      <c r="Q11796" s="2"/>
      <c r="R11796" s="2"/>
      <c r="S11796" s="2"/>
      <c r="T11796" s="2"/>
      <c r="U11796" s="2"/>
      <c r="V11796" s="2"/>
      <c r="W11796" s="2"/>
      <c r="X11796" s="2"/>
      <c r="Y11796" s="2"/>
      <c r="Z11796" s="2"/>
    </row>
    <row r="11797">
      <c r="A11797" s="2"/>
      <c r="B11797" s="2"/>
      <c r="C11797" s="2"/>
      <c r="D11797" s="2"/>
      <c r="E11797" s="2"/>
      <c r="F11797" s="2"/>
      <c r="G11797" s="2"/>
      <c r="H11797" s="2"/>
      <c r="I11797" s="2"/>
      <c r="J11797" s="2"/>
      <c r="K11797" s="2"/>
      <c r="L11797" s="2"/>
      <c r="M11797" s="2"/>
      <c r="N11797" s="2"/>
      <c r="O11797" s="2"/>
      <c r="P11797" s="2"/>
      <c r="Q11797" s="2"/>
      <c r="R11797" s="2"/>
      <c r="S11797" s="2"/>
      <c r="T11797" s="2"/>
      <c r="U11797" s="2"/>
      <c r="V11797" s="2"/>
      <c r="W11797" s="2"/>
      <c r="X11797" s="2"/>
      <c r="Y11797" s="2"/>
      <c r="Z11797" s="2"/>
    </row>
    <row r="11798">
      <c r="A11798" s="2"/>
      <c r="B11798" s="2"/>
      <c r="C11798" s="2"/>
      <c r="D11798" s="2"/>
      <c r="E11798" s="2"/>
      <c r="F11798" s="2"/>
      <c r="G11798" s="2"/>
      <c r="H11798" s="2"/>
      <c r="I11798" s="2"/>
      <c r="J11798" s="2"/>
      <c r="K11798" s="2"/>
      <c r="L11798" s="2"/>
      <c r="M11798" s="2"/>
      <c r="N11798" s="2"/>
      <c r="O11798" s="2"/>
      <c r="P11798" s="2"/>
      <c r="Q11798" s="2"/>
      <c r="R11798" s="2"/>
      <c r="S11798" s="2"/>
      <c r="T11798" s="2"/>
      <c r="U11798" s="2"/>
      <c r="V11798" s="2"/>
      <c r="W11798" s="2"/>
      <c r="X11798" s="2"/>
      <c r="Y11798" s="2"/>
      <c r="Z11798" s="2"/>
    </row>
    <row r="11799">
      <c r="A11799" s="2"/>
      <c r="B11799" s="2"/>
      <c r="C11799" s="2"/>
      <c r="D11799" s="2"/>
      <c r="E11799" s="2"/>
      <c r="F11799" s="2"/>
      <c r="G11799" s="2"/>
      <c r="H11799" s="2"/>
      <c r="I11799" s="2"/>
      <c r="J11799" s="2"/>
      <c r="K11799" s="2"/>
      <c r="L11799" s="2"/>
      <c r="M11799" s="2"/>
      <c r="N11799" s="2"/>
      <c r="O11799" s="2"/>
      <c r="P11799" s="2"/>
      <c r="Q11799" s="2"/>
      <c r="R11799" s="2"/>
      <c r="S11799" s="2"/>
      <c r="T11799" s="2"/>
      <c r="U11799" s="2"/>
      <c r="V11799" s="2"/>
      <c r="W11799" s="2"/>
      <c r="X11799" s="2"/>
      <c r="Y11799" s="2"/>
      <c r="Z11799" s="2"/>
    </row>
    <row r="11800">
      <c r="A11800" s="2"/>
      <c r="B11800" s="2"/>
      <c r="C11800" s="2"/>
      <c r="D11800" s="2"/>
      <c r="E11800" s="2"/>
      <c r="F11800" s="2"/>
      <c r="G11800" s="2"/>
      <c r="H11800" s="2"/>
      <c r="I11800" s="2"/>
      <c r="J11800" s="2"/>
      <c r="K11800" s="2"/>
      <c r="L11800" s="2"/>
      <c r="M11800" s="2"/>
      <c r="N11800" s="2"/>
      <c r="O11800" s="2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</row>
    <row r="11801">
      <c r="A11801" s="2"/>
      <c r="B11801" s="2"/>
      <c r="C11801" s="2"/>
      <c r="D11801" s="2"/>
      <c r="E11801" s="2"/>
      <c r="F11801" s="2"/>
      <c r="G11801" s="2"/>
      <c r="H11801" s="2"/>
      <c r="I11801" s="2"/>
      <c r="J11801" s="2"/>
      <c r="K11801" s="2"/>
      <c r="L11801" s="2"/>
      <c r="M11801" s="2"/>
      <c r="N11801" s="2"/>
      <c r="O11801" s="2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</row>
    <row r="11802">
      <c r="A11802" s="2"/>
      <c r="B11802" s="2"/>
      <c r="C11802" s="2"/>
      <c r="D11802" s="2"/>
      <c r="E11802" s="2"/>
      <c r="F11802" s="2"/>
      <c r="G11802" s="2"/>
      <c r="H11802" s="2"/>
      <c r="I11802" s="2"/>
      <c r="J11802" s="2"/>
      <c r="K11802" s="2"/>
      <c r="L11802" s="2"/>
      <c r="M11802" s="2"/>
      <c r="N11802" s="2"/>
      <c r="O11802" s="2"/>
      <c r="P11802" s="2"/>
      <c r="Q11802" s="2"/>
      <c r="R11802" s="2"/>
      <c r="S11802" s="2"/>
      <c r="T11802" s="2"/>
      <c r="U11802" s="2"/>
      <c r="V11802" s="2"/>
      <c r="W11802" s="2"/>
      <c r="X11802" s="2"/>
      <c r="Y11802" s="2"/>
      <c r="Z11802" s="2"/>
    </row>
    <row r="11803">
      <c r="A11803" s="2"/>
      <c r="B11803" s="2"/>
      <c r="C11803" s="2"/>
      <c r="D11803" s="2"/>
      <c r="E11803" s="2"/>
      <c r="F11803" s="2"/>
      <c r="G11803" s="2"/>
      <c r="H11803" s="2"/>
      <c r="I11803" s="2"/>
      <c r="J11803" s="2"/>
      <c r="K11803" s="2"/>
      <c r="L11803" s="2"/>
      <c r="M11803" s="2"/>
      <c r="N11803" s="2"/>
      <c r="O11803" s="2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</row>
    <row r="11804">
      <c r="A11804" s="2"/>
      <c r="B11804" s="2"/>
      <c r="C11804" s="2"/>
      <c r="D11804" s="2"/>
      <c r="E11804" s="2"/>
      <c r="F11804" s="2"/>
      <c r="G11804" s="2"/>
      <c r="H11804" s="2"/>
      <c r="I11804" s="2"/>
      <c r="J11804" s="2"/>
      <c r="K11804" s="2"/>
      <c r="L11804" s="2"/>
      <c r="M11804" s="2"/>
      <c r="N11804" s="2"/>
      <c r="O11804" s="2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</row>
    <row r="11805">
      <c r="A11805" s="2"/>
      <c r="B11805" s="2"/>
      <c r="C11805" s="2"/>
      <c r="D11805" s="2"/>
      <c r="E11805" s="2"/>
      <c r="F11805" s="2"/>
      <c r="G11805" s="2"/>
      <c r="H11805" s="2"/>
      <c r="I11805" s="2"/>
      <c r="J11805" s="2"/>
      <c r="K11805" s="2"/>
      <c r="L11805" s="2"/>
      <c r="M11805" s="2"/>
      <c r="N11805" s="2"/>
      <c r="O11805" s="2"/>
      <c r="P11805" s="2"/>
      <c r="Q11805" s="2"/>
      <c r="R11805" s="2"/>
      <c r="S11805" s="2"/>
      <c r="T11805" s="2"/>
      <c r="U11805" s="2"/>
      <c r="V11805" s="2"/>
      <c r="W11805" s="2"/>
      <c r="X11805" s="2"/>
      <c r="Y11805" s="2"/>
      <c r="Z11805" s="2"/>
    </row>
    <row r="11806">
      <c r="A11806" s="2"/>
      <c r="B11806" s="2"/>
      <c r="C11806" s="2"/>
      <c r="D11806" s="2"/>
      <c r="E11806" s="2"/>
      <c r="F11806" s="2"/>
      <c r="G11806" s="2"/>
      <c r="H11806" s="2"/>
      <c r="I11806" s="2"/>
      <c r="J11806" s="2"/>
      <c r="K11806" s="2"/>
      <c r="L11806" s="2"/>
      <c r="M11806" s="2"/>
      <c r="N11806" s="2"/>
      <c r="O11806" s="2"/>
      <c r="P11806" s="2"/>
      <c r="Q11806" s="2"/>
      <c r="R11806" s="2"/>
      <c r="S11806" s="2"/>
      <c r="T11806" s="2"/>
      <c r="U11806" s="2"/>
      <c r="V11806" s="2"/>
      <c r="W11806" s="2"/>
      <c r="X11806" s="2"/>
      <c r="Y11806" s="2"/>
      <c r="Z11806" s="2"/>
    </row>
    <row r="11807">
      <c r="A11807" s="2"/>
      <c r="B11807" s="2"/>
      <c r="C11807" s="2"/>
      <c r="D11807" s="2"/>
      <c r="E11807" s="2"/>
      <c r="F11807" s="2"/>
      <c r="G11807" s="2"/>
      <c r="H11807" s="2"/>
      <c r="I11807" s="2"/>
      <c r="J11807" s="2"/>
      <c r="K11807" s="2"/>
      <c r="L11807" s="2"/>
      <c r="M11807" s="2"/>
      <c r="N11807" s="2"/>
      <c r="O11807" s="2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</row>
    <row r="11808">
      <c r="A11808" s="2"/>
      <c r="B11808" s="2"/>
      <c r="C11808" s="2"/>
      <c r="D11808" s="2"/>
      <c r="E11808" s="2"/>
      <c r="F11808" s="2"/>
      <c r="G11808" s="2"/>
      <c r="H11808" s="2"/>
      <c r="I11808" s="2"/>
      <c r="J11808" s="2"/>
      <c r="K11808" s="2"/>
      <c r="L11808" s="2"/>
      <c r="M11808" s="2"/>
      <c r="N11808" s="2"/>
      <c r="O11808" s="2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</row>
    <row r="11809">
      <c r="A11809" s="2"/>
      <c r="B11809" s="2"/>
      <c r="C11809" s="2"/>
      <c r="D11809" s="2"/>
      <c r="E11809" s="2"/>
      <c r="F11809" s="2"/>
      <c r="G11809" s="2"/>
      <c r="H11809" s="2"/>
      <c r="I11809" s="2"/>
      <c r="J11809" s="2"/>
      <c r="K11809" s="2"/>
      <c r="L11809" s="2"/>
      <c r="M11809" s="2"/>
      <c r="N11809" s="2"/>
      <c r="O11809" s="2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</row>
    <row r="11810">
      <c r="A11810" s="2"/>
      <c r="B11810" s="2"/>
      <c r="C11810" s="2"/>
      <c r="D11810" s="2"/>
      <c r="E11810" s="2"/>
      <c r="F11810" s="2"/>
      <c r="G11810" s="2"/>
      <c r="H11810" s="2"/>
      <c r="I11810" s="2"/>
      <c r="J11810" s="2"/>
      <c r="K11810" s="2"/>
      <c r="L11810" s="2"/>
      <c r="M11810" s="2"/>
      <c r="N11810" s="2"/>
      <c r="O11810" s="2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</row>
    <row r="11811">
      <c r="A11811" s="2"/>
      <c r="B11811" s="2"/>
      <c r="C11811" s="2"/>
      <c r="D11811" s="2"/>
      <c r="E11811" s="2"/>
      <c r="F11811" s="2"/>
      <c r="G11811" s="2"/>
      <c r="H11811" s="2"/>
      <c r="I11811" s="2"/>
      <c r="J11811" s="2"/>
      <c r="K11811" s="2"/>
      <c r="L11811" s="2"/>
      <c r="M11811" s="2"/>
      <c r="N11811" s="2"/>
      <c r="O11811" s="2"/>
      <c r="P11811" s="2"/>
      <c r="Q11811" s="2"/>
      <c r="R11811" s="2"/>
      <c r="S11811" s="2"/>
      <c r="T11811" s="2"/>
      <c r="U11811" s="2"/>
      <c r="V11811" s="2"/>
      <c r="W11811" s="2"/>
      <c r="X11811" s="2"/>
      <c r="Y11811" s="2"/>
      <c r="Z11811" s="2"/>
    </row>
    <row r="11812">
      <c r="A11812" s="2"/>
      <c r="B11812" s="2"/>
      <c r="C11812" s="2"/>
      <c r="D11812" s="2"/>
      <c r="E11812" s="2"/>
      <c r="F11812" s="2"/>
      <c r="G11812" s="2"/>
      <c r="H11812" s="2"/>
      <c r="I11812" s="2"/>
      <c r="J11812" s="2"/>
      <c r="K11812" s="2"/>
      <c r="L11812" s="2"/>
      <c r="M11812" s="2"/>
      <c r="N11812" s="2"/>
      <c r="O11812" s="2"/>
      <c r="P11812" s="2"/>
      <c r="Q11812" s="2"/>
      <c r="R11812" s="2"/>
      <c r="S11812" s="2"/>
      <c r="T11812" s="2"/>
      <c r="U11812" s="2"/>
      <c r="V11812" s="2"/>
      <c r="W11812" s="2"/>
      <c r="X11812" s="2"/>
      <c r="Y11812" s="2"/>
      <c r="Z11812" s="2"/>
    </row>
    <row r="11813">
      <c r="A11813" s="2"/>
      <c r="B11813" s="2"/>
      <c r="C11813" s="2"/>
      <c r="D11813" s="2"/>
      <c r="E11813" s="2"/>
      <c r="F11813" s="2"/>
      <c r="G11813" s="2"/>
      <c r="H11813" s="2"/>
      <c r="I11813" s="2"/>
      <c r="J11813" s="2"/>
      <c r="K11813" s="2"/>
      <c r="L11813" s="2"/>
      <c r="M11813" s="2"/>
      <c r="N11813" s="2"/>
      <c r="O11813" s="2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</row>
    <row r="11814">
      <c r="A11814" s="2"/>
      <c r="B11814" s="2"/>
      <c r="C11814" s="2"/>
      <c r="D11814" s="2"/>
      <c r="E11814" s="2"/>
      <c r="F11814" s="2"/>
      <c r="G11814" s="2"/>
      <c r="H11814" s="2"/>
      <c r="I11814" s="2"/>
      <c r="J11814" s="2"/>
      <c r="K11814" s="2"/>
      <c r="L11814" s="2"/>
      <c r="M11814" s="2"/>
      <c r="N11814" s="2"/>
      <c r="O11814" s="2"/>
      <c r="P11814" s="2"/>
      <c r="Q11814" s="2"/>
      <c r="R11814" s="2"/>
      <c r="S11814" s="2"/>
      <c r="T11814" s="2"/>
      <c r="U11814" s="2"/>
      <c r="V11814" s="2"/>
      <c r="W11814" s="2"/>
      <c r="X11814" s="2"/>
      <c r="Y11814" s="2"/>
      <c r="Z11814" s="2"/>
    </row>
    <row r="11815">
      <c r="A11815" s="2"/>
      <c r="B11815" s="2"/>
      <c r="C11815" s="2"/>
      <c r="D11815" s="2"/>
      <c r="E11815" s="2"/>
      <c r="F11815" s="2"/>
      <c r="G11815" s="2"/>
      <c r="H11815" s="2"/>
      <c r="I11815" s="2"/>
      <c r="J11815" s="2"/>
      <c r="K11815" s="2"/>
      <c r="L11815" s="2"/>
      <c r="M11815" s="2"/>
      <c r="N11815" s="2"/>
      <c r="O11815" s="2"/>
      <c r="P11815" s="2"/>
      <c r="Q11815" s="2"/>
      <c r="R11815" s="2"/>
      <c r="S11815" s="2"/>
      <c r="T11815" s="2"/>
      <c r="U11815" s="2"/>
      <c r="V11815" s="2"/>
      <c r="W11815" s="2"/>
      <c r="X11815" s="2"/>
      <c r="Y11815" s="2"/>
      <c r="Z11815" s="2"/>
    </row>
    <row r="11816">
      <c r="A11816" s="2"/>
      <c r="B11816" s="2"/>
      <c r="C11816" s="2"/>
      <c r="D11816" s="2"/>
      <c r="E11816" s="2"/>
      <c r="F11816" s="2"/>
      <c r="G11816" s="2"/>
      <c r="H11816" s="2"/>
      <c r="I11816" s="2"/>
      <c r="J11816" s="2"/>
      <c r="K11816" s="2"/>
      <c r="L11816" s="2"/>
      <c r="M11816" s="2"/>
      <c r="N11816" s="2"/>
      <c r="O11816" s="2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</row>
    <row r="11817">
      <c r="A11817" s="2"/>
      <c r="B11817" s="2"/>
      <c r="C11817" s="2"/>
      <c r="D11817" s="2"/>
      <c r="E11817" s="2"/>
      <c r="F11817" s="2"/>
      <c r="G11817" s="2"/>
      <c r="H11817" s="2"/>
      <c r="I11817" s="2"/>
      <c r="J11817" s="2"/>
      <c r="K11817" s="2"/>
      <c r="L11817" s="2"/>
      <c r="M11817" s="2"/>
      <c r="N11817" s="2"/>
      <c r="O11817" s="2"/>
      <c r="P11817" s="2"/>
      <c r="Q11817" s="2"/>
      <c r="R11817" s="2"/>
      <c r="S11817" s="2"/>
      <c r="T11817" s="2"/>
      <c r="U11817" s="2"/>
      <c r="V11817" s="2"/>
      <c r="W11817" s="2"/>
      <c r="X11817" s="2"/>
      <c r="Y11817" s="2"/>
      <c r="Z11817" s="2"/>
    </row>
    <row r="11818">
      <c r="A11818" s="2"/>
      <c r="B11818" s="2"/>
      <c r="C11818" s="2"/>
      <c r="D11818" s="2"/>
      <c r="E11818" s="2"/>
      <c r="F11818" s="2"/>
      <c r="G11818" s="2"/>
      <c r="H11818" s="2"/>
      <c r="I11818" s="2"/>
      <c r="J11818" s="2"/>
      <c r="K11818" s="2"/>
      <c r="L11818" s="2"/>
      <c r="M11818" s="2"/>
      <c r="N11818" s="2"/>
      <c r="O11818" s="2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</row>
    <row r="11819">
      <c r="A11819" s="2"/>
      <c r="B11819" s="2"/>
      <c r="C11819" s="2"/>
      <c r="D11819" s="2"/>
      <c r="E11819" s="2"/>
      <c r="F11819" s="2"/>
      <c r="G11819" s="2"/>
      <c r="H11819" s="2"/>
      <c r="I11819" s="2"/>
      <c r="J11819" s="2"/>
      <c r="K11819" s="2"/>
      <c r="L11819" s="2"/>
      <c r="M11819" s="2"/>
      <c r="N11819" s="2"/>
      <c r="O11819" s="2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</row>
    <row r="11820">
      <c r="A11820" s="2"/>
      <c r="B11820" s="2"/>
      <c r="C11820" s="2"/>
      <c r="D11820" s="2"/>
      <c r="E11820" s="2"/>
      <c r="F11820" s="2"/>
      <c r="G11820" s="2"/>
      <c r="H11820" s="2"/>
      <c r="I11820" s="2"/>
      <c r="J11820" s="2"/>
      <c r="K11820" s="2"/>
      <c r="L11820" s="2"/>
      <c r="M11820" s="2"/>
      <c r="N11820" s="2"/>
      <c r="O11820" s="2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</row>
    <row r="11821">
      <c r="A11821" s="2"/>
      <c r="B11821" s="2"/>
      <c r="C11821" s="2"/>
      <c r="D11821" s="2"/>
      <c r="E11821" s="2"/>
      <c r="F11821" s="2"/>
      <c r="G11821" s="2"/>
      <c r="H11821" s="2"/>
      <c r="I11821" s="2"/>
      <c r="J11821" s="2"/>
      <c r="K11821" s="2"/>
      <c r="L11821" s="2"/>
      <c r="M11821" s="2"/>
      <c r="N11821" s="2"/>
      <c r="O11821" s="2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</row>
    <row r="11822">
      <c r="A11822" s="2"/>
      <c r="B11822" s="2"/>
      <c r="C11822" s="2"/>
      <c r="D11822" s="2"/>
      <c r="E11822" s="2"/>
      <c r="F11822" s="2"/>
      <c r="G11822" s="2"/>
      <c r="H11822" s="2"/>
      <c r="I11822" s="2"/>
      <c r="J11822" s="2"/>
      <c r="K11822" s="2"/>
      <c r="L11822" s="2"/>
      <c r="M11822" s="2"/>
      <c r="N11822" s="2"/>
      <c r="O11822" s="2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</row>
    <row r="11823">
      <c r="A11823" s="2"/>
      <c r="B11823" s="2"/>
      <c r="C11823" s="2"/>
      <c r="D11823" s="2"/>
      <c r="E11823" s="2"/>
      <c r="F11823" s="2"/>
      <c r="G11823" s="2"/>
      <c r="H11823" s="2"/>
      <c r="I11823" s="2"/>
      <c r="J11823" s="2"/>
      <c r="K11823" s="2"/>
      <c r="L11823" s="2"/>
      <c r="M11823" s="2"/>
      <c r="N11823" s="2"/>
      <c r="O11823" s="2"/>
      <c r="P11823" s="2"/>
      <c r="Q11823" s="2"/>
      <c r="R11823" s="2"/>
      <c r="S11823" s="2"/>
      <c r="T11823" s="2"/>
      <c r="U11823" s="2"/>
      <c r="V11823" s="2"/>
      <c r="W11823" s="2"/>
      <c r="X11823" s="2"/>
      <c r="Y11823" s="2"/>
      <c r="Z11823" s="2"/>
    </row>
    <row r="11824">
      <c r="A11824" s="2"/>
      <c r="B11824" s="2"/>
      <c r="C11824" s="2"/>
      <c r="D11824" s="2"/>
      <c r="E11824" s="2"/>
      <c r="F11824" s="2"/>
      <c r="G11824" s="2"/>
      <c r="H11824" s="2"/>
      <c r="I11824" s="2"/>
      <c r="J11824" s="2"/>
      <c r="K11824" s="2"/>
      <c r="L11824" s="2"/>
      <c r="M11824" s="2"/>
      <c r="N11824" s="2"/>
      <c r="O11824" s="2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</row>
    <row r="11825">
      <c r="A11825" s="2"/>
      <c r="B11825" s="2"/>
      <c r="C11825" s="2"/>
      <c r="D11825" s="2"/>
      <c r="E11825" s="2"/>
      <c r="F11825" s="2"/>
      <c r="G11825" s="2"/>
      <c r="H11825" s="2"/>
      <c r="I11825" s="2"/>
      <c r="J11825" s="2"/>
      <c r="K11825" s="2"/>
      <c r="L11825" s="2"/>
      <c r="M11825" s="2"/>
      <c r="N11825" s="2"/>
      <c r="O11825" s="2"/>
      <c r="P11825" s="2"/>
      <c r="Q11825" s="2"/>
      <c r="R11825" s="2"/>
      <c r="S11825" s="2"/>
      <c r="T11825" s="2"/>
      <c r="U11825" s="2"/>
      <c r="V11825" s="2"/>
      <c r="W11825" s="2"/>
      <c r="X11825" s="2"/>
      <c r="Y11825" s="2"/>
      <c r="Z11825" s="2"/>
    </row>
    <row r="11826">
      <c r="A11826" s="2"/>
      <c r="B11826" s="2"/>
      <c r="C11826" s="2"/>
      <c r="D11826" s="2"/>
      <c r="E11826" s="2"/>
      <c r="F11826" s="2"/>
      <c r="G11826" s="2"/>
      <c r="H11826" s="2"/>
      <c r="I11826" s="2"/>
      <c r="J11826" s="2"/>
      <c r="K11826" s="2"/>
      <c r="L11826" s="2"/>
      <c r="M11826" s="2"/>
      <c r="N11826" s="2"/>
      <c r="O11826" s="2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</row>
    <row r="11827">
      <c r="A11827" s="2"/>
      <c r="B11827" s="2"/>
      <c r="C11827" s="2"/>
      <c r="D11827" s="2"/>
      <c r="E11827" s="2"/>
      <c r="F11827" s="2"/>
      <c r="G11827" s="2"/>
      <c r="H11827" s="2"/>
      <c r="I11827" s="2"/>
      <c r="J11827" s="2"/>
      <c r="K11827" s="2"/>
      <c r="L11827" s="2"/>
      <c r="M11827" s="2"/>
      <c r="N11827" s="2"/>
      <c r="O11827" s="2"/>
      <c r="P11827" s="2"/>
      <c r="Q11827" s="2"/>
      <c r="R11827" s="2"/>
      <c r="S11827" s="2"/>
      <c r="T11827" s="2"/>
      <c r="U11827" s="2"/>
      <c r="V11827" s="2"/>
      <c r="W11827" s="2"/>
      <c r="X11827" s="2"/>
      <c r="Y11827" s="2"/>
      <c r="Z11827" s="2"/>
    </row>
    <row r="11828">
      <c r="A11828" s="2"/>
      <c r="B11828" s="2"/>
      <c r="C11828" s="2"/>
      <c r="D11828" s="2"/>
      <c r="E11828" s="2"/>
      <c r="F11828" s="2"/>
      <c r="G11828" s="2"/>
      <c r="H11828" s="2"/>
      <c r="I11828" s="2"/>
      <c r="J11828" s="2"/>
      <c r="K11828" s="2"/>
      <c r="L11828" s="2"/>
      <c r="M11828" s="2"/>
      <c r="N11828" s="2"/>
      <c r="O11828" s="2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</row>
    <row r="11829">
      <c r="A11829" s="2"/>
      <c r="B11829" s="2"/>
      <c r="C11829" s="2"/>
      <c r="D11829" s="2"/>
      <c r="E11829" s="2"/>
      <c r="F11829" s="2"/>
      <c r="G11829" s="2"/>
      <c r="H11829" s="2"/>
      <c r="I11829" s="2"/>
      <c r="J11829" s="2"/>
      <c r="K11829" s="2"/>
      <c r="L11829" s="2"/>
      <c r="M11829" s="2"/>
      <c r="N11829" s="2"/>
      <c r="O11829" s="2"/>
      <c r="P11829" s="2"/>
      <c r="Q11829" s="2"/>
      <c r="R11829" s="2"/>
      <c r="S11829" s="2"/>
      <c r="T11829" s="2"/>
      <c r="U11829" s="2"/>
      <c r="V11829" s="2"/>
      <c r="W11829" s="2"/>
      <c r="X11829" s="2"/>
      <c r="Y11829" s="2"/>
      <c r="Z11829" s="2"/>
    </row>
    <row r="11830">
      <c r="A11830" s="2"/>
      <c r="B11830" s="2"/>
      <c r="C11830" s="2"/>
      <c r="D11830" s="2"/>
      <c r="E11830" s="2"/>
      <c r="F11830" s="2"/>
      <c r="G11830" s="2"/>
      <c r="H11830" s="2"/>
      <c r="I11830" s="2"/>
      <c r="J11830" s="2"/>
      <c r="K11830" s="2"/>
      <c r="L11830" s="2"/>
      <c r="M11830" s="2"/>
      <c r="N11830" s="2"/>
      <c r="O11830" s="2"/>
      <c r="P11830" s="2"/>
      <c r="Q11830" s="2"/>
      <c r="R11830" s="2"/>
      <c r="S11830" s="2"/>
      <c r="T11830" s="2"/>
      <c r="U11830" s="2"/>
      <c r="V11830" s="2"/>
      <c r="W11830" s="2"/>
      <c r="X11830" s="2"/>
      <c r="Y11830" s="2"/>
      <c r="Z11830" s="2"/>
    </row>
    <row r="11831">
      <c r="A11831" s="2"/>
      <c r="B11831" s="2"/>
      <c r="C11831" s="2"/>
      <c r="D11831" s="2"/>
      <c r="E11831" s="2"/>
      <c r="F11831" s="2"/>
      <c r="G11831" s="2"/>
      <c r="H11831" s="2"/>
      <c r="I11831" s="2"/>
      <c r="J11831" s="2"/>
      <c r="K11831" s="2"/>
      <c r="L11831" s="2"/>
      <c r="M11831" s="2"/>
      <c r="N11831" s="2"/>
      <c r="O11831" s="2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</row>
    <row r="11832">
      <c r="A11832" s="2"/>
      <c r="B11832" s="2"/>
      <c r="C11832" s="2"/>
      <c r="D11832" s="2"/>
      <c r="E11832" s="2"/>
      <c r="F11832" s="2"/>
      <c r="G11832" s="2"/>
      <c r="H11832" s="2"/>
      <c r="I11832" s="2"/>
      <c r="J11832" s="2"/>
      <c r="K11832" s="2"/>
      <c r="L11832" s="2"/>
      <c r="M11832" s="2"/>
      <c r="N11832" s="2"/>
      <c r="O11832" s="2"/>
      <c r="P11832" s="2"/>
      <c r="Q11832" s="2"/>
      <c r="R11832" s="2"/>
      <c r="S11832" s="2"/>
      <c r="T11832" s="2"/>
      <c r="U11832" s="2"/>
      <c r="V11832" s="2"/>
      <c r="W11832" s="2"/>
      <c r="X11832" s="2"/>
      <c r="Y11832" s="2"/>
      <c r="Z11832" s="2"/>
    </row>
    <row r="11833">
      <c r="A11833" s="2"/>
      <c r="B11833" s="2"/>
      <c r="C11833" s="2"/>
      <c r="D11833" s="2"/>
      <c r="E11833" s="2"/>
      <c r="F11833" s="2"/>
      <c r="G11833" s="2"/>
      <c r="H11833" s="2"/>
      <c r="I11833" s="2"/>
      <c r="J11833" s="2"/>
      <c r="K11833" s="2"/>
      <c r="L11833" s="2"/>
      <c r="M11833" s="2"/>
      <c r="N11833" s="2"/>
      <c r="O11833" s="2"/>
      <c r="P11833" s="2"/>
      <c r="Q11833" s="2"/>
      <c r="R11833" s="2"/>
      <c r="S11833" s="2"/>
      <c r="T11833" s="2"/>
      <c r="U11833" s="2"/>
      <c r="V11833" s="2"/>
      <c r="W11833" s="2"/>
      <c r="X11833" s="2"/>
      <c r="Y11833" s="2"/>
      <c r="Z11833" s="2"/>
    </row>
    <row r="11834">
      <c r="A11834" s="2"/>
      <c r="B11834" s="2"/>
      <c r="C11834" s="2"/>
      <c r="D11834" s="2"/>
      <c r="E11834" s="2"/>
      <c r="F11834" s="2"/>
      <c r="G11834" s="2"/>
      <c r="H11834" s="2"/>
      <c r="I11834" s="2"/>
      <c r="J11834" s="2"/>
      <c r="K11834" s="2"/>
      <c r="L11834" s="2"/>
      <c r="M11834" s="2"/>
      <c r="N11834" s="2"/>
      <c r="O11834" s="2"/>
      <c r="P11834" s="2"/>
      <c r="Q11834" s="2"/>
      <c r="R11834" s="2"/>
      <c r="S11834" s="2"/>
      <c r="T11834" s="2"/>
      <c r="U11834" s="2"/>
      <c r="V11834" s="2"/>
      <c r="W11834" s="2"/>
      <c r="X11834" s="2"/>
      <c r="Y11834" s="2"/>
      <c r="Z11834" s="2"/>
    </row>
    <row r="11835">
      <c r="A11835" s="2"/>
      <c r="B11835" s="2"/>
      <c r="C11835" s="2"/>
      <c r="D11835" s="2"/>
      <c r="E11835" s="2"/>
      <c r="F11835" s="2"/>
      <c r="G11835" s="2"/>
      <c r="H11835" s="2"/>
      <c r="I11835" s="2"/>
      <c r="J11835" s="2"/>
      <c r="K11835" s="2"/>
      <c r="L11835" s="2"/>
      <c r="M11835" s="2"/>
      <c r="N11835" s="2"/>
      <c r="O11835" s="2"/>
      <c r="P11835" s="2"/>
      <c r="Q11835" s="2"/>
      <c r="R11835" s="2"/>
      <c r="S11835" s="2"/>
      <c r="T11835" s="2"/>
      <c r="U11835" s="2"/>
      <c r="V11835" s="2"/>
      <c r="W11835" s="2"/>
      <c r="X11835" s="2"/>
      <c r="Y11835" s="2"/>
      <c r="Z11835" s="2"/>
    </row>
    <row r="11836">
      <c r="A11836" s="2"/>
      <c r="B11836" s="2"/>
      <c r="C11836" s="2"/>
      <c r="D11836" s="2"/>
      <c r="E11836" s="2"/>
      <c r="F11836" s="2"/>
      <c r="G11836" s="2"/>
      <c r="H11836" s="2"/>
      <c r="I11836" s="2"/>
      <c r="J11836" s="2"/>
      <c r="K11836" s="2"/>
      <c r="L11836" s="2"/>
      <c r="M11836" s="2"/>
      <c r="N11836" s="2"/>
      <c r="O11836" s="2"/>
      <c r="P11836" s="2"/>
      <c r="Q11836" s="2"/>
      <c r="R11836" s="2"/>
      <c r="S11836" s="2"/>
      <c r="T11836" s="2"/>
      <c r="U11836" s="2"/>
      <c r="V11836" s="2"/>
      <c r="W11836" s="2"/>
      <c r="X11836" s="2"/>
      <c r="Y11836" s="2"/>
      <c r="Z11836" s="2"/>
    </row>
    <row r="11837">
      <c r="A11837" s="2"/>
      <c r="B11837" s="2"/>
      <c r="C11837" s="2"/>
      <c r="D11837" s="2"/>
      <c r="E11837" s="2"/>
      <c r="F11837" s="2"/>
      <c r="G11837" s="2"/>
      <c r="H11837" s="2"/>
      <c r="I11837" s="2"/>
      <c r="J11837" s="2"/>
      <c r="K11837" s="2"/>
      <c r="L11837" s="2"/>
      <c r="M11837" s="2"/>
      <c r="N11837" s="2"/>
      <c r="O11837" s="2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</row>
    <row r="11838">
      <c r="A11838" s="2"/>
      <c r="B11838" s="2"/>
      <c r="C11838" s="2"/>
      <c r="D11838" s="2"/>
      <c r="E11838" s="2"/>
      <c r="F11838" s="2"/>
      <c r="G11838" s="2"/>
      <c r="H11838" s="2"/>
      <c r="I11838" s="2"/>
      <c r="J11838" s="2"/>
      <c r="K11838" s="2"/>
      <c r="L11838" s="2"/>
      <c r="M11838" s="2"/>
      <c r="N11838" s="2"/>
      <c r="O11838" s="2"/>
      <c r="P11838" s="2"/>
      <c r="Q11838" s="2"/>
      <c r="R11838" s="2"/>
      <c r="S11838" s="2"/>
      <c r="T11838" s="2"/>
      <c r="U11838" s="2"/>
      <c r="V11838" s="2"/>
      <c r="W11838" s="2"/>
      <c r="X11838" s="2"/>
      <c r="Y11838" s="2"/>
      <c r="Z11838" s="2"/>
    </row>
    <row r="11839">
      <c r="A11839" s="2"/>
      <c r="B11839" s="2"/>
      <c r="C11839" s="2"/>
      <c r="D11839" s="2"/>
      <c r="E11839" s="2"/>
      <c r="F11839" s="2"/>
      <c r="G11839" s="2"/>
      <c r="H11839" s="2"/>
      <c r="I11839" s="2"/>
      <c r="J11839" s="2"/>
      <c r="K11839" s="2"/>
      <c r="L11839" s="2"/>
      <c r="M11839" s="2"/>
      <c r="N11839" s="2"/>
      <c r="O11839" s="2"/>
      <c r="P11839" s="2"/>
      <c r="Q11839" s="2"/>
      <c r="R11839" s="2"/>
      <c r="S11839" s="2"/>
      <c r="T11839" s="2"/>
      <c r="U11839" s="2"/>
      <c r="V11839" s="2"/>
      <c r="W11839" s="2"/>
      <c r="X11839" s="2"/>
      <c r="Y11839" s="2"/>
      <c r="Z11839" s="2"/>
    </row>
    <row r="11840">
      <c r="A11840" s="2"/>
      <c r="B11840" s="2"/>
      <c r="C11840" s="2"/>
      <c r="D11840" s="2"/>
      <c r="E11840" s="2"/>
      <c r="F11840" s="2"/>
      <c r="G11840" s="2"/>
      <c r="H11840" s="2"/>
      <c r="I11840" s="2"/>
      <c r="J11840" s="2"/>
      <c r="K11840" s="2"/>
      <c r="L11840" s="2"/>
      <c r="M11840" s="2"/>
      <c r="N11840" s="2"/>
      <c r="O11840" s="2"/>
      <c r="P11840" s="2"/>
      <c r="Q11840" s="2"/>
      <c r="R11840" s="2"/>
      <c r="S11840" s="2"/>
      <c r="T11840" s="2"/>
      <c r="U11840" s="2"/>
      <c r="V11840" s="2"/>
      <c r="W11840" s="2"/>
      <c r="X11840" s="2"/>
      <c r="Y11840" s="2"/>
      <c r="Z11840" s="2"/>
    </row>
    <row r="11841">
      <c r="A11841" s="2"/>
      <c r="B11841" s="2"/>
      <c r="C11841" s="2"/>
      <c r="D11841" s="2"/>
      <c r="E11841" s="2"/>
      <c r="F11841" s="2"/>
      <c r="G11841" s="2"/>
      <c r="H11841" s="2"/>
      <c r="I11841" s="2"/>
      <c r="J11841" s="2"/>
      <c r="K11841" s="2"/>
      <c r="L11841" s="2"/>
      <c r="M11841" s="2"/>
      <c r="N11841" s="2"/>
      <c r="O11841" s="2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</row>
    <row r="11842">
      <c r="A11842" s="2"/>
      <c r="B11842" s="2"/>
      <c r="C11842" s="2"/>
      <c r="D11842" s="2"/>
      <c r="E11842" s="2"/>
      <c r="F11842" s="2"/>
      <c r="G11842" s="2"/>
      <c r="H11842" s="2"/>
      <c r="I11842" s="2"/>
      <c r="J11842" s="2"/>
      <c r="K11842" s="2"/>
      <c r="L11842" s="2"/>
      <c r="M11842" s="2"/>
      <c r="N11842" s="2"/>
      <c r="O11842" s="2"/>
      <c r="P11842" s="2"/>
      <c r="Q11842" s="2"/>
      <c r="R11842" s="2"/>
      <c r="S11842" s="2"/>
      <c r="T11842" s="2"/>
      <c r="U11842" s="2"/>
      <c r="V11842" s="2"/>
      <c r="W11842" s="2"/>
      <c r="X11842" s="2"/>
      <c r="Y11842" s="2"/>
      <c r="Z11842" s="2"/>
    </row>
    <row r="11843">
      <c r="A11843" s="2"/>
      <c r="B11843" s="2"/>
      <c r="C11843" s="2"/>
      <c r="D11843" s="2"/>
      <c r="E11843" s="2"/>
      <c r="F11843" s="2"/>
      <c r="G11843" s="2"/>
      <c r="H11843" s="2"/>
      <c r="I11843" s="2"/>
      <c r="J11843" s="2"/>
      <c r="K11843" s="2"/>
      <c r="L11843" s="2"/>
      <c r="M11843" s="2"/>
      <c r="N11843" s="2"/>
      <c r="O11843" s="2"/>
      <c r="P11843" s="2"/>
      <c r="Q11843" s="2"/>
      <c r="R11843" s="2"/>
      <c r="S11843" s="2"/>
      <c r="T11843" s="2"/>
      <c r="U11843" s="2"/>
      <c r="V11843" s="2"/>
      <c r="W11843" s="2"/>
      <c r="X11843" s="2"/>
      <c r="Y11843" s="2"/>
      <c r="Z11843" s="2"/>
    </row>
    <row r="11844">
      <c r="A11844" s="2"/>
      <c r="B11844" s="2"/>
      <c r="C11844" s="2"/>
      <c r="D11844" s="2"/>
      <c r="E11844" s="2"/>
      <c r="F11844" s="2"/>
      <c r="G11844" s="2"/>
      <c r="H11844" s="2"/>
      <c r="I11844" s="2"/>
      <c r="J11844" s="2"/>
      <c r="K11844" s="2"/>
      <c r="L11844" s="2"/>
      <c r="M11844" s="2"/>
      <c r="N11844" s="2"/>
      <c r="O11844" s="2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</row>
    <row r="11845">
      <c r="A11845" s="2"/>
      <c r="B11845" s="2"/>
      <c r="C11845" s="2"/>
      <c r="D11845" s="2"/>
      <c r="E11845" s="2"/>
      <c r="F11845" s="2"/>
      <c r="G11845" s="2"/>
      <c r="H11845" s="2"/>
      <c r="I11845" s="2"/>
      <c r="J11845" s="2"/>
      <c r="K11845" s="2"/>
      <c r="L11845" s="2"/>
      <c r="M11845" s="2"/>
      <c r="N11845" s="2"/>
      <c r="O11845" s="2"/>
      <c r="P11845" s="2"/>
      <c r="Q11845" s="2"/>
      <c r="R11845" s="2"/>
      <c r="S11845" s="2"/>
      <c r="T11845" s="2"/>
      <c r="U11845" s="2"/>
      <c r="V11845" s="2"/>
      <c r="W11845" s="2"/>
      <c r="X11845" s="2"/>
      <c r="Y11845" s="2"/>
      <c r="Z11845" s="2"/>
    </row>
    <row r="11846">
      <c r="A11846" s="2"/>
      <c r="B11846" s="2"/>
      <c r="C11846" s="2"/>
      <c r="D11846" s="2"/>
      <c r="E11846" s="2"/>
      <c r="F11846" s="2"/>
      <c r="G11846" s="2"/>
      <c r="H11846" s="2"/>
      <c r="I11846" s="2"/>
      <c r="J11846" s="2"/>
      <c r="K11846" s="2"/>
      <c r="L11846" s="2"/>
      <c r="M11846" s="2"/>
      <c r="N11846" s="2"/>
      <c r="O11846" s="2"/>
      <c r="P11846" s="2"/>
      <c r="Q11846" s="2"/>
      <c r="R11846" s="2"/>
      <c r="S11846" s="2"/>
      <c r="T11846" s="2"/>
      <c r="U11846" s="2"/>
      <c r="V11846" s="2"/>
      <c r="W11846" s="2"/>
      <c r="X11846" s="2"/>
      <c r="Y11846" s="2"/>
      <c r="Z11846" s="2"/>
    </row>
    <row r="11847">
      <c r="A11847" s="2"/>
      <c r="B11847" s="2"/>
      <c r="C11847" s="2"/>
      <c r="D11847" s="2"/>
      <c r="E11847" s="2"/>
      <c r="F11847" s="2"/>
      <c r="G11847" s="2"/>
      <c r="H11847" s="2"/>
      <c r="I11847" s="2"/>
      <c r="J11847" s="2"/>
      <c r="K11847" s="2"/>
      <c r="L11847" s="2"/>
      <c r="M11847" s="2"/>
      <c r="N11847" s="2"/>
      <c r="O11847" s="2"/>
      <c r="P11847" s="2"/>
      <c r="Q11847" s="2"/>
      <c r="R11847" s="2"/>
      <c r="S11847" s="2"/>
      <c r="T11847" s="2"/>
      <c r="U11847" s="2"/>
      <c r="V11847" s="2"/>
      <c r="W11847" s="2"/>
      <c r="X11847" s="2"/>
      <c r="Y11847" s="2"/>
      <c r="Z11847" s="2"/>
    </row>
    <row r="11848">
      <c r="A11848" s="2"/>
      <c r="B11848" s="2"/>
      <c r="C11848" s="2"/>
      <c r="D11848" s="2"/>
      <c r="E11848" s="2"/>
      <c r="F11848" s="2"/>
      <c r="G11848" s="2"/>
      <c r="H11848" s="2"/>
      <c r="I11848" s="2"/>
      <c r="J11848" s="2"/>
      <c r="K11848" s="2"/>
      <c r="L11848" s="2"/>
      <c r="M11848" s="2"/>
      <c r="N11848" s="2"/>
      <c r="O11848" s="2"/>
      <c r="P11848" s="2"/>
      <c r="Q11848" s="2"/>
      <c r="R11848" s="2"/>
      <c r="S11848" s="2"/>
      <c r="T11848" s="2"/>
      <c r="U11848" s="2"/>
      <c r="V11848" s="2"/>
      <c r="W11848" s="2"/>
      <c r="X11848" s="2"/>
      <c r="Y11848" s="2"/>
      <c r="Z11848" s="2"/>
    </row>
    <row r="11849">
      <c r="A11849" s="2"/>
      <c r="B11849" s="2"/>
      <c r="C11849" s="2"/>
      <c r="D11849" s="2"/>
      <c r="E11849" s="2"/>
      <c r="F11849" s="2"/>
      <c r="G11849" s="2"/>
      <c r="H11849" s="2"/>
      <c r="I11849" s="2"/>
      <c r="J11849" s="2"/>
      <c r="K11849" s="2"/>
      <c r="L11849" s="2"/>
      <c r="M11849" s="2"/>
      <c r="N11849" s="2"/>
      <c r="O11849" s="2"/>
      <c r="P11849" s="2"/>
      <c r="Q11849" s="2"/>
      <c r="R11849" s="2"/>
      <c r="S11849" s="2"/>
      <c r="T11849" s="2"/>
      <c r="U11849" s="2"/>
      <c r="V11849" s="2"/>
      <c r="W11849" s="2"/>
      <c r="X11849" s="2"/>
      <c r="Y11849" s="2"/>
      <c r="Z11849" s="2"/>
    </row>
    <row r="11850">
      <c r="A11850" s="2"/>
      <c r="B11850" s="2"/>
      <c r="C11850" s="2"/>
      <c r="D11850" s="2"/>
      <c r="E11850" s="2"/>
      <c r="F11850" s="2"/>
      <c r="G11850" s="2"/>
      <c r="H11850" s="2"/>
      <c r="I11850" s="2"/>
      <c r="J11850" s="2"/>
      <c r="K11850" s="2"/>
      <c r="L11850" s="2"/>
      <c r="M11850" s="2"/>
      <c r="N11850" s="2"/>
      <c r="O11850" s="2"/>
      <c r="P11850" s="2"/>
      <c r="Q11850" s="2"/>
      <c r="R11850" s="2"/>
      <c r="S11850" s="2"/>
      <c r="T11850" s="2"/>
      <c r="U11850" s="2"/>
      <c r="V11850" s="2"/>
      <c r="W11850" s="2"/>
      <c r="X11850" s="2"/>
      <c r="Y11850" s="2"/>
      <c r="Z11850" s="2"/>
    </row>
    <row r="11851">
      <c r="A11851" s="2"/>
      <c r="B11851" s="2"/>
      <c r="C11851" s="2"/>
      <c r="D11851" s="2"/>
      <c r="E11851" s="2"/>
      <c r="F11851" s="2"/>
      <c r="G11851" s="2"/>
      <c r="H11851" s="2"/>
      <c r="I11851" s="2"/>
      <c r="J11851" s="2"/>
      <c r="K11851" s="2"/>
      <c r="L11851" s="2"/>
      <c r="M11851" s="2"/>
      <c r="N11851" s="2"/>
      <c r="O11851" s="2"/>
      <c r="P11851" s="2"/>
      <c r="Q11851" s="2"/>
      <c r="R11851" s="2"/>
      <c r="S11851" s="2"/>
      <c r="T11851" s="2"/>
      <c r="U11851" s="2"/>
      <c r="V11851" s="2"/>
      <c r="W11851" s="2"/>
      <c r="X11851" s="2"/>
      <c r="Y11851" s="2"/>
      <c r="Z11851" s="2"/>
    </row>
    <row r="11852">
      <c r="A11852" s="2"/>
      <c r="B11852" s="2"/>
      <c r="C11852" s="2"/>
      <c r="D11852" s="2"/>
      <c r="E11852" s="2"/>
      <c r="F11852" s="2"/>
      <c r="G11852" s="2"/>
      <c r="H11852" s="2"/>
      <c r="I11852" s="2"/>
      <c r="J11852" s="2"/>
      <c r="K11852" s="2"/>
      <c r="L11852" s="2"/>
      <c r="M11852" s="2"/>
      <c r="N11852" s="2"/>
      <c r="O11852" s="2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</row>
    <row r="11853">
      <c r="A11853" s="2"/>
      <c r="B11853" s="2"/>
      <c r="C11853" s="2"/>
      <c r="D11853" s="2"/>
      <c r="E11853" s="2"/>
      <c r="F11853" s="2"/>
      <c r="G11853" s="2"/>
      <c r="H11853" s="2"/>
      <c r="I11853" s="2"/>
      <c r="J11853" s="2"/>
      <c r="K11853" s="2"/>
      <c r="L11853" s="2"/>
      <c r="M11853" s="2"/>
      <c r="N11853" s="2"/>
      <c r="O11853" s="2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</row>
    <row r="11854">
      <c r="A11854" s="2"/>
      <c r="B11854" s="2"/>
      <c r="C11854" s="2"/>
      <c r="D11854" s="2"/>
      <c r="E11854" s="2"/>
      <c r="F11854" s="2"/>
      <c r="G11854" s="2"/>
      <c r="H11854" s="2"/>
      <c r="I11854" s="2"/>
      <c r="J11854" s="2"/>
      <c r="K11854" s="2"/>
      <c r="L11854" s="2"/>
      <c r="M11854" s="2"/>
      <c r="N11854" s="2"/>
      <c r="O11854" s="2"/>
      <c r="P11854" s="2"/>
      <c r="Q11854" s="2"/>
      <c r="R11854" s="2"/>
      <c r="S11854" s="2"/>
      <c r="T11854" s="2"/>
      <c r="U11854" s="2"/>
      <c r="V11854" s="2"/>
      <c r="W11854" s="2"/>
      <c r="X11854" s="2"/>
      <c r="Y11854" s="2"/>
      <c r="Z11854" s="2"/>
    </row>
    <row r="11855">
      <c r="A11855" s="2"/>
      <c r="B11855" s="2"/>
      <c r="C11855" s="2"/>
      <c r="D11855" s="2"/>
      <c r="E11855" s="2"/>
      <c r="F11855" s="2"/>
      <c r="G11855" s="2"/>
      <c r="H11855" s="2"/>
      <c r="I11855" s="2"/>
      <c r="J11855" s="2"/>
      <c r="K11855" s="2"/>
      <c r="L11855" s="2"/>
      <c r="M11855" s="2"/>
      <c r="N11855" s="2"/>
      <c r="O11855" s="2"/>
      <c r="P11855" s="2"/>
      <c r="Q11855" s="2"/>
      <c r="R11855" s="2"/>
      <c r="S11855" s="2"/>
      <c r="T11855" s="2"/>
      <c r="U11855" s="2"/>
      <c r="V11855" s="2"/>
      <c r="W11855" s="2"/>
      <c r="X11855" s="2"/>
      <c r="Y11855" s="2"/>
      <c r="Z11855" s="2"/>
    </row>
    <row r="11856">
      <c r="A11856" s="2"/>
      <c r="B11856" s="2"/>
      <c r="C11856" s="2"/>
      <c r="D11856" s="2"/>
      <c r="E11856" s="2"/>
      <c r="F11856" s="2"/>
      <c r="G11856" s="2"/>
      <c r="H11856" s="2"/>
      <c r="I11856" s="2"/>
      <c r="J11856" s="2"/>
      <c r="K11856" s="2"/>
      <c r="L11856" s="2"/>
      <c r="M11856" s="2"/>
      <c r="N11856" s="2"/>
      <c r="O11856" s="2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</row>
    <row r="11857">
      <c r="A11857" s="2"/>
      <c r="B11857" s="2"/>
      <c r="C11857" s="2"/>
      <c r="D11857" s="2"/>
      <c r="E11857" s="2"/>
      <c r="F11857" s="2"/>
      <c r="G11857" s="2"/>
      <c r="H11857" s="2"/>
      <c r="I11857" s="2"/>
      <c r="J11857" s="2"/>
      <c r="K11857" s="2"/>
      <c r="L11857" s="2"/>
      <c r="M11857" s="2"/>
      <c r="N11857" s="2"/>
      <c r="O11857" s="2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</row>
    <row r="11858">
      <c r="A11858" s="2"/>
      <c r="B11858" s="2"/>
      <c r="C11858" s="2"/>
      <c r="D11858" s="2"/>
      <c r="E11858" s="2"/>
      <c r="F11858" s="2"/>
      <c r="G11858" s="2"/>
      <c r="H11858" s="2"/>
      <c r="I11858" s="2"/>
      <c r="J11858" s="2"/>
      <c r="K11858" s="2"/>
      <c r="L11858" s="2"/>
      <c r="M11858" s="2"/>
      <c r="N11858" s="2"/>
      <c r="O11858" s="2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</row>
    <row r="11859">
      <c r="A11859" s="2"/>
      <c r="B11859" s="2"/>
      <c r="C11859" s="2"/>
      <c r="D11859" s="2"/>
      <c r="E11859" s="2"/>
      <c r="F11859" s="2"/>
      <c r="G11859" s="2"/>
      <c r="H11859" s="2"/>
      <c r="I11859" s="2"/>
      <c r="J11859" s="2"/>
      <c r="K11859" s="2"/>
      <c r="L11859" s="2"/>
      <c r="M11859" s="2"/>
      <c r="N11859" s="2"/>
      <c r="O11859" s="2"/>
      <c r="P11859" s="2"/>
      <c r="Q11859" s="2"/>
      <c r="R11859" s="2"/>
      <c r="S11859" s="2"/>
      <c r="T11859" s="2"/>
      <c r="U11859" s="2"/>
      <c r="V11859" s="2"/>
      <c r="W11859" s="2"/>
      <c r="X11859" s="2"/>
      <c r="Y11859" s="2"/>
      <c r="Z11859" s="2"/>
    </row>
    <row r="11860">
      <c r="A11860" s="2"/>
      <c r="B11860" s="2"/>
      <c r="C11860" s="2"/>
      <c r="D11860" s="2"/>
      <c r="E11860" s="2"/>
      <c r="F11860" s="2"/>
      <c r="G11860" s="2"/>
      <c r="H11860" s="2"/>
      <c r="I11860" s="2"/>
      <c r="J11860" s="2"/>
      <c r="K11860" s="2"/>
      <c r="L11860" s="2"/>
      <c r="M11860" s="2"/>
      <c r="N11860" s="2"/>
      <c r="O11860" s="2"/>
      <c r="P11860" s="2"/>
      <c r="Q11860" s="2"/>
      <c r="R11860" s="2"/>
      <c r="S11860" s="2"/>
      <c r="T11860" s="2"/>
      <c r="U11860" s="2"/>
      <c r="V11860" s="2"/>
      <c r="W11860" s="2"/>
      <c r="X11860" s="2"/>
      <c r="Y11860" s="2"/>
      <c r="Z11860" s="2"/>
    </row>
    <row r="11861">
      <c r="A11861" s="2"/>
      <c r="B11861" s="2"/>
      <c r="C11861" s="2"/>
      <c r="D11861" s="2"/>
      <c r="E11861" s="2"/>
      <c r="F11861" s="2"/>
      <c r="G11861" s="2"/>
      <c r="H11861" s="2"/>
      <c r="I11861" s="2"/>
      <c r="J11861" s="2"/>
      <c r="K11861" s="2"/>
      <c r="L11861" s="2"/>
      <c r="M11861" s="2"/>
      <c r="N11861" s="2"/>
      <c r="O11861" s="2"/>
      <c r="P11861" s="2"/>
      <c r="Q11861" s="2"/>
      <c r="R11861" s="2"/>
      <c r="S11861" s="2"/>
      <c r="T11861" s="2"/>
      <c r="U11861" s="2"/>
      <c r="V11861" s="2"/>
      <c r="W11861" s="2"/>
      <c r="X11861" s="2"/>
      <c r="Y11861" s="2"/>
      <c r="Z11861" s="2"/>
    </row>
    <row r="11862">
      <c r="A11862" s="2"/>
      <c r="B11862" s="2"/>
      <c r="C11862" s="2"/>
      <c r="D11862" s="2"/>
      <c r="E11862" s="2"/>
      <c r="F11862" s="2"/>
      <c r="G11862" s="2"/>
      <c r="H11862" s="2"/>
      <c r="I11862" s="2"/>
      <c r="J11862" s="2"/>
      <c r="K11862" s="2"/>
      <c r="L11862" s="2"/>
      <c r="M11862" s="2"/>
      <c r="N11862" s="2"/>
      <c r="O11862" s="2"/>
      <c r="P11862" s="2"/>
      <c r="Q11862" s="2"/>
      <c r="R11862" s="2"/>
      <c r="S11862" s="2"/>
      <c r="T11862" s="2"/>
      <c r="U11862" s="2"/>
      <c r="V11862" s="2"/>
      <c r="W11862" s="2"/>
      <c r="X11862" s="2"/>
      <c r="Y11862" s="2"/>
      <c r="Z11862" s="2"/>
    </row>
    <row r="11863">
      <c r="A11863" s="2"/>
      <c r="B11863" s="2"/>
      <c r="C11863" s="2"/>
      <c r="D11863" s="2"/>
      <c r="E11863" s="2"/>
      <c r="F11863" s="2"/>
      <c r="G11863" s="2"/>
      <c r="H11863" s="2"/>
      <c r="I11863" s="2"/>
      <c r="J11863" s="2"/>
      <c r="K11863" s="2"/>
      <c r="L11863" s="2"/>
      <c r="M11863" s="2"/>
      <c r="N11863" s="2"/>
      <c r="O11863" s="2"/>
      <c r="P11863" s="2"/>
      <c r="Q11863" s="2"/>
      <c r="R11863" s="2"/>
      <c r="S11863" s="2"/>
      <c r="T11863" s="2"/>
      <c r="U11863" s="2"/>
      <c r="V11863" s="2"/>
      <c r="W11863" s="2"/>
      <c r="X11863" s="2"/>
      <c r="Y11863" s="2"/>
      <c r="Z11863" s="2"/>
    </row>
    <row r="11864">
      <c r="A11864" s="2"/>
      <c r="B11864" s="2"/>
      <c r="C11864" s="2"/>
      <c r="D11864" s="2"/>
      <c r="E11864" s="2"/>
      <c r="F11864" s="2"/>
      <c r="G11864" s="2"/>
      <c r="H11864" s="2"/>
      <c r="I11864" s="2"/>
      <c r="J11864" s="2"/>
      <c r="K11864" s="2"/>
      <c r="L11864" s="2"/>
      <c r="M11864" s="2"/>
      <c r="N11864" s="2"/>
      <c r="O11864" s="2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</row>
    <row r="11865">
      <c r="A11865" s="2"/>
      <c r="B11865" s="2"/>
      <c r="C11865" s="2"/>
      <c r="D11865" s="2"/>
      <c r="E11865" s="2"/>
      <c r="F11865" s="2"/>
      <c r="G11865" s="2"/>
      <c r="H11865" s="2"/>
      <c r="I11865" s="2"/>
      <c r="J11865" s="2"/>
      <c r="K11865" s="2"/>
      <c r="L11865" s="2"/>
      <c r="M11865" s="2"/>
      <c r="N11865" s="2"/>
      <c r="O11865" s="2"/>
      <c r="P11865" s="2"/>
      <c r="Q11865" s="2"/>
      <c r="R11865" s="2"/>
      <c r="S11865" s="2"/>
      <c r="T11865" s="2"/>
      <c r="U11865" s="2"/>
      <c r="V11865" s="2"/>
      <c r="W11865" s="2"/>
      <c r="X11865" s="2"/>
      <c r="Y11865" s="2"/>
      <c r="Z11865" s="2"/>
    </row>
    <row r="11866">
      <c r="A11866" s="2"/>
      <c r="B11866" s="2"/>
      <c r="C11866" s="2"/>
      <c r="D11866" s="2"/>
      <c r="E11866" s="2"/>
      <c r="F11866" s="2"/>
      <c r="G11866" s="2"/>
      <c r="H11866" s="2"/>
      <c r="I11866" s="2"/>
      <c r="J11866" s="2"/>
      <c r="K11866" s="2"/>
      <c r="L11866" s="2"/>
      <c r="M11866" s="2"/>
      <c r="N11866" s="2"/>
      <c r="O11866" s="2"/>
      <c r="P11866" s="2"/>
      <c r="Q11866" s="2"/>
      <c r="R11866" s="2"/>
      <c r="S11866" s="2"/>
      <c r="T11866" s="2"/>
      <c r="U11866" s="2"/>
      <c r="V11866" s="2"/>
      <c r="W11866" s="2"/>
      <c r="X11866" s="2"/>
      <c r="Y11866" s="2"/>
      <c r="Z11866" s="2"/>
    </row>
    <row r="11867">
      <c r="A11867" s="2"/>
      <c r="B11867" s="2"/>
      <c r="C11867" s="2"/>
      <c r="D11867" s="2"/>
      <c r="E11867" s="2"/>
      <c r="F11867" s="2"/>
      <c r="G11867" s="2"/>
      <c r="H11867" s="2"/>
      <c r="I11867" s="2"/>
      <c r="J11867" s="2"/>
      <c r="K11867" s="2"/>
      <c r="L11867" s="2"/>
      <c r="M11867" s="2"/>
      <c r="N11867" s="2"/>
      <c r="O11867" s="2"/>
      <c r="P11867" s="2"/>
      <c r="Q11867" s="2"/>
      <c r="R11867" s="2"/>
      <c r="S11867" s="2"/>
      <c r="T11867" s="2"/>
      <c r="U11867" s="2"/>
      <c r="V11867" s="2"/>
      <c r="W11867" s="2"/>
      <c r="X11867" s="2"/>
      <c r="Y11867" s="2"/>
      <c r="Z11867" s="2"/>
    </row>
    <row r="11868">
      <c r="A11868" s="2"/>
      <c r="B11868" s="2"/>
      <c r="C11868" s="2"/>
      <c r="D11868" s="2"/>
      <c r="E11868" s="2"/>
      <c r="F11868" s="2"/>
      <c r="G11868" s="2"/>
      <c r="H11868" s="2"/>
      <c r="I11868" s="2"/>
      <c r="J11868" s="2"/>
      <c r="K11868" s="2"/>
      <c r="L11868" s="2"/>
      <c r="M11868" s="2"/>
      <c r="N11868" s="2"/>
      <c r="O11868" s="2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</row>
    <row r="11869">
      <c r="A11869" s="2"/>
      <c r="B11869" s="2"/>
      <c r="C11869" s="2"/>
      <c r="D11869" s="2"/>
      <c r="E11869" s="2"/>
      <c r="F11869" s="2"/>
      <c r="G11869" s="2"/>
      <c r="H11869" s="2"/>
      <c r="I11869" s="2"/>
      <c r="J11869" s="2"/>
      <c r="K11869" s="2"/>
      <c r="L11869" s="2"/>
      <c r="M11869" s="2"/>
      <c r="N11869" s="2"/>
      <c r="O11869" s="2"/>
      <c r="P11869" s="2"/>
      <c r="Q11869" s="2"/>
      <c r="R11869" s="2"/>
      <c r="S11869" s="2"/>
      <c r="T11869" s="2"/>
      <c r="U11869" s="2"/>
      <c r="V11869" s="2"/>
      <c r="W11869" s="2"/>
      <c r="X11869" s="2"/>
      <c r="Y11869" s="2"/>
      <c r="Z11869" s="2"/>
    </row>
    <row r="11870">
      <c r="A11870" s="2"/>
      <c r="B11870" s="2"/>
      <c r="C11870" s="2"/>
      <c r="D11870" s="2"/>
      <c r="E11870" s="2"/>
      <c r="F11870" s="2"/>
      <c r="G11870" s="2"/>
      <c r="H11870" s="2"/>
      <c r="I11870" s="2"/>
      <c r="J11870" s="2"/>
      <c r="K11870" s="2"/>
      <c r="L11870" s="2"/>
      <c r="M11870" s="2"/>
      <c r="N11870" s="2"/>
      <c r="O11870" s="2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</row>
    <row r="11871">
      <c r="A11871" s="2"/>
      <c r="B11871" s="2"/>
      <c r="C11871" s="2"/>
      <c r="D11871" s="2"/>
      <c r="E11871" s="2"/>
      <c r="F11871" s="2"/>
      <c r="G11871" s="2"/>
      <c r="H11871" s="2"/>
      <c r="I11871" s="2"/>
      <c r="J11871" s="2"/>
      <c r="K11871" s="2"/>
      <c r="L11871" s="2"/>
      <c r="M11871" s="2"/>
      <c r="N11871" s="2"/>
      <c r="O11871" s="2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</row>
    <row r="11872">
      <c r="A11872" s="2"/>
      <c r="B11872" s="2"/>
      <c r="C11872" s="2"/>
      <c r="D11872" s="2"/>
      <c r="E11872" s="2"/>
      <c r="F11872" s="2"/>
      <c r="G11872" s="2"/>
      <c r="H11872" s="2"/>
      <c r="I11872" s="2"/>
      <c r="J11872" s="2"/>
      <c r="K11872" s="2"/>
      <c r="L11872" s="2"/>
      <c r="M11872" s="2"/>
      <c r="N11872" s="2"/>
      <c r="O11872" s="2"/>
      <c r="P11872" s="2"/>
      <c r="Q11872" s="2"/>
      <c r="R11872" s="2"/>
      <c r="S11872" s="2"/>
      <c r="T11872" s="2"/>
      <c r="U11872" s="2"/>
      <c r="V11872" s="2"/>
      <c r="W11872" s="2"/>
      <c r="X11872" s="2"/>
      <c r="Y11872" s="2"/>
      <c r="Z11872" s="2"/>
    </row>
    <row r="11873">
      <c r="A11873" s="2"/>
      <c r="B11873" s="2"/>
      <c r="C11873" s="2"/>
      <c r="D11873" s="2"/>
      <c r="E11873" s="2"/>
      <c r="F11873" s="2"/>
      <c r="G11873" s="2"/>
      <c r="H11873" s="2"/>
      <c r="I11873" s="2"/>
      <c r="J11873" s="2"/>
      <c r="K11873" s="2"/>
      <c r="L11873" s="2"/>
      <c r="M11873" s="2"/>
      <c r="N11873" s="2"/>
      <c r="O11873" s="2"/>
      <c r="P11873" s="2"/>
      <c r="Q11873" s="2"/>
      <c r="R11873" s="2"/>
      <c r="S11873" s="2"/>
      <c r="T11873" s="2"/>
      <c r="U11873" s="2"/>
      <c r="V11873" s="2"/>
      <c r="W11873" s="2"/>
      <c r="X11873" s="2"/>
      <c r="Y11873" s="2"/>
      <c r="Z11873" s="2"/>
    </row>
    <row r="11874">
      <c r="A11874" s="2"/>
      <c r="B11874" s="2"/>
      <c r="C11874" s="2"/>
      <c r="D11874" s="2"/>
      <c r="E11874" s="2"/>
      <c r="F11874" s="2"/>
      <c r="G11874" s="2"/>
      <c r="H11874" s="2"/>
      <c r="I11874" s="2"/>
      <c r="J11874" s="2"/>
      <c r="K11874" s="2"/>
      <c r="L11874" s="2"/>
      <c r="M11874" s="2"/>
      <c r="N11874" s="2"/>
      <c r="O11874" s="2"/>
      <c r="P11874" s="2"/>
      <c r="Q11874" s="2"/>
      <c r="R11874" s="2"/>
      <c r="S11874" s="2"/>
      <c r="T11874" s="2"/>
      <c r="U11874" s="2"/>
      <c r="V11874" s="2"/>
      <c r="W11874" s="2"/>
      <c r="X11874" s="2"/>
      <c r="Y11874" s="2"/>
      <c r="Z11874" s="2"/>
    </row>
    <row r="11875">
      <c r="A11875" s="2"/>
      <c r="B11875" s="2"/>
      <c r="C11875" s="2"/>
      <c r="D11875" s="2"/>
      <c r="E11875" s="2"/>
      <c r="F11875" s="2"/>
      <c r="G11875" s="2"/>
      <c r="H11875" s="2"/>
      <c r="I11875" s="2"/>
      <c r="J11875" s="2"/>
      <c r="K11875" s="2"/>
      <c r="L11875" s="2"/>
      <c r="M11875" s="2"/>
      <c r="N11875" s="2"/>
      <c r="O11875" s="2"/>
      <c r="P11875" s="2"/>
      <c r="Q11875" s="2"/>
      <c r="R11875" s="2"/>
      <c r="S11875" s="2"/>
      <c r="T11875" s="2"/>
      <c r="U11875" s="2"/>
      <c r="V11875" s="2"/>
      <c r="W11875" s="2"/>
      <c r="X11875" s="2"/>
      <c r="Y11875" s="2"/>
      <c r="Z11875" s="2"/>
    </row>
    <row r="11876">
      <c r="A11876" s="2"/>
      <c r="B11876" s="2"/>
      <c r="C11876" s="2"/>
      <c r="D11876" s="2"/>
      <c r="E11876" s="2"/>
      <c r="F11876" s="2"/>
      <c r="G11876" s="2"/>
      <c r="H11876" s="2"/>
      <c r="I11876" s="2"/>
      <c r="J11876" s="2"/>
      <c r="K11876" s="2"/>
      <c r="L11876" s="2"/>
      <c r="M11876" s="2"/>
      <c r="N11876" s="2"/>
      <c r="O11876" s="2"/>
      <c r="P11876" s="2"/>
      <c r="Q11876" s="2"/>
      <c r="R11876" s="2"/>
      <c r="S11876" s="2"/>
      <c r="T11876" s="2"/>
      <c r="U11876" s="2"/>
      <c r="V11876" s="2"/>
      <c r="W11876" s="2"/>
      <c r="X11876" s="2"/>
      <c r="Y11876" s="2"/>
      <c r="Z11876" s="2"/>
    </row>
    <row r="11877">
      <c r="A11877" s="2"/>
      <c r="B11877" s="2"/>
      <c r="C11877" s="2"/>
      <c r="D11877" s="2"/>
      <c r="E11877" s="2"/>
      <c r="F11877" s="2"/>
      <c r="G11877" s="2"/>
      <c r="H11877" s="2"/>
      <c r="I11877" s="2"/>
      <c r="J11877" s="2"/>
      <c r="K11877" s="2"/>
      <c r="L11877" s="2"/>
      <c r="M11877" s="2"/>
      <c r="N11877" s="2"/>
      <c r="O11877" s="2"/>
      <c r="P11877" s="2"/>
      <c r="Q11877" s="2"/>
      <c r="R11877" s="2"/>
      <c r="S11877" s="2"/>
      <c r="T11877" s="2"/>
      <c r="U11877" s="2"/>
      <c r="V11877" s="2"/>
      <c r="W11877" s="2"/>
      <c r="X11877" s="2"/>
      <c r="Y11877" s="2"/>
      <c r="Z11877" s="2"/>
    </row>
    <row r="11878">
      <c r="A11878" s="2"/>
      <c r="B11878" s="2"/>
      <c r="C11878" s="2"/>
      <c r="D11878" s="2"/>
      <c r="E11878" s="2"/>
      <c r="F11878" s="2"/>
      <c r="G11878" s="2"/>
      <c r="H11878" s="2"/>
      <c r="I11878" s="2"/>
      <c r="J11878" s="2"/>
      <c r="K11878" s="2"/>
      <c r="L11878" s="2"/>
      <c r="M11878" s="2"/>
      <c r="N11878" s="2"/>
      <c r="O11878" s="2"/>
      <c r="P11878" s="2"/>
      <c r="Q11878" s="2"/>
      <c r="R11878" s="2"/>
      <c r="S11878" s="2"/>
      <c r="T11878" s="2"/>
      <c r="U11878" s="2"/>
      <c r="V11878" s="2"/>
      <c r="W11878" s="2"/>
      <c r="X11878" s="2"/>
      <c r="Y11878" s="2"/>
      <c r="Z11878" s="2"/>
    </row>
    <row r="11879">
      <c r="A11879" s="2"/>
      <c r="B11879" s="2"/>
      <c r="C11879" s="2"/>
      <c r="D11879" s="2"/>
      <c r="E11879" s="2"/>
      <c r="F11879" s="2"/>
      <c r="G11879" s="2"/>
      <c r="H11879" s="2"/>
      <c r="I11879" s="2"/>
      <c r="J11879" s="2"/>
      <c r="K11879" s="2"/>
      <c r="L11879" s="2"/>
      <c r="M11879" s="2"/>
      <c r="N11879" s="2"/>
      <c r="O11879" s="2"/>
      <c r="P11879" s="2"/>
      <c r="Q11879" s="2"/>
      <c r="R11879" s="2"/>
      <c r="S11879" s="2"/>
      <c r="T11879" s="2"/>
      <c r="U11879" s="2"/>
      <c r="V11879" s="2"/>
      <c r="W11879" s="2"/>
      <c r="X11879" s="2"/>
      <c r="Y11879" s="2"/>
      <c r="Z11879" s="2"/>
    </row>
    <row r="11880">
      <c r="A11880" s="2"/>
      <c r="B11880" s="2"/>
      <c r="C11880" s="2"/>
      <c r="D11880" s="2"/>
      <c r="E11880" s="2"/>
      <c r="F11880" s="2"/>
      <c r="G11880" s="2"/>
      <c r="H11880" s="2"/>
      <c r="I11880" s="2"/>
      <c r="J11880" s="2"/>
      <c r="K11880" s="2"/>
      <c r="L11880" s="2"/>
      <c r="M11880" s="2"/>
      <c r="N11880" s="2"/>
      <c r="O11880" s="2"/>
      <c r="P11880" s="2"/>
      <c r="Q11880" s="2"/>
      <c r="R11880" s="2"/>
      <c r="S11880" s="2"/>
      <c r="T11880" s="2"/>
      <c r="U11880" s="2"/>
      <c r="V11880" s="2"/>
      <c r="W11880" s="2"/>
      <c r="X11880" s="2"/>
      <c r="Y11880" s="2"/>
      <c r="Z11880" s="2"/>
    </row>
    <row r="11881">
      <c r="A11881" s="2"/>
      <c r="B11881" s="2"/>
      <c r="C11881" s="2"/>
      <c r="D11881" s="2"/>
      <c r="E11881" s="2"/>
      <c r="F11881" s="2"/>
      <c r="G11881" s="2"/>
      <c r="H11881" s="2"/>
      <c r="I11881" s="2"/>
      <c r="J11881" s="2"/>
      <c r="K11881" s="2"/>
      <c r="L11881" s="2"/>
      <c r="M11881" s="2"/>
      <c r="N11881" s="2"/>
      <c r="O11881" s="2"/>
      <c r="P11881" s="2"/>
      <c r="Q11881" s="2"/>
      <c r="R11881" s="2"/>
      <c r="S11881" s="2"/>
      <c r="T11881" s="2"/>
      <c r="U11881" s="2"/>
      <c r="V11881" s="2"/>
      <c r="W11881" s="2"/>
      <c r="X11881" s="2"/>
      <c r="Y11881" s="2"/>
      <c r="Z11881" s="2"/>
    </row>
    <row r="11882">
      <c r="A11882" s="2"/>
      <c r="B11882" s="2"/>
      <c r="C11882" s="2"/>
      <c r="D11882" s="2"/>
      <c r="E11882" s="2"/>
      <c r="F11882" s="2"/>
      <c r="G11882" s="2"/>
      <c r="H11882" s="2"/>
      <c r="I11882" s="2"/>
      <c r="J11882" s="2"/>
      <c r="K11882" s="2"/>
      <c r="L11882" s="2"/>
      <c r="M11882" s="2"/>
      <c r="N11882" s="2"/>
      <c r="O11882" s="2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</row>
    <row r="11883">
      <c r="A11883" s="2"/>
      <c r="B11883" s="2"/>
      <c r="C11883" s="2"/>
      <c r="D11883" s="2"/>
      <c r="E11883" s="2"/>
      <c r="F11883" s="2"/>
      <c r="G11883" s="2"/>
      <c r="H11883" s="2"/>
      <c r="I11883" s="2"/>
      <c r="J11883" s="2"/>
      <c r="K11883" s="2"/>
      <c r="L11883" s="2"/>
      <c r="M11883" s="2"/>
      <c r="N11883" s="2"/>
      <c r="O11883" s="2"/>
      <c r="P11883" s="2"/>
      <c r="Q11883" s="2"/>
      <c r="R11883" s="2"/>
      <c r="S11883" s="2"/>
      <c r="T11883" s="2"/>
      <c r="U11883" s="2"/>
      <c r="V11883" s="2"/>
      <c r="W11883" s="2"/>
      <c r="X11883" s="2"/>
      <c r="Y11883" s="2"/>
      <c r="Z11883" s="2"/>
    </row>
    <row r="11884">
      <c r="A11884" s="2"/>
      <c r="B11884" s="2"/>
      <c r="C11884" s="2"/>
      <c r="D11884" s="2"/>
      <c r="E11884" s="2"/>
      <c r="F11884" s="2"/>
      <c r="G11884" s="2"/>
      <c r="H11884" s="2"/>
      <c r="I11884" s="2"/>
      <c r="J11884" s="2"/>
      <c r="K11884" s="2"/>
      <c r="L11884" s="2"/>
      <c r="M11884" s="2"/>
      <c r="N11884" s="2"/>
      <c r="O11884" s="2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</row>
    <row r="11885">
      <c r="A11885" s="2"/>
      <c r="B11885" s="2"/>
      <c r="C11885" s="2"/>
      <c r="D11885" s="2"/>
      <c r="E11885" s="2"/>
      <c r="F11885" s="2"/>
      <c r="G11885" s="2"/>
      <c r="H11885" s="2"/>
      <c r="I11885" s="2"/>
      <c r="J11885" s="2"/>
      <c r="K11885" s="2"/>
      <c r="L11885" s="2"/>
      <c r="M11885" s="2"/>
      <c r="N11885" s="2"/>
      <c r="O11885" s="2"/>
      <c r="P11885" s="2"/>
      <c r="Q11885" s="2"/>
      <c r="R11885" s="2"/>
      <c r="S11885" s="2"/>
      <c r="T11885" s="2"/>
      <c r="U11885" s="2"/>
      <c r="V11885" s="2"/>
      <c r="W11885" s="2"/>
      <c r="X11885" s="2"/>
      <c r="Y11885" s="2"/>
      <c r="Z11885" s="2"/>
    </row>
    <row r="11886">
      <c r="A11886" s="2"/>
      <c r="B11886" s="2"/>
      <c r="C11886" s="2"/>
      <c r="D11886" s="2"/>
      <c r="E11886" s="2"/>
      <c r="F11886" s="2"/>
      <c r="G11886" s="2"/>
      <c r="H11886" s="2"/>
      <c r="I11886" s="2"/>
      <c r="J11886" s="2"/>
      <c r="K11886" s="2"/>
      <c r="L11886" s="2"/>
      <c r="M11886" s="2"/>
      <c r="N11886" s="2"/>
      <c r="O11886" s="2"/>
      <c r="P11886" s="2"/>
      <c r="Q11886" s="2"/>
      <c r="R11886" s="2"/>
      <c r="S11886" s="2"/>
      <c r="T11886" s="2"/>
      <c r="U11886" s="2"/>
      <c r="V11886" s="2"/>
      <c r="W11886" s="2"/>
      <c r="X11886" s="2"/>
      <c r="Y11886" s="2"/>
      <c r="Z11886" s="2"/>
    </row>
    <row r="11887">
      <c r="A11887" s="2"/>
      <c r="B11887" s="2"/>
      <c r="C11887" s="2"/>
      <c r="D11887" s="2"/>
      <c r="E11887" s="2"/>
      <c r="F11887" s="2"/>
      <c r="G11887" s="2"/>
      <c r="H11887" s="2"/>
      <c r="I11887" s="2"/>
      <c r="J11887" s="2"/>
      <c r="K11887" s="2"/>
      <c r="L11887" s="2"/>
      <c r="M11887" s="2"/>
      <c r="N11887" s="2"/>
      <c r="O11887" s="2"/>
      <c r="P11887" s="2"/>
      <c r="Q11887" s="2"/>
      <c r="R11887" s="2"/>
      <c r="S11887" s="2"/>
      <c r="T11887" s="2"/>
      <c r="U11887" s="2"/>
      <c r="V11887" s="2"/>
      <c r="W11887" s="2"/>
      <c r="X11887" s="2"/>
      <c r="Y11887" s="2"/>
      <c r="Z11887" s="2"/>
    </row>
    <row r="11888">
      <c r="A11888" s="2"/>
      <c r="B11888" s="2"/>
      <c r="C11888" s="2"/>
      <c r="D11888" s="2"/>
      <c r="E11888" s="2"/>
      <c r="F11888" s="2"/>
      <c r="G11888" s="2"/>
      <c r="H11888" s="2"/>
      <c r="I11888" s="2"/>
      <c r="J11888" s="2"/>
      <c r="K11888" s="2"/>
      <c r="L11888" s="2"/>
      <c r="M11888" s="2"/>
      <c r="N11888" s="2"/>
      <c r="O11888" s="2"/>
      <c r="P11888" s="2"/>
      <c r="Q11888" s="2"/>
      <c r="R11888" s="2"/>
      <c r="S11888" s="2"/>
      <c r="T11888" s="2"/>
      <c r="U11888" s="2"/>
      <c r="V11888" s="2"/>
      <c r="W11888" s="2"/>
      <c r="X11888" s="2"/>
      <c r="Y11888" s="2"/>
      <c r="Z11888" s="2"/>
    </row>
    <row r="11889">
      <c r="A11889" s="2"/>
      <c r="B11889" s="2"/>
      <c r="C11889" s="2"/>
      <c r="D11889" s="2"/>
      <c r="E11889" s="2"/>
      <c r="F11889" s="2"/>
      <c r="G11889" s="2"/>
      <c r="H11889" s="2"/>
      <c r="I11889" s="2"/>
      <c r="J11889" s="2"/>
      <c r="K11889" s="2"/>
      <c r="L11889" s="2"/>
      <c r="M11889" s="2"/>
      <c r="N11889" s="2"/>
      <c r="O11889" s="2"/>
      <c r="P11889" s="2"/>
      <c r="Q11889" s="2"/>
      <c r="R11889" s="2"/>
      <c r="S11889" s="2"/>
      <c r="T11889" s="2"/>
      <c r="U11889" s="2"/>
      <c r="V11889" s="2"/>
      <c r="W11889" s="2"/>
      <c r="X11889" s="2"/>
      <c r="Y11889" s="2"/>
      <c r="Z11889" s="2"/>
    </row>
    <row r="11890">
      <c r="A11890" s="2"/>
      <c r="B11890" s="2"/>
      <c r="C11890" s="2"/>
      <c r="D11890" s="2"/>
      <c r="E11890" s="2"/>
      <c r="F11890" s="2"/>
      <c r="G11890" s="2"/>
      <c r="H11890" s="2"/>
      <c r="I11890" s="2"/>
      <c r="J11890" s="2"/>
      <c r="K11890" s="2"/>
      <c r="L11890" s="2"/>
      <c r="M11890" s="2"/>
      <c r="N11890" s="2"/>
      <c r="O11890" s="2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</row>
    <row r="11891">
      <c r="A11891" s="2"/>
      <c r="B11891" s="2"/>
      <c r="C11891" s="2"/>
      <c r="D11891" s="2"/>
      <c r="E11891" s="2"/>
      <c r="F11891" s="2"/>
      <c r="G11891" s="2"/>
      <c r="H11891" s="2"/>
      <c r="I11891" s="2"/>
      <c r="J11891" s="2"/>
      <c r="K11891" s="2"/>
      <c r="L11891" s="2"/>
      <c r="M11891" s="2"/>
      <c r="N11891" s="2"/>
      <c r="O11891" s="2"/>
      <c r="P11891" s="2"/>
      <c r="Q11891" s="2"/>
      <c r="R11891" s="2"/>
      <c r="S11891" s="2"/>
      <c r="T11891" s="2"/>
      <c r="U11891" s="2"/>
      <c r="V11891" s="2"/>
      <c r="W11891" s="2"/>
      <c r="X11891" s="2"/>
      <c r="Y11891" s="2"/>
      <c r="Z11891" s="2"/>
    </row>
    <row r="11892">
      <c r="A11892" s="2"/>
      <c r="B11892" s="2"/>
      <c r="C11892" s="2"/>
      <c r="D11892" s="2"/>
      <c r="E11892" s="2"/>
      <c r="F11892" s="2"/>
      <c r="G11892" s="2"/>
      <c r="H11892" s="2"/>
      <c r="I11892" s="2"/>
      <c r="J11892" s="2"/>
      <c r="K11892" s="2"/>
      <c r="L11892" s="2"/>
      <c r="M11892" s="2"/>
      <c r="N11892" s="2"/>
      <c r="O11892" s="2"/>
      <c r="P11892" s="2"/>
      <c r="Q11892" s="2"/>
      <c r="R11892" s="2"/>
      <c r="S11892" s="2"/>
      <c r="T11892" s="2"/>
      <c r="U11892" s="2"/>
      <c r="V11892" s="2"/>
      <c r="W11892" s="2"/>
      <c r="X11892" s="2"/>
      <c r="Y11892" s="2"/>
      <c r="Z11892" s="2"/>
    </row>
    <row r="11893">
      <c r="A11893" s="2"/>
      <c r="B11893" s="2"/>
      <c r="C11893" s="2"/>
      <c r="D11893" s="2"/>
      <c r="E11893" s="2"/>
      <c r="F11893" s="2"/>
      <c r="G11893" s="2"/>
      <c r="H11893" s="2"/>
      <c r="I11893" s="2"/>
      <c r="J11893" s="2"/>
      <c r="K11893" s="2"/>
      <c r="L11893" s="2"/>
      <c r="M11893" s="2"/>
      <c r="N11893" s="2"/>
      <c r="O11893" s="2"/>
      <c r="P11893" s="2"/>
      <c r="Q11893" s="2"/>
      <c r="R11893" s="2"/>
      <c r="S11893" s="2"/>
      <c r="T11893" s="2"/>
      <c r="U11893" s="2"/>
      <c r="V11893" s="2"/>
      <c r="W11893" s="2"/>
      <c r="X11893" s="2"/>
      <c r="Y11893" s="2"/>
      <c r="Z11893" s="2"/>
    </row>
    <row r="11894">
      <c r="A11894" s="2"/>
      <c r="B11894" s="2"/>
      <c r="C11894" s="2"/>
      <c r="D11894" s="2"/>
      <c r="E11894" s="2"/>
      <c r="F11894" s="2"/>
      <c r="G11894" s="2"/>
      <c r="H11894" s="2"/>
      <c r="I11894" s="2"/>
      <c r="J11894" s="2"/>
      <c r="K11894" s="2"/>
      <c r="L11894" s="2"/>
      <c r="M11894" s="2"/>
      <c r="N11894" s="2"/>
      <c r="O11894" s="2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</row>
    <row r="11895">
      <c r="A11895" s="2"/>
      <c r="B11895" s="2"/>
      <c r="C11895" s="2"/>
      <c r="D11895" s="2"/>
      <c r="E11895" s="2"/>
      <c r="F11895" s="2"/>
      <c r="G11895" s="2"/>
      <c r="H11895" s="2"/>
      <c r="I11895" s="2"/>
      <c r="J11895" s="2"/>
      <c r="K11895" s="2"/>
      <c r="L11895" s="2"/>
      <c r="M11895" s="2"/>
      <c r="N11895" s="2"/>
      <c r="O11895" s="2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</row>
    <row r="11896">
      <c r="A11896" s="2"/>
      <c r="B11896" s="2"/>
      <c r="C11896" s="2"/>
      <c r="D11896" s="2"/>
      <c r="E11896" s="2"/>
      <c r="F11896" s="2"/>
      <c r="G11896" s="2"/>
      <c r="H11896" s="2"/>
      <c r="I11896" s="2"/>
      <c r="J11896" s="2"/>
      <c r="K11896" s="2"/>
      <c r="L11896" s="2"/>
      <c r="M11896" s="2"/>
      <c r="N11896" s="2"/>
      <c r="O11896" s="2"/>
      <c r="P11896" s="2"/>
      <c r="Q11896" s="2"/>
      <c r="R11896" s="2"/>
      <c r="S11896" s="2"/>
      <c r="T11896" s="2"/>
      <c r="U11896" s="2"/>
      <c r="V11896" s="2"/>
      <c r="W11896" s="2"/>
      <c r="X11896" s="2"/>
      <c r="Y11896" s="2"/>
      <c r="Z11896" s="2"/>
    </row>
    <row r="11897">
      <c r="A11897" s="2"/>
      <c r="B11897" s="2"/>
      <c r="C11897" s="2"/>
      <c r="D11897" s="2"/>
      <c r="E11897" s="2"/>
      <c r="F11897" s="2"/>
      <c r="G11897" s="2"/>
      <c r="H11897" s="2"/>
      <c r="I11897" s="2"/>
      <c r="J11897" s="2"/>
      <c r="K11897" s="2"/>
      <c r="L11897" s="2"/>
      <c r="M11897" s="2"/>
      <c r="N11897" s="2"/>
      <c r="O11897" s="2"/>
      <c r="P11897" s="2"/>
      <c r="Q11897" s="2"/>
      <c r="R11897" s="2"/>
      <c r="S11897" s="2"/>
      <c r="T11897" s="2"/>
      <c r="U11897" s="2"/>
      <c r="V11897" s="2"/>
      <c r="W11897" s="2"/>
      <c r="X11897" s="2"/>
      <c r="Y11897" s="2"/>
      <c r="Z11897" s="2"/>
    </row>
    <row r="11898">
      <c r="A11898" s="2"/>
      <c r="B11898" s="2"/>
      <c r="C11898" s="2"/>
      <c r="D11898" s="2"/>
      <c r="E11898" s="2"/>
      <c r="F11898" s="2"/>
      <c r="G11898" s="2"/>
      <c r="H11898" s="2"/>
      <c r="I11898" s="2"/>
      <c r="J11898" s="2"/>
      <c r="K11898" s="2"/>
      <c r="L11898" s="2"/>
      <c r="M11898" s="2"/>
      <c r="N11898" s="2"/>
      <c r="O11898" s="2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</row>
    <row r="11899">
      <c r="A11899" s="2"/>
      <c r="B11899" s="2"/>
      <c r="C11899" s="2"/>
      <c r="D11899" s="2"/>
      <c r="E11899" s="2"/>
      <c r="F11899" s="2"/>
      <c r="G11899" s="2"/>
      <c r="H11899" s="2"/>
      <c r="I11899" s="2"/>
      <c r="J11899" s="2"/>
      <c r="K11899" s="2"/>
      <c r="L11899" s="2"/>
      <c r="M11899" s="2"/>
      <c r="N11899" s="2"/>
      <c r="O11899" s="2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</row>
    <row r="11900">
      <c r="A11900" s="2"/>
      <c r="B11900" s="2"/>
      <c r="C11900" s="2"/>
      <c r="D11900" s="2"/>
      <c r="E11900" s="2"/>
      <c r="F11900" s="2"/>
      <c r="G11900" s="2"/>
      <c r="H11900" s="2"/>
      <c r="I11900" s="2"/>
      <c r="J11900" s="2"/>
      <c r="K11900" s="2"/>
      <c r="L11900" s="2"/>
      <c r="M11900" s="2"/>
      <c r="N11900" s="2"/>
      <c r="O11900" s="2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</row>
    <row r="11901">
      <c r="A11901" s="2"/>
      <c r="B11901" s="2"/>
      <c r="C11901" s="2"/>
      <c r="D11901" s="2"/>
      <c r="E11901" s="2"/>
      <c r="F11901" s="2"/>
      <c r="G11901" s="2"/>
      <c r="H11901" s="2"/>
      <c r="I11901" s="2"/>
      <c r="J11901" s="2"/>
      <c r="K11901" s="2"/>
      <c r="L11901" s="2"/>
      <c r="M11901" s="2"/>
      <c r="N11901" s="2"/>
      <c r="O11901" s="2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</row>
    <row r="11902">
      <c r="A11902" s="2"/>
      <c r="B11902" s="2"/>
      <c r="C11902" s="2"/>
      <c r="D11902" s="2"/>
      <c r="E11902" s="2"/>
      <c r="F11902" s="2"/>
      <c r="G11902" s="2"/>
      <c r="H11902" s="2"/>
      <c r="I11902" s="2"/>
      <c r="J11902" s="2"/>
      <c r="K11902" s="2"/>
      <c r="L11902" s="2"/>
      <c r="M11902" s="2"/>
      <c r="N11902" s="2"/>
      <c r="O11902" s="2"/>
      <c r="P11902" s="2"/>
      <c r="Q11902" s="2"/>
      <c r="R11902" s="2"/>
      <c r="S11902" s="2"/>
      <c r="T11902" s="2"/>
      <c r="U11902" s="2"/>
      <c r="V11902" s="2"/>
      <c r="W11902" s="2"/>
      <c r="X11902" s="2"/>
      <c r="Y11902" s="2"/>
      <c r="Z11902" s="2"/>
    </row>
    <row r="11903">
      <c r="A11903" s="2"/>
      <c r="B11903" s="2"/>
      <c r="C11903" s="2"/>
      <c r="D11903" s="2"/>
      <c r="E11903" s="2"/>
      <c r="F11903" s="2"/>
      <c r="G11903" s="2"/>
      <c r="H11903" s="2"/>
      <c r="I11903" s="2"/>
      <c r="J11903" s="2"/>
      <c r="K11903" s="2"/>
      <c r="L11903" s="2"/>
      <c r="M11903" s="2"/>
      <c r="N11903" s="2"/>
      <c r="O11903" s="2"/>
      <c r="P11903" s="2"/>
      <c r="Q11903" s="2"/>
      <c r="R11903" s="2"/>
      <c r="S11903" s="2"/>
      <c r="T11903" s="2"/>
      <c r="U11903" s="2"/>
      <c r="V11903" s="2"/>
      <c r="W11903" s="2"/>
      <c r="X11903" s="2"/>
      <c r="Y11903" s="2"/>
      <c r="Z11903" s="2"/>
    </row>
    <row r="11904">
      <c r="A11904" s="2"/>
      <c r="B11904" s="2"/>
      <c r="C11904" s="2"/>
      <c r="D11904" s="2"/>
      <c r="E11904" s="2"/>
      <c r="F11904" s="2"/>
      <c r="G11904" s="2"/>
      <c r="H11904" s="2"/>
      <c r="I11904" s="2"/>
      <c r="J11904" s="2"/>
      <c r="K11904" s="2"/>
      <c r="L11904" s="2"/>
      <c r="M11904" s="2"/>
      <c r="N11904" s="2"/>
      <c r="O11904" s="2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</row>
    <row r="11905">
      <c r="A11905" s="2"/>
      <c r="B11905" s="2"/>
      <c r="C11905" s="2"/>
      <c r="D11905" s="2"/>
      <c r="E11905" s="2"/>
      <c r="F11905" s="2"/>
      <c r="G11905" s="2"/>
      <c r="H11905" s="2"/>
      <c r="I11905" s="2"/>
      <c r="J11905" s="2"/>
      <c r="K11905" s="2"/>
      <c r="L11905" s="2"/>
      <c r="M11905" s="2"/>
      <c r="N11905" s="2"/>
      <c r="O11905" s="2"/>
      <c r="P11905" s="2"/>
      <c r="Q11905" s="2"/>
      <c r="R11905" s="2"/>
      <c r="S11905" s="2"/>
      <c r="T11905" s="2"/>
      <c r="U11905" s="2"/>
      <c r="V11905" s="2"/>
      <c r="W11905" s="2"/>
      <c r="X11905" s="2"/>
      <c r="Y11905" s="2"/>
      <c r="Z11905" s="2"/>
    </row>
    <row r="11906">
      <c r="A11906" s="2"/>
      <c r="B11906" s="2"/>
      <c r="C11906" s="2"/>
      <c r="D11906" s="2"/>
      <c r="E11906" s="2"/>
      <c r="F11906" s="2"/>
      <c r="G11906" s="2"/>
      <c r="H11906" s="2"/>
      <c r="I11906" s="2"/>
      <c r="J11906" s="2"/>
      <c r="K11906" s="2"/>
      <c r="L11906" s="2"/>
      <c r="M11906" s="2"/>
      <c r="N11906" s="2"/>
      <c r="O11906" s="2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</row>
    <row r="11907">
      <c r="A11907" s="2"/>
      <c r="B11907" s="2"/>
      <c r="C11907" s="2"/>
      <c r="D11907" s="2"/>
      <c r="E11907" s="2"/>
      <c r="F11907" s="2"/>
      <c r="G11907" s="2"/>
      <c r="H11907" s="2"/>
      <c r="I11907" s="2"/>
      <c r="J11907" s="2"/>
      <c r="K11907" s="2"/>
      <c r="L11907" s="2"/>
      <c r="M11907" s="2"/>
      <c r="N11907" s="2"/>
      <c r="O11907" s="2"/>
      <c r="P11907" s="2"/>
      <c r="Q11907" s="2"/>
      <c r="R11907" s="2"/>
      <c r="S11907" s="2"/>
      <c r="T11907" s="2"/>
      <c r="U11907" s="2"/>
      <c r="V11907" s="2"/>
      <c r="W11907" s="2"/>
      <c r="X11907" s="2"/>
      <c r="Y11907" s="2"/>
      <c r="Z11907" s="2"/>
    </row>
    <row r="11908">
      <c r="A11908" s="2"/>
      <c r="B11908" s="2"/>
      <c r="C11908" s="2"/>
      <c r="D11908" s="2"/>
      <c r="E11908" s="2"/>
      <c r="F11908" s="2"/>
      <c r="G11908" s="2"/>
      <c r="H11908" s="2"/>
      <c r="I11908" s="2"/>
      <c r="J11908" s="2"/>
      <c r="K11908" s="2"/>
      <c r="L11908" s="2"/>
      <c r="M11908" s="2"/>
      <c r="N11908" s="2"/>
      <c r="O11908" s="2"/>
      <c r="P11908" s="2"/>
      <c r="Q11908" s="2"/>
      <c r="R11908" s="2"/>
      <c r="S11908" s="2"/>
      <c r="T11908" s="2"/>
      <c r="U11908" s="2"/>
      <c r="V11908" s="2"/>
      <c r="W11908" s="2"/>
      <c r="X11908" s="2"/>
      <c r="Y11908" s="2"/>
      <c r="Z11908" s="2"/>
    </row>
    <row r="11909">
      <c r="A11909" s="2"/>
      <c r="B11909" s="2"/>
      <c r="C11909" s="2"/>
      <c r="D11909" s="2"/>
      <c r="E11909" s="2"/>
      <c r="F11909" s="2"/>
      <c r="G11909" s="2"/>
      <c r="H11909" s="2"/>
      <c r="I11909" s="2"/>
      <c r="J11909" s="2"/>
      <c r="K11909" s="2"/>
      <c r="L11909" s="2"/>
      <c r="M11909" s="2"/>
      <c r="N11909" s="2"/>
      <c r="O11909" s="2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</row>
    <row r="11910">
      <c r="A11910" s="2"/>
      <c r="B11910" s="2"/>
      <c r="C11910" s="2"/>
      <c r="D11910" s="2"/>
      <c r="E11910" s="2"/>
      <c r="F11910" s="2"/>
      <c r="G11910" s="2"/>
      <c r="H11910" s="2"/>
      <c r="I11910" s="2"/>
      <c r="J11910" s="2"/>
      <c r="K11910" s="2"/>
      <c r="L11910" s="2"/>
      <c r="M11910" s="2"/>
      <c r="N11910" s="2"/>
      <c r="O11910" s="2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</row>
    <row r="11911">
      <c r="A11911" s="2"/>
      <c r="B11911" s="2"/>
      <c r="C11911" s="2"/>
      <c r="D11911" s="2"/>
      <c r="E11911" s="2"/>
      <c r="F11911" s="2"/>
      <c r="G11911" s="2"/>
      <c r="H11911" s="2"/>
      <c r="I11911" s="2"/>
      <c r="J11911" s="2"/>
      <c r="K11911" s="2"/>
      <c r="L11911" s="2"/>
      <c r="M11911" s="2"/>
      <c r="N11911" s="2"/>
      <c r="O11911" s="2"/>
      <c r="P11911" s="2"/>
      <c r="Q11911" s="2"/>
      <c r="R11911" s="2"/>
      <c r="S11911" s="2"/>
      <c r="T11911" s="2"/>
      <c r="U11911" s="2"/>
      <c r="V11911" s="2"/>
      <c r="W11911" s="2"/>
      <c r="X11911" s="2"/>
      <c r="Y11911" s="2"/>
      <c r="Z11911" s="2"/>
    </row>
    <row r="11912">
      <c r="A11912" s="2"/>
      <c r="B11912" s="2"/>
      <c r="C11912" s="2"/>
      <c r="D11912" s="2"/>
      <c r="E11912" s="2"/>
      <c r="F11912" s="2"/>
      <c r="G11912" s="2"/>
      <c r="H11912" s="2"/>
      <c r="I11912" s="2"/>
      <c r="J11912" s="2"/>
      <c r="K11912" s="2"/>
      <c r="L11912" s="2"/>
      <c r="M11912" s="2"/>
      <c r="N11912" s="2"/>
      <c r="O11912" s="2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</row>
    <row r="11913">
      <c r="A11913" s="2"/>
      <c r="B11913" s="2"/>
      <c r="C11913" s="2"/>
      <c r="D11913" s="2"/>
      <c r="E11913" s="2"/>
      <c r="F11913" s="2"/>
      <c r="G11913" s="2"/>
      <c r="H11913" s="2"/>
      <c r="I11913" s="2"/>
      <c r="J11913" s="2"/>
      <c r="K11913" s="2"/>
      <c r="L11913" s="2"/>
      <c r="M11913" s="2"/>
      <c r="N11913" s="2"/>
      <c r="O11913" s="2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</row>
    <row r="11914">
      <c r="A11914" s="2"/>
      <c r="B11914" s="2"/>
      <c r="C11914" s="2"/>
      <c r="D11914" s="2"/>
      <c r="E11914" s="2"/>
      <c r="F11914" s="2"/>
      <c r="G11914" s="2"/>
      <c r="H11914" s="2"/>
      <c r="I11914" s="2"/>
      <c r="J11914" s="2"/>
      <c r="K11914" s="2"/>
      <c r="L11914" s="2"/>
      <c r="M11914" s="2"/>
      <c r="N11914" s="2"/>
      <c r="O11914" s="2"/>
      <c r="P11914" s="2"/>
      <c r="Q11914" s="2"/>
      <c r="R11914" s="2"/>
      <c r="S11914" s="2"/>
      <c r="T11914" s="2"/>
      <c r="U11914" s="2"/>
      <c r="V11914" s="2"/>
      <c r="W11914" s="2"/>
      <c r="X11914" s="2"/>
      <c r="Y11914" s="2"/>
      <c r="Z11914" s="2"/>
    </row>
    <row r="11915">
      <c r="A11915" s="2"/>
      <c r="B11915" s="2"/>
      <c r="C11915" s="2"/>
      <c r="D11915" s="2"/>
      <c r="E11915" s="2"/>
      <c r="F11915" s="2"/>
      <c r="G11915" s="2"/>
      <c r="H11915" s="2"/>
      <c r="I11915" s="2"/>
      <c r="J11915" s="2"/>
      <c r="K11915" s="2"/>
      <c r="L11915" s="2"/>
      <c r="M11915" s="2"/>
      <c r="N11915" s="2"/>
      <c r="O11915" s="2"/>
      <c r="P11915" s="2"/>
      <c r="Q11915" s="2"/>
      <c r="R11915" s="2"/>
      <c r="S11915" s="2"/>
      <c r="T11915" s="2"/>
      <c r="U11915" s="2"/>
      <c r="V11915" s="2"/>
      <c r="W11915" s="2"/>
      <c r="X11915" s="2"/>
      <c r="Y11915" s="2"/>
      <c r="Z11915" s="2"/>
    </row>
    <row r="11916">
      <c r="A11916" s="2"/>
      <c r="B11916" s="2"/>
      <c r="C11916" s="2"/>
      <c r="D11916" s="2"/>
      <c r="E11916" s="2"/>
      <c r="F11916" s="2"/>
      <c r="G11916" s="2"/>
      <c r="H11916" s="2"/>
      <c r="I11916" s="2"/>
      <c r="J11916" s="2"/>
      <c r="K11916" s="2"/>
      <c r="L11916" s="2"/>
      <c r="M11916" s="2"/>
      <c r="N11916" s="2"/>
      <c r="O11916" s="2"/>
      <c r="P11916" s="2"/>
      <c r="Q11916" s="2"/>
      <c r="R11916" s="2"/>
      <c r="S11916" s="2"/>
      <c r="T11916" s="2"/>
      <c r="U11916" s="2"/>
      <c r="V11916" s="2"/>
      <c r="W11916" s="2"/>
      <c r="X11916" s="2"/>
      <c r="Y11916" s="2"/>
      <c r="Z11916" s="2"/>
    </row>
    <row r="11917">
      <c r="A11917" s="2"/>
      <c r="B11917" s="2"/>
      <c r="C11917" s="2"/>
      <c r="D11917" s="2"/>
      <c r="E11917" s="2"/>
      <c r="F11917" s="2"/>
      <c r="G11917" s="2"/>
      <c r="H11917" s="2"/>
      <c r="I11917" s="2"/>
      <c r="J11917" s="2"/>
      <c r="K11917" s="2"/>
      <c r="L11917" s="2"/>
      <c r="M11917" s="2"/>
      <c r="N11917" s="2"/>
      <c r="O11917" s="2"/>
      <c r="P11917" s="2"/>
      <c r="Q11917" s="2"/>
      <c r="R11917" s="2"/>
      <c r="S11917" s="2"/>
      <c r="T11917" s="2"/>
      <c r="U11917" s="2"/>
      <c r="V11917" s="2"/>
      <c r="W11917" s="2"/>
      <c r="X11917" s="2"/>
      <c r="Y11917" s="2"/>
      <c r="Z11917" s="2"/>
    </row>
    <row r="11918">
      <c r="A11918" s="2"/>
      <c r="B11918" s="2"/>
      <c r="C11918" s="2"/>
      <c r="D11918" s="2"/>
      <c r="E11918" s="2"/>
      <c r="F11918" s="2"/>
      <c r="G11918" s="2"/>
      <c r="H11918" s="2"/>
      <c r="I11918" s="2"/>
      <c r="J11918" s="2"/>
      <c r="K11918" s="2"/>
      <c r="L11918" s="2"/>
      <c r="M11918" s="2"/>
      <c r="N11918" s="2"/>
      <c r="O11918" s="2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</row>
    <row r="11919">
      <c r="A11919" s="2"/>
      <c r="B11919" s="2"/>
      <c r="C11919" s="2"/>
      <c r="D11919" s="2"/>
      <c r="E11919" s="2"/>
      <c r="F11919" s="2"/>
      <c r="G11919" s="2"/>
      <c r="H11919" s="2"/>
      <c r="I11919" s="2"/>
      <c r="J11919" s="2"/>
      <c r="K11919" s="2"/>
      <c r="L11919" s="2"/>
      <c r="M11919" s="2"/>
      <c r="N11919" s="2"/>
      <c r="O11919" s="2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</row>
    <row r="11920">
      <c r="A11920" s="2"/>
      <c r="B11920" s="2"/>
      <c r="C11920" s="2"/>
      <c r="D11920" s="2"/>
      <c r="E11920" s="2"/>
      <c r="F11920" s="2"/>
      <c r="G11920" s="2"/>
      <c r="H11920" s="2"/>
      <c r="I11920" s="2"/>
      <c r="J11920" s="2"/>
      <c r="K11920" s="2"/>
      <c r="L11920" s="2"/>
      <c r="M11920" s="2"/>
      <c r="N11920" s="2"/>
      <c r="O11920" s="2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</row>
    <row r="11921">
      <c r="A11921" s="2"/>
      <c r="B11921" s="2"/>
      <c r="C11921" s="2"/>
      <c r="D11921" s="2"/>
      <c r="E11921" s="2"/>
      <c r="F11921" s="2"/>
      <c r="G11921" s="2"/>
      <c r="H11921" s="2"/>
      <c r="I11921" s="2"/>
      <c r="J11921" s="2"/>
      <c r="K11921" s="2"/>
      <c r="L11921" s="2"/>
      <c r="M11921" s="2"/>
      <c r="N11921" s="2"/>
      <c r="O11921" s="2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</row>
    <row r="11922">
      <c r="A11922" s="2"/>
      <c r="B11922" s="2"/>
      <c r="C11922" s="2"/>
      <c r="D11922" s="2"/>
      <c r="E11922" s="2"/>
      <c r="F11922" s="2"/>
      <c r="G11922" s="2"/>
      <c r="H11922" s="2"/>
      <c r="I11922" s="2"/>
      <c r="J11922" s="2"/>
      <c r="K11922" s="2"/>
      <c r="L11922" s="2"/>
      <c r="M11922" s="2"/>
      <c r="N11922" s="2"/>
      <c r="O11922" s="2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</row>
    <row r="11923">
      <c r="A11923" s="2"/>
      <c r="B11923" s="2"/>
      <c r="C11923" s="2"/>
      <c r="D11923" s="2"/>
      <c r="E11923" s="2"/>
      <c r="F11923" s="2"/>
      <c r="G11923" s="2"/>
      <c r="H11923" s="2"/>
      <c r="I11923" s="2"/>
      <c r="J11923" s="2"/>
      <c r="K11923" s="2"/>
      <c r="L11923" s="2"/>
      <c r="M11923" s="2"/>
      <c r="N11923" s="2"/>
      <c r="O11923" s="2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</row>
    <row r="11924">
      <c r="A11924" s="2"/>
      <c r="B11924" s="2"/>
      <c r="C11924" s="2"/>
      <c r="D11924" s="2"/>
      <c r="E11924" s="2"/>
      <c r="F11924" s="2"/>
      <c r="G11924" s="2"/>
      <c r="H11924" s="2"/>
      <c r="I11924" s="2"/>
      <c r="J11924" s="2"/>
      <c r="K11924" s="2"/>
      <c r="L11924" s="2"/>
      <c r="M11924" s="2"/>
      <c r="N11924" s="2"/>
      <c r="O11924" s="2"/>
      <c r="P11924" s="2"/>
      <c r="Q11924" s="2"/>
      <c r="R11924" s="2"/>
      <c r="S11924" s="2"/>
      <c r="T11924" s="2"/>
      <c r="U11924" s="2"/>
      <c r="V11924" s="2"/>
      <c r="W11924" s="2"/>
      <c r="X11924" s="2"/>
      <c r="Y11924" s="2"/>
      <c r="Z11924" s="2"/>
    </row>
    <row r="11925">
      <c r="A11925" s="2"/>
      <c r="B11925" s="2"/>
      <c r="C11925" s="2"/>
      <c r="D11925" s="2"/>
      <c r="E11925" s="2"/>
      <c r="F11925" s="2"/>
      <c r="G11925" s="2"/>
      <c r="H11925" s="2"/>
      <c r="I11925" s="2"/>
      <c r="J11925" s="2"/>
      <c r="K11925" s="2"/>
      <c r="L11925" s="2"/>
      <c r="M11925" s="2"/>
      <c r="N11925" s="2"/>
      <c r="O11925" s="2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</row>
    <row r="11926">
      <c r="A11926" s="2"/>
      <c r="B11926" s="2"/>
      <c r="C11926" s="2"/>
      <c r="D11926" s="2"/>
      <c r="E11926" s="2"/>
      <c r="F11926" s="2"/>
      <c r="G11926" s="2"/>
      <c r="H11926" s="2"/>
      <c r="I11926" s="2"/>
      <c r="J11926" s="2"/>
      <c r="K11926" s="2"/>
      <c r="L11926" s="2"/>
      <c r="M11926" s="2"/>
      <c r="N11926" s="2"/>
      <c r="O11926" s="2"/>
      <c r="P11926" s="2"/>
      <c r="Q11926" s="2"/>
      <c r="R11926" s="2"/>
      <c r="S11926" s="2"/>
      <c r="T11926" s="2"/>
      <c r="U11926" s="2"/>
      <c r="V11926" s="2"/>
      <c r="W11926" s="2"/>
      <c r="X11926" s="2"/>
      <c r="Y11926" s="2"/>
      <c r="Z11926" s="2"/>
    </row>
    <row r="11927">
      <c r="A11927" s="2"/>
      <c r="B11927" s="2"/>
      <c r="C11927" s="2"/>
      <c r="D11927" s="2"/>
      <c r="E11927" s="2"/>
      <c r="F11927" s="2"/>
      <c r="G11927" s="2"/>
      <c r="H11927" s="2"/>
      <c r="I11927" s="2"/>
      <c r="J11927" s="2"/>
      <c r="K11927" s="2"/>
      <c r="L11927" s="2"/>
      <c r="M11927" s="2"/>
      <c r="N11927" s="2"/>
      <c r="O11927" s="2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</row>
    <row r="11928">
      <c r="A11928" s="2"/>
      <c r="B11928" s="2"/>
      <c r="C11928" s="2"/>
      <c r="D11928" s="2"/>
      <c r="E11928" s="2"/>
      <c r="F11928" s="2"/>
      <c r="G11928" s="2"/>
      <c r="H11928" s="2"/>
      <c r="I11928" s="2"/>
      <c r="J11928" s="2"/>
      <c r="K11928" s="2"/>
      <c r="L11928" s="2"/>
      <c r="M11928" s="2"/>
      <c r="N11928" s="2"/>
      <c r="O11928" s="2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</row>
    <row r="11929">
      <c r="A11929" s="2"/>
      <c r="B11929" s="2"/>
      <c r="C11929" s="2"/>
      <c r="D11929" s="2"/>
      <c r="E11929" s="2"/>
      <c r="F11929" s="2"/>
      <c r="G11929" s="2"/>
      <c r="H11929" s="2"/>
      <c r="I11929" s="2"/>
      <c r="J11929" s="2"/>
      <c r="K11929" s="2"/>
      <c r="L11929" s="2"/>
      <c r="M11929" s="2"/>
      <c r="N11929" s="2"/>
      <c r="O11929" s="2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</row>
    <row r="11930">
      <c r="A11930" s="2"/>
      <c r="B11930" s="2"/>
      <c r="C11930" s="2"/>
      <c r="D11930" s="2"/>
      <c r="E11930" s="2"/>
      <c r="F11930" s="2"/>
      <c r="G11930" s="2"/>
      <c r="H11930" s="2"/>
      <c r="I11930" s="2"/>
      <c r="J11930" s="2"/>
      <c r="K11930" s="2"/>
      <c r="L11930" s="2"/>
      <c r="M11930" s="2"/>
      <c r="N11930" s="2"/>
      <c r="O11930" s="2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</row>
    <row r="11931">
      <c r="A11931" s="2"/>
      <c r="B11931" s="2"/>
      <c r="C11931" s="2"/>
      <c r="D11931" s="2"/>
      <c r="E11931" s="2"/>
      <c r="F11931" s="2"/>
      <c r="G11931" s="2"/>
      <c r="H11931" s="2"/>
      <c r="I11931" s="2"/>
      <c r="J11931" s="2"/>
      <c r="K11931" s="2"/>
      <c r="L11931" s="2"/>
      <c r="M11931" s="2"/>
      <c r="N11931" s="2"/>
      <c r="O11931" s="2"/>
      <c r="P11931" s="2"/>
      <c r="Q11931" s="2"/>
      <c r="R11931" s="2"/>
      <c r="S11931" s="2"/>
      <c r="T11931" s="2"/>
      <c r="U11931" s="2"/>
      <c r="V11931" s="2"/>
      <c r="W11931" s="2"/>
      <c r="X11931" s="2"/>
      <c r="Y11931" s="2"/>
      <c r="Z11931" s="2"/>
    </row>
    <row r="11932">
      <c r="A11932" s="2"/>
      <c r="B11932" s="2"/>
      <c r="C11932" s="2"/>
      <c r="D11932" s="2"/>
      <c r="E11932" s="2"/>
      <c r="F11932" s="2"/>
      <c r="G11932" s="2"/>
      <c r="H11932" s="2"/>
      <c r="I11932" s="2"/>
      <c r="J11932" s="2"/>
      <c r="K11932" s="2"/>
      <c r="L11932" s="2"/>
      <c r="M11932" s="2"/>
      <c r="N11932" s="2"/>
      <c r="O11932" s="2"/>
      <c r="P11932" s="2"/>
      <c r="Q11932" s="2"/>
      <c r="R11932" s="2"/>
      <c r="S11932" s="2"/>
      <c r="T11932" s="2"/>
      <c r="U11932" s="2"/>
      <c r="V11932" s="2"/>
      <c r="W11932" s="2"/>
      <c r="X11932" s="2"/>
      <c r="Y11932" s="2"/>
      <c r="Z11932" s="2"/>
    </row>
    <row r="11933">
      <c r="A11933" s="2"/>
      <c r="B11933" s="2"/>
      <c r="C11933" s="2"/>
      <c r="D11933" s="2"/>
      <c r="E11933" s="2"/>
      <c r="F11933" s="2"/>
      <c r="G11933" s="2"/>
      <c r="H11933" s="2"/>
      <c r="I11933" s="2"/>
      <c r="J11933" s="2"/>
      <c r="K11933" s="2"/>
      <c r="L11933" s="2"/>
      <c r="M11933" s="2"/>
      <c r="N11933" s="2"/>
      <c r="O11933" s="2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</row>
    <row r="11934">
      <c r="A11934" s="2"/>
      <c r="B11934" s="2"/>
      <c r="C11934" s="2"/>
      <c r="D11934" s="2"/>
      <c r="E11934" s="2"/>
      <c r="F11934" s="2"/>
      <c r="G11934" s="2"/>
      <c r="H11934" s="2"/>
      <c r="I11934" s="2"/>
      <c r="J11934" s="2"/>
      <c r="K11934" s="2"/>
      <c r="L11934" s="2"/>
      <c r="M11934" s="2"/>
      <c r="N11934" s="2"/>
      <c r="O11934" s="2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</row>
    <row r="11935">
      <c r="A11935" s="2"/>
      <c r="B11935" s="2"/>
      <c r="C11935" s="2"/>
      <c r="D11935" s="2"/>
      <c r="E11935" s="2"/>
      <c r="F11935" s="2"/>
      <c r="G11935" s="2"/>
      <c r="H11935" s="2"/>
      <c r="I11935" s="2"/>
      <c r="J11935" s="2"/>
      <c r="K11935" s="2"/>
      <c r="L11935" s="2"/>
      <c r="M11935" s="2"/>
      <c r="N11935" s="2"/>
      <c r="O11935" s="2"/>
      <c r="P11935" s="2"/>
      <c r="Q11935" s="2"/>
      <c r="R11935" s="2"/>
      <c r="S11935" s="2"/>
      <c r="T11935" s="2"/>
      <c r="U11935" s="2"/>
      <c r="V11935" s="2"/>
      <c r="W11935" s="2"/>
      <c r="X11935" s="2"/>
      <c r="Y11935" s="2"/>
      <c r="Z11935" s="2"/>
    </row>
    <row r="11936">
      <c r="A11936" s="2"/>
      <c r="B11936" s="2"/>
      <c r="C11936" s="2"/>
      <c r="D11936" s="2"/>
      <c r="E11936" s="2"/>
      <c r="F11936" s="2"/>
      <c r="G11936" s="2"/>
      <c r="H11936" s="2"/>
      <c r="I11936" s="2"/>
      <c r="J11936" s="2"/>
      <c r="K11936" s="2"/>
      <c r="L11936" s="2"/>
      <c r="M11936" s="2"/>
      <c r="N11936" s="2"/>
      <c r="O11936" s="2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</row>
    <row r="11937">
      <c r="A11937" s="2"/>
      <c r="B11937" s="2"/>
      <c r="C11937" s="2"/>
      <c r="D11937" s="2"/>
      <c r="E11937" s="2"/>
      <c r="F11937" s="2"/>
      <c r="G11937" s="2"/>
      <c r="H11937" s="2"/>
      <c r="I11937" s="2"/>
      <c r="J11937" s="2"/>
      <c r="K11937" s="2"/>
      <c r="L11937" s="2"/>
      <c r="M11937" s="2"/>
      <c r="N11937" s="2"/>
      <c r="O11937" s="2"/>
      <c r="P11937" s="2"/>
      <c r="Q11937" s="2"/>
      <c r="R11937" s="2"/>
      <c r="S11937" s="2"/>
      <c r="T11937" s="2"/>
      <c r="U11937" s="2"/>
      <c r="V11937" s="2"/>
      <c r="W11937" s="2"/>
      <c r="X11937" s="2"/>
      <c r="Y11937" s="2"/>
      <c r="Z11937" s="2"/>
    </row>
    <row r="11938">
      <c r="A11938" s="2"/>
      <c r="B11938" s="2"/>
      <c r="C11938" s="2"/>
      <c r="D11938" s="2"/>
      <c r="E11938" s="2"/>
      <c r="F11938" s="2"/>
      <c r="G11938" s="2"/>
      <c r="H11938" s="2"/>
      <c r="I11938" s="2"/>
      <c r="J11938" s="2"/>
      <c r="K11938" s="2"/>
      <c r="L11938" s="2"/>
      <c r="M11938" s="2"/>
      <c r="N11938" s="2"/>
      <c r="O11938" s="2"/>
      <c r="P11938" s="2"/>
      <c r="Q11938" s="2"/>
      <c r="R11938" s="2"/>
      <c r="S11938" s="2"/>
      <c r="T11938" s="2"/>
      <c r="U11938" s="2"/>
      <c r="V11938" s="2"/>
      <c r="W11938" s="2"/>
      <c r="X11938" s="2"/>
      <c r="Y11938" s="2"/>
      <c r="Z11938" s="2"/>
    </row>
    <row r="11939">
      <c r="A11939" s="2"/>
      <c r="B11939" s="2"/>
      <c r="C11939" s="2"/>
      <c r="D11939" s="2"/>
      <c r="E11939" s="2"/>
      <c r="F11939" s="2"/>
      <c r="G11939" s="2"/>
      <c r="H11939" s="2"/>
      <c r="I11939" s="2"/>
      <c r="J11939" s="2"/>
      <c r="K11939" s="2"/>
      <c r="L11939" s="2"/>
      <c r="M11939" s="2"/>
      <c r="N11939" s="2"/>
      <c r="O11939" s="2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</row>
    <row r="11940">
      <c r="A11940" s="2"/>
      <c r="B11940" s="2"/>
      <c r="C11940" s="2"/>
      <c r="D11940" s="2"/>
      <c r="E11940" s="2"/>
      <c r="F11940" s="2"/>
      <c r="G11940" s="2"/>
      <c r="H11940" s="2"/>
      <c r="I11940" s="2"/>
      <c r="J11940" s="2"/>
      <c r="K11940" s="2"/>
      <c r="L11940" s="2"/>
      <c r="M11940" s="2"/>
      <c r="N11940" s="2"/>
      <c r="O11940" s="2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</row>
    <row r="11941">
      <c r="A11941" s="2"/>
      <c r="B11941" s="2"/>
      <c r="C11941" s="2"/>
      <c r="D11941" s="2"/>
      <c r="E11941" s="2"/>
      <c r="F11941" s="2"/>
      <c r="G11941" s="2"/>
      <c r="H11941" s="2"/>
      <c r="I11941" s="2"/>
      <c r="J11941" s="2"/>
      <c r="K11941" s="2"/>
      <c r="L11941" s="2"/>
      <c r="M11941" s="2"/>
      <c r="N11941" s="2"/>
      <c r="O11941" s="2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</row>
    <row r="11942">
      <c r="A11942" s="2"/>
      <c r="B11942" s="2"/>
      <c r="C11942" s="2"/>
      <c r="D11942" s="2"/>
      <c r="E11942" s="2"/>
      <c r="F11942" s="2"/>
      <c r="G11942" s="2"/>
      <c r="H11942" s="2"/>
      <c r="I11942" s="2"/>
      <c r="J11942" s="2"/>
      <c r="K11942" s="2"/>
      <c r="L11942" s="2"/>
      <c r="M11942" s="2"/>
      <c r="N11942" s="2"/>
      <c r="O11942" s="2"/>
      <c r="P11942" s="2"/>
      <c r="Q11942" s="2"/>
      <c r="R11942" s="2"/>
      <c r="S11942" s="2"/>
      <c r="T11942" s="2"/>
      <c r="U11942" s="2"/>
      <c r="V11942" s="2"/>
      <c r="W11942" s="2"/>
      <c r="X11942" s="2"/>
      <c r="Y11942" s="2"/>
      <c r="Z11942" s="2"/>
    </row>
    <row r="11943">
      <c r="A11943" s="2"/>
      <c r="B11943" s="2"/>
      <c r="C11943" s="2"/>
      <c r="D11943" s="2"/>
      <c r="E11943" s="2"/>
      <c r="F11943" s="2"/>
      <c r="G11943" s="2"/>
      <c r="H11943" s="2"/>
      <c r="I11943" s="2"/>
      <c r="J11943" s="2"/>
      <c r="K11943" s="2"/>
      <c r="L11943" s="2"/>
      <c r="M11943" s="2"/>
      <c r="N11943" s="2"/>
      <c r="O11943" s="2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</row>
    <row r="11944">
      <c r="A11944" s="2"/>
      <c r="B11944" s="2"/>
      <c r="C11944" s="2"/>
      <c r="D11944" s="2"/>
      <c r="E11944" s="2"/>
      <c r="F11944" s="2"/>
      <c r="G11944" s="2"/>
      <c r="H11944" s="2"/>
      <c r="I11944" s="2"/>
      <c r="J11944" s="2"/>
      <c r="K11944" s="2"/>
      <c r="L11944" s="2"/>
      <c r="M11944" s="2"/>
      <c r="N11944" s="2"/>
      <c r="O11944" s="2"/>
      <c r="P11944" s="2"/>
      <c r="Q11944" s="2"/>
      <c r="R11944" s="2"/>
      <c r="S11944" s="2"/>
      <c r="T11944" s="2"/>
      <c r="U11944" s="2"/>
      <c r="V11944" s="2"/>
      <c r="W11944" s="2"/>
      <c r="X11944" s="2"/>
      <c r="Y11944" s="2"/>
      <c r="Z11944" s="2"/>
    </row>
    <row r="11945">
      <c r="A11945" s="2"/>
      <c r="B11945" s="2"/>
      <c r="C11945" s="2"/>
      <c r="D11945" s="2"/>
      <c r="E11945" s="2"/>
      <c r="F11945" s="2"/>
      <c r="G11945" s="2"/>
      <c r="H11945" s="2"/>
      <c r="I11945" s="2"/>
      <c r="J11945" s="2"/>
      <c r="K11945" s="2"/>
      <c r="L11945" s="2"/>
      <c r="M11945" s="2"/>
      <c r="N11945" s="2"/>
      <c r="O11945" s="2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</row>
    <row r="11946">
      <c r="A11946" s="2"/>
      <c r="B11946" s="2"/>
      <c r="C11946" s="2"/>
      <c r="D11946" s="2"/>
      <c r="E11946" s="2"/>
      <c r="F11946" s="2"/>
      <c r="G11946" s="2"/>
      <c r="H11946" s="2"/>
      <c r="I11946" s="2"/>
      <c r="J11946" s="2"/>
      <c r="K11946" s="2"/>
      <c r="L11946" s="2"/>
      <c r="M11946" s="2"/>
      <c r="N11946" s="2"/>
      <c r="O11946" s="2"/>
      <c r="P11946" s="2"/>
      <c r="Q11946" s="2"/>
      <c r="R11946" s="2"/>
      <c r="S11946" s="2"/>
      <c r="T11946" s="2"/>
      <c r="U11946" s="2"/>
      <c r="V11946" s="2"/>
      <c r="W11946" s="2"/>
      <c r="X11946" s="2"/>
      <c r="Y11946" s="2"/>
      <c r="Z11946" s="2"/>
    </row>
    <row r="11947">
      <c r="A11947" s="2"/>
      <c r="B11947" s="2"/>
      <c r="C11947" s="2"/>
      <c r="D11947" s="2"/>
      <c r="E11947" s="2"/>
      <c r="F11947" s="2"/>
      <c r="G11947" s="2"/>
      <c r="H11947" s="2"/>
      <c r="I11947" s="2"/>
      <c r="J11947" s="2"/>
      <c r="K11947" s="2"/>
      <c r="L11947" s="2"/>
      <c r="M11947" s="2"/>
      <c r="N11947" s="2"/>
      <c r="O11947" s="2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</row>
    <row r="11948">
      <c r="A11948" s="2"/>
      <c r="B11948" s="2"/>
      <c r="C11948" s="2"/>
      <c r="D11948" s="2"/>
      <c r="E11948" s="2"/>
      <c r="F11948" s="2"/>
      <c r="G11948" s="2"/>
      <c r="H11948" s="2"/>
      <c r="I11948" s="2"/>
      <c r="J11948" s="2"/>
      <c r="K11948" s="2"/>
      <c r="L11948" s="2"/>
      <c r="M11948" s="2"/>
      <c r="N11948" s="2"/>
      <c r="O11948" s="2"/>
      <c r="P11948" s="2"/>
      <c r="Q11948" s="2"/>
      <c r="R11948" s="2"/>
      <c r="S11948" s="2"/>
      <c r="T11948" s="2"/>
      <c r="U11948" s="2"/>
      <c r="V11948" s="2"/>
      <c r="W11948" s="2"/>
      <c r="X11948" s="2"/>
      <c r="Y11948" s="2"/>
      <c r="Z11948" s="2"/>
    </row>
    <row r="11949">
      <c r="A11949" s="2"/>
      <c r="B11949" s="2"/>
      <c r="C11949" s="2"/>
      <c r="D11949" s="2"/>
      <c r="E11949" s="2"/>
      <c r="F11949" s="2"/>
      <c r="G11949" s="2"/>
      <c r="H11949" s="2"/>
      <c r="I11949" s="2"/>
      <c r="J11949" s="2"/>
      <c r="K11949" s="2"/>
      <c r="L11949" s="2"/>
      <c r="M11949" s="2"/>
      <c r="N11949" s="2"/>
      <c r="O11949" s="2"/>
      <c r="P11949" s="2"/>
      <c r="Q11949" s="2"/>
      <c r="R11949" s="2"/>
      <c r="S11949" s="2"/>
      <c r="T11949" s="2"/>
      <c r="U11949" s="2"/>
      <c r="V11949" s="2"/>
      <c r="W11949" s="2"/>
      <c r="X11949" s="2"/>
      <c r="Y11949" s="2"/>
      <c r="Z11949" s="2"/>
    </row>
    <row r="11950">
      <c r="A11950" s="2"/>
      <c r="B11950" s="2"/>
      <c r="C11950" s="2"/>
      <c r="D11950" s="2"/>
      <c r="E11950" s="2"/>
      <c r="F11950" s="2"/>
      <c r="G11950" s="2"/>
      <c r="H11950" s="2"/>
      <c r="I11950" s="2"/>
      <c r="J11950" s="2"/>
      <c r="K11950" s="2"/>
      <c r="L11950" s="2"/>
      <c r="M11950" s="2"/>
      <c r="N11950" s="2"/>
      <c r="O11950" s="2"/>
      <c r="P11950" s="2"/>
      <c r="Q11950" s="2"/>
      <c r="R11950" s="2"/>
      <c r="S11950" s="2"/>
      <c r="T11950" s="2"/>
      <c r="U11950" s="2"/>
      <c r="V11950" s="2"/>
      <c r="W11950" s="2"/>
      <c r="X11950" s="2"/>
      <c r="Y11950" s="2"/>
      <c r="Z11950" s="2"/>
    </row>
    <row r="11951">
      <c r="A11951" s="2"/>
      <c r="B11951" s="2"/>
      <c r="C11951" s="2"/>
      <c r="D11951" s="2"/>
      <c r="E11951" s="2"/>
      <c r="F11951" s="2"/>
      <c r="G11951" s="2"/>
      <c r="H11951" s="2"/>
      <c r="I11951" s="2"/>
      <c r="J11951" s="2"/>
      <c r="K11951" s="2"/>
      <c r="L11951" s="2"/>
      <c r="M11951" s="2"/>
      <c r="N11951" s="2"/>
      <c r="O11951" s="2"/>
      <c r="P11951" s="2"/>
      <c r="Q11951" s="2"/>
      <c r="R11951" s="2"/>
      <c r="S11951" s="2"/>
      <c r="T11951" s="2"/>
      <c r="U11951" s="2"/>
      <c r="V11951" s="2"/>
      <c r="W11951" s="2"/>
      <c r="X11951" s="2"/>
      <c r="Y11951" s="2"/>
      <c r="Z11951" s="2"/>
    </row>
    <row r="11952">
      <c r="A11952" s="2"/>
      <c r="B11952" s="2"/>
      <c r="C11952" s="2"/>
      <c r="D11952" s="2"/>
      <c r="E11952" s="2"/>
      <c r="F11952" s="2"/>
      <c r="G11952" s="2"/>
      <c r="H11952" s="2"/>
      <c r="I11952" s="2"/>
      <c r="J11952" s="2"/>
      <c r="K11952" s="2"/>
      <c r="L11952" s="2"/>
      <c r="M11952" s="2"/>
      <c r="N11952" s="2"/>
      <c r="O11952" s="2"/>
      <c r="P11952" s="2"/>
      <c r="Q11952" s="2"/>
      <c r="R11952" s="2"/>
      <c r="S11952" s="2"/>
      <c r="T11952" s="2"/>
      <c r="U11952" s="2"/>
      <c r="V11952" s="2"/>
      <c r="W11952" s="2"/>
      <c r="X11952" s="2"/>
      <c r="Y11952" s="2"/>
      <c r="Z11952" s="2"/>
    </row>
    <row r="11953">
      <c r="A11953" s="2"/>
      <c r="B11953" s="2"/>
      <c r="C11953" s="2"/>
      <c r="D11953" s="2"/>
      <c r="E11953" s="2"/>
      <c r="F11953" s="2"/>
      <c r="G11953" s="2"/>
      <c r="H11953" s="2"/>
      <c r="I11953" s="2"/>
      <c r="J11953" s="2"/>
      <c r="K11953" s="2"/>
      <c r="L11953" s="2"/>
      <c r="M11953" s="2"/>
      <c r="N11953" s="2"/>
      <c r="O11953" s="2"/>
      <c r="P11953" s="2"/>
      <c r="Q11953" s="2"/>
      <c r="R11953" s="2"/>
      <c r="S11953" s="2"/>
      <c r="T11953" s="2"/>
      <c r="U11953" s="2"/>
      <c r="V11953" s="2"/>
      <c r="W11953" s="2"/>
      <c r="X11953" s="2"/>
      <c r="Y11953" s="2"/>
      <c r="Z11953" s="2"/>
    </row>
    <row r="11954">
      <c r="A11954" s="2"/>
      <c r="B11954" s="2"/>
      <c r="C11954" s="2"/>
      <c r="D11954" s="2"/>
      <c r="E11954" s="2"/>
      <c r="F11954" s="2"/>
      <c r="G11954" s="2"/>
      <c r="H11954" s="2"/>
      <c r="I11954" s="2"/>
      <c r="J11954" s="2"/>
      <c r="K11954" s="2"/>
      <c r="L11954" s="2"/>
      <c r="M11954" s="2"/>
      <c r="N11954" s="2"/>
      <c r="O11954" s="2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</row>
    <row r="11955">
      <c r="A11955" s="2"/>
      <c r="B11955" s="2"/>
      <c r="C11955" s="2"/>
      <c r="D11955" s="2"/>
      <c r="E11955" s="2"/>
      <c r="F11955" s="2"/>
      <c r="G11955" s="2"/>
      <c r="H11955" s="2"/>
      <c r="I11955" s="2"/>
      <c r="J11955" s="2"/>
      <c r="K11955" s="2"/>
      <c r="L11955" s="2"/>
      <c r="M11955" s="2"/>
      <c r="N11955" s="2"/>
      <c r="O11955" s="2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</row>
    <row r="11956">
      <c r="A11956" s="2"/>
      <c r="B11956" s="2"/>
      <c r="C11956" s="2"/>
      <c r="D11956" s="2"/>
      <c r="E11956" s="2"/>
      <c r="F11956" s="2"/>
      <c r="G11956" s="2"/>
      <c r="H11956" s="2"/>
      <c r="I11956" s="2"/>
      <c r="J11956" s="2"/>
      <c r="K11956" s="2"/>
      <c r="L11956" s="2"/>
      <c r="M11956" s="2"/>
      <c r="N11956" s="2"/>
      <c r="O11956" s="2"/>
      <c r="P11956" s="2"/>
      <c r="Q11956" s="2"/>
      <c r="R11956" s="2"/>
      <c r="S11956" s="2"/>
      <c r="T11956" s="2"/>
      <c r="U11956" s="2"/>
      <c r="V11956" s="2"/>
      <c r="W11956" s="2"/>
      <c r="X11956" s="2"/>
      <c r="Y11956" s="2"/>
      <c r="Z11956" s="2"/>
    </row>
    <row r="11957">
      <c r="A11957" s="2"/>
      <c r="B11957" s="2"/>
      <c r="C11957" s="2"/>
      <c r="D11957" s="2"/>
      <c r="E11957" s="2"/>
      <c r="F11957" s="2"/>
      <c r="G11957" s="2"/>
      <c r="H11957" s="2"/>
      <c r="I11957" s="2"/>
      <c r="J11957" s="2"/>
      <c r="K11957" s="2"/>
      <c r="L11957" s="2"/>
      <c r="M11957" s="2"/>
      <c r="N11957" s="2"/>
      <c r="O11957" s="2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</row>
    <row r="11958">
      <c r="A11958" s="2"/>
      <c r="B11958" s="2"/>
      <c r="C11958" s="2"/>
      <c r="D11958" s="2"/>
      <c r="E11958" s="2"/>
      <c r="F11958" s="2"/>
      <c r="G11958" s="2"/>
      <c r="H11958" s="2"/>
      <c r="I11958" s="2"/>
      <c r="J11958" s="2"/>
      <c r="K11958" s="2"/>
      <c r="L11958" s="2"/>
      <c r="M11958" s="2"/>
      <c r="N11958" s="2"/>
      <c r="O11958" s="2"/>
      <c r="P11958" s="2"/>
      <c r="Q11958" s="2"/>
      <c r="R11958" s="2"/>
      <c r="S11958" s="2"/>
      <c r="T11958" s="2"/>
      <c r="U11958" s="2"/>
      <c r="V11958" s="2"/>
      <c r="W11958" s="2"/>
      <c r="X11958" s="2"/>
      <c r="Y11958" s="2"/>
      <c r="Z11958" s="2"/>
    </row>
    <row r="11959">
      <c r="A11959" s="2"/>
      <c r="B11959" s="2"/>
      <c r="C11959" s="2"/>
      <c r="D11959" s="2"/>
      <c r="E11959" s="2"/>
      <c r="F11959" s="2"/>
      <c r="G11959" s="2"/>
      <c r="H11959" s="2"/>
      <c r="I11959" s="2"/>
      <c r="J11959" s="2"/>
      <c r="K11959" s="2"/>
      <c r="L11959" s="2"/>
      <c r="M11959" s="2"/>
      <c r="N11959" s="2"/>
      <c r="O11959" s="2"/>
      <c r="P11959" s="2"/>
      <c r="Q11959" s="2"/>
      <c r="R11959" s="2"/>
      <c r="S11959" s="2"/>
      <c r="T11959" s="2"/>
      <c r="U11959" s="2"/>
      <c r="V11959" s="2"/>
      <c r="W11959" s="2"/>
      <c r="X11959" s="2"/>
      <c r="Y11959" s="2"/>
      <c r="Z11959" s="2"/>
    </row>
    <row r="11960">
      <c r="A11960" s="2"/>
      <c r="B11960" s="2"/>
      <c r="C11960" s="2"/>
      <c r="D11960" s="2"/>
      <c r="E11960" s="2"/>
      <c r="F11960" s="2"/>
      <c r="G11960" s="2"/>
      <c r="H11960" s="2"/>
      <c r="I11960" s="2"/>
      <c r="J11960" s="2"/>
      <c r="K11960" s="2"/>
      <c r="L11960" s="2"/>
      <c r="M11960" s="2"/>
      <c r="N11960" s="2"/>
      <c r="O11960" s="2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</row>
    <row r="11961">
      <c r="A11961" s="2"/>
      <c r="B11961" s="2"/>
      <c r="C11961" s="2"/>
      <c r="D11961" s="2"/>
      <c r="E11961" s="2"/>
      <c r="F11961" s="2"/>
      <c r="G11961" s="2"/>
      <c r="H11961" s="2"/>
      <c r="I11961" s="2"/>
      <c r="J11961" s="2"/>
      <c r="K11961" s="2"/>
      <c r="L11961" s="2"/>
      <c r="M11961" s="2"/>
      <c r="N11961" s="2"/>
      <c r="O11961" s="2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</row>
    <row r="11962">
      <c r="A11962" s="2"/>
      <c r="B11962" s="2"/>
      <c r="C11962" s="2"/>
      <c r="D11962" s="2"/>
      <c r="E11962" s="2"/>
      <c r="F11962" s="2"/>
      <c r="G11962" s="2"/>
      <c r="H11962" s="2"/>
      <c r="I11962" s="2"/>
      <c r="J11962" s="2"/>
      <c r="K11962" s="2"/>
      <c r="L11962" s="2"/>
      <c r="M11962" s="2"/>
      <c r="N11962" s="2"/>
      <c r="O11962" s="2"/>
      <c r="P11962" s="2"/>
      <c r="Q11962" s="2"/>
      <c r="R11962" s="2"/>
      <c r="S11962" s="2"/>
      <c r="T11962" s="2"/>
      <c r="U11962" s="2"/>
      <c r="V11962" s="2"/>
      <c r="W11962" s="2"/>
      <c r="X11962" s="2"/>
      <c r="Y11962" s="2"/>
      <c r="Z11962" s="2"/>
    </row>
    <row r="11963">
      <c r="A11963" s="2"/>
      <c r="B11963" s="2"/>
      <c r="C11963" s="2"/>
      <c r="D11963" s="2"/>
      <c r="E11963" s="2"/>
      <c r="F11963" s="2"/>
      <c r="G11963" s="2"/>
      <c r="H11963" s="2"/>
      <c r="I11963" s="2"/>
      <c r="J11963" s="2"/>
      <c r="K11963" s="2"/>
      <c r="L11963" s="2"/>
      <c r="M11963" s="2"/>
      <c r="N11963" s="2"/>
      <c r="O11963" s="2"/>
      <c r="P11963" s="2"/>
      <c r="Q11963" s="2"/>
      <c r="R11963" s="2"/>
      <c r="S11963" s="2"/>
      <c r="T11963" s="2"/>
      <c r="U11963" s="2"/>
      <c r="V11963" s="2"/>
      <c r="W11963" s="2"/>
      <c r="X11963" s="2"/>
      <c r="Y11963" s="2"/>
      <c r="Z11963" s="2"/>
    </row>
    <row r="11964">
      <c r="A11964" s="2"/>
      <c r="B11964" s="2"/>
      <c r="C11964" s="2"/>
      <c r="D11964" s="2"/>
      <c r="E11964" s="2"/>
      <c r="F11964" s="2"/>
      <c r="G11964" s="2"/>
      <c r="H11964" s="2"/>
      <c r="I11964" s="2"/>
      <c r="J11964" s="2"/>
      <c r="K11964" s="2"/>
      <c r="L11964" s="2"/>
      <c r="M11964" s="2"/>
      <c r="N11964" s="2"/>
      <c r="O11964" s="2"/>
      <c r="P11964" s="2"/>
      <c r="Q11964" s="2"/>
      <c r="R11964" s="2"/>
      <c r="S11964" s="2"/>
      <c r="T11964" s="2"/>
      <c r="U11964" s="2"/>
      <c r="V11964" s="2"/>
      <c r="W11964" s="2"/>
      <c r="X11964" s="2"/>
      <c r="Y11964" s="2"/>
      <c r="Z11964" s="2"/>
    </row>
    <row r="11965">
      <c r="A11965" s="2"/>
      <c r="B11965" s="2"/>
      <c r="C11965" s="2"/>
      <c r="D11965" s="2"/>
      <c r="E11965" s="2"/>
      <c r="F11965" s="2"/>
      <c r="G11965" s="2"/>
      <c r="H11965" s="2"/>
      <c r="I11965" s="2"/>
      <c r="J11965" s="2"/>
      <c r="K11965" s="2"/>
      <c r="L11965" s="2"/>
      <c r="M11965" s="2"/>
      <c r="N11965" s="2"/>
      <c r="O11965" s="2"/>
      <c r="P11965" s="2"/>
      <c r="Q11965" s="2"/>
      <c r="R11965" s="2"/>
      <c r="S11965" s="2"/>
      <c r="T11965" s="2"/>
      <c r="U11965" s="2"/>
      <c r="V11965" s="2"/>
      <c r="W11965" s="2"/>
      <c r="X11965" s="2"/>
      <c r="Y11965" s="2"/>
      <c r="Z11965" s="2"/>
    </row>
    <row r="11966">
      <c r="A11966" s="2"/>
      <c r="B11966" s="2"/>
      <c r="C11966" s="2"/>
      <c r="D11966" s="2"/>
      <c r="E11966" s="2"/>
      <c r="F11966" s="2"/>
      <c r="G11966" s="2"/>
      <c r="H11966" s="2"/>
      <c r="I11966" s="2"/>
      <c r="J11966" s="2"/>
      <c r="K11966" s="2"/>
      <c r="L11966" s="2"/>
      <c r="M11966" s="2"/>
      <c r="N11966" s="2"/>
      <c r="O11966" s="2"/>
      <c r="P11966" s="2"/>
      <c r="Q11966" s="2"/>
      <c r="R11966" s="2"/>
      <c r="S11966" s="2"/>
      <c r="T11966" s="2"/>
      <c r="U11966" s="2"/>
      <c r="V11966" s="2"/>
      <c r="W11966" s="2"/>
      <c r="X11966" s="2"/>
      <c r="Y11966" s="2"/>
      <c r="Z11966" s="2"/>
    </row>
    <row r="11967">
      <c r="A11967" s="2"/>
      <c r="B11967" s="2"/>
      <c r="C11967" s="2"/>
      <c r="D11967" s="2"/>
      <c r="E11967" s="2"/>
      <c r="F11967" s="2"/>
      <c r="G11967" s="2"/>
      <c r="H11967" s="2"/>
      <c r="I11967" s="2"/>
      <c r="J11967" s="2"/>
      <c r="K11967" s="2"/>
      <c r="L11967" s="2"/>
      <c r="M11967" s="2"/>
      <c r="N11967" s="2"/>
      <c r="O11967" s="2"/>
      <c r="P11967" s="2"/>
      <c r="Q11967" s="2"/>
      <c r="R11967" s="2"/>
      <c r="S11967" s="2"/>
      <c r="T11967" s="2"/>
      <c r="U11967" s="2"/>
      <c r="V11967" s="2"/>
      <c r="W11967" s="2"/>
      <c r="X11967" s="2"/>
      <c r="Y11967" s="2"/>
      <c r="Z11967" s="2"/>
    </row>
    <row r="11968">
      <c r="A11968" s="2"/>
      <c r="B11968" s="2"/>
      <c r="C11968" s="2"/>
      <c r="D11968" s="2"/>
      <c r="E11968" s="2"/>
      <c r="F11968" s="2"/>
      <c r="G11968" s="2"/>
      <c r="H11968" s="2"/>
      <c r="I11968" s="2"/>
      <c r="J11968" s="2"/>
      <c r="K11968" s="2"/>
      <c r="L11968" s="2"/>
      <c r="M11968" s="2"/>
      <c r="N11968" s="2"/>
      <c r="O11968" s="2"/>
      <c r="P11968" s="2"/>
      <c r="Q11968" s="2"/>
      <c r="R11968" s="2"/>
      <c r="S11968" s="2"/>
      <c r="T11968" s="2"/>
      <c r="U11968" s="2"/>
      <c r="V11968" s="2"/>
      <c r="W11968" s="2"/>
      <c r="X11968" s="2"/>
      <c r="Y11968" s="2"/>
      <c r="Z11968" s="2"/>
    </row>
    <row r="11969">
      <c r="A11969" s="2"/>
      <c r="B11969" s="2"/>
      <c r="C11969" s="2"/>
      <c r="D11969" s="2"/>
      <c r="E11969" s="2"/>
      <c r="F11969" s="2"/>
      <c r="G11969" s="2"/>
      <c r="H11969" s="2"/>
      <c r="I11969" s="2"/>
      <c r="J11969" s="2"/>
      <c r="K11969" s="2"/>
      <c r="L11969" s="2"/>
      <c r="M11969" s="2"/>
      <c r="N11969" s="2"/>
      <c r="O11969" s="2"/>
      <c r="P11969" s="2"/>
      <c r="Q11969" s="2"/>
      <c r="R11969" s="2"/>
      <c r="S11969" s="2"/>
      <c r="T11969" s="2"/>
      <c r="U11969" s="2"/>
      <c r="V11969" s="2"/>
      <c r="W11969" s="2"/>
      <c r="X11969" s="2"/>
      <c r="Y11969" s="2"/>
      <c r="Z11969" s="2"/>
    </row>
    <row r="11970">
      <c r="A11970" s="2"/>
      <c r="B11970" s="2"/>
      <c r="C11970" s="2"/>
      <c r="D11970" s="2"/>
      <c r="E11970" s="2"/>
      <c r="F11970" s="2"/>
      <c r="G11970" s="2"/>
      <c r="H11970" s="2"/>
      <c r="I11970" s="2"/>
      <c r="J11970" s="2"/>
      <c r="K11970" s="2"/>
      <c r="L11970" s="2"/>
      <c r="M11970" s="2"/>
      <c r="N11970" s="2"/>
      <c r="O11970" s="2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</row>
    <row r="11971">
      <c r="A11971" s="2"/>
      <c r="B11971" s="2"/>
      <c r="C11971" s="2"/>
      <c r="D11971" s="2"/>
      <c r="E11971" s="2"/>
      <c r="F11971" s="2"/>
      <c r="G11971" s="2"/>
      <c r="H11971" s="2"/>
      <c r="I11971" s="2"/>
      <c r="J11971" s="2"/>
      <c r="K11971" s="2"/>
      <c r="L11971" s="2"/>
      <c r="M11971" s="2"/>
      <c r="N11971" s="2"/>
      <c r="O11971" s="2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</row>
    <row r="11972">
      <c r="A11972" s="2"/>
      <c r="B11972" s="2"/>
      <c r="C11972" s="2"/>
      <c r="D11972" s="2"/>
      <c r="E11972" s="2"/>
      <c r="F11972" s="2"/>
      <c r="G11972" s="2"/>
      <c r="H11972" s="2"/>
      <c r="I11972" s="2"/>
      <c r="J11972" s="2"/>
      <c r="K11972" s="2"/>
      <c r="L11972" s="2"/>
      <c r="M11972" s="2"/>
      <c r="N11972" s="2"/>
      <c r="O11972" s="2"/>
      <c r="P11972" s="2"/>
      <c r="Q11972" s="2"/>
      <c r="R11972" s="2"/>
      <c r="S11972" s="2"/>
      <c r="T11972" s="2"/>
      <c r="U11972" s="2"/>
      <c r="V11972" s="2"/>
      <c r="W11972" s="2"/>
      <c r="X11972" s="2"/>
      <c r="Y11972" s="2"/>
      <c r="Z11972" s="2"/>
    </row>
    <row r="11973">
      <c r="A11973" s="2"/>
      <c r="B11973" s="2"/>
      <c r="C11973" s="2"/>
      <c r="D11973" s="2"/>
      <c r="E11973" s="2"/>
      <c r="F11973" s="2"/>
      <c r="G11973" s="2"/>
      <c r="H11973" s="2"/>
      <c r="I11973" s="2"/>
      <c r="J11973" s="2"/>
      <c r="K11973" s="2"/>
      <c r="L11973" s="2"/>
      <c r="M11973" s="2"/>
      <c r="N11973" s="2"/>
      <c r="O11973" s="2"/>
      <c r="P11973" s="2"/>
      <c r="Q11973" s="2"/>
      <c r="R11973" s="2"/>
      <c r="S11973" s="2"/>
      <c r="T11973" s="2"/>
      <c r="U11973" s="2"/>
      <c r="V11973" s="2"/>
      <c r="W11973" s="2"/>
      <c r="X11973" s="2"/>
      <c r="Y11973" s="2"/>
      <c r="Z11973" s="2"/>
    </row>
    <row r="11974">
      <c r="A11974" s="2"/>
      <c r="B11974" s="2"/>
      <c r="C11974" s="2"/>
      <c r="D11974" s="2"/>
      <c r="E11974" s="2"/>
      <c r="F11974" s="2"/>
      <c r="G11974" s="2"/>
      <c r="H11974" s="2"/>
      <c r="I11974" s="2"/>
      <c r="J11974" s="2"/>
      <c r="K11974" s="2"/>
      <c r="L11974" s="2"/>
      <c r="M11974" s="2"/>
      <c r="N11974" s="2"/>
      <c r="O11974" s="2"/>
      <c r="P11974" s="2"/>
      <c r="Q11974" s="2"/>
      <c r="R11974" s="2"/>
      <c r="S11974" s="2"/>
      <c r="T11974" s="2"/>
      <c r="U11974" s="2"/>
      <c r="V11974" s="2"/>
      <c r="W11974" s="2"/>
      <c r="X11974" s="2"/>
      <c r="Y11974" s="2"/>
      <c r="Z11974" s="2"/>
    </row>
    <row r="11975">
      <c r="A11975" s="2"/>
      <c r="B11975" s="2"/>
      <c r="C11975" s="2"/>
      <c r="D11975" s="2"/>
      <c r="E11975" s="2"/>
      <c r="F11975" s="2"/>
      <c r="G11975" s="2"/>
      <c r="H11975" s="2"/>
      <c r="I11975" s="2"/>
      <c r="J11975" s="2"/>
      <c r="K11975" s="2"/>
      <c r="L11975" s="2"/>
      <c r="M11975" s="2"/>
      <c r="N11975" s="2"/>
      <c r="O11975" s="2"/>
      <c r="P11975" s="2"/>
      <c r="Q11975" s="2"/>
      <c r="R11975" s="2"/>
      <c r="S11975" s="2"/>
      <c r="T11975" s="2"/>
      <c r="U11975" s="2"/>
      <c r="V11975" s="2"/>
      <c r="W11975" s="2"/>
      <c r="X11975" s="2"/>
      <c r="Y11975" s="2"/>
      <c r="Z11975" s="2"/>
    </row>
    <row r="11976">
      <c r="A11976" s="2"/>
      <c r="B11976" s="2"/>
      <c r="C11976" s="2"/>
      <c r="D11976" s="2"/>
      <c r="E11976" s="2"/>
      <c r="F11976" s="2"/>
      <c r="G11976" s="2"/>
      <c r="H11976" s="2"/>
      <c r="I11976" s="2"/>
      <c r="J11976" s="2"/>
      <c r="K11976" s="2"/>
      <c r="L11976" s="2"/>
      <c r="M11976" s="2"/>
      <c r="N11976" s="2"/>
      <c r="O11976" s="2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</row>
    <row r="11977">
      <c r="A11977" s="2"/>
      <c r="B11977" s="2"/>
      <c r="C11977" s="2"/>
      <c r="D11977" s="2"/>
      <c r="E11977" s="2"/>
      <c r="F11977" s="2"/>
      <c r="G11977" s="2"/>
      <c r="H11977" s="2"/>
      <c r="I11977" s="2"/>
      <c r="J11977" s="2"/>
      <c r="K11977" s="2"/>
      <c r="L11977" s="2"/>
      <c r="M11977" s="2"/>
      <c r="N11977" s="2"/>
      <c r="O11977" s="2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</row>
    <row r="11978">
      <c r="A11978" s="2"/>
      <c r="B11978" s="2"/>
      <c r="C11978" s="2"/>
      <c r="D11978" s="2"/>
      <c r="E11978" s="2"/>
      <c r="F11978" s="2"/>
      <c r="G11978" s="2"/>
      <c r="H11978" s="2"/>
      <c r="I11978" s="2"/>
      <c r="J11978" s="2"/>
      <c r="K11978" s="2"/>
      <c r="L11978" s="2"/>
      <c r="M11978" s="2"/>
      <c r="N11978" s="2"/>
      <c r="O11978" s="2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</row>
    <row r="11979">
      <c r="A11979" s="2"/>
      <c r="B11979" s="2"/>
      <c r="C11979" s="2"/>
      <c r="D11979" s="2"/>
      <c r="E11979" s="2"/>
      <c r="F11979" s="2"/>
      <c r="G11979" s="2"/>
      <c r="H11979" s="2"/>
      <c r="I11979" s="2"/>
      <c r="J11979" s="2"/>
      <c r="K11979" s="2"/>
      <c r="L11979" s="2"/>
      <c r="M11979" s="2"/>
      <c r="N11979" s="2"/>
      <c r="O11979" s="2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</row>
    <row r="11980">
      <c r="A11980" s="2"/>
      <c r="B11980" s="2"/>
      <c r="C11980" s="2"/>
      <c r="D11980" s="2"/>
      <c r="E11980" s="2"/>
      <c r="F11980" s="2"/>
      <c r="G11980" s="2"/>
      <c r="H11980" s="2"/>
      <c r="I11980" s="2"/>
      <c r="J11980" s="2"/>
      <c r="K11980" s="2"/>
      <c r="L11980" s="2"/>
      <c r="M11980" s="2"/>
      <c r="N11980" s="2"/>
      <c r="O11980" s="2"/>
      <c r="P11980" s="2"/>
      <c r="Q11980" s="2"/>
      <c r="R11980" s="2"/>
      <c r="S11980" s="2"/>
      <c r="T11980" s="2"/>
      <c r="U11980" s="2"/>
      <c r="V11980" s="2"/>
      <c r="W11980" s="2"/>
      <c r="X11980" s="2"/>
      <c r="Y11980" s="2"/>
      <c r="Z11980" s="2"/>
    </row>
    <row r="11981">
      <c r="A11981" s="2"/>
      <c r="B11981" s="2"/>
      <c r="C11981" s="2"/>
      <c r="D11981" s="2"/>
      <c r="E11981" s="2"/>
      <c r="F11981" s="2"/>
      <c r="G11981" s="2"/>
      <c r="H11981" s="2"/>
      <c r="I11981" s="2"/>
      <c r="J11981" s="2"/>
      <c r="K11981" s="2"/>
      <c r="L11981" s="2"/>
      <c r="M11981" s="2"/>
      <c r="N11981" s="2"/>
      <c r="O11981" s="2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</row>
    <row r="11982">
      <c r="A11982" s="2"/>
      <c r="B11982" s="2"/>
      <c r="C11982" s="2"/>
      <c r="D11982" s="2"/>
      <c r="E11982" s="2"/>
      <c r="F11982" s="2"/>
      <c r="G11982" s="2"/>
      <c r="H11982" s="2"/>
      <c r="I11982" s="2"/>
      <c r="J11982" s="2"/>
      <c r="K11982" s="2"/>
      <c r="L11982" s="2"/>
      <c r="M11982" s="2"/>
      <c r="N11982" s="2"/>
      <c r="O11982" s="2"/>
      <c r="P11982" s="2"/>
      <c r="Q11982" s="2"/>
      <c r="R11982" s="2"/>
      <c r="S11982" s="2"/>
      <c r="T11982" s="2"/>
      <c r="U11982" s="2"/>
      <c r="V11982" s="2"/>
      <c r="W11982" s="2"/>
      <c r="X11982" s="2"/>
      <c r="Y11982" s="2"/>
      <c r="Z11982" s="2"/>
    </row>
    <row r="11983">
      <c r="A11983" s="2"/>
      <c r="B11983" s="2"/>
      <c r="C11983" s="2"/>
      <c r="D11983" s="2"/>
      <c r="E11983" s="2"/>
      <c r="F11983" s="2"/>
      <c r="G11983" s="2"/>
      <c r="H11983" s="2"/>
      <c r="I11983" s="2"/>
      <c r="J11983" s="2"/>
      <c r="K11983" s="2"/>
      <c r="L11983" s="2"/>
      <c r="M11983" s="2"/>
      <c r="N11983" s="2"/>
      <c r="O11983" s="2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</row>
    <row r="11984">
      <c r="A11984" s="2"/>
      <c r="B11984" s="2"/>
      <c r="C11984" s="2"/>
      <c r="D11984" s="2"/>
      <c r="E11984" s="2"/>
      <c r="F11984" s="2"/>
      <c r="G11984" s="2"/>
      <c r="H11984" s="2"/>
      <c r="I11984" s="2"/>
      <c r="J11984" s="2"/>
      <c r="K11984" s="2"/>
      <c r="L11984" s="2"/>
      <c r="M11984" s="2"/>
      <c r="N11984" s="2"/>
      <c r="O11984" s="2"/>
      <c r="P11984" s="2"/>
      <c r="Q11984" s="2"/>
      <c r="R11984" s="2"/>
      <c r="S11984" s="2"/>
      <c r="T11984" s="2"/>
      <c r="U11984" s="2"/>
      <c r="V11984" s="2"/>
      <c r="W11984" s="2"/>
      <c r="X11984" s="2"/>
      <c r="Y11984" s="2"/>
      <c r="Z11984" s="2"/>
    </row>
    <row r="11985">
      <c r="A11985" s="2"/>
      <c r="B11985" s="2"/>
      <c r="C11985" s="2"/>
      <c r="D11985" s="2"/>
      <c r="E11985" s="2"/>
      <c r="F11985" s="2"/>
      <c r="G11985" s="2"/>
      <c r="H11985" s="2"/>
      <c r="I11985" s="2"/>
      <c r="J11985" s="2"/>
      <c r="K11985" s="2"/>
      <c r="L11985" s="2"/>
      <c r="M11985" s="2"/>
      <c r="N11985" s="2"/>
      <c r="O11985" s="2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</row>
    <row r="11986">
      <c r="A11986" s="2"/>
      <c r="B11986" s="2"/>
      <c r="C11986" s="2"/>
      <c r="D11986" s="2"/>
      <c r="E11986" s="2"/>
      <c r="F11986" s="2"/>
      <c r="G11986" s="2"/>
      <c r="H11986" s="2"/>
      <c r="I11986" s="2"/>
      <c r="J11986" s="2"/>
      <c r="K11986" s="2"/>
      <c r="L11986" s="2"/>
      <c r="M11986" s="2"/>
      <c r="N11986" s="2"/>
      <c r="O11986" s="2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</row>
    <row r="11987">
      <c r="A11987" s="2"/>
      <c r="B11987" s="2"/>
      <c r="C11987" s="2"/>
      <c r="D11987" s="2"/>
      <c r="E11987" s="2"/>
      <c r="F11987" s="2"/>
      <c r="G11987" s="2"/>
      <c r="H11987" s="2"/>
      <c r="I11987" s="2"/>
      <c r="J11987" s="2"/>
      <c r="K11987" s="2"/>
      <c r="L11987" s="2"/>
      <c r="M11987" s="2"/>
      <c r="N11987" s="2"/>
      <c r="O11987" s="2"/>
      <c r="P11987" s="2"/>
      <c r="Q11987" s="2"/>
      <c r="R11987" s="2"/>
      <c r="S11987" s="2"/>
      <c r="T11987" s="2"/>
      <c r="U11987" s="2"/>
      <c r="V11987" s="2"/>
      <c r="W11987" s="2"/>
      <c r="X11987" s="2"/>
      <c r="Y11987" s="2"/>
      <c r="Z11987" s="2"/>
    </row>
    <row r="11988">
      <c r="A11988" s="2"/>
      <c r="B11988" s="2"/>
      <c r="C11988" s="2"/>
      <c r="D11988" s="2"/>
      <c r="E11988" s="2"/>
      <c r="F11988" s="2"/>
      <c r="G11988" s="2"/>
      <c r="H11988" s="2"/>
      <c r="I11988" s="2"/>
      <c r="J11988" s="2"/>
      <c r="K11988" s="2"/>
      <c r="L11988" s="2"/>
      <c r="M11988" s="2"/>
      <c r="N11988" s="2"/>
      <c r="O11988" s="2"/>
      <c r="P11988" s="2"/>
      <c r="Q11988" s="2"/>
      <c r="R11988" s="2"/>
      <c r="S11988" s="2"/>
      <c r="T11988" s="2"/>
      <c r="U11988" s="2"/>
      <c r="V11988" s="2"/>
      <c r="W11988" s="2"/>
      <c r="X11988" s="2"/>
      <c r="Y11988" s="2"/>
      <c r="Z11988" s="2"/>
    </row>
    <row r="11989">
      <c r="A11989" s="2"/>
      <c r="B11989" s="2"/>
      <c r="C11989" s="2"/>
      <c r="D11989" s="2"/>
      <c r="E11989" s="2"/>
      <c r="F11989" s="2"/>
      <c r="G11989" s="2"/>
      <c r="H11989" s="2"/>
      <c r="I11989" s="2"/>
      <c r="J11989" s="2"/>
      <c r="K11989" s="2"/>
      <c r="L11989" s="2"/>
      <c r="M11989" s="2"/>
      <c r="N11989" s="2"/>
      <c r="O11989" s="2"/>
      <c r="P11989" s="2"/>
      <c r="Q11989" s="2"/>
      <c r="R11989" s="2"/>
      <c r="S11989" s="2"/>
      <c r="T11989" s="2"/>
      <c r="U11989" s="2"/>
      <c r="V11989" s="2"/>
      <c r="W11989" s="2"/>
      <c r="X11989" s="2"/>
      <c r="Y11989" s="2"/>
      <c r="Z11989" s="2"/>
    </row>
    <row r="11990">
      <c r="A11990" s="2"/>
      <c r="B11990" s="2"/>
      <c r="C11990" s="2"/>
      <c r="D11990" s="2"/>
      <c r="E11990" s="2"/>
      <c r="F11990" s="2"/>
      <c r="G11990" s="2"/>
      <c r="H11990" s="2"/>
      <c r="I11990" s="2"/>
      <c r="J11990" s="2"/>
      <c r="K11990" s="2"/>
      <c r="L11990" s="2"/>
      <c r="M11990" s="2"/>
      <c r="N11990" s="2"/>
      <c r="O11990" s="2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</row>
    <row r="11991">
      <c r="A11991" s="2"/>
      <c r="B11991" s="2"/>
      <c r="C11991" s="2"/>
      <c r="D11991" s="2"/>
      <c r="E11991" s="2"/>
      <c r="F11991" s="2"/>
      <c r="G11991" s="2"/>
      <c r="H11991" s="2"/>
      <c r="I11991" s="2"/>
      <c r="J11991" s="2"/>
      <c r="K11991" s="2"/>
      <c r="L11991" s="2"/>
      <c r="M11991" s="2"/>
      <c r="N11991" s="2"/>
      <c r="O11991" s="2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</row>
    <row r="11992">
      <c r="A11992" s="2"/>
      <c r="B11992" s="2"/>
      <c r="C11992" s="2"/>
      <c r="D11992" s="2"/>
      <c r="E11992" s="2"/>
      <c r="F11992" s="2"/>
      <c r="G11992" s="2"/>
      <c r="H11992" s="2"/>
      <c r="I11992" s="2"/>
      <c r="J11992" s="2"/>
      <c r="K11992" s="2"/>
      <c r="L11992" s="2"/>
      <c r="M11992" s="2"/>
      <c r="N11992" s="2"/>
      <c r="O11992" s="2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</row>
    <row r="11993">
      <c r="A11993" s="2"/>
      <c r="B11993" s="2"/>
      <c r="C11993" s="2"/>
      <c r="D11993" s="2"/>
      <c r="E11993" s="2"/>
      <c r="F11993" s="2"/>
      <c r="G11993" s="2"/>
      <c r="H11993" s="2"/>
      <c r="I11993" s="2"/>
      <c r="J11993" s="2"/>
      <c r="K11993" s="2"/>
      <c r="L11993" s="2"/>
      <c r="M11993" s="2"/>
      <c r="N11993" s="2"/>
      <c r="O11993" s="2"/>
      <c r="P11993" s="2"/>
      <c r="Q11993" s="2"/>
      <c r="R11993" s="2"/>
      <c r="S11993" s="2"/>
      <c r="T11993" s="2"/>
      <c r="U11993" s="2"/>
      <c r="V11993" s="2"/>
      <c r="W11993" s="2"/>
      <c r="X11993" s="2"/>
      <c r="Y11993" s="2"/>
      <c r="Z11993" s="2"/>
    </row>
    <row r="11994">
      <c r="A11994" s="2"/>
      <c r="B11994" s="2"/>
      <c r="C11994" s="2"/>
      <c r="D11994" s="2"/>
      <c r="E11994" s="2"/>
      <c r="F11994" s="2"/>
      <c r="G11994" s="2"/>
      <c r="H11994" s="2"/>
      <c r="I11994" s="2"/>
      <c r="J11994" s="2"/>
      <c r="K11994" s="2"/>
      <c r="L11994" s="2"/>
      <c r="M11994" s="2"/>
      <c r="N11994" s="2"/>
      <c r="O11994" s="2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</row>
    <row r="11995">
      <c r="A11995" s="2"/>
      <c r="B11995" s="2"/>
      <c r="C11995" s="2"/>
      <c r="D11995" s="2"/>
      <c r="E11995" s="2"/>
      <c r="F11995" s="2"/>
      <c r="G11995" s="2"/>
      <c r="H11995" s="2"/>
      <c r="I11995" s="2"/>
      <c r="J11995" s="2"/>
      <c r="K11995" s="2"/>
      <c r="L11995" s="2"/>
      <c r="M11995" s="2"/>
      <c r="N11995" s="2"/>
      <c r="O11995" s="2"/>
      <c r="P11995" s="2"/>
      <c r="Q11995" s="2"/>
      <c r="R11995" s="2"/>
      <c r="S11995" s="2"/>
      <c r="T11995" s="2"/>
      <c r="U11995" s="2"/>
      <c r="V11995" s="2"/>
      <c r="W11995" s="2"/>
      <c r="X11995" s="2"/>
      <c r="Y11995" s="2"/>
      <c r="Z11995" s="2"/>
    </row>
    <row r="11996">
      <c r="A11996" s="2"/>
      <c r="B11996" s="2"/>
      <c r="C11996" s="2"/>
      <c r="D11996" s="2"/>
      <c r="E11996" s="2"/>
      <c r="F11996" s="2"/>
      <c r="G11996" s="2"/>
      <c r="H11996" s="2"/>
      <c r="I11996" s="2"/>
      <c r="J11996" s="2"/>
      <c r="K11996" s="2"/>
      <c r="L11996" s="2"/>
      <c r="M11996" s="2"/>
      <c r="N11996" s="2"/>
      <c r="O11996" s="2"/>
      <c r="P11996" s="2"/>
      <c r="Q11996" s="2"/>
      <c r="R11996" s="2"/>
      <c r="S11996" s="2"/>
      <c r="T11996" s="2"/>
      <c r="U11996" s="2"/>
      <c r="V11996" s="2"/>
      <c r="W11996" s="2"/>
      <c r="X11996" s="2"/>
      <c r="Y11996" s="2"/>
      <c r="Z11996" s="2"/>
    </row>
    <row r="11997">
      <c r="A11997" s="2"/>
      <c r="B11997" s="2"/>
      <c r="C11997" s="2"/>
      <c r="D11997" s="2"/>
      <c r="E11997" s="2"/>
      <c r="F11997" s="2"/>
      <c r="G11997" s="2"/>
      <c r="H11997" s="2"/>
      <c r="I11997" s="2"/>
      <c r="J11997" s="2"/>
      <c r="K11997" s="2"/>
      <c r="L11997" s="2"/>
      <c r="M11997" s="2"/>
      <c r="N11997" s="2"/>
      <c r="O11997" s="2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</row>
    <row r="11998">
      <c r="A11998" s="2"/>
      <c r="B11998" s="2"/>
      <c r="C11998" s="2"/>
      <c r="D11998" s="2"/>
      <c r="E11998" s="2"/>
      <c r="F11998" s="2"/>
      <c r="G11998" s="2"/>
      <c r="H11998" s="2"/>
      <c r="I11998" s="2"/>
      <c r="J11998" s="2"/>
      <c r="K11998" s="2"/>
      <c r="L11998" s="2"/>
      <c r="M11998" s="2"/>
      <c r="N11998" s="2"/>
      <c r="O11998" s="2"/>
      <c r="P11998" s="2"/>
      <c r="Q11998" s="2"/>
      <c r="R11998" s="2"/>
      <c r="S11998" s="2"/>
      <c r="T11998" s="2"/>
      <c r="U11998" s="2"/>
      <c r="V11998" s="2"/>
      <c r="W11998" s="2"/>
      <c r="X11998" s="2"/>
      <c r="Y11998" s="2"/>
      <c r="Z11998" s="2"/>
    </row>
    <row r="11999">
      <c r="A11999" s="2"/>
      <c r="B11999" s="2"/>
      <c r="C11999" s="2"/>
      <c r="D11999" s="2"/>
      <c r="E11999" s="2"/>
      <c r="F11999" s="2"/>
      <c r="G11999" s="2"/>
      <c r="H11999" s="2"/>
      <c r="I11999" s="2"/>
      <c r="J11999" s="2"/>
      <c r="K11999" s="2"/>
      <c r="L11999" s="2"/>
      <c r="M11999" s="2"/>
      <c r="N11999" s="2"/>
      <c r="O11999" s="2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</row>
    <row r="12000">
      <c r="A12000" s="2"/>
      <c r="B12000" s="2"/>
      <c r="C12000" s="2"/>
      <c r="D12000" s="2"/>
      <c r="E12000" s="2"/>
      <c r="F12000" s="2"/>
      <c r="G12000" s="2"/>
      <c r="H12000" s="2"/>
      <c r="I12000" s="2"/>
      <c r="J12000" s="2"/>
      <c r="K12000" s="2"/>
      <c r="L12000" s="2"/>
      <c r="M12000" s="2"/>
      <c r="N12000" s="2"/>
      <c r="O12000" s="2"/>
      <c r="P12000" s="2"/>
      <c r="Q12000" s="2"/>
      <c r="R12000" s="2"/>
      <c r="S12000" s="2"/>
      <c r="T12000" s="2"/>
      <c r="U12000" s="2"/>
      <c r="V12000" s="2"/>
      <c r="W12000" s="2"/>
      <c r="X12000" s="2"/>
      <c r="Y12000" s="2"/>
      <c r="Z12000" s="2"/>
    </row>
    <row r="12001">
      <c r="A12001" s="2"/>
      <c r="B12001" s="2"/>
      <c r="C12001" s="2"/>
      <c r="D12001" s="2"/>
      <c r="E12001" s="2"/>
      <c r="F12001" s="2"/>
      <c r="G12001" s="2"/>
      <c r="H12001" s="2"/>
      <c r="I12001" s="2"/>
      <c r="J12001" s="2"/>
      <c r="K12001" s="2"/>
      <c r="L12001" s="2"/>
      <c r="M12001" s="2"/>
      <c r="N12001" s="2"/>
      <c r="O12001" s="2"/>
      <c r="P12001" s="2"/>
      <c r="Q12001" s="2"/>
      <c r="R12001" s="2"/>
      <c r="S12001" s="2"/>
      <c r="T12001" s="2"/>
      <c r="U12001" s="2"/>
      <c r="V12001" s="2"/>
      <c r="W12001" s="2"/>
      <c r="X12001" s="2"/>
      <c r="Y12001" s="2"/>
      <c r="Z12001" s="2"/>
    </row>
    <row r="12002">
      <c r="A12002" s="2"/>
      <c r="B12002" s="2"/>
      <c r="C12002" s="2"/>
      <c r="D12002" s="2"/>
      <c r="E12002" s="2"/>
      <c r="F12002" s="2"/>
      <c r="G12002" s="2"/>
      <c r="H12002" s="2"/>
      <c r="I12002" s="2"/>
      <c r="J12002" s="2"/>
      <c r="K12002" s="2"/>
      <c r="L12002" s="2"/>
      <c r="M12002" s="2"/>
      <c r="N12002" s="2"/>
      <c r="O12002" s="2"/>
      <c r="P12002" s="2"/>
      <c r="Q12002" s="2"/>
      <c r="R12002" s="2"/>
      <c r="S12002" s="2"/>
      <c r="T12002" s="2"/>
      <c r="U12002" s="2"/>
      <c r="V12002" s="2"/>
      <c r="W12002" s="2"/>
      <c r="X12002" s="2"/>
      <c r="Y12002" s="2"/>
      <c r="Z12002" s="2"/>
    </row>
    <row r="12003">
      <c r="A12003" s="2"/>
      <c r="B12003" s="2"/>
      <c r="C12003" s="2"/>
      <c r="D12003" s="2"/>
      <c r="E12003" s="2"/>
      <c r="F12003" s="2"/>
      <c r="G12003" s="2"/>
      <c r="H12003" s="2"/>
      <c r="I12003" s="2"/>
      <c r="J12003" s="2"/>
      <c r="K12003" s="2"/>
      <c r="L12003" s="2"/>
      <c r="M12003" s="2"/>
      <c r="N12003" s="2"/>
      <c r="O12003" s="2"/>
      <c r="P12003" s="2"/>
      <c r="Q12003" s="2"/>
      <c r="R12003" s="2"/>
      <c r="S12003" s="2"/>
      <c r="T12003" s="2"/>
      <c r="U12003" s="2"/>
      <c r="V12003" s="2"/>
      <c r="W12003" s="2"/>
      <c r="X12003" s="2"/>
      <c r="Y12003" s="2"/>
      <c r="Z12003" s="2"/>
    </row>
    <row r="12004">
      <c r="A12004" s="2"/>
      <c r="B12004" s="2"/>
      <c r="C12004" s="2"/>
      <c r="D12004" s="2"/>
      <c r="E12004" s="2"/>
      <c r="F12004" s="2"/>
      <c r="G12004" s="2"/>
      <c r="H12004" s="2"/>
      <c r="I12004" s="2"/>
      <c r="J12004" s="2"/>
      <c r="K12004" s="2"/>
      <c r="L12004" s="2"/>
      <c r="M12004" s="2"/>
      <c r="N12004" s="2"/>
      <c r="O12004" s="2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</row>
    <row r="12005">
      <c r="A12005" s="2"/>
      <c r="B12005" s="2"/>
      <c r="C12005" s="2"/>
      <c r="D12005" s="2"/>
      <c r="E12005" s="2"/>
      <c r="F12005" s="2"/>
      <c r="G12005" s="2"/>
      <c r="H12005" s="2"/>
      <c r="I12005" s="2"/>
      <c r="J12005" s="2"/>
      <c r="K12005" s="2"/>
      <c r="L12005" s="2"/>
      <c r="M12005" s="2"/>
      <c r="N12005" s="2"/>
      <c r="O12005" s="2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</row>
    <row r="12006">
      <c r="A12006" s="2"/>
      <c r="B12006" s="2"/>
      <c r="C12006" s="2"/>
      <c r="D12006" s="2"/>
      <c r="E12006" s="2"/>
      <c r="F12006" s="2"/>
      <c r="G12006" s="2"/>
      <c r="H12006" s="2"/>
      <c r="I12006" s="2"/>
      <c r="J12006" s="2"/>
      <c r="K12006" s="2"/>
      <c r="L12006" s="2"/>
      <c r="M12006" s="2"/>
      <c r="N12006" s="2"/>
      <c r="O12006" s="2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</row>
    <row r="12007">
      <c r="A12007" s="2"/>
      <c r="B12007" s="2"/>
      <c r="C12007" s="2"/>
      <c r="D12007" s="2"/>
      <c r="E12007" s="2"/>
      <c r="F12007" s="2"/>
      <c r="G12007" s="2"/>
      <c r="H12007" s="2"/>
      <c r="I12007" s="2"/>
      <c r="J12007" s="2"/>
      <c r="K12007" s="2"/>
      <c r="L12007" s="2"/>
      <c r="M12007" s="2"/>
      <c r="N12007" s="2"/>
      <c r="O12007" s="2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</row>
    <row r="12008">
      <c r="A12008" s="2"/>
      <c r="B12008" s="2"/>
      <c r="C12008" s="2"/>
      <c r="D12008" s="2"/>
      <c r="E12008" s="2"/>
      <c r="F12008" s="2"/>
      <c r="G12008" s="2"/>
      <c r="H12008" s="2"/>
      <c r="I12008" s="2"/>
      <c r="J12008" s="2"/>
      <c r="K12008" s="2"/>
      <c r="L12008" s="2"/>
      <c r="M12008" s="2"/>
      <c r="N12008" s="2"/>
      <c r="O12008" s="2"/>
      <c r="P12008" s="2"/>
      <c r="Q12008" s="2"/>
      <c r="R12008" s="2"/>
      <c r="S12008" s="2"/>
      <c r="T12008" s="2"/>
      <c r="U12008" s="2"/>
      <c r="V12008" s="2"/>
      <c r="W12008" s="2"/>
      <c r="X12008" s="2"/>
      <c r="Y12008" s="2"/>
      <c r="Z12008" s="2"/>
    </row>
    <row r="12009">
      <c r="A12009" s="2"/>
      <c r="B12009" s="2"/>
      <c r="C12009" s="2"/>
      <c r="D12009" s="2"/>
      <c r="E12009" s="2"/>
      <c r="F12009" s="2"/>
      <c r="G12009" s="2"/>
      <c r="H12009" s="2"/>
      <c r="I12009" s="2"/>
      <c r="J12009" s="2"/>
      <c r="K12009" s="2"/>
      <c r="L12009" s="2"/>
      <c r="M12009" s="2"/>
      <c r="N12009" s="2"/>
      <c r="O12009" s="2"/>
      <c r="P12009" s="2"/>
      <c r="Q12009" s="2"/>
      <c r="R12009" s="2"/>
      <c r="S12009" s="2"/>
      <c r="T12009" s="2"/>
      <c r="U12009" s="2"/>
      <c r="V12009" s="2"/>
      <c r="W12009" s="2"/>
      <c r="X12009" s="2"/>
      <c r="Y12009" s="2"/>
      <c r="Z12009" s="2"/>
    </row>
    <row r="12010">
      <c r="A12010" s="2"/>
      <c r="B12010" s="2"/>
      <c r="C12010" s="2"/>
      <c r="D12010" s="2"/>
      <c r="E12010" s="2"/>
      <c r="F12010" s="2"/>
      <c r="G12010" s="2"/>
      <c r="H12010" s="2"/>
      <c r="I12010" s="2"/>
      <c r="J12010" s="2"/>
      <c r="K12010" s="2"/>
      <c r="L12010" s="2"/>
      <c r="M12010" s="2"/>
      <c r="N12010" s="2"/>
      <c r="O12010" s="2"/>
      <c r="P12010" s="2"/>
      <c r="Q12010" s="2"/>
      <c r="R12010" s="2"/>
      <c r="S12010" s="2"/>
      <c r="T12010" s="2"/>
      <c r="U12010" s="2"/>
      <c r="V12010" s="2"/>
      <c r="W12010" s="2"/>
      <c r="X12010" s="2"/>
      <c r="Y12010" s="2"/>
      <c r="Z12010" s="2"/>
    </row>
    <row r="12011">
      <c r="A12011" s="2"/>
      <c r="B12011" s="2"/>
      <c r="C12011" s="2"/>
      <c r="D12011" s="2"/>
      <c r="E12011" s="2"/>
      <c r="F12011" s="2"/>
      <c r="G12011" s="2"/>
      <c r="H12011" s="2"/>
      <c r="I12011" s="2"/>
      <c r="J12011" s="2"/>
      <c r="K12011" s="2"/>
      <c r="L12011" s="2"/>
      <c r="M12011" s="2"/>
      <c r="N12011" s="2"/>
      <c r="O12011" s="2"/>
      <c r="P12011" s="2"/>
      <c r="Q12011" s="2"/>
      <c r="R12011" s="2"/>
      <c r="S12011" s="2"/>
      <c r="T12011" s="2"/>
      <c r="U12011" s="2"/>
      <c r="V12011" s="2"/>
      <c r="W12011" s="2"/>
      <c r="X12011" s="2"/>
      <c r="Y12011" s="2"/>
      <c r="Z12011" s="2"/>
    </row>
    <row r="12012">
      <c r="A12012" s="2"/>
      <c r="B12012" s="2"/>
      <c r="C12012" s="2"/>
      <c r="D12012" s="2"/>
      <c r="E12012" s="2"/>
      <c r="F12012" s="2"/>
      <c r="G12012" s="2"/>
      <c r="H12012" s="2"/>
      <c r="I12012" s="2"/>
      <c r="J12012" s="2"/>
      <c r="K12012" s="2"/>
      <c r="L12012" s="2"/>
      <c r="M12012" s="2"/>
      <c r="N12012" s="2"/>
      <c r="O12012" s="2"/>
      <c r="P12012" s="2"/>
      <c r="Q12012" s="2"/>
      <c r="R12012" s="2"/>
      <c r="S12012" s="2"/>
      <c r="T12012" s="2"/>
      <c r="U12012" s="2"/>
      <c r="V12012" s="2"/>
      <c r="W12012" s="2"/>
      <c r="X12012" s="2"/>
      <c r="Y12012" s="2"/>
      <c r="Z12012" s="2"/>
    </row>
    <row r="12013">
      <c r="A12013" s="2"/>
      <c r="B12013" s="2"/>
      <c r="C12013" s="2"/>
      <c r="D12013" s="2"/>
      <c r="E12013" s="2"/>
      <c r="F12013" s="2"/>
      <c r="G12013" s="2"/>
      <c r="H12013" s="2"/>
      <c r="I12013" s="2"/>
      <c r="J12013" s="2"/>
      <c r="K12013" s="2"/>
      <c r="L12013" s="2"/>
      <c r="M12013" s="2"/>
      <c r="N12013" s="2"/>
      <c r="O12013" s="2"/>
      <c r="P12013" s="2"/>
      <c r="Q12013" s="2"/>
      <c r="R12013" s="2"/>
      <c r="S12013" s="2"/>
      <c r="T12013" s="2"/>
      <c r="U12013" s="2"/>
      <c r="V12013" s="2"/>
      <c r="W12013" s="2"/>
      <c r="X12013" s="2"/>
      <c r="Y12013" s="2"/>
      <c r="Z12013" s="2"/>
    </row>
    <row r="12014">
      <c r="A12014" s="2"/>
      <c r="B12014" s="2"/>
      <c r="C12014" s="2"/>
      <c r="D12014" s="2"/>
      <c r="E12014" s="2"/>
      <c r="F12014" s="2"/>
      <c r="G12014" s="2"/>
      <c r="H12014" s="2"/>
      <c r="I12014" s="2"/>
      <c r="J12014" s="2"/>
      <c r="K12014" s="2"/>
      <c r="L12014" s="2"/>
      <c r="M12014" s="2"/>
      <c r="N12014" s="2"/>
      <c r="O12014" s="2"/>
      <c r="P12014" s="2"/>
      <c r="Q12014" s="2"/>
      <c r="R12014" s="2"/>
      <c r="S12014" s="2"/>
      <c r="T12014" s="2"/>
      <c r="U12014" s="2"/>
      <c r="V12014" s="2"/>
      <c r="W12014" s="2"/>
      <c r="X12014" s="2"/>
      <c r="Y12014" s="2"/>
      <c r="Z12014" s="2"/>
    </row>
    <row r="12015">
      <c r="A12015" s="2"/>
      <c r="B12015" s="2"/>
      <c r="C12015" s="2"/>
      <c r="D12015" s="2"/>
      <c r="E12015" s="2"/>
      <c r="F12015" s="2"/>
      <c r="G12015" s="2"/>
      <c r="H12015" s="2"/>
      <c r="I12015" s="2"/>
      <c r="J12015" s="2"/>
      <c r="K12015" s="2"/>
      <c r="L12015" s="2"/>
      <c r="M12015" s="2"/>
      <c r="N12015" s="2"/>
      <c r="O12015" s="2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</row>
    <row r="12016">
      <c r="A12016" s="2"/>
      <c r="B12016" s="2"/>
      <c r="C12016" s="2"/>
      <c r="D12016" s="2"/>
      <c r="E12016" s="2"/>
      <c r="F12016" s="2"/>
      <c r="G12016" s="2"/>
      <c r="H12016" s="2"/>
      <c r="I12016" s="2"/>
      <c r="J12016" s="2"/>
      <c r="K12016" s="2"/>
      <c r="L12016" s="2"/>
      <c r="M12016" s="2"/>
      <c r="N12016" s="2"/>
      <c r="O12016" s="2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</row>
    <row r="12017">
      <c r="A12017" s="2"/>
      <c r="B12017" s="2"/>
      <c r="C12017" s="2"/>
      <c r="D12017" s="2"/>
      <c r="E12017" s="2"/>
      <c r="F12017" s="2"/>
      <c r="G12017" s="2"/>
      <c r="H12017" s="2"/>
      <c r="I12017" s="2"/>
      <c r="J12017" s="2"/>
      <c r="K12017" s="2"/>
      <c r="L12017" s="2"/>
      <c r="M12017" s="2"/>
      <c r="N12017" s="2"/>
      <c r="O12017" s="2"/>
      <c r="P12017" s="2"/>
      <c r="Q12017" s="2"/>
      <c r="R12017" s="2"/>
      <c r="S12017" s="2"/>
      <c r="T12017" s="2"/>
      <c r="U12017" s="2"/>
      <c r="V12017" s="2"/>
      <c r="W12017" s="2"/>
      <c r="X12017" s="2"/>
      <c r="Y12017" s="2"/>
      <c r="Z12017" s="2"/>
    </row>
    <row r="12018">
      <c r="A12018" s="2"/>
      <c r="B12018" s="2"/>
      <c r="C12018" s="2"/>
      <c r="D12018" s="2"/>
      <c r="E12018" s="2"/>
      <c r="F12018" s="2"/>
      <c r="G12018" s="2"/>
      <c r="H12018" s="2"/>
      <c r="I12018" s="2"/>
      <c r="J12018" s="2"/>
      <c r="K12018" s="2"/>
      <c r="L12018" s="2"/>
      <c r="M12018" s="2"/>
      <c r="N12018" s="2"/>
      <c r="O12018" s="2"/>
      <c r="P12018" s="2"/>
      <c r="Q12018" s="2"/>
      <c r="R12018" s="2"/>
      <c r="S12018" s="2"/>
      <c r="T12018" s="2"/>
      <c r="U12018" s="2"/>
      <c r="V12018" s="2"/>
      <c r="W12018" s="2"/>
      <c r="X12018" s="2"/>
      <c r="Y12018" s="2"/>
      <c r="Z12018" s="2"/>
    </row>
    <row r="12019">
      <c r="A12019" s="2"/>
      <c r="B12019" s="2"/>
      <c r="C12019" s="2"/>
      <c r="D12019" s="2"/>
      <c r="E12019" s="2"/>
      <c r="F12019" s="2"/>
      <c r="G12019" s="2"/>
      <c r="H12019" s="2"/>
      <c r="I12019" s="2"/>
      <c r="J12019" s="2"/>
      <c r="K12019" s="2"/>
      <c r="L12019" s="2"/>
      <c r="M12019" s="2"/>
      <c r="N12019" s="2"/>
      <c r="O12019" s="2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</row>
    <row r="12020">
      <c r="A12020" s="2"/>
      <c r="B12020" s="2"/>
      <c r="C12020" s="2"/>
      <c r="D12020" s="2"/>
      <c r="E12020" s="2"/>
      <c r="F12020" s="2"/>
      <c r="G12020" s="2"/>
      <c r="H12020" s="2"/>
      <c r="I12020" s="2"/>
      <c r="J12020" s="2"/>
      <c r="K12020" s="2"/>
      <c r="L12020" s="2"/>
      <c r="M12020" s="2"/>
      <c r="N12020" s="2"/>
      <c r="O12020" s="2"/>
      <c r="P12020" s="2"/>
      <c r="Q12020" s="2"/>
      <c r="R12020" s="2"/>
      <c r="S12020" s="2"/>
      <c r="T12020" s="2"/>
      <c r="U12020" s="2"/>
      <c r="V12020" s="2"/>
      <c r="W12020" s="2"/>
      <c r="X12020" s="2"/>
      <c r="Y12020" s="2"/>
      <c r="Z12020" s="2"/>
    </row>
    <row r="12021">
      <c r="A12021" s="2"/>
      <c r="B12021" s="2"/>
      <c r="C12021" s="2"/>
      <c r="D12021" s="2"/>
      <c r="E12021" s="2"/>
      <c r="F12021" s="2"/>
      <c r="G12021" s="2"/>
      <c r="H12021" s="2"/>
      <c r="I12021" s="2"/>
      <c r="J12021" s="2"/>
      <c r="K12021" s="2"/>
      <c r="L12021" s="2"/>
      <c r="M12021" s="2"/>
      <c r="N12021" s="2"/>
      <c r="O12021" s="2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</row>
    <row r="12022">
      <c r="A12022" s="2"/>
      <c r="B12022" s="2"/>
      <c r="C12022" s="2"/>
      <c r="D12022" s="2"/>
      <c r="E12022" s="2"/>
      <c r="F12022" s="2"/>
      <c r="G12022" s="2"/>
      <c r="H12022" s="2"/>
      <c r="I12022" s="2"/>
      <c r="J12022" s="2"/>
      <c r="K12022" s="2"/>
      <c r="L12022" s="2"/>
      <c r="M12022" s="2"/>
      <c r="N12022" s="2"/>
      <c r="O12022" s="2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</row>
    <row r="12023">
      <c r="A12023" s="2"/>
      <c r="B12023" s="2"/>
      <c r="C12023" s="2"/>
      <c r="D12023" s="2"/>
      <c r="E12023" s="2"/>
      <c r="F12023" s="2"/>
      <c r="G12023" s="2"/>
      <c r="H12023" s="2"/>
      <c r="I12023" s="2"/>
      <c r="J12023" s="2"/>
      <c r="K12023" s="2"/>
      <c r="L12023" s="2"/>
      <c r="M12023" s="2"/>
      <c r="N12023" s="2"/>
      <c r="O12023" s="2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</row>
    <row r="12024">
      <c r="A12024" s="2"/>
      <c r="B12024" s="2"/>
      <c r="C12024" s="2"/>
      <c r="D12024" s="2"/>
      <c r="E12024" s="2"/>
      <c r="F12024" s="2"/>
      <c r="G12024" s="2"/>
      <c r="H12024" s="2"/>
      <c r="I12024" s="2"/>
      <c r="J12024" s="2"/>
      <c r="K12024" s="2"/>
      <c r="L12024" s="2"/>
      <c r="M12024" s="2"/>
      <c r="N12024" s="2"/>
      <c r="O12024" s="2"/>
      <c r="P12024" s="2"/>
      <c r="Q12024" s="2"/>
      <c r="R12024" s="2"/>
      <c r="S12024" s="2"/>
      <c r="T12024" s="2"/>
      <c r="U12024" s="2"/>
      <c r="V12024" s="2"/>
      <c r="W12024" s="2"/>
      <c r="X12024" s="2"/>
      <c r="Y12024" s="2"/>
      <c r="Z12024" s="2"/>
    </row>
    <row r="12025">
      <c r="A12025" s="2"/>
      <c r="B12025" s="2"/>
      <c r="C12025" s="2"/>
      <c r="D12025" s="2"/>
      <c r="E12025" s="2"/>
      <c r="F12025" s="2"/>
      <c r="G12025" s="2"/>
      <c r="H12025" s="2"/>
      <c r="I12025" s="2"/>
      <c r="J12025" s="2"/>
      <c r="K12025" s="2"/>
      <c r="L12025" s="2"/>
      <c r="M12025" s="2"/>
      <c r="N12025" s="2"/>
      <c r="O12025" s="2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</row>
    <row r="12026">
      <c r="A12026" s="2"/>
      <c r="B12026" s="2"/>
      <c r="C12026" s="2"/>
      <c r="D12026" s="2"/>
      <c r="E12026" s="2"/>
      <c r="F12026" s="2"/>
      <c r="G12026" s="2"/>
      <c r="H12026" s="2"/>
      <c r="I12026" s="2"/>
      <c r="J12026" s="2"/>
      <c r="K12026" s="2"/>
      <c r="L12026" s="2"/>
      <c r="M12026" s="2"/>
      <c r="N12026" s="2"/>
      <c r="O12026" s="2"/>
      <c r="P12026" s="2"/>
      <c r="Q12026" s="2"/>
      <c r="R12026" s="2"/>
      <c r="S12026" s="2"/>
      <c r="T12026" s="2"/>
      <c r="U12026" s="2"/>
      <c r="V12026" s="2"/>
      <c r="W12026" s="2"/>
      <c r="X12026" s="2"/>
      <c r="Y12026" s="2"/>
      <c r="Z12026" s="2"/>
    </row>
    <row r="12027">
      <c r="A12027" s="2"/>
      <c r="B12027" s="2"/>
      <c r="C12027" s="2"/>
      <c r="D12027" s="2"/>
      <c r="E12027" s="2"/>
      <c r="F12027" s="2"/>
      <c r="G12027" s="2"/>
      <c r="H12027" s="2"/>
      <c r="I12027" s="2"/>
      <c r="J12027" s="2"/>
      <c r="K12027" s="2"/>
      <c r="L12027" s="2"/>
      <c r="M12027" s="2"/>
      <c r="N12027" s="2"/>
      <c r="O12027" s="2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</row>
    <row r="12028">
      <c r="A12028" s="2"/>
      <c r="B12028" s="2"/>
      <c r="C12028" s="2"/>
      <c r="D12028" s="2"/>
      <c r="E12028" s="2"/>
      <c r="F12028" s="2"/>
      <c r="G12028" s="2"/>
      <c r="H12028" s="2"/>
      <c r="I12028" s="2"/>
      <c r="J12028" s="2"/>
      <c r="K12028" s="2"/>
      <c r="L12028" s="2"/>
      <c r="M12028" s="2"/>
      <c r="N12028" s="2"/>
      <c r="O12028" s="2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</row>
    <row r="12029">
      <c r="A12029" s="2"/>
      <c r="B12029" s="2"/>
      <c r="C12029" s="2"/>
      <c r="D12029" s="2"/>
      <c r="E12029" s="2"/>
      <c r="F12029" s="2"/>
      <c r="G12029" s="2"/>
      <c r="H12029" s="2"/>
      <c r="I12029" s="2"/>
      <c r="J12029" s="2"/>
      <c r="K12029" s="2"/>
      <c r="L12029" s="2"/>
      <c r="M12029" s="2"/>
      <c r="N12029" s="2"/>
      <c r="O12029" s="2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</row>
    <row r="12030">
      <c r="A12030" s="2"/>
      <c r="B12030" s="2"/>
      <c r="C12030" s="2"/>
      <c r="D12030" s="2"/>
      <c r="E12030" s="2"/>
      <c r="F12030" s="2"/>
      <c r="G12030" s="2"/>
      <c r="H12030" s="2"/>
      <c r="I12030" s="2"/>
      <c r="J12030" s="2"/>
      <c r="K12030" s="2"/>
      <c r="L12030" s="2"/>
      <c r="M12030" s="2"/>
      <c r="N12030" s="2"/>
      <c r="O12030" s="2"/>
      <c r="P12030" s="2"/>
      <c r="Q12030" s="2"/>
      <c r="R12030" s="2"/>
      <c r="S12030" s="2"/>
      <c r="T12030" s="2"/>
      <c r="U12030" s="2"/>
      <c r="V12030" s="2"/>
      <c r="W12030" s="2"/>
      <c r="X12030" s="2"/>
      <c r="Y12030" s="2"/>
      <c r="Z12030" s="2"/>
    </row>
    <row r="12031">
      <c r="A12031" s="2"/>
      <c r="B12031" s="2"/>
      <c r="C12031" s="2"/>
      <c r="D12031" s="2"/>
      <c r="E12031" s="2"/>
      <c r="F12031" s="2"/>
      <c r="G12031" s="2"/>
      <c r="H12031" s="2"/>
      <c r="I12031" s="2"/>
      <c r="J12031" s="2"/>
      <c r="K12031" s="2"/>
      <c r="L12031" s="2"/>
      <c r="M12031" s="2"/>
      <c r="N12031" s="2"/>
      <c r="O12031" s="2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</row>
    <row r="12032">
      <c r="A12032" s="2"/>
      <c r="B12032" s="2"/>
      <c r="C12032" s="2"/>
      <c r="D12032" s="2"/>
      <c r="E12032" s="2"/>
      <c r="F12032" s="2"/>
      <c r="G12032" s="2"/>
      <c r="H12032" s="2"/>
      <c r="I12032" s="2"/>
      <c r="J12032" s="2"/>
      <c r="K12032" s="2"/>
      <c r="L12032" s="2"/>
      <c r="M12032" s="2"/>
      <c r="N12032" s="2"/>
      <c r="O12032" s="2"/>
      <c r="P12032" s="2"/>
      <c r="Q12032" s="2"/>
      <c r="R12032" s="2"/>
      <c r="S12032" s="2"/>
      <c r="T12032" s="2"/>
      <c r="U12032" s="2"/>
      <c r="V12032" s="2"/>
      <c r="W12032" s="2"/>
      <c r="X12032" s="2"/>
      <c r="Y12032" s="2"/>
      <c r="Z12032" s="2"/>
    </row>
    <row r="12033">
      <c r="A12033" s="2"/>
      <c r="B12033" s="2"/>
      <c r="C12033" s="2"/>
      <c r="D12033" s="2"/>
      <c r="E12033" s="2"/>
      <c r="F12033" s="2"/>
      <c r="G12033" s="2"/>
      <c r="H12033" s="2"/>
      <c r="I12033" s="2"/>
      <c r="J12033" s="2"/>
      <c r="K12033" s="2"/>
      <c r="L12033" s="2"/>
      <c r="M12033" s="2"/>
      <c r="N12033" s="2"/>
      <c r="O12033" s="2"/>
      <c r="P12033" s="2"/>
      <c r="Q12033" s="2"/>
      <c r="R12033" s="2"/>
      <c r="S12033" s="2"/>
      <c r="T12033" s="2"/>
      <c r="U12033" s="2"/>
      <c r="V12033" s="2"/>
      <c r="W12033" s="2"/>
      <c r="X12033" s="2"/>
      <c r="Y12033" s="2"/>
      <c r="Z12033" s="2"/>
    </row>
    <row r="12034">
      <c r="A12034" s="2"/>
      <c r="B12034" s="2"/>
      <c r="C12034" s="2"/>
      <c r="D12034" s="2"/>
      <c r="E12034" s="2"/>
      <c r="F12034" s="2"/>
      <c r="G12034" s="2"/>
      <c r="H12034" s="2"/>
      <c r="I12034" s="2"/>
      <c r="J12034" s="2"/>
      <c r="K12034" s="2"/>
      <c r="L12034" s="2"/>
      <c r="M12034" s="2"/>
      <c r="N12034" s="2"/>
      <c r="O12034" s="2"/>
      <c r="P12034" s="2"/>
      <c r="Q12034" s="2"/>
      <c r="R12034" s="2"/>
      <c r="S12034" s="2"/>
      <c r="T12034" s="2"/>
      <c r="U12034" s="2"/>
      <c r="V12034" s="2"/>
      <c r="W12034" s="2"/>
      <c r="X12034" s="2"/>
      <c r="Y12034" s="2"/>
      <c r="Z12034" s="2"/>
    </row>
    <row r="12035">
      <c r="A12035" s="2"/>
      <c r="B12035" s="2"/>
      <c r="C12035" s="2"/>
      <c r="D12035" s="2"/>
      <c r="E12035" s="2"/>
      <c r="F12035" s="2"/>
      <c r="G12035" s="2"/>
      <c r="H12035" s="2"/>
      <c r="I12035" s="2"/>
      <c r="J12035" s="2"/>
      <c r="K12035" s="2"/>
      <c r="L12035" s="2"/>
      <c r="M12035" s="2"/>
      <c r="N12035" s="2"/>
      <c r="O12035" s="2"/>
      <c r="P12035" s="2"/>
      <c r="Q12035" s="2"/>
      <c r="R12035" s="2"/>
      <c r="S12035" s="2"/>
      <c r="T12035" s="2"/>
      <c r="U12035" s="2"/>
      <c r="V12035" s="2"/>
      <c r="W12035" s="2"/>
      <c r="X12035" s="2"/>
      <c r="Y12035" s="2"/>
      <c r="Z12035" s="2"/>
    </row>
    <row r="12036">
      <c r="A12036" s="2"/>
      <c r="B12036" s="2"/>
      <c r="C12036" s="2"/>
      <c r="D12036" s="2"/>
      <c r="E12036" s="2"/>
      <c r="F12036" s="2"/>
      <c r="G12036" s="2"/>
      <c r="H12036" s="2"/>
      <c r="I12036" s="2"/>
      <c r="J12036" s="2"/>
      <c r="K12036" s="2"/>
      <c r="L12036" s="2"/>
      <c r="M12036" s="2"/>
      <c r="N12036" s="2"/>
      <c r="O12036" s="2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</row>
    <row r="12037">
      <c r="A12037" s="2"/>
      <c r="B12037" s="2"/>
      <c r="C12037" s="2"/>
      <c r="D12037" s="2"/>
      <c r="E12037" s="2"/>
      <c r="F12037" s="2"/>
      <c r="G12037" s="2"/>
      <c r="H12037" s="2"/>
      <c r="I12037" s="2"/>
      <c r="J12037" s="2"/>
      <c r="K12037" s="2"/>
      <c r="L12037" s="2"/>
      <c r="M12037" s="2"/>
      <c r="N12037" s="2"/>
      <c r="O12037" s="2"/>
      <c r="P12037" s="2"/>
      <c r="Q12037" s="2"/>
      <c r="R12037" s="2"/>
      <c r="S12037" s="2"/>
      <c r="T12037" s="2"/>
      <c r="U12037" s="2"/>
      <c r="V12037" s="2"/>
      <c r="W12037" s="2"/>
      <c r="X12037" s="2"/>
      <c r="Y12037" s="2"/>
      <c r="Z12037" s="2"/>
    </row>
    <row r="12038">
      <c r="A12038" s="2"/>
      <c r="B12038" s="2"/>
      <c r="C12038" s="2"/>
      <c r="D12038" s="2"/>
      <c r="E12038" s="2"/>
      <c r="F12038" s="2"/>
      <c r="G12038" s="2"/>
      <c r="H12038" s="2"/>
      <c r="I12038" s="2"/>
      <c r="J12038" s="2"/>
      <c r="K12038" s="2"/>
      <c r="L12038" s="2"/>
      <c r="M12038" s="2"/>
      <c r="N12038" s="2"/>
      <c r="O12038" s="2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</row>
    <row r="12039">
      <c r="A12039" s="2"/>
      <c r="B12039" s="2"/>
      <c r="C12039" s="2"/>
      <c r="D12039" s="2"/>
      <c r="E12039" s="2"/>
      <c r="F12039" s="2"/>
      <c r="G12039" s="2"/>
      <c r="H12039" s="2"/>
      <c r="I12039" s="2"/>
      <c r="J12039" s="2"/>
      <c r="K12039" s="2"/>
      <c r="L12039" s="2"/>
      <c r="M12039" s="2"/>
      <c r="N12039" s="2"/>
      <c r="O12039" s="2"/>
      <c r="P12039" s="2"/>
      <c r="Q12039" s="2"/>
      <c r="R12039" s="2"/>
      <c r="S12039" s="2"/>
      <c r="T12039" s="2"/>
      <c r="U12039" s="2"/>
      <c r="V12039" s="2"/>
      <c r="W12039" s="2"/>
      <c r="X12039" s="2"/>
      <c r="Y12039" s="2"/>
      <c r="Z12039" s="2"/>
    </row>
    <row r="12040">
      <c r="A12040" s="2"/>
      <c r="B12040" s="2"/>
      <c r="C12040" s="2"/>
      <c r="D12040" s="2"/>
      <c r="E12040" s="2"/>
      <c r="F12040" s="2"/>
      <c r="G12040" s="2"/>
      <c r="H12040" s="2"/>
      <c r="I12040" s="2"/>
      <c r="J12040" s="2"/>
      <c r="K12040" s="2"/>
      <c r="L12040" s="2"/>
      <c r="M12040" s="2"/>
      <c r="N12040" s="2"/>
      <c r="O12040" s="2"/>
      <c r="P12040" s="2"/>
      <c r="Q12040" s="2"/>
      <c r="R12040" s="2"/>
      <c r="S12040" s="2"/>
      <c r="T12040" s="2"/>
      <c r="U12040" s="2"/>
      <c r="V12040" s="2"/>
      <c r="W12040" s="2"/>
      <c r="X12040" s="2"/>
      <c r="Y12040" s="2"/>
      <c r="Z12040" s="2"/>
    </row>
    <row r="12041">
      <c r="A12041" s="2"/>
      <c r="B12041" s="2"/>
      <c r="C12041" s="2"/>
      <c r="D12041" s="2"/>
      <c r="E12041" s="2"/>
      <c r="F12041" s="2"/>
      <c r="G12041" s="2"/>
      <c r="H12041" s="2"/>
      <c r="I12041" s="2"/>
      <c r="J12041" s="2"/>
      <c r="K12041" s="2"/>
      <c r="L12041" s="2"/>
      <c r="M12041" s="2"/>
      <c r="N12041" s="2"/>
      <c r="O12041" s="2"/>
      <c r="P12041" s="2"/>
      <c r="Q12041" s="2"/>
      <c r="R12041" s="2"/>
      <c r="S12041" s="2"/>
      <c r="T12041" s="2"/>
      <c r="U12041" s="2"/>
      <c r="V12041" s="2"/>
      <c r="W12041" s="2"/>
      <c r="X12041" s="2"/>
      <c r="Y12041" s="2"/>
      <c r="Z12041" s="2"/>
    </row>
    <row r="12042">
      <c r="A12042" s="2"/>
      <c r="B12042" s="2"/>
      <c r="C12042" s="2"/>
      <c r="D12042" s="2"/>
      <c r="E12042" s="2"/>
      <c r="F12042" s="2"/>
      <c r="G12042" s="2"/>
      <c r="H12042" s="2"/>
      <c r="I12042" s="2"/>
      <c r="J12042" s="2"/>
      <c r="K12042" s="2"/>
      <c r="L12042" s="2"/>
      <c r="M12042" s="2"/>
      <c r="N12042" s="2"/>
      <c r="O12042" s="2"/>
      <c r="P12042" s="2"/>
      <c r="Q12042" s="2"/>
      <c r="R12042" s="2"/>
      <c r="S12042" s="2"/>
      <c r="T12042" s="2"/>
      <c r="U12042" s="2"/>
      <c r="V12042" s="2"/>
      <c r="W12042" s="2"/>
      <c r="X12042" s="2"/>
      <c r="Y12042" s="2"/>
      <c r="Z12042" s="2"/>
    </row>
    <row r="12043">
      <c r="A12043" s="2"/>
      <c r="B12043" s="2"/>
      <c r="C12043" s="2"/>
      <c r="D12043" s="2"/>
      <c r="E12043" s="2"/>
      <c r="F12043" s="2"/>
      <c r="G12043" s="2"/>
      <c r="H12043" s="2"/>
      <c r="I12043" s="2"/>
      <c r="J12043" s="2"/>
      <c r="K12043" s="2"/>
      <c r="L12043" s="2"/>
      <c r="M12043" s="2"/>
      <c r="N12043" s="2"/>
      <c r="O12043" s="2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</row>
    <row r="12044">
      <c r="A12044" s="2"/>
      <c r="B12044" s="2"/>
      <c r="C12044" s="2"/>
      <c r="D12044" s="2"/>
      <c r="E12044" s="2"/>
      <c r="F12044" s="2"/>
      <c r="G12044" s="2"/>
      <c r="H12044" s="2"/>
      <c r="I12044" s="2"/>
      <c r="J12044" s="2"/>
      <c r="K12044" s="2"/>
      <c r="L12044" s="2"/>
      <c r="M12044" s="2"/>
      <c r="N12044" s="2"/>
      <c r="O12044" s="2"/>
      <c r="P12044" s="2"/>
      <c r="Q12044" s="2"/>
      <c r="R12044" s="2"/>
      <c r="S12044" s="2"/>
      <c r="T12044" s="2"/>
      <c r="U12044" s="2"/>
      <c r="V12044" s="2"/>
      <c r="W12044" s="2"/>
      <c r="X12044" s="2"/>
      <c r="Y12044" s="2"/>
      <c r="Z12044" s="2"/>
    </row>
    <row r="12045">
      <c r="A12045" s="2"/>
      <c r="B12045" s="2"/>
      <c r="C12045" s="2"/>
      <c r="D12045" s="2"/>
      <c r="E12045" s="2"/>
      <c r="F12045" s="2"/>
      <c r="G12045" s="2"/>
      <c r="H12045" s="2"/>
      <c r="I12045" s="2"/>
      <c r="J12045" s="2"/>
      <c r="K12045" s="2"/>
      <c r="L12045" s="2"/>
      <c r="M12045" s="2"/>
      <c r="N12045" s="2"/>
      <c r="O12045" s="2"/>
      <c r="P12045" s="2"/>
      <c r="Q12045" s="2"/>
      <c r="R12045" s="2"/>
      <c r="S12045" s="2"/>
      <c r="T12045" s="2"/>
      <c r="U12045" s="2"/>
      <c r="V12045" s="2"/>
      <c r="W12045" s="2"/>
      <c r="X12045" s="2"/>
      <c r="Y12045" s="2"/>
      <c r="Z12045" s="2"/>
    </row>
    <row r="12046">
      <c r="A12046" s="2"/>
      <c r="B12046" s="2"/>
      <c r="C12046" s="2"/>
      <c r="D12046" s="2"/>
      <c r="E12046" s="2"/>
      <c r="F12046" s="2"/>
      <c r="G12046" s="2"/>
      <c r="H12046" s="2"/>
      <c r="I12046" s="2"/>
      <c r="J12046" s="2"/>
      <c r="K12046" s="2"/>
      <c r="L12046" s="2"/>
      <c r="M12046" s="2"/>
      <c r="N12046" s="2"/>
      <c r="O12046" s="2"/>
      <c r="P12046" s="2"/>
      <c r="Q12046" s="2"/>
      <c r="R12046" s="2"/>
      <c r="S12046" s="2"/>
      <c r="T12046" s="2"/>
      <c r="U12046" s="2"/>
      <c r="V12046" s="2"/>
      <c r="W12046" s="2"/>
      <c r="X12046" s="2"/>
      <c r="Y12046" s="2"/>
      <c r="Z12046" s="2"/>
    </row>
    <row r="12047">
      <c r="A12047" s="2"/>
      <c r="B12047" s="2"/>
      <c r="C12047" s="2"/>
      <c r="D12047" s="2"/>
      <c r="E12047" s="2"/>
      <c r="F12047" s="2"/>
      <c r="G12047" s="2"/>
      <c r="H12047" s="2"/>
      <c r="I12047" s="2"/>
      <c r="J12047" s="2"/>
      <c r="K12047" s="2"/>
      <c r="L12047" s="2"/>
      <c r="M12047" s="2"/>
      <c r="N12047" s="2"/>
      <c r="O12047" s="2"/>
      <c r="P12047" s="2"/>
      <c r="Q12047" s="2"/>
      <c r="R12047" s="2"/>
      <c r="S12047" s="2"/>
      <c r="T12047" s="2"/>
      <c r="U12047" s="2"/>
      <c r="V12047" s="2"/>
      <c r="W12047" s="2"/>
      <c r="X12047" s="2"/>
      <c r="Y12047" s="2"/>
      <c r="Z12047" s="2"/>
    </row>
    <row r="12048">
      <c r="A12048" s="2"/>
      <c r="B12048" s="2"/>
      <c r="C12048" s="2"/>
      <c r="D12048" s="2"/>
      <c r="E12048" s="2"/>
      <c r="F12048" s="2"/>
      <c r="G12048" s="2"/>
      <c r="H12048" s="2"/>
      <c r="I12048" s="2"/>
      <c r="J12048" s="2"/>
      <c r="K12048" s="2"/>
      <c r="L12048" s="2"/>
      <c r="M12048" s="2"/>
      <c r="N12048" s="2"/>
      <c r="O12048" s="2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</row>
    <row r="12049">
      <c r="A12049" s="2"/>
      <c r="B12049" s="2"/>
      <c r="C12049" s="2"/>
      <c r="D12049" s="2"/>
      <c r="E12049" s="2"/>
      <c r="F12049" s="2"/>
      <c r="G12049" s="2"/>
      <c r="H12049" s="2"/>
      <c r="I12049" s="2"/>
      <c r="J12049" s="2"/>
      <c r="K12049" s="2"/>
      <c r="L12049" s="2"/>
      <c r="M12049" s="2"/>
      <c r="N12049" s="2"/>
      <c r="O12049" s="2"/>
      <c r="P12049" s="2"/>
      <c r="Q12049" s="2"/>
      <c r="R12049" s="2"/>
      <c r="S12049" s="2"/>
      <c r="T12049" s="2"/>
      <c r="U12049" s="2"/>
      <c r="V12049" s="2"/>
      <c r="W12049" s="2"/>
      <c r="X12049" s="2"/>
      <c r="Y12049" s="2"/>
      <c r="Z12049" s="2"/>
    </row>
    <row r="12050">
      <c r="A12050" s="2"/>
      <c r="B12050" s="2"/>
      <c r="C12050" s="2"/>
      <c r="D12050" s="2"/>
      <c r="E12050" s="2"/>
      <c r="F12050" s="2"/>
      <c r="G12050" s="2"/>
      <c r="H12050" s="2"/>
      <c r="I12050" s="2"/>
      <c r="J12050" s="2"/>
      <c r="K12050" s="2"/>
      <c r="L12050" s="2"/>
      <c r="M12050" s="2"/>
      <c r="N12050" s="2"/>
      <c r="O12050" s="2"/>
      <c r="P12050" s="2"/>
      <c r="Q12050" s="2"/>
      <c r="R12050" s="2"/>
      <c r="S12050" s="2"/>
      <c r="T12050" s="2"/>
      <c r="U12050" s="2"/>
      <c r="V12050" s="2"/>
      <c r="W12050" s="2"/>
      <c r="X12050" s="2"/>
      <c r="Y12050" s="2"/>
      <c r="Z12050" s="2"/>
    </row>
    <row r="12051">
      <c r="A12051" s="2"/>
      <c r="B12051" s="2"/>
      <c r="C12051" s="2"/>
      <c r="D12051" s="2"/>
      <c r="E12051" s="2"/>
      <c r="F12051" s="2"/>
      <c r="G12051" s="2"/>
      <c r="H12051" s="2"/>
      <c r="I12051" s="2"/>
      <c r="J12051" s="2"/>
      <c r="K12051" s="2"/>
      <c r="L12051" s="2"/>
      <c r="M12051" s="2"/>
      <c r="N12051" s="2"/>
      <c r="O12051" s="2"/>
      <c r="P12051" s="2"/>
      <c r="Q12051" s="2"/>
      <c r="R12051" s="2"/>
      <c r="S12051" s="2"/>
      <c r="T12051" s="2"/>
      <c r="U12051" s="2"/>
      <c r="V12051" s="2"/>
      <c r="W12051" s="2"/>
      <c r="X12051" s="2"/>
      <c r="Y12051" s="2"/>
      <c r="Z12051" s="2"/>
    </row>
    <row r="12052">
      <c r="A12052" s="2"/>
      <c r="B12052" s="2"/>
      <c r="C12052" s="2"/>
      <c r="D12052" s="2"/>
      <c r="E12052" s="2"/>
      <c r="F12052" s="2"/>
      <c r="G12052" s="2"/>
      <c r="H12052" s="2"/>
      <c r="I12052" s="2"/>
      <c r="J12052" s="2"/>
      <c r="K12052" s="2"/>
      <c r="L12052" s="2"/>
      <c r="M12052" s="2"/>
      <c r="N12052" s="2"/>
      <c r="O12052" s="2"/>
      <c r="P12052" s="2"/>
      <c r="Q12052" s="2"/>
      <c r="R12052" s="2"/>
      <c r="S12052" s="2"/>
      <c r="T12052" s="2"/>
      <c r="U12052" s="2"/>
      <c r="V12052" s="2"/>
      <c r="W12052" s="2"/>
      <c r="X12052" s="2"/>
      <c r="Y12052" s="2"/>
      <c r="Z12052" s="2"/>
    </row>
    <row r="12053">
      <c r="A12053" s="2"/>
      <c r="B12053" s="2"/>
      <c r="C12053" s="2"/>
      <c r="D12053" s="2"/>
      <c r="E12053" s="2"/>
      <c r="F12053" s="2"/>
      <c r="G12053" s="2"/>
      <c r="H12053" s="2"/>
      <c r="I12053" s="2"/>
      <c r="J12053" s="2"/>
      <c r="K12053" s="2"/>
      <c r="L12053" s="2"/>
      <c r="M12053" s="2"/>
      <c r="N12053" s="2"/>
      <c r="O12053" s="2"/>
      <c r="P12053" s="2"/>
      <c r="Q12053" s="2"/>
      <c r="R12053" s="2"/>
      <c r="S12053" s="2"/>
      <c r="T12053" s="2"/>
      <c r="U12053" s="2"/>
      <c r="V12053" s="2"/>
      <c r="W12053" s="2"/>
      <c r="X12053" s="2"/>
      <c r="Y12053" s="2"/>
      <c r="Z12053" s="2"/>
    </row>
    <row r="12054">
      <c r="A12054" s="2"/>
      <c r="B12054" s="2"/>
      <c r="C12054" s="2"/>
      <c r="D12054" s="2"/>
      <c r="E12054" s="2"/>
      <c r="F12054" s="2"/>
      <c r="G12054" s="2"/>
      <c r="H12054" s="2"/>
      <c r="I12054" s="2"/>
      <c r="J12054" s="2"/>
      <c r="K12054" s="2"/>
      <c r="L12054" s="2"/>
      <c r="M12054" s="2"/>
      <c r="N12054" s="2"/>
      <c r="O12054" s="2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</row>
    <row r="12055">
      <c r="A12055" s="2"/>
      <c r="B12055" s="2"/>
      <c r="C12055" s="2"/>
      <c r="D12055" s="2"/>
      <c r="E12055" s="2"/>
      <c r="F12055" s="2"/>
      <c r="G12055" s="2"/>
      <c r="H12055" s="2"/>
      <c r="I12055" s="2"/>
      <c r="J12055" s="2"/>
      <c r="K12055" s="2"/>
      <c r="L12055" s="2"/>
      <c r="M12055" s="2"/>
      <c r="N12055" s="2"/>
      <c r="O12055" s="2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</row>
    <row r="12056">
      <c r="A12056" s="2"/>
      <c r="B12056" s="2"/>
      <c r="C12056" s="2"/>
      <c r="D12056" s="2"/>
      <c r="E12056" s="2"/>
      <c r="F12056" s="2"/>
      <c r="G12056" s="2"/>
      <c r="H12056" s="2"/>
      <c r="I12056" s="2"/>
      <c r="J12056" s="2"/>
      <c r="K12056" s="2"/>
      <c r="L12056" s="2"/>
      <c r="M12056" s="2"/>
      <c r="N12056" s="2"/>
      <c r="O12056" s="2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</row>
    <row r="12057">
      <c r="A12057" s="2"/>
      <c r="B12057" s="2"/>
      <c r="C12057" s="2"/>
      <c r="D12057" s="2"/>
      <c r="E12057" s="2"/>
      <c r="F12057" s="2"/>
      <c r="G12057" s="2"/>
      <c r="H12057" s="2"/>
      <c r="I12057" s="2"/>
      <c r="J12057" s="2"/>
      <c r="K12057" s="2"/>
      <c r="L12057" s="2"/>
      <c r="M12057" s="2"/>
      <c r="N12057" s="2"/>
      <c r="O12057" s="2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</row>
    <row r="12058">
      <c r="A12058" s="2"/>
      <c r="B12058" s="2"/>
      <c r="C12058" s="2"/>
      <c r="D12058" s="2"/>
      <c r="E12058" s="2"/>
      <c r="F12058" s="2"/>
      <c r="G12058" s="2"/>
      <c r="H12058" s="2"/>
      <c r="I12058" s="2"/>
      <c r="J12058" s="2"/>
      <c r="K12058" s="2"/>
      <c r="L12058" s="2"/>
      <c r="M12058" s="2"/>
      <c r="N12058" s="2"/>
      <c r="O12058" s="2"/>
      <c r="P12058" s="2"/>
      <c r="Q12058" s="2"/>
      <c r="R12058" s="2"/>
      <c r="S12058" s="2"/>
      <c r="T12058" s="2"/>
      <c r="U12058" s="2"/>
      <c r="V12058" s="2"/>
      <c r="W12058" s="2"/>
      <c r="X12058" s="2"/>
      <c r="Y12058" s="2"/>
      <c r="Z12058" s="2"/>
    </row>
    <row r="12059">
      <c r="A12059" s="2"/>
      <c r="B12059" s="2"/>
      <c r="C12059" s="2"/>
      <c r="D12059" s="2"/>
      <c r="E12059" s="2"/>
      <c r="F12059" s="2"/>
      <c r="G12059" s="2"/>
      <c r="H12059" s="2"/>
      <c r="I12059" s="2"/>
      <c r="J12059" s="2"/>
      <c r="K12059" s="2"/>
      <c r="L12059" s="2"/>
      <c r="M12059" s="2"/>
      <c r="N12059" s="2"/>
      <c r="O12059" s="2"/>
      <c r="P12059" s="2"/>
      <c r="Q12059" s="2"/>
      <c r="R12059" s="2"/>
      <c r="S12059" s="2"/>
      <c r="T12059" s="2"/>
      <c r="U12059" s="2"/>
      <c r="V12059" s="2"/>
      <c r="W12059" s="2"/>
      <c r="X12059" s="2"/>
      <c r="Y12059" s="2"/>
      <c r="Z12059" s="2"/>
    </row>
    <row r="12060">
      <c r="A12060" s="2"/>
      <c r="B12060" s="2"/>
      <c r="C12060" s="2"/>
      <c r="D12060" s="2"/>
      <c r="E12060" s="2"/>
      <c r="F12060" s="2"/>
      <c r="G12060" s="2"/>
      <c r="H12060" s="2"/>
      <c r="I12060" s="2"/>
      <c r="J12060" s="2"/>
      <c r="K12060" s="2"/>
      <c r="L12060" s="2"/>
      <c r="M12060" s="2"/>
      <c r="N12060" s="2"/>
      <c r="O12060" s="2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</row>
    <row r="12061">
      <c r="A12061" s="2"/>
      <c r="B12061" s="2"/>
      <c r="C12061" s="2"/>
      <c r="D12061" s="2"/>
      <c r="E12061" s="2"/>
      <c r="F12061" s="2"/>
      <c r="G12061" s="2"/>
      <c r="H12061" s="2"/>
      <c r="I12061" s="2"/>
      <c r="J12061" s="2"/>
      <c r="K12061" s="2"/>
      <c r="L12061" s="2"/>
      <c r="M12061" s="2"/>
      <c r="N12061" s="2"/>
      <c r="O12061" s="2"/>
      <c r="P12061" s="2"/>
      <c r="Q12061" s="2"/>
      <c r="R12061" s="2"/>
      <c r="S12061" s="2"/>
      <c r="T12061" s="2"/>
      <c r="U12061" s="2"/>
      <c r="V12061" s="2"/>
      <c r="W12061" s="2"/>
      <c r="X12061" s="2"/>
      <c r="Y12061" s="2"/>
      <c r="Z12061" s="2"/>
    </row>
    <row r="12062">
      <c r="A12062" s="2"/>
      <c r="B12062" s="2"/>
      <c r="C12062" s="2"/>
      <c r="D12062" s="2"/>
      <c r="E12062" s="2"/>
      <c r="F12062" s="2"/>
      <c r="G12062" s="2"/>
      <c r="H12062" s="2"/>
      <c r="I12062" s="2"/>
      <c r="J12062" s="2"/>
      <c r="K12062" s="2"/>
      <c r="L12062" s="2"/>
      <c r="M12062" s="2"/>
      <c r="N12062" s="2"/>
      <c r="O12062" s="2"/>
      <c r="P12062" s="2"/>
      <c r="Q12062" s="2"/>
      <c r="R12062" s="2"/>
      <c r="S12062" s="2"/>
      <c r="T12062" s="2"/>
      <c r="U12062" s="2"/>
      <c r="V12062" s="2"/>
      <c r="W12062" s="2"/>
      <c r="X12062" s="2"/>
      <c r="Y12062" s="2"/>
      <c r="Z12062" s="2"/>
    </row>
    <row r="12063">
      <c r="A12063" s="2"/>
      <c r="B12063" s="2"/>
      <c r="C12063" s="2"/>
      <c r="D12063" s="2"/>
      <c r="E12063" s="2"/>
      <c r="F12063" s="2"/>
      <c r="G12063" s="2"/>
      <c r="H12063" s="2"/>
      <c r="I12063" s="2"/>
      <c r="J12063" s="2"/>
      <c r="K12063" s="2"/>
      <c r="L12063" s="2"/>
      <c r="M12063" s="2"/>
      <c r="N12063" s="2"/>
      <c r="O12063" s="2"/>
      <c r="P12063" s="2"/>
      <c r="Q12063" s="2"/>
      <c r="R12063" s="2"/>
      <c r="S12063" s="2"/>
      <c r="T12063" s="2"/>
      <c r="U12063" s="2"/>
      <c r="V12063" s="2"/>
      <c r="W12063" s="2"/>
      <c r="X12063" s="2"/>
      <c r="Y12063" s="2"/>
      <c r="Z12063" s="2"/>
    </row>
    <row r="12064">
      <c r="A12064" s="2"/>
      <c r="B12064" s="2"/>
      <c r="C12064" s="2"/>
      <c r="D12064" s="2"/>
      <c r="E12064" s="2"/>
      <c r="F12064" s="2"/>
      <c r="G12064" s="2"/>
      <c r="H12064" s="2"/>
      <c r="I12064" s="2"/>
      <c r="J12064" s="2"/>
      <c r="K12064" s="2"/>
      <c r="L12064" s="2"/>
      <c r="M12064" s="2"/>
      <c r="N12064" s="2"/>
      <c r="O12064" s="2"/>
      <c r="P12064" s="2"/>
      <c r="Q12064" s="2"/>
      <c r="R12064" s="2"/>
      <c r="S12064" s="2"/>
      <c r="T12064" s="2"/>
      <c r="U12064" s="2"/>
      <c r="V12064" s="2"/>
      <c r="W12064" s="2"/>
      <c r="X12064" s="2"/>
      <c r="Y12064" s="2"/>
      <c r="Z12064" s="2"/>
    </row>
    <row r="12065">
      <c r="A12065" s="2"/>
      <c r="B12065" s="2"/>
      <c r="C12065" s="2"/>
      <c r="D12065" s="2"/>
      <c r="E12065" s="2"/>
      <c r="F12065" s="2"/>
      <c r="G12065" s="2"/>
      <c r="H12065" s="2"/>
      <c r="I12065" s="2"/>
      <c r="J12065" s="2"/>
      <c r="K12065" s="2"/>
      <c r="L12065" s="2"/>
      <c r="M12065" s="2"/>
      <c r="N12065" s="2"/>
      <c r="O12065" s="2"/>
      <c r="P12065" s="2"/>
      <c r="Q12065" s="2"/>
      <c r="R12065" s="2"/>
      <c r="S12065" s="2"/>
      <c r="T12065" s="2"/>
      <c r="U12065" s="2"/>
      <c r="V12065" s="2"/>
      <c r="W12065" s="2"/>
      <c r="X12065" s="2"/>
      <c r="Y12065" s="2"/>
      <c r="Z12065" s="2"/>
    </row>
    <row r="12066">
      <c r="A12066" s="2"/>
      <c r="B12066" s="2"/>
      <c r="C12066" s="2"/>
      <c r="D12066" s="2"/>
      <c r="E12066" s="2"/>
      <c r="F12066" s="2"/>
      <c r="G12066" s="2"/>
      <c r="H12066" s="2"/>
      <c r="I12066" s="2"/>
      <c r="J12066" s="2"/>
      <c r="K12066" s="2"/>
      <c r="L12066" s="2"/>
      <c r="M12066" s="2"/>
      <c r="N12066" s="2"/>
      <c r="O12066" s="2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</row>
    <row r="12067">
      <c r="A12067" s="2"/>
      <c r="B12067" s="2"/>
      <c r="C12067" s="2"/>
      <c r="D12067" s="2"/>
      <c r="E12067" s="2"/>
      <c r="F12067" s="2"/>
      <c r="G12067" s="2"/>
      <c r="H12067" s="2"/>
      <c r="I12067" s="2"/>
      <c r="J12067" s="2"/>
      <c r="K12067" s="2"/>
      <c r="L12067" s="2"/>
      <c r="M12067" s="2"/>
      <c r="N12067" s="2"/>
      <c r="O12067" s="2"/>
      <c r="P12067" s="2"/>
      <c r="Q12067" s="2"/>
      <c r="R12067" s="2"/>
      <c r="S12067" s="2"/>
      <c r="T12067" s="2"/>
      <c r="U12067" s="2"/>
      <c r="V12067" s="2"/>
      <c r="W12067" s="2"/>
      <c r="X12067" s="2"/>
      <c r="Y12067" s="2"/>
      <c r="Z12067" s="2"/>
    </row>
    <row r="12068">
      <c r="A12068" s="2"/>
      <c r="B12068" s="2"/>
      <c r="C12068" s="2"/>
      <c r="D12068" s="2"/>
      <c r="E12068" s="2"/>
      <c r="F12068" s="2"/>
      <c r="G12068" s="2"/>
      <c r="H12068" s="2"/>
      <c r="I12068" s="2"/>
      <c r="J12068" s="2"/>
      <c r="K12068" s="2"/>
      <c r="L12068" s="2"/>
      <c r="M12068" s="2"/>
      <c r="N12068" s="2"/>
      <c r="O12068" s="2"/>
      <c r="P12068" s="2"/>
      <c r="Q12068" s="2"/>
      <c r="R12068" s="2"/>
      <c r="S12068" s="2"/>
      <c r="T12068" s="2"/>
      <c r="U12068" s="2"/>
      <c r="V12068" s="2"/>
      <c r="W12068" s="2"/>
      <c r="X12068" s="2"/>
      <c r="Y12068" s="2"/>
      <c r="Z12068" s="2"/>
    </row>
    <row r="12069">
      <c r="A12069" s="2"/>
      <c r="B12069" s="2"/>
      <c r="C12069" s="2"/>
      <c r="D12069" s="2"/>
      <c r="E12069" s="2"/>
      <c r="F12069" s="2"/>
      <c r="G12069" s="2"/>
      <c r="H12069" s="2"/>
      <c r="I12069" s="2"/>
      <c r="J12069" s="2"/>
      <c r="K12069" s="2"/>
      <c r="L12069" s="2"/>
      <c r="M12069" s="2"/>
      <c r="N12069" s="2"/>
      <c r="O12069" s="2"/>
      <c r="P12069" s="2"/>
      <c r="Q12069" s="2"/>
      <c r="R12069" s="2"/>
      <c r="S12069" s="2"/>
      <c r="T12069" s="2"/>
      <c r="U12069" s="2"/>
      <c r="V12069" s="2"/>
      <c r="W12069" s="2"/>
      <c r="X12069" s="2"/>
      <c r="Y12069" s="2"/>
      <c r="Z12069" s="2"/>
    </row>
    <row r="12070">
      <c r="A12070" s="2"/>
      <c r="B12070" s="2"/>
      <c r="C12070" s="2"/>
      <c r="D12070" s="2"/>
      <c r="E12070" s="2"/>
      <c r="F12070" s="2"/>
      <c r="G12070" s="2"/>
      <c r="H12070" s="2"/>
      <c r="I12070" s="2"/>
      <c r="J12070" s="2"/>
      <c r="K12070" s="2"/>
      <c r="L12070" s="2"/>
      <c r="M12070" s="2"/>
      <c r="N12070" s="2"/>
      <c r="O12070" s="2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</row>
    <row r="12071">
      <c r="A12071" s="2"/>
      <c r="B12071" s="2"/>
      <c r="C12071" s="2"/>
      <c r="D12071" s="2"/>
      <c r="E12071" s="2"/>
      <c r="F12071" s="2"/>
      <c r="G12071" s="2"/>
      <c r="H12071" s="2"/>
      <c r="I12071" s="2"/>
      <c r="J12071" s="2"/>
      <c r="K12071" s="2"/>
      <c r="L12071" s="2"/>
      <c r="M12071" s="2"/>
      <c r="N12071" s="2"/>
      <c r="O12071" s="2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</row>
    <row r="12072">
      <c r="A12072" s="2"/>
      <c r="B12072" s="2"/>
      <c r="C12072" s="2"/>
      <c r="D12072" s="2"/>
      <c r="E12072" s="2"/>
      <c r="F12072" s="2"/>
      <c r="G12072" s="2"/>
      <c r="H12072" s="2"/>
      <c r="I12072" s="2"/>
      <c r="J12072" s="2"/>
      <c r="K12072" s="2"/>
      <c r="L12072" s="2"/>
      <c r="M12072" s="2"/>
      <c r="N12072" s="2"/>
      <c r="O12072" s="2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</row>
    <row r="12073">
      <c r="A12073" s="2"/>
      <c r="B12073" s="2"/>
      <c r="C12073" s="2"/>
      <c r="D12073" s="2"/>
      <c r="E12073" s="2"/>
      <c r="F12073" s="2"/>
      <c r="G12073" s="2"/>
      <c r="H12073" s="2"/>
      <c r="I12073" s="2"/>
      <c r="J12073" s="2"/>
      <c r="K12073" s="2"/>
      <c r="L12073" s="2"/>
      <c r="M12073" s="2"/>
      <c r="N12073" s="2"/>
      <c r="O12073" s="2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</row>
    <row r="12074">
      <c r="A12074" s="2"/>
      <c r="B12074" s="2"/>
      <c r="C12074" s="2"/>
      <c r="D12074" s="2"/>
      <c r="E12074" s="2"/>
      <c r="F12074" s="2"/>
      <c r="G12074" s="2"/>
      <c r="H12074" s="2"/>
      <c r="I12074" s="2"/>
      <c r="J12074" s="2"/>
      <c r="K12074" s="2"/>
      <c r="L12074" s="2"/>
      <c r="M12074" s="2"/>
      <c r="N12074" s="2"/>
      <c r="O12074" s="2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</row>
    <row r="12075">
      <c r="A12075" s="2"/>
      <c r="B12075" s="2"/>
      <c r="C12075" s="2"/>
      <c r="D12075" s="2"/>
      <c r="E12075" s="2"/>
      <c r="F12075" s="2"/>
      <c r="G12075" s="2"/>
      <c r="H12075" s="2"/>
      <c r="I12075" s="2"/>
      <c r="J12075" s="2"/>
      <c r="K12075" s="2"/>
      <c r="L12075" s="2"/>
      <c r="M12075" s="2"/>
      <c r="N12075" s="2"/>
      <c r="O12075" s="2"/>
      <c r="P12075" s="2"/>
      <c r="Q12075" s="2"/>
      <c r="R12075" s="2"/>
      <c r="S12075" s="2"/>
      <c r="T12075" s="2"/>
      <c r="U12075" s="2"/>
      <c r="V12075" s="2"/>
      <c r="W12075" s="2"/>
      <c r="X12075" s="2"/>
      <c r="Y12075" s="2"/>
      <c r="Z12075" s="2"/>
    </row>
    <row r="12076">
      <c r="A12076" s="2"/>
      <c r="B12076" s="2"/>
      <c r="C12076" s="2"/>
      <c r="D12076" s="2"/>
      <c r="E12076" s="2"/>
      <c r="F12076" s="2"/>
      <c r="G12076" s="2"/>
      <c r="H12076" s="2"/>
      <c r="I12076" s="2"/>
      <c r="J12076" s="2"/>
      <c r="K12076" s="2"/>
      <c r="L12076" s="2"/>
      <c r="M12076" s="2"/>
      <c r="N12076" s="2"/>
      <c r="O12076" s="2"/>
      <c r="P12076" s="2"/>
      <c r="Q12076" s="2"/>
      <c r="R12076" s="2"/>
      <c r="S12076" s="2"/>
      <c r="T12076" s="2"/>
      <c r="U12076" s="2"/>
      <c r="V12076" s="2"/>
      <c r="W12076" s="2"/>
      <c r="X12076" s="2"/>
      <c r="Y12076" s="2"/>
      <c r="Z12076" s="2"/>
    </row>
    <row r="12077">
      <c r="A12077" s="2"/>
      <c r="B12077" s="2"/>
      <c r="C12077" s="2"/>
      <c r="D12077" s="2"/>
      <c r="E12077" s="2"/>
      <c r="F12077" s="2"/>
      <c r="G12077" s="2"/>
      <c r="H12077" s="2"/>
      <c r="I12077" s="2"/>
      <c r="J12077" s="2"/>
      <c r="K12077" s="2"/>
      <c r="L12077" s="2"/>
      <c r="M12077" s="2"/>
      <c r="N12077" s="2"/>
      <c r="O12077" s="2"/>
      <c r="P12077" s="2"/>
      <c r="Q12077" s="2"/>
      <c r="R12077" s="2"/>
      <c r="S12077" s="2"/>
      <c r="T12077" s="2"/>
      <c r="U12077" s="2"/>
      <c r="V12077" s="2"/>
      <c r="W12077" s="2"/>
      <c r="X12077" s="2"/>
      <c r="Y12077" s="2"/>
      <c r="Z12077" s="2"/>
    </row>
    <row r="12078">
      <c r="A12078" s="2"/>
      <c r="B12078" s="2"/>
      <c r="C12078" s="2"/>
      <c r="D12078" s="2"/>
      <c r="E12078" s="2"/>
      <c r="F12078" s="2"/>
      <c r="G12078" s="2"/>
      <c r="H12078" s="2"/>
      <c r="I12078" s="2"/>
      <c r="J12078" s="2"/>
      <c r="K12078" s="2"/>
      <c r="L12078" s="2"/>
      <c r="M12078" s="2"/>
      <c r="N12078" s="2"/>
      <c r="O12078" s="2"/>
      <c r="P12078" s="2"/>
      <c r="Q12078" s="2"/>
      <c r="R12078" s="2"/>
      <c r="S12078" s="2"/>
      <c r="T12078" s="2"/>
      <c r="U12078" s="2"/>
      <c r="V12078" s="2"/>
      <c r="W12078" s="2"/>
      <c r="X12078" s="2"/>
      <c r="Y12078" s="2"/>
      <c r="Z12078" s="2"/>
    </row>
    <row r="12079">
      <c r="A12079" s="2"/>
      <c r="B12079" s="2"/>
      <c r="C12079" s="2"/>
      <c r="D12079" s="2"/>
      <c r="E12079" s="2"/>
      <c r="F12079" s="2"/>
      <c r="G12079" s="2"/>
      <c r="H12079" s="2"/>
      <c r="I12079" s="2"/>
      <c r="J12079" s="2"/>
      <c r="K12079" s="2"/>
      <c r="L12079" s="2"/>
      <c r="M12079" s="2"/>
      <c r="N12079" s="2"/>
      <c r="O12079" s="2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</row>
    <row r="12080">
      <c r="A12080" s="2"/>
      <c r="B12080" s="2"/>
      <c r="C12080" s="2"/>
      <c r="D12080" s="2"/>
      <c r="E12080" s="2"/>
      <c r="F12080" s="2"/>
      <c r="G12080" s="2"/>
      <c r="H12080" s="2"/>
      <c r="I12080" s="2"/>
      <c r="J12080" s="2"/>
      <c r="K12080" s="2"/>
      <c r="L12080" s="2"/>
      <c r="M12080" s="2"/>
      <c r="N12080" s="2"/>
      <c r="O12080" s="2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</row>
    <row r="12081">
      <c r="A12081" s="2"/>
      <c r="B12081" s="2"/>
      <c r="C12081" s="2"/>
      <c r="D12081" s="2"/>
      <c r="E12081" s="2"/>
      <c r="F12081" s="2"/>
      <c r="G12081" s="2"/>
      <c r="H12081" s="2"/>
      <c r="I12081" s="2"/>
      <c r="J12081" s="2"/>
      <c r="K12081" s="2"/>
      <c r="L12081" s="2"/>
      <c r="M12081" s="2"/>
      <c r="N12081" s="2"/>
      <c r="O12081" s="2"/>
      <c r="P12081" s="2"/>
      <c r="Q12081" s="2"/>
      <c r="R12081" s="2"/>
      <c r="S12081" s="2"/>
      <c r="T12081" s="2"/>
      <c r="U12081" s="2"/>
      <c r="V12081" s="2"/>
      <c r="W12081" s="2"/>
      <c r="X12081" s="2"/>
      <c r="Y12081" s="2"/>
      <c r="Z12081" s="2"/>
    </row>
    <row r="12082">
      <c r="A12082" s="2"/>
      <c r="B12082" s="2"/>
      <c r="C12082" s="2"/>
      <c r="D12082" s="2"/>
      <c r="E12082" s="2"/>
      <c r="F12082" s="2"/>
      <c r="G12082" s="2"/>
      <c r="H12082" s="2"/>
      <c r="I12082" s="2"/>
      <c r="J12082" s="2"/>
      <c r="K12082" s="2"/>
      <c r="L12082" s="2"/>
      <c r="M12082" s="2"/>
      <c r="N12082" s="2"/>
      <c r="O12082" s="2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</row>
    <row r="12083">
      <c r="A12083" s="2"/>
      <c r="B12083" s="2"/>
      <c r="C12083" s="2"/>
      <c r="D12083" s="2"/>
      <c r="E12083" s="2"/>
      <c r="F12083" s="2"/>
      <c r="G12083" s="2"/>
      <c r="H12083" s="2"/>
      <c r="I12083" s="2"/>
      <c r="J12083" s="2"/>
      <c r="K12083" s="2"/>
      <c r="L12083" s="2"/>
      <c r="M12083" s="2"/>
      <c r="N12083" s="2"/>
      <c r="O12083" s="2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</row>
    <row r="12084">
      <c r="A12084" s="2"/>
      <c r="B12084" s="2"/>
      <c r="C12084" s="2"/>
      <c r="D12084" s="2"/>
      <c r="E12084" s="2"/>
      <c r="F12084" s="2"/>
      <c r="G12084" s="2"/>
      <c r="H12084" s="2"/>
      <c r="I12084" s="2"/>
      <c r="J12084" s="2"/>
      <c r="K12084" s="2"/>
      <c r="L12084" s="2"/>
      <c r="M12084" s="2"/>
      <c r="N12084" s="2"/>
      <c r="O12084" s="2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</row>
    <row r="12085">
      <c r="A12085" s="2"/>
      <c r="B12085" s="2"/>
      <c r="C12085" s="2"/>
      <c r="D12085" s="2"/>
      <c r="E12085" s="2"/>
      <c r="F12085" s="2"/>
      <c r="G12085" s="2"/>
      <c r="H12085" s="2"/>
      <c r="I12085" s="2"/>
      <c r="J12085" s="2"/>
      <c r="K12085" s="2"/>
      <c r="L12085" s="2"/>
      <c r="M12085" s="2"/>
      <c r="N12085" s="2"/>
      <c r="O12085" s="2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</row>
    <row r="12086">
      <c r="A12086" s="2"/>
      <c r="B12086" s="2"/>
      <c r="C12086" s="2"/>
      <c r="D12086" s="2"/>
      <c r="E12086" s="2"/>
      <c r="F12086" s="2"/>
      <c r="G12086" s="2"/>
      <c r="H12086" s="2"/>
      <c r="I12086" s="2"/>
      <c r="J12086" s="2"/>
      <c r="K12086" s="2"/>
      <c r="L12086" s="2"/>
      <c r="M12086" s="2"/>
      <c r="N12086" s="2"/>
      <c r="O12086" s="2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</row>
    <row r="12087">
      <c r="A12087" s="2"/>
      <c r="B12087" s="2"/>
      <c r="C12087" s="2"/>
      <c r="D12087" s="2"/>
      <c r="E12087" s="2"/>
      <c r="F12087" s="2"/>
      <c r="G12087" s="2"/>
      <c r="H12087" s="2"/>
      <c r="I12087" s="2"/>
      <c r="J12087" s="2"/>
      <c r="K12087" s="2"/>
      <c r="L12087" s="2"/>
      <c r="M12087" s="2"/>
      <c r="N12087" s="2"/>
      <c r="O12087" s="2"/>
      <c r="P12087" s="2"/>
      <c r="Q12087" s="2"/>
      <c r="R12087" s="2"/>
      <c r="S12087" s="2"/>
      <c r="T12087" s="2"/>
      <c r="U12087" s="2"/>
      <c r="V12087" s="2"/>
      <c r="W12087" s="2"/>
      <c r="X12087" s="2"/>
      <c r="Y12087" s="2"/>
      <c r="Z12087" s="2"/>
    </row>
    <row r="12088">
      <c r="A12088" s="2"/>
      <c r="B12088" s="2"/>
      <c r="C12088" s="2"/>
      <c r="D12088" s="2"/>
      <c r="E12088" s="2"/>
      <c r="F12088" s="2"/>
      <c r="G12088" s="2"/>
      <c r="H12088" s="2"/>
      <c r="I12088" s="2"/>
      <c r="J12088" s="2"/>
      <c r="K12088" s="2"/>
      <c r="L12088" s="2"/>
      <c r="M12088" s="2"/>
      <c r="N12088" s="2"/>
      <c r="O12088" s="2"/>
      <c r="P12088" s="2"/>
      <c r="Q12088" s="2"/>
      <c r="R12088" s="2"/>
      <c r="S12088" s="2"/>
      <c r="T12088" s="2"/>
      <c r="U12088" s="2"/>
      <c r="V12088" s="2"/>
      <c r="W12088" s="2"/>
      <c r="X12088" s="2"/>
      <c r="Y12088" s="2"/>
      <c r="Z12088" s="2"/>
    </row>
    <row r="12089">
      <c r="A12089" s="2"/>
      <c r="B12089" s="2"/>
      <c r="C12089" s="2"/>
      <c r="D12089" s="2"/>
      <c r="E12089" s="2"/>
      <c r="F12089" s="2"/>
      <c r="G12089" s="2"/>
      <c r="H12089" s="2"/>
      <c r="I12089" s="2"/>
      <c r="J12089" s="2"/>
      <c r="K12089" s="2"/>
      <c r="L12089" s="2"/>
      <c r="M12089" s="2"/>
      <c r="N12089" s="2"/>
      <c r="O12089" s="2"/>
      <c r="P12089" s="2"/>
      <c r="Q12089" s="2"/>
      <c r="R12089" s="2"/>
      <c r="S12089" s="2"/>
      <c r="T12089" s="2"/>
      <c r="U12089" s="2"/>
      <c r="V12089" s="2"/>
      <c r="W12089" s="2"/>
      <c r="X12089" s="2"/>
      <c r="Y12089" s="2"/>
      <c r="Z12089" s="2"/>
    </row>
    <row r="12090">
      <c r="A12090" s="2"/>
      <c r="B12090" s="2"/>
      <c r="C12090" s="2"/>
      <c r="D12090" s="2"/>
      <c r="E12090" s="2"/>
      <c r="F12090" s="2"/>
      <c r="G12090" s="2"/>
      <c r="H12090" s="2"/>
      <c r="I12090" s="2"/>
      <c r="J12090" s="2"/>
      <c r="K12090" s="2"/>
      <c r="L12090" s="2"/>
      <c r="M12090" s="2"/>
      <c r="N12090" s="2"/>
      <c r="O12090" s="2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</row>
    <row r="12091">
      <c r="A12091" s="2"/>
      <c r="B12091" s="2"/>
      <c r="C12091" s="2"/>
      <c r="D12091" s="2"/>
      <c r="E12091" s="2"/>
      <c r="F12091" s="2"/>
      <c r="G12091" s="2"/>
      <c r="H12091" s="2"/>
      <c r="I12091" s="2"/>
      <c r="J12091" s="2"/>
      <c r="K12091" s="2"/>
      <c r="L12091" s="2"/>
      <c r="M12091" s="2"/>
      <c r="N12091" s="2"/>
      <c r="O12091" s="2"/>
      <c r="P12091" s="2"/>
      <c r="Q12091" s="2"/>
      <c r="R12091" s="2"/>
      <c r="S12091" s="2"/>
      <c r="T12091" s="2"/>
      <c r="U12091" s="2"/>
      <c r="V12091" s="2"/>
      <c r="W12091" s="2"/>
      <c r="X12091" s="2"/>
      <c r="Y12091" s="2"/>
      <c r="Z12091" s="2"/>
    </row>
    <row r="12092">
      <c r="A12092" s="2"/>
      <c r="B12092" s="2"/>
      <c r="C12092" s="2"/>
      <c r="D12092" s="2"/>
      <c r="E12092" s="2"/>
      <c r="F12092" s="2"/>
      <c r="G12092" s="2"/>
      <c r="H12092" s="2"/>
      <c r="I12092" s="2"/>
      <c r="J12092" s="2"/>
      <c r="K12092" s="2"/>
      <c r="L12092" s="2"/>
      <c r="M12092" s="2"/>
      <c r="N12092" s="2"/>
      <c r="O12092" s="2"/>
      <c r="P12092" s="2"/>
      <c r="Q12092" s="2"/>
      <c r="R12092" s="2"/>
      <c r="S12092" s="2"/>
      <c r="T12092" s="2"/>
      <c r="U12092" s="2"/>
      <c r="V12092" s="2"/>
      <c r="W12092" s="2"/>
      <c r="X12092" s="2"/>
      <c r="Y12092" s="2"/>
      <c r="Z12092" s="2"/>
    </row>
    <row r="12093">
      <c r="A12093" s="2"/>
      <c r="B12093" s="2"/>
      <c r="C12093" s="2"/>
      <c r="D12093" s="2"/>
      <c r="E12093" s="2"/>
      <c r="F12093" s="2"/>
      <c r="G12093" s="2"/>
      <c r="H12093" s="2"/>
      <c r="I12093" s="2"/>
      <c r="J12093" s="2"/>
      <c r="K12093" s="2"/>
      <c r="L12093" s="2"/>
      <c r="M12093" s="2"/>
      <c r="N12093" s="2"/>
      <c r="O12093" s="2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</row>
    <row r="12094">
      <c r="A12094" s="2"/>
      <c r="B12094" s="2"/>
      <c r="C12094" s="2"/>
      <c r="D12094" s="2"/>
      <c r="E12094" s="2"/>
      <c r="F12094" s="2"/>
      <c r="G12094" s="2"/>
      <c r="H12094" s="2"/>
      <c r="I12094" s="2"/>
      <c r="J12094" s="2"/>
      <c r="K12094" s="2"/>
      <c r="L12094" s="2"/>
      <c r="M12094" s="2"/>
      <c r="N12094" s="2"/>
      <c r="O12094" s="2"/>
      <c r="P12094" s="2"/>
      <c r="Q12094" s="2"/>
      <c r="R12094" s="2"/>
      <c r="S12094" s="2"/>
      <c r="T12094" s="2"/>
      <c r="U12094" s="2"/>
      <c r="V12094" s="2"/>
      <c r="W12094" s="2"/>
      <c r="X12094" s="2"/>
      <c r="Y12094" s="2"/>
      <c r="Z12094" s="2"/>
    </row>
    <row r="12095">
      <c r="A12095" s="2"/>
      <c r="B12095" s="2"/>
      <c r="C12095" s="2"/>
      <c r="D12095" s="2"/>
      <c r="E12095" s="2"/>
      <c r="F12095" s="2"/>
      <c r="G12095" s="2"/>
      <c r="H12095" s="2"/>
      <c r="I12095" s="2"/>
      <c r="J12095" s="2"/>
      <c r="K12095" s="2"/>
      <c r="L12095" s="2"/>
      <c r="M12095" s="2"/>
      <c r="N12095" s="2"/>
      <c r="O12095" s="2"/>
      <c r="P12095" s="2"/>
      <c r="Q12095" s="2"/>
      <c r="R12095" s="2"/>
      <c r="S12095" s="2"/>
      <c r="T12095" s="2"/>
      <c r="U12095" s="2"/>
      <c r="V12095" s="2"/>
      <c r="W12095" s="2"/>
      <c r="X12095" s="2"/>
      <c r="Y12095" s="2"/>
      <c r="Z12095" s="2"/>
    </row>
    <row r="12096">
      <c r="A12096" s="2"/>
      <c r="B12096" s="2"/>
      <c r="C12096" s="2"/>
      <c r="D12096" s="2"/>
      <c r="E12096" s="2"/>
      <c r="F12096" s="2"/>
      <c r="G12096" s="2"/>
      <c r="H12096" s="2"/>
      <c r="I12096" s="2"/>
      <c r="J12096" s="2"/>
      <c r="K12096" s="2"/>
      <c r="L12096" s="2"/>
      <c r="M12096" s="2"/>
      <c r="N12096" s="2"/>
      <c r="O12096" s="2"/>
      <c r="P12096" s="2"/>
      <c r="Q12096" s="2"/>
      <c r="R12096" s="2"/>
      <c r="S12096" s="2"/>
      <c r="T12096" s="2"/>
      <c r="U12096" s="2"/>
      <c r="V12096" s="2"/>
      <c r="W12096" s="2"/>
      <c r="X12096" s="2"/>
      <c r="Y12096" s="2"/>
      <c r="Z12096" s="2"/>
    </row>
    <row r="12097">
      <c r="A12097" s="2"/>
      <c r="B12097" s="2"/>
      <c r="C12097" s="2"/>
      <c r="D12097" s="2"/>
      <c r="E12097" s="2"/>
      <c r="F12097" s="2"/>
      <c r="G12097" s="2"/>
      <c r="H12097" s="2"/>
      <c r="I12097" s="2"/>
      <c r="J12097" s="2"/>
      <c r="K12097" s="2"/>
      <c r="L12097" s="2"/>
      <c r="M12097" s="2"/>
      <c r="N12097" s="2"/>
      <c r="O12097" s="2"/>
      <c r="P12097" s="2"/>
      <c r="Q12097" s="2"/>
      <c r="R12097" s="2"/>
      <c r="S12097" s="2"/>
      <c r="T12097" s="2"/>
      <c r="U12097" s="2"/>
      <c r="V12097" s="2"/>
      <c r="W12097" s="2"/>
      <c r="X12097" s="2"/>
      <c r="Y12097" s="2"/>
      <c r="Z12097" s="2"/>
    </row>
    <row r="12098">
      <c r="A12098" s="2"/>
      <c r="B12098" s="2"/>
      <c r="C12098" s="2"/>
      <c r="D12098" s="2"/>
      <c r="E12098" s="2"/>
      <c r="F12098" s="2"/>
      <c r="G12098" s="2"/>
      <c r="H12098" s="2"/>
      <c r="I12098" s="2"/>
      <c r="J12098" s="2"/>
      <c r="K12098" s="2"/>
      <c r="L12098" s="2"/>
      <c r="M12098" s="2"/>
      <c r="N12098" s="2"/>
      <c r="O12098" s="2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</row>
    <row r="12099">
      <c r="A12099" s="2"/>
      <c r="B12099" s="2"/>
      <c r="C12099" s="2"/>
      <c r="D12099" s="2"/>
      <c r="E12099" s="2"/>
      <c r="F12099" s="2"/>
      <c r="G12099" s="2"/>
      <c r="H12099" s="2"/>
      <c r="I12099" s="2"/>
      <c r="J12099" s="2"/>
      <c r="K12099" s="2"/>
      <c r="L12099" s="2"/>
      <c r="M12099" s="2"/>
      <c r="N12099" s="2"/>
      <c r="O12099" s="2"/>
      <c r="P12099" s="2"/>
      <c r="Q12099" s="2"/>
      <c r="R12099" s="2"/>
      <c r="S12099" s="2"/>
      <c r="T12099" s="2"/>
      <c r="U12099" s="2"/>
      <c r="V12099" s="2"/>
      <c r="W12099" s="2"/>
      <c r="X12099" s="2"/>
      <c r="Y12099" s="2"/>
      <c r="Z12099" s="2"/>
    </row>
    <row r="12100">
      <c r="A12100" s="2"/>
      <c r="B12100" s="2"/>
      <c r="C12100" s="2"/>
      <c r="D12100" s="2"/>
      <c r="E12100" s="2"/>
      <c r="F12100" s="2"/>
      <c r="G12100" s="2"/>
      <c r="H12100" s="2"/>
      <c r="I12100" s="2"/>
      <c r="J12100" s="2"/>
      <c r="K12100" s="2"/>
      <c r="L12100" s="2"/>
      <c r="M12100" s="2"/>
      <c r="N12100" s="2"/>
      <c r="O12100" s="2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</row>
    <row r="12101">
      <c r="A12101" s="2"/>
      <c r="B12101" s="2"/>
      <c r="C12101" s="2"/>
      <c r="D12101" s="2"/>
      <c r="E12101" s="2"/>
      <c r="F12101" s="2"/>
      <c r="G12101" s="2"/>
      <c r="H12101" s="2"/>
      <c r="I12101" s="2"/>
      <c r="J12101" s="2"/>
      <c r="K12101" s="2"/>
      <c r="L12101" s="2"/>
      <c r="M12101" s="2"/>
      <c r="N12101" s="2"/>
      <c r="O12101" s="2"/>
      <c r="P12101" s="2"/>
      <c r="Q12101" s="2"/>
      <c r="R12101" s="2"/>
      <c r="S12101" s="2"/>
      <c r="T12101" s="2"/>
      <c r="U12101" s="2"/>
      <c r="V12101" s="2"/>
      <c r="W12101" s="2"/>
      <c r="X12101" s="2"/>
      <c r="Y12101" s="2"/>
      <c r="Z12101" s="2"/>
    </row>
    <row r="12102">
      <c r="A12102" s="2"/>
      <c r="B12102" s="2"/>
      <c r="C12102" s="2"/>
      <c r="D12102" s="2"/>
      <c r="E12102" s="2"/>
      <c r="F12102" s="2"/>
      <c r="G12102" s="2"/>
      <c r="H12102" s="2"/>
      <c r="I12102" s="2"/>
      <c r="J12102" s="2"/>
      <c r="K12102" s="2"/>
      <c r="L12102" s="2"/>
      <c r="M12102" s="2"/>
      <c r="N12102" s="2"/>
      <c r="O12102" s="2"/>
      <c r="P12102" s="2"/>
      <c r="Q12102" s="2"/>
      <c r="R12102" s="2"/>
      <c r="S12102" s="2"/>
      <c r="T12102" s="2"/>
      <c r="U12102" s="2"/>
      <c r="V12102" s="2"/>
      <c r="W12102" s="2"/>
      <c r="X12102" s="2"/>
      <c r="Y12102" s="2"/>
      <c r="Z12102" s="2"/>
    </row>
    <row r="12103">
      <c r="A12103" s="2"/>
      <c r="B12103" s="2"/>
      <c r="C12103" s="2"/>
      <c r="D12103" s="2"/>
      <c r="E12103" s="2"/>
      <c r="F12103" s="2"/>
      <c r="G12103" s="2"/>
      <c r="H12103" s="2"/>
      <c r="I12103" s="2"/>
      <c r="J12103" s="2"/>
      <c r="K12103" s="2"/>
      <c r="L12103" s="2"/>
      <c r="M12103" s="2"/>
      <c r="N12103" s="2"/>
      <c r="O12103" s="2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</row>
    <row r="12104">
      <c r="A12104" s="2"/>
      <c r="B12104" s="2"/>
      <c r="C12104" s="2"/>
      <c r="D12104" s="2"/>
      <c r="E12104" s="2"/>
      <c r="F12104" s="2"/>
      <c r="G12104" s="2"/>
      <c r="H12104" s="2"/>
      <c r="I12104" s="2"/>
      <c r="J12104" s="2"/>
      <c r="K12104" s="2"/>
      <c r="L12104" s="2"/>
      <c r="M12104" s="2"/>
      <c r="N12104" s="2"/>
      <c r="O12104" s="2"/>
      <c r="P12104" s="2"/>
      <c r="Q12104" s="2"/>
      <c r="R12104" s="2"/>
      <c r="S12104" s="2"/>
      <c r="T12104" s="2"/>
      <c r="U12104" s="2"/>
      <c r="V12104" s="2"/>
      <c r="W12104" s="2"/>
      <c r="X12104" s="2"/>
      <c r="Y12104" s="2"/>
      <c r="Z12104" s="2"/>
    </row>
    <row r="12105">
      <c r="A12105" s="2"/>
      <c r="B12105" s="2"/>
      <c r="C12105" s="2"/>
      <c r="D12105" s="2"/>
      <c r="E12105" s="2"/>
      <c r="F12105" s="2"/>
      <c r="G12105" s="2"/>
      <c r="H12105" s="2"/>
      <c r="I12105" s="2"/>
      <c r="J12105" s="2"/>
      <c r="K12105" s="2"/>
      <c r="L12105" s="2"/>
      <c r="M12105" s="2"/>
      <c r="N12105" s="2"/>
      <c r="O12105" s="2"/>
      <c r="P12105" s="2"/>
      <c r="Q12105" s="2"/>
      <c r="R12105" s="2"/>
      <c r="S12105" s="2"/>
      <c r="T12105" s="2"/>
      <c r="U12105" s="2"/>
      <c r="V12105" s="2"/>
      <c r="W12105" s="2"/>
      <c r="X12105" s="2"/>
      <c r="Y12105" s="2"/>
      <c r="Z12105" s="2"/>
    </row>
    <row r="12106">
      <c r="A12106" s="2"/>
      <c r="B12106" s="2"/>
      <c r="C12106" s="2"/>
      <c r="D12106" s="2"/>
      <c r="E12106" s="2"/>
      <c r="F12106" s="2"/>
      <c r="G12106" s="2"/>
      <c r="H12106" s="2"/>
      <c r="I12106" s="2"/>
      <c r="J12106" s="2"/>
      <c r="K12106" s="2"/>
      <c r="L12106" s="2"/>
      <c r="M12106" s="2"/>
      <c r="N12106" s="2"/>
      <c r="O12106" s="2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</row>
    <row r="12107">
      <c r="A12107" s="2"/>
      <c r="B12107" s="2"/>
      <c r="C12107" s="2"/>
      <c r="D12107" s="2"/>
      <c r="E12107" s="2"/>
      <c r="F12107" s="2"/>
      <c r="G12107" s="2"/>
      <c r="H12107" s="2"/>
      <c r="I12107" s="2"/>
      <c r="J12107" s="2"/>
      <c r="K12107" s="2"/>
      <c r="L12107" s="2"/>
      <c r="M12107" s="2"/>
      <c r="N12107" s="2"/>
      <c r="O12107" s="2"/>
      <c r="P12107" s="2"/>
      <c r="Q12107" s="2"/>
      <c r="R12107" s="2"/>
      <c r="S12107" s="2"/>
      <c r="T12107" s="2"/>
      <c r="U12107" s="2"/>
      <c r="V12107" s="2"/>
      <c r="W12107" s="2"/>
      <c r="X12107" s="2"/>
      <c r="Y12107" s="2"/>
      <c r="Z12107" s="2"/>
    </row>
    <row r="12108">
      <c r="A12108" s="2"/>
      <c r="B12108" s="2"/>
      <c r="C12108" s="2"/>
      <c r="D12108" s="2"/>
      <c r="E12108" s="2"/>
      <c r="F12108" s="2"/>
      <c r="G12108" s="2"/>
      <c r="H12108" s="2"/>
      <c r="I12108" s="2"/>
      <c r="J12108" s="2"/>
      <c r="K12108" s="2"/>
      <c r="L12108" s="2"/>
      <c r="M12108" s="2"/>
      <c r="N12108" s="2"/>
      <c r="O12108" s="2"/>
      <c r="P12108" s="2"/>
      <c r="Q12108" s="2"/>
      <c r="R12108" s="2"/>
      <c r="S12108" s="2"/>
      <c r="T12108" s="2"/>
      <c r="U12108" s="2"/>
      <c r="V12108" s="2"/>
      <c r="W12108" s="2"/>
      <c r="X12108" s="2"/>
      <c r="Y12108" s="2"/>
      <c r="Z12108" s="2"/>
    </row>
    <row r="12109">
      <c r="A12109" s="2"/>
      <c r="B12109" s="2"/>
      <c r="C12109" s="2"/>
      <c r="D12109" s="2"/>
      <c r="E12109" s="2"/>
      <c r="F12109" s="2"/>
      <c r="G12109" s="2"/>
      <c r="H12109" s="2"/>
      <c r="I12109" s="2"/>
      <c r="J12109" s="2"/>
      <c r="K12109" s="2"/>
      <c r="L12109" s="2"/>
      <c r="M12109" s="2"/>
      <c r="N12109" s="2"/>
      <c r="O12109" s="2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</row>
    <row r="12110">
      <c r="A12110" s="2"/>
      <c r="B12110" s="2"/>
      <c r="C12110" s="2"/>
      <c r="D12110" s="2"/>
      <c r="E12110" s="2"/>
      <c r="F12110" s="2"/>
      <c r="G12110" s="2"/>
      <c r="H12110" s="2"/>
      <c r="I12110" s="2"/>
      <c r="J12110" s="2"/>
      <c r="K12110" s="2"/>
      <c r="L12110" s="2"/>
      <c r="M12110" s="2"/>
      <c r="N12110" s="2"/>
      <c r="O12110" s="2"/>
      <c r="P12110" s="2"/>
      <c r="Q12110" s="2"/>
      <c r="R12110" s="2"/>
      <c r="S12110" s="2"/>
      <c r="T12110" s="2"/>
      <c r="U12110" s="2"/>
      <c r="V12110" s="2"/>
      <c r="W12110" s="2"/>
      <c r="X12110" s="2"/>
      <c r="Y12110" s="2"/>
      <c r="Z12110" s="2"/>
    </row>
    <row r="12111">
      <c r="A12111" s="2"/>
      <c r="B12111" s="2"/>
      <c r="C12111" s="2"/>
      <c r="D12111" s="2"/>
      <c r="E12111" s="2"/>
      <c r="F12111" s="2"/>
      <c r="G12111" s="2"/>
      <c r="H12111" s="2"/>
      <c r="I12111" s="2"/>
      <c r="J12111" s="2"/>
      <c r="K12111" s="2"/>
      <c r="L12111" s="2"/>
      <c r="M12111" s="2"/>
      <c r="N12111" s="2"/>
      <c r="O12111" s="2"/>
      <c r="P12111" s="2"/>
      <c r="Q12111" s="2"/>
      <c r="R12111" s="2"/>
      <c r="S12111" s="2"/>
      <c r="T12111" s="2"/>
      <c r="U12111" s="2"/>
      <c r="V12111" s="2"/>
      <c r="W12111" s="2"/>
      <c r="X12111" s="2"/>
      <c r="Y12111" s="2"/>
      <c r="Z12111" s="2"/>
    </row>
    <row r="12112">
      <c r="A12112" s="2"/>
      <c r="B12112" s="2"/>
      <c r="C12112" s="2"/>
      <c r="D12112" s="2"/>
      <c r="E12112" s="2"/>
      <c r="F12112" s="2"/>
      <c r="G12112" s="2"/>
      <c r="H12112" s="2"/>
      <c r="I12112" s="2"/>
      <c r="J12112" s="2"/>
      <c r="K12112" s="2"/>
      <c r="L12112" s="2"/>
      <c r="M12112" s="2"/>
      <c r="N12112" s="2"/>
      <c r="O12112" s="2"/>
      <c r="P12112" s="2"/>
      <c r="Q12112" s="2"/>
      <c r="R12112" s="2"/>
      <c r="S12112" s="2"/>
      <c r="T12112" s="2"/>
      <c r="U12112" s="2"/>
      <c r="V12112" s="2"/>
      <c r="W12112" s="2"/>
      <c r="X12112" s="2"/>
      <c r="Y12112" s="2"/>
      <c r="Z12112" s="2"/>
    </row>
    <row r="12113">
      <c r="A12113" s="2"/>
      <c r="B12113" s="2"/>
      <c r="C12113" s="2"/>
      <c r="D12113" s="2"/>
      <c r="E12113" s="2"/>
      <c r="F12113" s="2"/>
      <c r="G12113" s="2"/>
      <c r="H12113" s="2"/>
      <c r="I12113" s="2"/>
      <c r="J12113" s="2"/>
      <c r="K12113" s="2"/>
      <c r="L12113" s="2"/>
      <c r="M12113" s="2"/>
      <c r="N12113" s="2"/>
      <c r="O12113" s="2"/>
      <c r="P12113" s="2"/>
      <c r="Q12113" s="2"/>
      <c r="R12113" s="2"/>
      <c r="S12113" s="2"/>
      <c r="T12113" s="2"/>
      <c r="U12113" s="2"/>
      <c r="V12113" s="2"/>
      <c r="W12113" s="2"/>
      <c r="X12113" s="2"/>
      <c r="Y12113" s="2"/>
      <c r="Z12113" s="2"/>
    </row>
    <row r="12114">
      <c r="A12114" s="2"/>
      <c r="B12114" s="2"/>
      <c r="C12114" s="2"/>
      <c r="D12114" s="2"/>
      <c r="E12114" s="2"/>
      <c r="F12114" s="2"/>
      <c r="G12114" s="2"/>
      <c r="H12114" s="2"/>
      <c r="I12114" s="2"/>
      <c r="J12114" s="2"/>
      <c r="K12114" s="2"/>
      <c r="L12114" s="2"/>
      <c r="M12114" s="2"/>
      <c r="N12114" s="2"/>
      <c r="O12114" s="2"/>
      <c r="P12114" s="2"/>
      <c r="Q12114" s="2"/>
      <c r="R12114" s="2"/>
      <c r="S12114" s="2"/>
      <c r="T12114" s="2"/>
      <c r="U12114" s="2"/>
      <c r="V12114" s="2"/>
      <c r="W12114" s="2"/>
      <c r="X12114" s="2"/>
      <c r="Y12114" s="2"/>
      <c r="Z12114" s="2"/>
    </row>
    <row r="12115">
      <c r="A12115" s="2"/>
      <c r="B12115" s="2"/>
      <c r="C12115" s="2"/>
      <c r="D12115" s="2"/>
      <c r="E12115" s="2"/>
      <c r="F12115" s="2"/>
      <c r="G12115" s="2"/>
      <c r="H12115" s="2"/>
      <c r="I12115" s="2"/>
      <c r="J12115" s="2"/>
      <c r="K12115" s="2"/>
      <c r="L12115" s="2"/>
      <c r="M12115" s="2"/>
      <c r="N12115" s="2"/>
      <c r="O12115" s="2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</row>
    <row r="12116">
      <c r="A12116" s="2"/>
      <c r="B12116" s="2"/>
      <c r="C12116" s="2"/>
      <c r="D12116" s="2"/>
      <c r="E12116" s="2"/>
      <c r="F12116" s="2"/>
      <c r="G12116" s="2"/>
      <c r="H12116" s="2"/>
      <c r="I12116" s="2"/>
      <c r="J12116" s="2"/>
      <c r="K12116" s="2"/>
      <c r="L12116" s="2"/>
      <c r="M12116" s="2"/>
      <c r="N12116" s="2"/>
      <c r="O12116" s="2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</row>
    <row r="12117">
      <c r="A12117" s="2"/>
      <c r="B12117" s="2"/>
      <c r="C12117" s="2"/>
      <c r="D12117" s="2"/>
      <c r="E12117" s="2"/>
      <c r="F12117" s="2"/>
      <c r="G12117" s="2"/>
      <c r="H12117" s="2"/>
      <c r="I12117" s="2"/>
      <c r="J12117" s="2"/>
      <c r="K12117" s="2"/>
      <c r="L12117" s="2"/>
      <c r="M12117" s="2"/>
      <c r="N12117" s="2"/>
      <c r="O12117" s="2"/>
      <c r="P12117" s="2"/>
      <c r="Q12117" s="2"/>
      <c r="R12117" s="2"/>
      <c r="S12117" s="2"/>
      <c r="T12117" s="2"/>
      <c r="U12117" s="2"/>
      <c r="V12117" s="2"/>
      <c r="W12117" s="2"/>
      <c r="X12117" s="2"/>
      <c r="Y12117" s="2"/>
      <c r="Z12117" s="2"/>
    </row>
    <row r="12118">
      <c r="A12118" s="2"/>
      <c r="B12118" s="2"/>
      <c r="C12118" s="2"/>
      <c r="D12118" s="2"/>
      <c r="E12118" s="2"/>
      <c r="F12118" s="2"/>
      <c r="G12118" s="2"/>
      <c r="H12118" s="2"/>
      <c r="I12118" s="2"/>
      <c r="J12118" s="2"/>
      <c r="K12118" s="2"/>
      <c r="L12118" s="2"/>
      <c r="M12118" s="2"/>
      <c r="N12118" s="2"/>
      <c r="O12118" s="2"/>
      <c r="P12118" s="2"/>
      <c r="Q12118" s="2"/>
      <c r="R12118" s="2"/>
      <c r="S12118" s="2"/>
      <c r="T12118" s="2"/>
      <c r="U12118" s="2"/>
      <c r="V12118" s="2"/>
      <c r="W12118" s="2"/>
      <c r="X12118" s="2"/>
      <c r="Y12118" s="2"/>
      <c r="Z12118" s="2"/>
    </row>
    <row r="12119">
      <c r="A12119" s="2"/>
      <c r="B12119" s="2"/>
      <c r="C12119" s="2"/>
      <c r="D12119" s="2"/>
      <c r="E12119" s="2"/>
      <c r="F12119" s="2"/>
      <c r="G12119" s="2"/>
      <c r="H12119" s="2"/>
      <c r="I12119" s="2"/>
      <c r="J12119" s="2"/>
      <c r="K12119" s="2"/>
      <c r="L12119" s="2"/>
      <c r="M12119" s="2"/>
      <c r="N12119" s="2"/>
      <c r="O12119" s="2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</row>
    <row r="12120">
      <c r="A12120" s="2"/>
      <c r="B12120" s="2"/>
      <c r="C12120" s="2"/>
      <c r="D12120" s="2"/>
      <c r="E12120" s="2"/>
      <c r="F12120" s="2"/>
      <c r="G12120" s="2"/>
      <c r="H12120" s="2"/>
      <c r="I12120" s="2"/>
      <c r="J12120" s="2"/>
      <c r="K12120" s="2"/>
      <c r="L12120" s="2"/>
      <c r="M12120" s="2"/>
      <c r="N12120" s="2"/>
      <c r="O12120" s="2"/>
      <c r="P12120" s="2"/>
      <c r="Q12120" s="2"/>
      <c r="R12120" s="2"/>
      <c r="S12120" s="2"/>
      <c r="T12120" s="2"/>
      <c r="U12120" s="2"/>
      <c r="V12120" s="2"/>
      <c r="W12120" s="2"/>
      <c r="X12120" s="2"/>
      <c r="Y12120" s="2"/>
      <c r="Z12120" s="2"/>
    </row>
    <row r="12121">
      <c r="A12121" s="2"/>
      <c r="B12121" s="2"/>
      <c r="C12121" s="2"/>
      <c r="D12121" s="2"/>
      <c r="E12121" s="2"/>
      <c r="F12121" s="2"/>
      <c r="G12121" s="2"/>
      <c r="H12121" s="2"/>
      <c r="I12121" s="2"/>
      <c r="J12121" s="2"/>
      <c r="K12121" s="2"/>
      <c r="L12121" s="2"/>
      <c r="M12121" s="2"/>
      <c r="N12121" s="2"/>
      <c r="O12121" s="2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</row>
    <row r="12122">
      <c r="A12122" s="2"/>
      <c r="B12122" s="2"/>
      <c r="C12122" s="2"/>
      <c r="D12122" s="2"/>
      <c r="E12122" s="2"/>
      <c r="F12122" s="2"/>
      <c r="G12122" s="2"/>
      <c r="H12122" s="2"/>
      <c r="I12122" s="2"/>
      <c r="J12122" s="2"/>
      <c r="K12122" s="2"/>
      <c r="L12122" s="2"/>
      <c r="M12122" s="2"/>
      <c r="N12122" s="2"/>
      <c r="O12122" s="2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</row>
    <row r="12123">
      <c r="A12123" s="2"/>
      <c r="B12123" s="2"/>
      <c r="C12123" s="2"/>
      <c r="D12123" s="2"/>
      <c r="E12123" s="2"/>
      <c r="F12123" s="2"/>
      <c r="G12123" s="2"/>
      <c r="H12123" s="2"/>
      <c r="I12123" s="2"/>
      <c r="J12123" s="2"/>
      <c r="K12123" s="2"/>
      <c r="L12123" s="2"/>
      <c r="M12123" s="2"/>
      <c r="N12123" s="2"/>
      <c r="O12123" s="2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</row>
    <row r="12124">
      <c r="A12124" s="2"/>
      <c r="B12124" s="2"/>
      <c r="C12124" s="2"/>
      <c r="D12124" s="2"/>
      <c r="E12124" s="2"/>
      <c r="F12124" s="2"/>
      <c r="G12124" s="2"/>
      <c r="H12124" s="2"/>
      <c r="I12124" s="2"/>
      <c r="J12124" s="2"/>
      <c r="K12124" s="2"/>
      <c r="L12124" s="2"/>
      <c r="M12124" s="2"/>
      <c r="N12124" s="2"/>
      <c r="O12124" s="2"/>
      <c r="P12124" s="2"/>
      <c r="Q12124" s="2"/>
      <c r="R12124" s="2"/>
      <c r="S12124" s="2"/>
      <c r="T12124" s="2"/>
      <c r="U12124" s="2"/>
      <c r="V12124" s="2"/>
      <c r="W12124" s="2"/>
      <c r="X12124" s="2"/>
      <c r="Y12124" s="2"/>
      <c r="Z12124" s="2"/>
    </row>
    <row r="12125">
      <c r="A12125" s="2"/>
      <c r="B12125" s="2"/>
      <c r="C12125" s="2"/>
      <c r="D12125" s="2"/>
      <c r="E12125" s="2"/>
      <c r="F12125" s="2"/>
      <c r="G12125" s="2"/>
      <c r="H12125" s="2"/>
      <c r="I12125" s="2"/>
      <c r="J12125" s="2"/>
      <c r="K12125" s="2"/>
      <c r="L12125" s="2"/>
      <c r="M12125" s="2"/>
      <c r="N12125" s="2"/>
      <c r="O12125" s="2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</row>
    <row r="12126">
      <c r="A12126" s="2"/>
      <c r="B12126" s="2"/>
      <c r="C12126" s="2"/>
      <c r="D12126" s="2"/>
      <c r="E12126" s="2"/>
      <c r="F12126" s="2"/>
      <c r="G12126" s="2"/>
      <c r="H12126" s="2"/>
      <c r="I12126" s="2"/>
      <c r="J12126" s="2"/>
      <c r="K12126" s="2"/>
      <c r="L12126" s="2"/>
      <c r="M12126" s="2"/>
      <c r="N12126" s="2"/>
      <c r="O12126" s="2"/>
      <c r="P12126" s="2"/>
      <c r="Q12126" s="2"/>
      <c r="R12126" s="2"/>
      <c r="S12126" s="2"/>
      <c r="T12126" s="2"/>
      <c r="U12126" s="2"/>
      <c r="V12126" s="2"/>
      <c r="W12126" s="2"/>
      <c r="X12126" s="2"/>
      <c r="Y12126" s="2"/>
      <c r="Z12126" s="2"/>
    </row>
    <row r="12127">
      <c r="A12127" s="2"/>
      <c r="B12127" s="2"/>
      <c r="C12127" s="2"/>
      <c r="D12127" s="2"/>
      <c r="E12127" s="2"/>
      <c r="F12127" s="2"/>
      <c r="G12127" s="2"/>
      <c r="H12127" s="2"/>
      <c r="I12127" s="2"/>
      <c r="J12127" s="2"/>
      <c r="K12127" s="2"/>
      <c r="L12127" s="2"/>
      <c r="M12127" s="2"/>
      <c r="N12127" s="2"/>
      <c r="O12127" s="2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</row>
    <row r="12128">
      <c r="A12128" s="2"/>
      <c r="B12128" s="2"/>
      <c r="C12128" s="2"/>
      <c r="D12128" s="2"/>
      <c r="E12128" s="2"/>
      <c r="F12128" s="2"/>
      <c r="G12128" s="2"/>
      <c r="H12128" s="2"/>
      <c r="I12128" s="2"/>
      <c r="J12128" s="2"/>
      <c r="K12128" s="2"/>
      <c r="L12128" s="2"/>
      <c r="M12128" s="2"/>
      <c r="N12128" s="2"/>
      <c r="O12128" s="2"/>
      <c r="P12128" s="2"/>
      <c r="Q12128" s="2"/>
      <c r="R12128" s="2"/>
      <c r="S12128" s="2"/>
      <c r="T12128" s="2"/>
      <c r="U12128" s="2"/>
      <c r="V12128" s="2"/>
      <c r="W12128" s="2"/>
      <c r="X12128" s="2"/>
      <c r="Y12128" s="2"/>
      <c r="Z12128" s="2"/>
    </row>
    <row r="12129">
      <c r="A12129" s="2"/>
      <c r="B12129" s="2"/>
      <c r="C12129" s="2"/>
      <c r="D12129" s="2"/>
      <c r="E12129" s="2"/>
      <c r="F12129" s="2"/>
      <c r="G12129" s="2"/>
      <c r="H12129" s="2"/>
      <c r="I12129" s="2"/>
      <c r="J12129" s="2"/>
      <c r="K12129" s="2"/>
      <c r="L12129" s="2"/>
      <c r="M12129" s="2"/>
      <c r="N12129" s="2"/>
      <c r="O12129" s="2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</row>
    <row r="12130">
      <c r="A12130" s="2"/>
      <c r="B12130" s="2"/>
      <c r="C12130" s="2"/>
      <c r="D12130" s="2"/>
      <c r="E12130" s="2"/>
      <c r="F12130" s="2"/>
      <c r="G12130" s="2"/>
      <c r="H12130" s="2"/>
      <c r="I12130" s="2"/>
      <c r="J12130" s="2"/>
      <c r="K12130" s="2"/>
      <c r="L12130" s="2"/>
      <c r="M12130" s="2"/>
      <c r="N12130" s="2"/>
      <c r="O12130" s="2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</row>
    <row r="12131">
      <c r="A12131" s="2"/>
      <c r="B12131" s="2"/>
      <c r="C12131" s="2"/>
      <c r="D12131" s="2"/>
      <c r="E12131" s="2"/>
      <c r="F12131" s="2"/>
      <c r="G12131" s="2"/>
      <c r="H12131" s="2"/>
      <c r="I12131" s="2"/>
      <c r="J12131" s="2"/>
      <c r="K12131" s="2"/>
      <c r="L12131" s="2"/>
      <c r="M12131" s="2"/>
      <c r="N12131" s="2"/>
      <c r="O12131" s="2"/>
      <c r="P12131" s="2"/>
      <c r="Q12131" s="2"/>
      <c r="R12131" s="2"/>
      <c r="S12131" s="2"/>
      <c r="T12131" s="2"/>
      <c r="U12131" s="2"/>
      <c r="V12131" s="2"/>
      <c r="W12131" s="2"/>
      <c r="X12131" s="2"/>
      <c r="Y12131" s="2"/>
      <c r="Z12131" s="2"/>
    </row>
    <row r="12132">
      <c r="A12132" s="2"/>
      <c r="B12132" s="2"/>
      <c r="C12132" s="2"/>
      <c r="D12132" s="2"/>
      <c r="E12132" s="2"/>
      <c r="F12132" s="2"/>
      <c r="G12132" s="2"/>
      <c r="H12132" s="2"/>
      <c r="I12132" s="2"/>
      <c r="J12132" s="2"/>
      <c r="K12132" s="2"/>
      <c r="L12132" s="2"/>
      <c r="M12132" s="2"/>
      <c r="N12132" s="2"/>
      <c r="O12132" s="2"/>
      <c r="P12132" s="2"/>
      <c r="Q12132" s="2"/>
      <c r="R12132" s="2"/>
      <c r="S12132" s="2"/>
      <c r="T12132" s="2"/>
      <c r="U12132" s="2"/>
      <c r="V12132" s="2"/>
      <c r="W12132" s="2"/>
      <c r="X12132" s="2"/>
      <c r="Y12132" s="2"/>
      <c r="Z12132" s="2"/>
    </row>
    <row r="12133">
      <c r="A12133" s="2"/>
      <c r="B12133" s="2"/>
      <c r="C12133" s="2"/>
      <c r="D12133" s="2"/>
      <c r="E12133" s="2"/>
      <c r="F12133" s="2"/>
      <c r="G12133" s="2"/>
      <c r="H12133" s="2"/>
      <c r="I12133" s="2"/>
      <c r="J12133" s="2"/>
      <c r="K12133" s="2"/>
      <c r="L12133" s="2"/>
      <c r="M12133" s="2"/>
      <c r="N12133" s="2"/>
      <c r="O12133" s="2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</row>
    <row r="12134">
      <c r="A12134" s="2"/>
      <c r="B12134" s="2"/>
      <c r="C12134" s="2"/>
      <c r="D12134" s="2"/>
      <c r="E12134" s="2"/>
      <c r="F12134" s="2"/>
      <c r="G12134" s="2"/>
      <c r="H12134" s="2"/>
      <c r="I12134" s="2"/>
      <c r="J12134" s="2"/>
      <c r="K12134" s="2"/>
      <c r="L12134" s="2"/>
      <c r="M12134" s="2"/>
      <c r="N12134" s="2"/>
      <c r="O12134" s="2"/>
      <c r="P12134" s="2"/>
      <c r="Q12134" s="2"/>
      <c r="R12134" s="2"/>
      <c r="S12134" s="2"/>
      <c r="T12134" s="2"/>
      <c r="U12134" s="2"/>
      <c r="V12134" s="2"/>
      <c r="W12134" s="2"/>
      <c r="X12134" s="2"/>
      <c r="Y12134" s="2"/>
      <c r="Z12134" s="2"/>
    </row>
    <row r="12135">
      <c r="A12135" s="2"/>
      <c r="B12135" s="2"/>
      <c r="C12135" s="2"/>
      <c r="D12135" s="2"/>
      <c r="E12135" s="2"/>
      <c r="F12135" s="2"/>
      <c r="G12135" s="2"/>
      <c r="H12135" s="2"/>
      <c r="I12135" s="2"/>
      <c r="J12135" s="2"/>
      <c r="K12135" s="2"/>
      <c r="L12135" s="2"/>
      <c r="M12135" s="2"/>
      <c r="N12135" s="2"/>
      <c r="O12135" s="2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</row>
    <row r="12136">
      <c r="A12136" s="2"/>
      <c r="B12136" s="2"/>
      <c r="C12136" s="2"/>
      <c r="D12136" s="2"/>
      <c r="E12136" s="2"/>
      <c r="F12136" s="2"/>
      <c r="G12136" s="2"/>
      <c r="H12136" s="2"/>
      <c r="I12136" s="2"/>
      <c r="J12136" s="2"/>
      <c r="K12136" s="2"/>
      <c r="L12136" s="2"/>
      <c r="M12136" s="2"/>
      <c r="N12136" s="2"/>
      <c r="O12136" s="2"/>
      <c r="P12136" s="2"/>
      <c r="Q12136" s="2"/>
      <c r="R12136" s="2"/>
      <c r="S12136" s="2"/>
      <c r="T12136" s="2"/>
      <c r="U12136" s="2"/>
      <c r="V12136" s="2"/>
      <c r="W12136" s="2"/>
      <c r="X12136" s="2"/>
      <c r="Y12136" s="2"/>
      <c r="Z12136" s="2"/>
    </row>
    <row r="12137">
      <c r="A12137" s="2"/>
      <c r="B12137" s="2"/>
      <c r="C12137" s="2"/>
      <c r="D12137" s="2"/>
      <c r="E12137" s="2"/>
      <c r="F12137" s="2"/>
      <c r="G12137" s="2"/>
      <c r="H12137" s="2"/>
      <c r="I12137" s="2"/>
      <c r="J12137" s="2"/>
      <c r="K12137" s="2"/>
      <c r="L12137" s="2"/>
      <c r="M12137" s="2"/>
      <c r="N12137" s="2"/>
      <c r="O12137" s="2"/>
      <c r="P12137" s="2"/>
      <c r="Q12137" s="2"/>
      <c r="R12137" s="2"/>
      <c r="S12137" s="2"/>
      <c r="T12137" s="2"/>
      <c r="U12137" s="2"/>
      <c r="V12137" s="2"/>
      <c r="W12137" s="2"/>
      <c r="X12137" s="2"/>
      <c r="Y12137" s="2"/>
      <c r="Z12137" s="2"/>
    </row>
    <row r="12138">
      <c r="A12138" s="2"/>
      <c r="B12138" s="2"/>
      <c r="C12138" s="2"/>
      <c r="D12138" s="2"/>
      <c r="E12138" s="2"/>
      <c r="F12138" s="2"/>
      <c r="G12138" s="2"/>
      <c r="H12138" s="2"/>
      <c r="I12138" s="2"/>
      <c r="J12138" s="2"/>
      <c r="K12138" s="2"/>
      <c r="L12138" s="2"/>
      <c r="M12138" s="2"/>
      <c r="N12138" s="2"/>
      <c r="O12138" s="2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</row>
    <row r="12139">
      <c r="A12139" s="2"/>
      <c r="B12139" s="2"/>
      <c r="C12139" s="2"/>
      <c r="D12139" s="2"/>
      <c r="E12139" s="2"/>
      <c r="F12139" s="2"/>
      <c r="G12139" s="2"/>
      <c r="H12139" s="2"/>
      <c r="I12139" s="2"/>
      <c r="J12139" s="2"/>
      <c r="K12139" s="2"/>
      <c r="L12139" s="2"/>
      <c r="M12139" s="2"/>
      <c r="N12139" s="2"/>
      <c r="O12139" s="2"/>
      <c r="P12139" s="2"/>
      <c r="Q12139" s="2"/>
      <c r="R12139" s="2"/>
      <c r="S12139" s="2"/>
      <c r="T12139" s="2"/>
      <c r="U12139" s="2"/>
      <c r="V12139" s="2"/>
      <c r="W12139" s="2"/>
      <c r="X12139" s="2"/>
      <c r="Y12139" s="2"/>
      <c r="Z12139" s="2"/>
    </row>
    <row r="12140">
      <c r="A12140" s="2"/>
      <c r="B12140" s="2"/>
      <c r="C12140" s="2"/>
      <c r="D12140" s="2"/>
      <c r="E12140" s="2"/>
      <c r="F12140" s="2"/>
      <c r="G12140" s="2"/>
      <c r="H12140" s="2"/>
      <c r="I12140" s="2"/>
      <c r="J12140" s="2"/>
      <c r="K12140" s="2"/>
      <c r="L12140" s="2"/>
      <c r="M12140" s="2"/>
      <c r="N12140" s="2"/>
      <c r="O12140" s="2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</row>
    <row r="12141">
      <c r="A12141" s="2"/>
      <c r="B12141" s="2"/>
      <c r="C12141" s="2"/>
      <c r="D12141" s="2"/>
      <c r="E12141" s="2"/>
      <c r="F12141" s="2"/>
      <c r="G12141" s="2"/>
      <c r="H12141" s="2"/>
      <c r="I12141" s="2"/>
      <c r="J12141" s="2"/>
      <c r="K12141" s="2"/>
      <c r="L12141" s="2"/>
      <c r="M12141" s="2"/>
      <c r="N12141" s="2"/>
      <c r="O12141" s="2"/>
      <c r="P12141" s="2"/>
      <c r="Q12141" s="2"/>
      <c r="R12141" s="2"/>
      <c r="S12141" s="2"/>
      <c r="T12141" s="2"/>
      <c r="U12141" s="2"/>
      <c r="V12141" s="2"/>
      <c r="W12141" s="2"/>
      <c r="X12141" s="2"/>
      <c r="Y12141" s="2"/>
      <c r="Z12141" s="2"/>
    </row>
    <row r="12142">
      <c r="A12142" s="2"/>
      <c r="B12142" s="2"/>
      <c r="C12142" s="2"/>
      <c r="D12142" s="2"/>
      <c r="E12142" s="2"/>
      <c r="F12142" s="2"/>
      <c r="G12142" s="2"/>
      <c r="H12142" s="2"/>
      <c r="I12142" s="2"/>
      <c r="J12142" s="2"/>
      <c r="K12142" s="2"/>
      <c r="L12142" s="2"/>
      <c r="M12142" s="2"/>
      <c r="N12142" s="2"/>
      <c r="O12142" s="2"/>
      <c r="P12142" s="2"/>
      <c r="Q12142" s="2"/>
      <c r="R12142" s="2"/>
      <c r="S12142" s="2"/>
      <c r="T12142" s="2"/>
      <c r="U12142" s="2"/>
      <c r="V12142" s="2"/>
      <c r="W12142" s="2"/>
      <c r="X12142" s="2"/>
      <c r="Y12142" s="2"/>
      <c r="Z12142" s="2"/>
    </row>
    <row r="12143">
      <c r="A12143" s="2"/>
      <c r="B12143" s="2"/>
      <c r="C12143" s="2"/>
      <c r="D12143" s="2"/>
      <c r="E12143" s="2"/>
      <c r="F12143" s="2"/>
      <c r="G12143" s="2"/>
      <c r="H12143" s="2"/>
      <c r="I12143" s="2"/>
      <c r="J12143" s="2"/>
      <c r="K12143" s="2"/>
      <c r="L12143" s="2"/>
      <c r="M12143" s="2"/>
      <c r="N12143" s="2"/>
      <c r="O12143" s="2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</row>
    <row r="12144">
      <c r="A12144" s="2"/>
      <c r="B12144" s="2"/>
      <c r="C12144" s="2"/>
      <c r="D12144" s="2"/>
      <c r="E12144" s="2"/>
      <c r="F12144" s="2"/>
      <c r="G12144" s="2"/>
      <c r="H12144" s="2"/>
      <c r="I12144" s="2"/>
      <c r="J12144" s="2"/>
      <c r="K12144" s="2"/>
      <c r="L12144" s="2"/>
      <c r="M12144" s="2"/>
      <c r="N12144" s="2"/>
      <c r="O12144" s="2"/>
      <c r="P12144" s="2"/>
      <c r="Q12144" s="2"/>
      <c r="R12144" s="2"/>
      <c r="S12144" s="2"/>
      <c r="T12144" s="2"/>
      <c r="U12144" s="2"/>
      <c r="V12144" s="2"/>
      <c r="W12144" s="2"/>
      <c r="X12144" s="2"/>
      <c r="Y12144" s="2"/>
      <c r="Z12144" s="2"/>
    </row>
    <row r="12145">
      <c r="A12145" s="2"/>
      <c r="B12145" s="2"/>
      <c r="C12145" s="2"/>
      <c r="D12145" s="2"/>
      <c r="E12145" s="2"/>
      <c r="F12145" s="2"/>
      <c r="G12145" s="2"/>
      <c r="H12145" s="2"/>
      <c r="I12145" s="2"/>
      <c r="J12145" s="2"/>
      <c r="K12145" s="2"/>
      <c r="L12145" s="2"/>
      <c r="M12145" s="2"/>
      <c r="N12145" s="2"/>
      <c r="O12145" s="2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</row>
    <row r="12146">
      <c r="A12146" s="2"/>
      <c r="B12146" s="2"/>
      <c r="C12146" s="2"/>
      <c r="D12146" s="2"/>
      <c r="E12146" s="2"/>
      <c r="F12146" s="2"/>
      <c r="G12146" s="2"/>
      <c r="H12146" s="2"/>
      <c r="I12146" s="2"/>
      <c r="J12146" s="2"/>
      <c r="K12146" s="2"/>
      <c r="L12146" s="2"/>
      <c r="M12146" s="2"/>
      <c r="N12146" s="2"/>
      <c r="O12146" s="2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</row>
    <row r="12147">
      <c r="A12147" s="2"/>
      <c r="B12147" s="2"/>
      <c r="C12147" s="2"/>
      <c r="D12147" s="2"/>
      <c r="E12147" s="2"/>
      <c r="F12147" s="2"/>
      <c r="G12147" s="2"/>
      <c r="H12147" s="2"/>
      <c r="I12147" s="2"/>
      <c r="J12147" s="2"/>
      <c r="K12147" s="2"/>
      <c r="L12147" s="2"/>
      <c r="M12147" s="2"/>
      <c r="N12147" s="2"/>
      <c r="O12147" s="2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</row>
    <row r="12148">
      <c r="A12148" s="2"/>
      <c r="B12148" s="2"/>
      <c r="C12148" s="2"/>
      <c r="D12148" s="2"/>
      <c r="E12148" s="2"/>
      <c r="F12148" s="2"/>
      <c r="G12148" s="2"/>
      <c r="H12148" s="2"/>
      <c r="I12148" s="2"/>
      <c r="J12148" s="2"/>
      <c r="K12148" s="2"/>
      <c r="L12148" s="2"/>
      <c r="M12148" s="2"/>
      <c r="N12148" s="2"/>
      <c r="O12148" s="2"/>
      <c r="P12148" s="2"/>
      <c r="Q12148" s="2"/>
      <c r="R12148" s="2"/>
      <c r="S12148" s="2"/>
      <c r="T12148" s="2"/>
      <c r="U12148" s="2"/>
      <c r="V12148" s="2"/>
      <c r="W12148" s="2"/>
      <c r="X12148" s="2"/>
      <c r="Y12148" s="2"/>
      <c r="Z12148" s="2"/>
    </row>
    <row r="12149">
      <c r="A12149" s="2"/>
      <c r="B12149" s="2"/>
      <c r="C12149" s="2"/>
      <c r="D12149" s="2"/>
      <c r="E12149" s="2"/>
      <c r="F12149" s="2"/>
      <c r="G12149" s="2"/>
      <c r="H12149" s="2"/>
      <c r="I12149" s="2"/>
      <c r="J12149" s="2"/>
      <c r="K12149" s="2"/>
      <c r="L12149" s="2"/>
      <c r="M12149" s="2"/>
      <c r="N12149" s="2"/>
      <c r="O12149" s="2"/>
      <c r="P12149" s="2"/>
      <c r="Q12149" s="2"/>
      <c r="R12149" s="2"/>
      <c r="S12149" s="2"/>
      <c r="T12149" s="2"/>
      <c r="U12149" s="2"/>
      <c r="V12149" s="2"/>
      <c r="W12149" s="2"/>
      <c r="X12149" s="2"/>
      <c r="Y12149" s="2"/>
      <c r="Z12149" s="2"/>
    </row>
    <row r="12150">
      <c r="A12150" s="2"/>
      <c r="B12150" s="2"/>
      <c r="C12150" s="2"/>
      <c r="D12150" s="2"/>
      <c r="E12150" s="2"/>
      <c r="F12150" s="2"/>
      <c r="G12150" s="2"/>
      <c r="H12150" s="2"/>
      <c r="I12150" s="2"/>
      <c r="J12150" s="2"/>
      <c r="K12150" s="2"/>
      <c r="L12150" s="2"/>
      <c r="M12150" s="2"/>
      <c r="N12150" s="2"/>
      <c r="O12150" s="2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</row>
    <row r="12151">
      <c r="A12151" s="2"/>
      <c r="B12151" s="2"/>
      <c r="C12151" s="2"/>
      <c r="D12151" s="2"/>
      <c r="E12151" s="2"/>
      <c r="F12151" s="2"/>
      <c r="G12151" s="2"/>
      <c r="H12151" s="2"/>
      <c r="I12151" s="2"/>
      <c r="J12151" s="2"/>
      <c r="K12151" s="2"/>
      <c r="L12151" s="2"/>
      <c r="M12151" s="2"/>
      <c r="N12151" s="2"/>
      <c r="O12151" s="2"/>
      <c r="P12151" s="2"/>
      <c r="Q12151" s="2"/>
      <c r="R12151" s="2"/>
      <c r="S12151" s="2"/>
      <c r="T12151" s="2"/>
      <c r="U12151" s="2"/>
      <c r="V12151" s="2"/>
      <c r="W12151" s="2"/>
      <c r="X12151" s="2"/>
      <c r="Y12151" s="2"/>
      <c r="Z12151" s="2"/>
    </row>
    <row r="12152">
      <c r="A12152" s="2"/>
      <c r="B12152" s="2"/>
      <c r="C12152" s="2"/>
      <c r="D12152" s="2"/>
      <c r="E12152" s="2"/>
      <c r="F12152" s="2"/>
      <c r="G12152" s="2"/>
      <c r="H12152" s="2"/>
      <c r="I12152" s="2"/>
      <c r="J12152" s="2"/>
      <c r="K12152" s="2"/>
      <c r="L12152" s="2"/>
      <c r="M12152" s="2"/>
      <c r="N12152" s="2"/>
      <c r="O12152" s="2"/>
      <c r="P12152" s="2"/>
      <c r="Q12152" s="2"/>
      <c r="R12152" s="2"/>
      <c r="S12152" s="2"/>
      <c r="T12152" s="2"/>
      <c r="U12152" s="2"/>
      <c r="V12152" s="2"/>
      <c r="W12152" s="2"/>
      <c r="X12152" s="2"/>
      <c r="Y12152" s="2"/>
      <c r="Z12152" s="2"/>
    </row>
    <row r="12153">
      <c r="A12153" s="2"/>
      <c r="B12153" s="2"/>
      <c r="C12153" s="2"/>
      <c r="D12153" s="2"/>
      <c r="E12153" s="2"/>
      <c r="F12153" s="2"/>
      <c r="G12153" s="2"/>
      <c r="H12153" s="2"/>
      <c r="I12153" s="2"/>
      <c r="J12153" s="2"/>
      <c r="K12153" s="2"/>
      <c r="L12153" s="2"/>
      <c r="M12153" s="2"/>
      <c r="N12153" s="2"/>
      <c r="O12153" s="2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</row>
    <row r="12154">
      <c r="A12154" s="2"/>
      <c r="B12154" s="2"/>
      <c r="C12154" s="2"/>
      <c r="D12154" s="2"/>
      <c r="E12154" s="2"/>
      <c r="F12154" s="2"/>
      <c r="G12154" s="2"/>
      <c r="H12154" s="2"/>
      <c r="I12154" s="2"/>
      <c r="J12154" s="2"/>
      <c r="K12154" s="2"/>
      <c r="L12154" s="2"/>
      <c r="M12154" s="2"/>
      <c r="N12154" s="2"/>
      <c r="O12154" s="2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</row>
    <row r="12155">
      <c r="A12155" s="2"/>
      <c r="B12155" s="2"/>
      <c r="C12155" s="2"/>
      <c r="D12155" s="2"/>
      <c r="E12155" s="2"/>
      <c r="F12155" s="2"/>
      <c r="G12155" s="2"/>
      <c r="H12155" s="2"/>
      <c r="I12155" s="2"/>
      <c r="J12155" s="2"/>
      <c r="K12155" s="2"/>
      <c r="L12155" s="2"/>
      <c r="M12155" s="2"/>
      <c r="N12155" s="2"/>
      <c r="O12155" s="2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</row>
    <row r="12156">
      <c r="A12156" s="2"/>
      <c r="B12156" s="2"/>
      <c r="C12156" s="2"/>
      <c r="D12156" s="2"/>
      <c r="E12156" s="2"/>
      <c r="F12156" s="2"/>
      <c r="G12156" s="2"/>
      <c r="H12156" s="2"/>
      <c r="I12156" s="2"/>
      <c r="J12156" s="2"/>
      <c r="K12156" s="2"/>
      <c r="L12156" s="2"/>
      <c r="M12156" s="2"/>
      <c r="N12156" s="2"/>
      <c r="O12156" s="2"/>
      <c r="P12156" s="2"/>
      <c r="Q12156" s="2"/>
      <c r="R12156" s="2"/>
      <c r="S12156" s="2"/>
      <c r="T12156" s="2"/>
      <c r="U12156" s="2"/>
      <c r="V12156" s="2"/>
      <c r="W12156" s="2"/>
      <c r="X12156" s="2"/>
      <c r="Y12156" s="2"/>
      <c r="Z12156" s="2"/>
    </row>
    <row r="12157">
      <c r="A12157" s="2"/>
      <c r="B12157" s="2"/>
      <c r="C12157" s="2"/>
      <c r="D12157" s="2"/>
      <c r="E12157" s="2"/>
      <c r="F12157" s="2"/>
      <c r="G12157" s="2"/>
      <c r="H12157" s="2"/>
      <c r="I12157" s="2"/>
      <c r="J12157" s="2"/>
      <c r="K12157" s="2"/>
      <c r="L12157" s="2"/>
      <c r="M12157" s="2"/>
      <c r="N12157" s="2"/>
      <c r="O12157" s="2"/>
      <c r="P12157" s="2"/>
      <c r="Q12157" s="2"/>
      <c r="R12157" s="2"/>
      <c r="S12157" s="2"/>
      <c r="T12157" s="2"/>
      <c r="U12157" s="2"/>
      <c r="V12157" s="2"/>
      <c r="W12157" s="2"/>
      <c r="X12157" s="2"/>
      <c r="Y12157" s="2"/>
      <c r="Z12157" s="2"/>
    </row>
    <row r="12158">
      <c r="A12158" s="2"/>
      <c r="B12158" s="2"/>
      <c r="C12158" s="2"/>
      <c r="D12158" s="2"/>
      <c r="E12158" s="2"/>
      <c r="F12158" s="2"/>
      <c r="G12158" s="2"/>
      <c r="H12158" s="2"/>
      <c r="I12158" s="2"/>
      <c r="J12158" s="2"/>
      <c r="K12158" s="2"/>
      <c r="L12158" s="2"/>
      <c r="M12158" s="2"/>
      <c r="N12158" s="2"/>
      <c r="O12158" s="2"/>
      <c r="P12158" s="2"/>
      <c r="Q12158" s="2"/>
      <c r="R12158" s="2"/>
      <c r="S12158" s="2"/>
      <c r="T12158" s="2"/>
      <c r="U12158" s="2"/>
      <c r="V12158" s="2"/>
      <c r="W12158" s="2"/>
      <c r="X12158" s="2"/>
      <c r="Y12158" s="2"/>
      <c r="Z12158" s="2"/>
    </row>
    <row r="12159">
      <c r="A12159" s="2"/>
      <c r="B12159" s="2"/>
      <c r="C12159" s="2"/>
      <c r="D12159" s="2"/>
      <c r="E12159" s="2"/>
      <c r="F12159" s="2"/>
      <c r="G12159" s="2"/>
      <c r="H12159" s="2"/>
      <c r="I12159" s="2"/>
      <c r="J12159" s="2"/>
      <c r="K12159" s="2"/>
      <c r="L12159" s="2"/>
      <c r="M12159" s="2"/>
      <c r="N12159" s="2"/>
      <c r="O12159" s="2"/>
      <c r="P12159" s="2"/>
      <c r="Q12159" s="2"/>
      <c r="R12159" s="2"/>
      <c r="S12159" s="2"/>
      <c r="T12159" s="2"/>
      <c r="U12159" s="2"/>
      <c r="V12159" s="2"/>
      <c r="W12159" s="2"/>
      <c r="X12159" s="2"/>
      <c r="Y12159" s="2"/>
      <c r="Z12159" s="2"/>
    </row>
    <row r="12160">
      <c r="A12160" s="2"/>
      <c r="B12160" s="2"/>
      <c r="C12160" s="2"/>
      <c r="D12160" s="2"/>
      <c r="E12160" s="2"/>
      <c r="F12160" s="2"/>
      <c r="G12160" s="2"/>
      <c r="H12160" s="2"/>
      <c r="I12160" s="2"/>
      <c r="J12160" s="2"/>
      <c r="K12160" s="2"/>
      <c r="L12160" s="2"/>
      <c r="M12160" s="2"/>
      <c r="N12160" s="2"/>
      <c r="O12160" s="2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</row>
    <row r="12161">
      <c r="A12161" s="2"/>
      <c r="B12161" s="2"/>
      <c r="C12161" s="2"/>
      <c r="D12161" s="2"/>
      <c r="E12161" s="2"/>
      <c r="F12161" s="2"/>
      <c r="G12161" s="2"/>
      <c r="H12161" s="2"/>
      <c r="I12161" s="2"/>
      <c r="J12161" s="2"/>
      <c r="K12161" s="2"/>
      <c r="L12161" s="2"/>
      <c r="M12161" s="2"/>
      <c r="N12161" s="2"/>
      <c r="O12161" s="2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</row>
    <row r="12162">
      <c r="A12162" s="2"/>
      <c r="B12162" s="2"/>
      <c r="C12162" s="2"/>
      <c r="D12162" s="2"/>
      <c r="E12162" s="2"/>
      <c r="F12162" s="2"/>
      <c r="G12162" s="2"/>
      <c r="H12162" s="2"/>
      <c r="I12162" s="2"/>
      <c r="J12162" s="2"/>
      <c r="K12162" s="2"/>
      <c r="L12162" s="2"/>
      <c r="M12162" s="2"/>
      <c r="N12162" s="2"/>
      <c r="O12162" s="2"/>
      <c r="P12162" s="2"/>
      <c r="Q12162" s="2"/>
      <c r="R12162" s="2"/>
      <c r="S12162" s="2"/>
      <c r="T12162" s="2"/>
      <c r="U12162" s="2"/>
      <c r="V12162" s="2"/>
      <c r="W12162" s="2"/>
      <c r="X12162" s="2"/>
      <c r="Y12162" s="2"/>
      <c r="Z12162" s="2"/>
    </row>
    <row r="12163">
      <c r="A12163" s="2"/>
      <c r="B12163" s="2"/>
      <c r="C12163" s="2"/>
      <c r="D12163" s="2"/>
      <c r="E12163" s="2"/>
      <c r="F12163" s="2"/>
      <c r="G12163" s="2"/>
      <c r="H12163" s="2"/>
      <c r="I12163" s="2"/>
      <c r="J12163" s="2"/>
      <c r="K12163" s="2"/>
      <c r="L12163" s="2"/>
      <c r="M12163" s="2"/>
      <c r="N12163" s="2"/>
      <c r="O12163" s="2"/>
      <c r="P12163" s="2"/>
      <c r="Q12163" s="2"/>
      <c r="R12163" s="2"/>
      <c r="S12163" s="2"/>
      <c r="T12163" s="2"/>
      <c r="U12163" s="2"/>
      <c r="V12163" s="2"/>
      <c r="W12163" s="2"/>
      <c r="X12163" s="2"/>
      <c r="Y12163" s="2"/>
      <c r="Z12163" s="2"/>
    </row>
    <row r="12164">
      <c r="A12164" s="2"/>
      <c r="B12164" s="2"/>
      <c r="C12164" s="2"/>
      <c r="D12164" s="2"/>
      <c r="E12164" s="2"/>
      <c r="F12164" s="2"/>
      <c r="G12164" s="2"/>
      <c r="H12164" s="2"/>
      <c r="I12164" s="2"/>
      <c r="J12164" s="2"/>
      <c r="K12164" s="2"/>
      <c r="L12164" s="2"/>
      <c r="M12164" s="2"/>
      <c r="N12164" s="2"/>
      <c r="O12164" s="2"/>
      <c r="P12164" s="2"/>
      <c r="Q12164" s="2"/>
      <c r="R12164" s="2"/>
      <c r="S12164" s="2"/>
      <c r="T12164" s="2"/>
      <c r="U12164" s="2"/>
      <c r="V12164" s="2"/>
      <c r="W12164" s="2"/>
      <c r="X12164" s="2"/>
      <c r="Y12164" s="2"/>
      <c r="Z12164" s="2"/>
    </row>
    <row r="12165">
      <c r="A12165" s="2"/>
      <c r="B12165" s="2"/>
      <c r="C12165" s="2"/>
      <c r="D12165" s="2"/>
      <c r="E12165" s="2"/>
      <c r="F12165" s="2"/>
      <c r="G12165" s="2"/>
      <c r="H12165" s="2"/>
      <c r="I12165" s="2"/>
      <c r="J12165" s="2"/>
      <c r="K12165" s="2"/>
      <c r="L12165" s="2"/>
      <c r="M12165" s="2"/>
      <c r="N12165" s="2"/>
      <c r="O12165" s="2"/>
      <c r="P12165" s="2"/>
      <c r="Q12165" s="2"/>
      <c r="R12165" s="2"/>
      <c r="S12165" s="2"/>
      <c r="T12165" s="2"/>
      <c r="U12165" s="2"/>
      <c r="V12165" s="2"/>
      <c r="W12165" s="2"/>
      <c r="X12165" s="2"/>
      <c r="Y12165" s="2"/>
      <c r="Z12165" s="2"/>
    </row>
    <row r="12166">
      <c r="A12166" s="2"/>
      <c r="B12166" s="2"/>
      <c r="C12166" s="2"/>
      <c r="D12166" s="2"/>
      <c r="E12166" s="2"/>
      <c r="F12166" s="2"/>
      <c r="G12166" s="2"/>
      <c r="H12166" s="2"/>
      <c r="I12166" s="2"/>
      <c r="J12166" s="2"/>
      <c r="K12166" s="2"/>
      <c r="L12166" s="2"/>
      <c r="M12166" s="2"/>
      <c r="N12166" s="2"/>
      <c r="O12166" s="2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</row>
    <row r="12167">
      <c r="A12167" s="2"/>
      <c r="B12167" s="2"/>
      <c r="C12167" s="2"/>
      <c r="D12167" s="2"/>
      <c r="E12167" s="2"/>
      <c r="F12167" s="2"/>
      <c r="G12167" s="2"/>
      <c r="H12167" s="2"/>
      <c r="I12167" s="2"/>
      <c r="J12167" s="2"/>
      <c r="K12167" s="2"/>
      <c r="L12167" s="2"/>
      <c r="M12167" s="2"/>
      <c r="N12167" s="2"/>
      <c r="O12167" s="2"/>
      <c r="P12167" s="2"/>
      <c r="Q12167" s="2"/>
      <c r="R12167" s="2"/>
      <c r="S12167" s="2"/>
      <c r="T12167" s="2"/>
      <c r="U12167" s="2"/>
      <c r="V12167" s="2"/>
      <c r="W12167" s="2"/>
      <c r="X12167" s="2"/>
      <c r="Y12167" s="2"/>
      <c r="Z12167" s="2"/>
    </row>
    <row r="12168">
      <c r="A12168" s="2"/>
      <c r="B12168" s="2"/>
      <c r="C12168" s="2"/>
      <c r="D12168" s="2"/>
      <c r="E12168" s="2"/>
      <c r="F12168" s="2"/>
      <c r="G12168" s="2"/>
      <c r="H12168" s="2"/>
      <c r="I12168" s="2"/>
      <c r="J12168" s="2"/>
      <c r="K12168" s="2"/>
      <c r="L12168" s="2"/>
      <c r="M12168" s="2"/>
      <c r="N12168" s="2"/>
      <c r="O12168" s="2"/>
      <c r="P12168" s="2"/>
      <c r="Q12168" s="2"/>
      <c r="R12168" s="2"/>
      <c r="S12168" s="2"/>
      <c r="T12168" s="2"/>
      <c r="U12168" s="2"/>
      <c r="V12168" s="2"/>
      <c r="W12168" s="2"/>
      <c r="X12168" s="2"/>
      <c r="Y12168" s="2"/>
      <c r="Z12168" s="2"/>
    </row>
    <row r="12169">
      <c r="A12169" s="2"/>
      <c r="B12169" s="2"/>
      <c r="C12169" s="2"/>
      <c r="D12169" s="2"/>
      <c r="E12169" s="2"/>
      <c r="F12169" s="2"/>
      <c r="G12169" s="2"/>
      <c r="H12169" s="2"/>
      <c r="I12169" s="2"/>
      <c r="J12169" s="2"/>
      <c r="K12169" s="2"/>
      <c r="L12169" s="2"/>
      <c r="M12169" s="2"/>
      <c r="N12169" s="2"/>
      <c r="O12169" s="2"/>
      <c r="P12169" s="2"/>
      <c r="Q12169" s="2"/>
      <c r="R12169" s="2"/>
      <c r="S12169" s="2"/>
      <c r="T12169" s="2"/>
      <c r="U12169" s="2"/>
      <c r="V12169" s="2"/>
      <c r="W12169" s="2"/>
      <c r="X12169" s="2"/>
      <c r="Y12169" s="2"/>
      <c r="Z12169" s="2"/>
    </row>
    <row r="12170">
      <c r="A12170" s="2"/>
      <c r="B12170" s="2"/>
      <c r="C12170" s="2"/>
      <c r="D12170" s="2"/>
      <c r="E12170" s="2"/>
      <c r="F12170" s="2"/>
      <c r="G12170" s="2"/>
      <c r="H12170" s="2"/>
      <c r="I12170" s="2"/>
      <c r="J12170" s="2"/>
      <c r="K12170" s="2"/>
      <c r="L12170" s="2"/>
      <c r="M12170" s="2"/>
      <c r="N12170" s="2"/>
      <c r="O12170" s="2"/>
      <c r="P12170" s="2"/>
      <c r="Q12170" s="2"/>
      <c r="R12170" s="2"/>
      <c r="S12170" s="2"/>
      <c r="T12170" s="2"/>
      <c r="U12170" s="2"/>
      <c r="V12170" s="2"/>
      <c r="W12170" s="2"/>
      <c r="X12170" s="2"/>
      <c r="Y12170" s="2"/>
      <c r="Z12170" s="2"/>
    </row>
    <row r="12171">
      <c r="A12171" s="2"/>
      <c r="B12171" s="2"/>
      <c r="C12171" s="2"/>
      <c r="D12171" s="2"/>
      <c r="E12171" s="2"/>
      <c r="F12171" s="2"/>
      <c r="G12171" s="2"/>
      <c r="H12171" s="2"/>
      <c r="I12171" s="2"/>
      <c r="J12171" s="2"/>
      <c r="K12171" s="2"/>
      <c r="L12171" s="2"/>
      <c r="M12171" s="2"/>
      <c r="N12171" s="2"/>
      <c r="O12171" s="2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</row>
    <row r="12172">
      <c r="A12172" s="2"/>
      <c r="B12172" s="2"/>
      <c r="C12172" s="2"/>
      <c r="D12172" s="2"/>
      <c r="E12172" s="2"/>
      <c r="F12172" s="2"/>
      <c r="G12172" s="2"/>
      <c r="H12172" s="2"/>
      <c r="I12172" s="2"/>
      <c r="J12172" s="2"/>
      <c r="K12172" s="2"/>
      <c r="L12172" s="2"/>
      <c r="M12172" s="2"/>
      <c r="N12172" s="2"/>
      <c r="O12172" s="2"/>
      <c r="P12172" s="2"/>
      <c r="Q12172" s="2"/>
      <c r="R12172" s="2"/>
      <c r="S12172" s="2"/>
      <c r="T12172" s="2"/>
      <c r="U12172" s="2"/>
      <c r="V12172" s="2"/>
      <c r="W12172" s="2"/>
      <c r="X12172" s="2"/>
      <c r="Y12172" s="2"/>
      <c r="Z12172" s="2"/>
    </row>
    <row r="12173">
      <c r="A12173" s="2"/>
      <c r="B12173" s="2"/>
      <c r="C12173" s="2"/>
      <c r="D12173" s="2"/>
      <c r="E12173" s="2"/>
      <c r="F12173" s="2"/>
      <c r="G12173" s="2"/>
      <c r="H12173" s="2"/>
      <c r="I12173" s="2"/>
      <c r="J12173" s="2"/>
      <c r="K12173" s="2"/>
      <c r="L12173" s="2"/>
      <c r="M12173" s="2"/>
      <c r="N12173" s="2"/>
      <c r="O12173" s="2"/>
      <c r="P12173" s="2"/>
      <c r="Q12173" s="2"/>
      <c r="R12173" s="2"/>
      <c r="S12173" s="2"/>
      <c r="T12173" s="2"/>
      <c r="U12173" s="2"/>
      <c r="V12173" s="2"/>
      <c r="W12173" s="2"/>
      <c r="X12173" s="2"/>
      <c r="Y12173" s="2"/>
      <c r="Z12173" s="2"/>
    </row>
    <row r="12174">
      <c r="A12174" s="2"/>
      <c r="B12174" s="2"/>
      <c r="C12174" s="2"/>
      <c r="D12174" s="2"/>
      <c r="E12174" s="2"/>
      <c r="F12174" s="2"/>
      <c r="G12174" s="2"/>
      <c r="H12174" s="2"/>
      <c r="I12174" s="2"/>
      <c r="J12174" s="2"/>
      <c r="K12174" s="2"/>
      <c r="L12174" s="2"/>
      <c r="M12174" s="2"/>
      <c r="N12174" s="2"/>
      <c r="O12174" s="2"/>
      <c r="P12174" s="2"/>
      <c r="Q12174" s="2"/>
      <c r="R12174" s="2"/>
      <c r="S12174" s="2"/>
      <c r="T12174" s="2"/>
      <c r="U12174" s="2"/>
      <c r="V12174" s="2"/>
      <c r="W12174" s="2"/>
      <c r="X12174" s="2"/>
      <c r="Y12174" s="2"/>
      <c r="Z12174" s="2"/>
    </row>
    <row r="12175">
      <c r="A12175" s="2"/>
      <c r="B12175" s="2"/>
      <c r="C12175" s="2"/>
      <c r="D12175" s="2"/>
      <c r="E12175" s="2"/>
      <c r="F12175" s="2"/>
      <c r="G12175" s="2"/>
      <c r="H12175" s="2"/>
      <c r="I12175" s="2"/>
      <c r="J12175" s="2"/>
      <c r="K12175" s="2"/>
      <c r="L12175" s="2"/>
      <c r="M12175" s="2"/>
      <c r="N12175" s="2"/>
      <c r="O12175" s="2"/>
      <c r="P12175" s="2"/>
      <c r="Q12175" s="2"/>
      <c r="R12175" s="2"/>
      <c r="S12175" s="2"/>
      <c r="T12175" s="2"/>
      <c r="U12175" s="2"/>
      <c r="V12175" s="2"/>
      <c r="W12175" s="2"/>
      <c r="X12175" s="2"/>
      <c r="Y12175" s="2"/>
      <c r="Z12175" s="2"/>
    </row>
    <row r="12176">
      <c r="A12176" s="2"/>
      <c r="B12176" s="2"/>
      <c r="C12176" s="2"/>
      <c r="D12176" s="2"/>
      <c r="E12176" s="2"/>
      <c r="F12176" s="2"/>
      <c r="G12176" s="2"/>
      <c r="H12176" s="2"/>
      <c r="I12176" s="2"/>
      <c r="J12176" s="2"/>
      <c r="K12176" s="2"/>
      <c r="L12176" s="2"/>
      <c r="M12176" s="2"/>
      <c r="N12176" s="2"/>
      <c r="O12176" s="2"/>
      <c r="P12176" s="2"/>
      <c r="Q12176" s="2"/>
      <c r="R12176" s="2"/>
      <c r="S12176" s="2"/>
      <c r="T12176" s="2"/>
      <c r="U12176" s="2"/>
      <c r="V12176" s="2"/>
      <c r="W12176" s="2"/>
      <c r="X12176" s="2"/>
      <c r="Y12176" s="2"/>
      <c r="Z12176" s="2"/>
    </row>
    <row r="12177">
      <c r="A12177" s="2"/>
      <c r="B12177" s="2"/>
      <c r="C12177" s="2"/>
      <c r="D12177" s="2"/>
      <c r="E12177" s="2"/>
      <c r="F12177" s="2"/>
      <c r="G12177" s="2"/>
      <c r="H12177" s="2"/>
      <c r="I12177" s="2"/>
      <c r="J12177" s="2"/>
      <c r="K12177" s="2"/>
      <c r="L12177" s="2"/>
      <c r="M12177" s="2"/>
      <c r="N12177" s="2"/>
      <c r="O12177" s="2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</row>
    <row r="12178">
      <c r="A12178" s="2"/>
      <c r="B12178" s="2"/>
      <c r="C12178" s="2"/>
      <c r="D12178" s="2"/>
      <c r="E12178" s="2"/>
      <c r="F12178" s="2"/>
      <c r="G12178" s="2"/>
      <c r="H12178" s="2"/>
      <c r="I12178" s="2"/>
      <c r="J12178" s="2"/>
      <c r="K12178" s="2"/>
      <c r="L12178" s="2"/>
      <c r="M12178" s="2"/>
      <c r="N12178" s="2"/>
      <c r="O12178" s="2"/>
      <c r="P12178" s="2"/>
      <c r="Q12178" s="2"/>
      <c r="R12178" s="2"/>
      <c r="S12178" s="2"/>
      <c r="T12178" s="2"/>
      <c r="U12178" s="2"/>
      <c r="V12178" s="2"/>
      <c r="W12178" s="2"/>
      <c r="X12178" s="2"/>
      <c r="Y12178" s="2"/>
      <c r="Z12178" s="2"/>
    </row>
    <row r="12179">
      <c r="A12179" s="2"/>
      <c r="B12179" s="2"/>
      <c r="C12179" s="2"/>
      <c r="D12179" s="2"/>
      <c r="E12179" s="2"/>
      <c r="F12179" s="2"/>
      <c r="G12179" s="2"/>
      <c r="H12179" s="2"/>
      <c r="I12179" s="2"/>
      <c r="J12179" s="2"/>
      <c r="K12179" s="2"/>
      <c r="L12179" s="2"/>
      <c r="M12179" s="2"/>
      <c r="N12179" s="2"/>
      <c r="O12179" s="2"/>
      <c r="P12179" s="2"/>
      <c r="Q12179" s="2"/>
      <c r="R12179" s="2"/>
      <c r="S12179" s="2"/>
      <c r="T12179" s="2"/>
      <c r="U12179" s="2"/>
      <c r="V12179" s="2"/>
      <c r="W12179" s="2"/>
      <c r="X12179" s="2"/>
      <c r="Y12179" s="2"/>
      <c r="Z12179" s="2"/>
    </row>
    <row r="12180">
      <c r="A12180" s="2"/>
      <c r="B12180" s="2"/>
      <c r="C12180" s="2"/>
      <c r="D12180" s="2"/>
      <c r="E12180" s="2"/>
      <c r="F12180" s="2"/>
      <c r="G12180" s="2"/>
      <c r="H12180" s="2"/>
      <c r="I12180" s="2"/>
      <c r="J12180" s="2"/>
      <c r="K12180" s="2"/>
      <c r="L12180" s="2"/>
      <c r="M12180" s="2"/>
      <c r="N12180" s="2"/>
      <c r="O12180" s="2"/>
      <c r="P12180" s="2"/>
      <c r="Q12180" s="2"/>
      <c r="R12180" s="2"/>
      <c r="S12180" s="2"/>
      <c r="T12180" s="2"/>
      <c r="U12180" s="2"/>
      <c r="V12180" s="2"/>
      <c r="W12180" s="2"/>
      <c r="X12180" s="2"/>
      <c r="Y12180" s="2"/>
      <c r="Z12180" s="2"/>
    </row>
    <row r="12181">
      <c r="A12181" s="2"/>
      <c r="B12181" s="2"/>
      <c r="C12181" s="2"/>
      <c r="D12181" s="2"/>
      <c r="E12181" s="2"/>
      <c r="F12181" s="2"/>
      <c r="G12181" s="2"/>
      <c r="H12181" s="2"/>
      <c r="I12181" s="2"/>
      <c r="J12181" s="2"/>
      <c r="K12181" s="2"/>
      <c r="L12181" s="2"/>
      <c r="M12181" s="2"/>
      <c r="N12181" s="2"/>
      <c r="O12181" s="2"/>
      <c r="P12181" s="2"/>
      <c r="Q12181" s="2"/>
      <c r="R12181" s="2"/>
      <c r="S12181" s="2"/>
      <c r="T12181" s="2"/>
      <c r="U12181" s="2"/>
      <c r="V12181" s="2"/>
      <c r="W12181" s="2"/>
      <c r="X12181" s="2"/>
      <c r="Y12181" s="2"/>
      <c r="Z12181" s="2"/>
    </row>
    <row r="12182">
      <c r="A12182" s="2"/>
      <c r="B12182" s="2"/>
      <c r="C12182" s="2"/>
      <c r="D12182" s="2"/>
      <c r="E12182" s="2"/>
      <c r="F12182" s="2"/>
      <c r="G12182" s="2"/>
      <c r="H12182" s="2"/>
      <c r="I12182" s="2"/>
      <c r="J12182" s="2"/>
      <c r="K12182" s="2"/>
      <c r="L12182" s="2"/>
      <c r="M12182" s="2"/>
      <c r="N12182" s="2"/>
      <c r="O12182" s="2"/>
      <c r="P12182" s="2"/>
      <c r="Q12182" s="2"/>
      <c r="R12182" s="2"/>
      <c r="S12182" s="2"/>
      <c r="T12182" s="2"/>
      <c r="U12182" s="2"/>
      <c r="V12182" s="2"/>
      <c r="W12182" s="2"/>
      <c r="X12182" s="2"/>
      <c r="Y12182" s="2"/>
      <c r="Z12182" s="2"/>
    </row>
    <row r="12183">
      <c r="A12183" s="2"/>
      <c r="B12183" s="2"/>
      <c r="C12183" s="2"/>
      <c r="D12183" s="2"/>
      <c r="E12183" s="2"/>
      <c r="F12183" s="2"/>
      <c r="G12183" s="2"/>
      <c r="H12183" s="2"/>
      <c r="I12183" s="2"/>
      <c r="J12183" s="2"/>
      <c r="K12183" s="2"/>
      <c r="L12183" s="2"/>
      <c r="M12183" s="2"/>
      <c r="N12183" s="2"/>
      <c r="O12183" s="2"/>
      <c r="P12183" s="2"/>
      <c r="Q12183" s="2"/>
      <c r="R12183" s="2"/>
      <c r="S12183" s="2"/>
      <c r="T12183" s="2"/>
      <c r="U12183" s="2"/>
      <c r="V12183" s="2"/>
      <c r="W12183" s="2"/>
      <c r="X12183" s="2"/>
      <c r="Y12183" s="2"/>
      <c r="Z12183" s="2"/>
    </row>
    <row r="12184">
      <c r="A12184" s="2"/>
      <c r="B12184" s="2"/>
      <c r="C12184" s="2"/>
      <c r="D12184" s="2"/>
      <c r="E12184" s="2"/>
      <c r="F12184" s="2"/>
      <c r="G12184" s="2"/>
      <c r="H12184" s="2"/>
      <c r="I12184" s="2"/>
      <c r="J12184" s="2"/>
      <c r="K12184" s="2"/>
      <c r="L12184" s="2"/>
      <c r="M12184" s="2"/>
      <c r="N12184" s="2"/>
      <c r="O12184" s="2"/>
      <c r="P12184" s="2"/>
      <c r="Q12184" s="2"/>
      <c r="R12184" s="2"/>
      <c r="S12184" s="2"/>
      <c r="T12184" s="2"/>
      <c r="U12184" s="2"/>
      <c r="V12184" s="2"/>
      <c r="W12184" s="2"/>
      <c r="X12184" s="2"/>
      <c r="Y12184" s="2"/>
      <c r="Z12184" s="2"/>
    </row>
    <row r="12185">
      <c r="A12185" s="2"/>
      <c r="B12185" s="2"/>
      <c r="C12185" s="2"/>
      <c r="D12185" s="2"/>
      <c r="E12185" s="2"/>
      <c r="F12185" s="2"/>
      <c r="G12185" s="2"/>
      <c r="H12185" s="2"/>
      <c r="I12185" s="2"/>
      <c r="J12185" s="2"/>
      <c r="K12185" s="2"/>
      <c r="L12185" s="2"/>
      <c r="M12185" s="2"/>
      <c r="N12185" s="2"/>
      <c r="O12185" s="2"/>
      <c r="P12185" s="2"/>
      <c r="Q12185" s="2"/>
      <c r="R12185" s="2"/>
      <c r="S12185" s="2"/>
      <c r="T12185" s="2"/>
      <c r="U12185" s="2"/>
      <c r="V12185" s="2"/>
      <c r="W12185" s="2"/>
      <c r="X12185" s="2"/>
      <c r="Y12185" s="2"/>
      <c r="Z12185" s="2"/>
    </row>
    <row r="12186">
      <c r="A12186" s="2"/>
      <c r="B12186" s="2"/>
      <c r="C12186" s="2"/>
      <c r="D12186" s="2"/>
      <c r="E12186" s="2"/>
      <c r="F12186" s="2"/>
      <c r="G12186" s="2"/>
      <c r="H12186" s="2"/>
      <c r="I12186" s="2"/>
      <c r="J12186" s="2"/>
      <c r="K12186" s="2"/>
      <c r="L12186" s="2"/>
      <c r="M12186" s="2"/>
      <c r="N12186" s="2"/>
      <c r="O12186" s="2"/>
      <c r="P12186" s="2"/>
      <c r="Q12186" s="2"/>
      <c r="R12186" s="2"/>
      <c r="S12186" s="2"/>
      <c r="T12186" s="2"/>
      <c r="U12186" s="2"/>
      <c r="V12186" s="2"/>
      <c r="W12186" s="2"/>
      <c r="X12186" s="2"/>
      <c r="Y12186" s="2"/>
      <c r="Z12186" s="2"/>
    </row>
    <row r="12187">
      <c r="A12187" s="2"/>
      <c r="B12187" s="2"/>
      <c r="C12187" s="2"/>
      <c r="D12187" s="2"/>
      <c r="E12187" s="2"/>
      <c r="F12187" s="2"/>
      <c r="G12187" s="2"/>
      <c r="H12187" s="2"/>
      <c r="I12187" s="2"/>
      <c r="J12187" s="2"/>
      <c r="K12187" s="2"/>
      <c r="L12187" s="2"/>
      <c r="M12187" s="2"/>
      <c r="N12187" s="2"/>
      <c r="O12187" s="2"/>
      <c r="P12187" s="2"/>
      <c r="Q12187" s="2"/>
      <c r="R12187" s="2"/>
      <c r="S12187" s="2"/>
      <c r="T12187" s="2"/>
      <c r="U12187" s="2"/>
      <c r="V12187" s="2"/>
      <c r="W12187" s="2"/>
      <c r="X12187" s="2"/>
      <c r="Y12187" s="2"/>
      <c r="Z12187" s="2"/>
    </row>
    <row r="12188">
      <c r="A12188" s="2"/>
      <c r="B12188" s="2"/>
      <c r="C12188" s="2"/>
      <c r="D12188" s="2"/>
      <c r="E12188" s="2"/>
      <c r="F12188" s="2"/>
      <c r="G12188" s="2"/>
      <c r="H12188" s="2"/>
      <c r="I12188" s="2"/>
      <c r="J12188" s="2"/>
      <c r="K12188" s="2"/>
      <c r="L12188" s="2"/>
      <c r="M12188" s="2"/>
      <c r="N12188" s="2"/>
      <c r="O12188" s="2"/>
      <c r="P12188" s="2"/>
      <c r="Q12188" s="2"/>
      <c r="R12188" s="2"/>
      <c r="S12188" s="2"/>
      <c r="T12188" s="2"/>
      <c r="U12188" s="2"/>
      <c r="V12188" s="2"/>
      <c r="W12188" s="2"/>
      <c r="X12188" s="2"/>
      <c r="Y12188" s="2"/>
      <c r="Z12188" s="2"/>
    </row>
    <row r="12189">
      <c r="A12189" s="2"/>
      <c r="B12189" s="2"/>
      <c r="C12189" s="2"/>
      <c r="D12189" s="2"/>
      <c r="E12189" s="2"/>
      <c r="F12189" s="2"/>
      <c r="G12189" s="2"/>
      <c r="H12189" s="2"/>
      <c r="I12189" s="2"/>
      <c r="J12189" s="2"/>
      <c r="K12189" s="2"/>
      <c r="L12189" s="2"/>
      <c r="M12189" s="2"/>
      <c r="N12189" s="2"/>
      <c r="O12189" s="2"/>
      <c r="P12189" s="2"/>
      <c r="Q12189" s="2"/>
      <c r="R12189" s="2"/>
      <c r="S12189" s="2"/>
      <c r="T12189" s="2"/>
      <c r="U12189" s="2"/>
      <c r="V12189" s="2"/>
      <c r="W12189" s="2"/>
      <c r="X12189" s="2"/>
      <c r="Y12189" s="2"/>
      <c r="Z12189" s="2"/>
    </row>
    <row r="12190">
      <c r="A12190" s="2"/>
      <c r="B12190" s="2"/>
      <c r="C12190" s="2"/>
      <c r="D12190" s="2"/>
      <c r="E12190" s="2"/>
      <c r="F12190" s="2"/>
      <c r="G12190" s="2"/>
      <c r="H12190" s="2"/>
      <c r="I12190" s="2"/>
      <c r="J12190" s="2"/>
      <c r="K12190" s="2"/>
      <c r="L12190" s="2"/>
      <c r="M12190" s="2"/>
      <c r="N12190" s="2"/>
      <c r="O12190" s="2"/>
      <c r="P12190" s="2"/>
      <c r="Q12190" s="2"/>
      <c r="R12190" s="2"/>
      <c r="S12190" s="2"/>
      <c r="T12190" s="2"/>
      <c r="U12190" s="2"/>
      <c r="V12190" s="2"/>
      <c r="W12190" s="2"/>
      <c r="X12190" s="2"/>
      <c r="Y12190" s="2"/>
      <c r="Z12190" s="2"/>
    </row>
    <row r="12191">
      <c r="A12191" s="2"/>
      <c r="B12191" s="2"/>
      <c r="C12191" s="2"/>
      <c r="D12191" s="2"/>
      <c r="E12191" s="2"/>
      <c r="F12191" s="2"/>
      <c r="G12191" s="2"/>
      <c r="H12191" s="2"/>
      <c r="I12191" s="2"/>
      <c r="J12191" s="2"/>
      <c r="K12191" s="2"/>
      <c r="L12191" s="2"/>
      <c r="M12191" s="2"/>
      <c r="N12191" s="2"/>
      <c r="O12191" s="2"/>
      <c r="P12191" s="2"/>
      <c r="Q12191" s="2"/>
      <c r="R12191" s="2"/>
      <c r="S12191" s="2"/>
      <c r="T12191" s="2"/>
      <c r="U12191" s="2"/>
      <c r="V12191" s="2"/>
      <c r="W12191" s="2"/>
      <c r="X12191" s="2"/>
      <c r="Y12191" s="2"/>
      <c r="Z12191" s="2"/>
    </row>
    <row r="12192">
      <c r="A12192" s="2"/>
      <c r="B12192" s="2"/>
      <c r="C12192" s="2"/>
      <c r="D12192" s="2"/>
      <c r="E12192" s="2"/>
      <c r="F12192" s="2"/>
      <c r="G12192" s="2"/>
      <c r="H12192" s="2"/>
      <c r="I12192" s="2"/>
      <c r="J12192" s="2"/>
      <c r="K12192" s="2"/>
      <c r="L12192" s="2"/>
      <c r="M12192" s="2"/>
      <c r="N12192" s="2"/>
      <c r="O12192" s="2"/>
      <c r="P12192" s="2"/>
      <c r="Q12192" s="2"/>
      <c r="R12192" s="2"/>
      <c r="S12192" s="2"/>
      <c r="T12192" s="2"/>
      <c r="U12192" s="2"/>
      <c r="V12192" s="2"/>
      <c r="W12192" s="2"/>
      <c r="X12192" s="2"/>
      <c r="Y12192" s="2"/>
      <c r="Z12192" s="2"/>
    </row>
    <row r="12193">
      <c r="A12193" s="2"/>
      <c r="B12193" s="2"/>
      <c r="C12193" s="2"/>
      <c r="D12193" s="2"/>
      <c r="E12193" s="2"/>
      <c r="F12193" s="2"/>
      <c r="G12193" s="2"/>
      <c r="H12193" s="2"/>
      <c r="I12193" s="2"/>
      <c r="J12193" s="2"/>
      <c r="K12193" s="2"/>
      <c r="L12193" s="2"/>
      <c r="M12193" s="2"/>
      <c r="N12193" s="2"/>
      <c r="O12193" s="2"/>
      <c r="P12193" s="2"/>
      <c r="Q12193" s="2"/>
      <c r="R12193" s="2"/>
      <c r="S12193" s="2"/>
      <c r="T12193" s="2"/>
      <c r="U12193" s="2"/>
      <c r="V12193" s="2"/>
      <c r="W12193" s="2"/>
      <c r="X12193" s="2"/>
      <c r="Y12193" s="2"/>
      <c r="Z12193" s="2"/>
    </row>
    <row r="12194">
      <c r="A12194" s="2"/>
      <c r="B12194" s="2"/>
      <c r="C12194" s="2"/>
      <c r="D12194" s="2"/>
      <c r="E12194" s="2"/>
      <c r="F12194" s="2"/>
      <c r="G12194" s="2"/>
      <c r="H12194" s="2"/>
      <c r="I12194" s="2"/>
      <c r="J12194" s="2"/>
      <c r="K12194" s="2"/>
      <c r="L12194" s="2"/>
      <c r="M12194" s="2"/>
      <c r="N12194" s="2"/>
      <c r="O12194" s="2"/>
      <c r="P12194" s="2"/>
      <c r="Q12194" s="2"/>
      <c r="R12194" s="2"/>
      <c r="S12194" s="2"/>
      <c r="T12194" s="2"/>
      <c r="U12194" s="2"/>
      <c r="V12194" s="2"/>
      <c r="W12194" s="2"/>
      <c r="X12194" s="2"/>
      <c r="Y12194" s="2"/>
      <c r="Z12194" s="2"/>
    </row>
    <row r="12195">
      <c r="A12195" s="2"/>
      <c r="B12195" s="2"/>
      <c r="C12195" s="2"/>
      <c r="D12195" s="2"/>
      <c r="E12195" s="2"/>
      <c r="F12195" s="2"/>
      <c r="G12195" s="2"/>
      <c r="H12195" s="2"/>
      <c r="I12195" s="2"/>
      <c r="J12195" s="2"/>
      <c r="K12195" s="2"/>
      <c r="L12195" s="2"/>
      <c r="M12195" s="2"/>
      <c r="N12195" s="2"/>
      <c r="O12195" s="2"/>
      <c r="P12195" s="2"/>
      <c r="Q12195" s="2"/>
      <c r="R12195" s="2"/>
      <c r="S12195" s="2"/>
      <c r="T12195" s="2"/>
      <c r="U12195" s="2"/>
      <c r="V12195" s="2"/>
      <c r="W12195" s="2"/>
      <c r="X12195" s="2"/>
      <c r="Y12195" s="2"/>
      <c r="Z12195" s="2"/>
    </row>
    <row r="12196">
      <c r="A12196" s="2"/>
      <c r="B12196" s="2"/>
      <c r="C12196" s="2"/>
      <c r="D12196" s="2"/>
      <c r="E12196" s="2"/>
      <c r="F12196" s="2"/>
      <c r="G12196" s="2"/>
      <c r="H12196" s="2"/>
      <c r="I12196" s="2"/>
      <c r="J12196" s="2"/>
      <c r="K12196" s="2"/>
      <c r="L12196" s="2"/>
      <c r="M12196" s="2"/>
      <c r="N12196" s="2"/>
      <c r="O12196" s="2"/>
      <c r="P12196" s="2"/>
      <c r="Q12196" s="2"/>
      <c r="R12196" s="2"/>
      <c r="S12196" s="2"/>
      <c r="T12196" s="2"/>
      <c r="U12196" s="2"/>
      <c r="V12196" s="2"/>
      <c r="W12196" s="2"/>
      <c r="X12196" s="2"/>
      <c r="Y12196" s="2"/>
      <c r="Z12196" s="2"/>
    </row>
    <row r="12197">
      <c r="A12197" s="2"/>
      <c r="B12197" s="2"/>
      <c r="C12197" s="2"/>
      <c r="D12197" s="2"/>
      <c r="E12197" s="2"/>
      <c r="F12197" s="2"/>
      <c r="G12197" s="2"/>
      <c r="H12197" s="2"/>
      <c r="I12197" s="2"/>
      <c r="J12197" s="2"/>
      <c r="K12197" s="2"/>
      <c r="L12197" s="2"/>
      <c r="M12197" s="2"/>
      <c r="N12197" s="2"/>
      <c r="O12197" s="2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</row>
    <row r="12198">
      <c r="A12198" s="2"/>
      <c r="B12198" s="2"/>
      <c r="C12198" s="2"/>
      <c r="D12198" s="2"/>
      <c r="E12198" s="2"/>
      <c r="F12198" s="2"/>
      <c r="G12198" s="2"/>
      <c r="H12198" s="2"/>
      <c r="I12198" s="2"/>
      <c r="J12198" s="2"/>
      <c r="K12198" s="2"/>
      <c r="L12198" s="2"/>
      <c r="M12198" s="2"/>
      <c r="N12198" s="2"/>
      <c r="O12198" s="2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</row>
    <row r="12199">
      <c r="A12199" s="2"/>
      <c r="B12199" s="2"/>
      <c r="C12199" s="2"/>
      <c r="D12199" s="2"/>
      <c r="E12199" s="2"/>
      <c r="F12199" s="2"/>
      <c r="G12199" s="2"/>
      <c r="H12199" s="2"/>
      <c r="I12199" s="2"/>
      <c r="J12199" s="2"/>
      <c r="K12199" s="2"/>
      <c r="L12199" s="2"/>
      <c r="M12199" s="2"/>
      <c r="N12199" s="2"/>
      <c r="O12199" s="2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</row>
    <row r="12200">
      <c r="A12200" s="2"/>
      <c r="B12200" s="2"/>
      <c r="C12200" s="2"/>
      <c r="D12200" s="2"/>
      <c r="E12200" s="2"/>
      <c r="F12200" s="2"/>
      <c r="G12200" s="2"/>
      <c r="H12200" s="2"/>
      <c r="I12200" s="2"/>
      <c r="J12200" s="2"/>
      <c r="K12200" s="2"/>
      <c r="L12200" s="2"/>
      <c r="M12200" s="2"/>
      <c r="N12200" s="2"/>
      <c r="O12200" s="2"/>
      <c r="P12200" s="2"/>
      <c r="Q12200" s="2"/>
      <c r="R12200" s="2"/>
      <c r="S12200" s="2"/>
      <c r="T12200" s="2"/>
      <c r="U12200" s="2"/>
      <c r="V12200" s="2"/>
      <c r="W12200" s="2"/>
      <c r="X12200" s="2"/>
      <c r="Y12200" s="2"/>
      <c r="Z12200" s="2"/>
    </row>
    <row r="12201">
      <c r="A12201" s="2"/>
      <c r="B12201" s="2"/>
      <c r="C12201" s="2"/>
      <c r="D12201" s="2"/>
      <c r="E12201" s="2"/>
      <c r="F12201" s="2"/>
      <c r="G12201" s="2"/>
      <c r="H12201" s="2"/>
      <c r="I12201" s="2"/>
      <c r="J12201" s="2"/>
      <c r="K12201" s="2"/>
      <c r="L12201" s="2"/>
      <c r="M12201" s="2"/>
      <c r="N12201" s="2"/>
      <c r="O12201" s="2"/>
      <c r="P12201" s="2"/>
      <c r="Q12201" s="2"/>
      <c r="R12201" s="2"/>
      <c r="S12201" s="2"/>
      <c r="T12201" s="2"/>
      <c r="U12201" s="2"/>
      <c r="V12201" s="2"/>
      <c r="W12201" s="2"/>
      <c r="X12201" s="2"/>
      <c r="Y12201" s="2"/>
      <c r="Z12201" s="2"/>
    </row>
    <row r="12202">
      <c r="A12202" s="2"/>
      <c r="B12202" s="2"/>
      <c r="C12202" s="2"/>
      <c r="D12202" s="2"/>
      <c r="E12202" s="2"/>
      <c r="F12202" s="2"/>
      <c r="G12202" s="2"/>
      <c r="H12202" s="2"/>
      <c r="I12202" s="2"/>
      <c r="J12202" s="2"/>
      <c r="K12202" s="2"/>
      <c r="L12202" s="2"/>
      <c r="M12202" s="2"/>
      <c r="N12202" s="2"/>
      <c r="O12202" s="2"/>
      <c r="P12202" s="2"/>
      <c r="Q12202" s="2"/>
      <c r="R12202" s="2"/>
      <c r="S12202" s="2"/>
      <c r="T12202" s="2"/>
      <c r="U12202" s="2"/>
      <c r="V12202" s="2"/>
      <c r="W12202" s="2"/>
      <c r="X12202" s="2"/>
      <c r="Y12202" s="2"/>
      <c r="Z12202" s="2"/>
    </row>
    <row r="12203">
      <c r="A12203" s="2"/>
      <c r="B12203" s="2"/>
      <c r="C12203" s="2"/>
      <c r="D12203" s="2"/>
      <c r="E12203" s="2"/>
      <c r="F12203" s="2"/>
      <c r="G12203" s="2"/>
      <c r="H12203" s="2"/>
      <c r="I12203" s="2"/>
      <c r="J12203" s="2"/>
      <c r="K12203" s="2"/>
      <c r="L12203" s="2"/>
      <c r="M12203" s="2"/>
      <c r="N12203" s="2"/>
      <c r="O12203" s="2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</row>
    <row r="12204">
      <c r="A12204" s="2"/>
      <c r="B12204" s="2"/>
      <c r="C12204" s="2"/>
      <c r="D12204" s="2"/>
      <c r="E12204" s="2"/>
      <c r="F12204" s="2"/>
      <c r="G12204" s="2"/>
      <c r="H12204" s="2"/>
      <c r="I12204" s="2"/>
      <c r="J12204" s="2"/>
      <c r="K12204" s="2"/>
      <c r="L12204" s="2"/>
      <c r="M12204" s="2"/>
      <c r="N12204" s="2"/>
      <c r="O12204" s="2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</row>
    <row r="12205">
      <c r="A12205" s="2"/>
      <c r="B12205" s="2"/>
      <c r="C12205" s="2"/>
      <c r="D12205" s="2"/>
      <c r="E12205" s="2"/>
      <c r="F12205" s="2"/>
      <c r="G12205" s="2"/>
      <c r="H12205" s="2"/>
      <c r="I12205" s="2"/>
      <c r="J12205" s="2"/>
      <c r="K12205" s="2"/>
      <c r="L12205" s="2"/>
      <c r="M12205" s="2"/>
      <c r="N12205" s="2"/>
      <c r="O12205" s="2"/>
      <c r="P12205" s="2"/>
      <c r="Q12205" s="2"/>
      <c r="R12205" s="2"/>
      <c r="S12205" s="2"/>
      <c r="T12205" s="2"/>
      <c r="U12205" s="2"/>
      <c r="V12205" s="2"/>
      <c r="W12205" s="2"/>
      <c r="X12205" s="2"/>
      <c r="Y12205" s="2"/>
      <c r="Z12205" s="2"/>
    </row>
    <row r="12206">
      <c r="A12206" s="2"/>
      <c r="B12206" s="2"/>
      <c r="C12206" s="2"/>
      <c r="D12206" s="2"/>
      <c r="E12206" s="2"/>
      <c r="F12206" s="2"/>
      <c r="G12206" s="2"/>
      <c r="H12206" s="2"/>
      <c r="I12206" s="2"/>
      <c r="J12206" s="2"/>
      <c r="K12206" s="2"/>
      <c r="L12206" s="2"/>
      <c r="M12206" s="2"/>
      <c r="N12206" s="2"/>
      <c r="O12206" s="2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</row>
    <row r="12207">
      <c r="A12207" s="2"/>
      <c r="B12207" s="2"/>
      <c r="C12207" s="2"/>
      <c r="D12207" s="2"/>
      <c r="E12207" s="2"/>
      <c r="F12207" s="2"/>
      <c r="G12207" s="2"/>
      <c r="H12207" s="2"/>
      <c r="I12207" s="2"/>
      <c r="J12207" s="2"/>
      <c r="K12207" s="2"/>
      <c r="L12207" s="2"/>
      <c r="M12207" s="2"/>
      <c r="N12207" s="2"/>
      <c r="O12207" s="2"/>
      <c r="P12207" s="2"/>
      <c r="Q12207" s="2"/>
      <c r="R12207" s="2"/>
      <c r="S12207" s="2"/>
      <c r="T12207" s="2"/>
      <c r="U12207" s="2"/>
      <c r="V12207" s="2"/>
      <c r="W12207" s="2"/>
      <c r="X12207" s="2"/>
      <c r="Y12207" s="2"/>
      <c r="Z12207" s="2"/>
    </row>
    <row r="12208">
      <c r="A12208" s="2"/>
      <c r="B12208" s="2"/>
      <c r="C12208" s="2"/>
      <c r="D12208" s="2"/>
      <c r="E12208" s="2"/>
      <c r="F12208" s="2"/>
      <c r="G12208" s="2"/>
      <c r="H12208" s="2"/>
      <c r="I12208" s="2"/>
      <c r="J12208" s="2"/>
      <c r="K12208" s="2"/>
      <c r="L12208" s="2"/>
      <c r="M12208" s="2"/>
      <c r="N12208" s="2"/>
      <c r="O12208" s="2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</row>
    <row r="12209">
      <c r="A12209" s="2"/>
      <c r="B12209" s="2"/>
      <c r="C12209" s="2"/>
      <c r="D12209" s="2"/>
      <c r="E12209" s="2"/>
      <c r="F12209" s="2"/>
      <c r="G12209" s="2"/>
      <c r="H12209" s="2"/>
      <c r="I12209" s="2"/>
      <c r="J12209" s="2"/>
      <c r="K12209" s="2"/>
      <c r="L12209" s="2"/>
      <c r="M12209" s="2"/>
      <c r="N12209" s="2"/>
      <c r="O12209" s="2"/>
      <c r="P12209" s="2"/>
      <c r="Q12209" s="2"/>
      <c r="R12209" s="2"/>
      <c r="S12209" s="2"/>
      <c r="T12209" s="2"/>
      <c r="U12209" s="2"/>
      <c r="V12209" s="2"/>
      <c r="W12209" s="2"/>
      <c r="X12209" s="2"/>
      <c r="Y12209" s="2"/>
      <c r="Z12209" s="2"/>
    </row>
    <row r="12210">
      <c r="A12210" s="2"/>
      <c r="B12210" s="2"/>
      <c r="C12210" s="2"/>
      <c r="D12210" s="2"/>
      <c r="E12210" s="2"/>
      <c r="F12210" s="2"/>
      <c r="G12210" s="2"/>
      <c r="H12210" s="2"/>
      <c r="I12210" s="2"/>
      <c r="J12210" s="2"/>
      <c r="K12210" s="2"/>
      <c r="L12210" s="2"/>
      <c r="M12210" s="2"/>
      <c r="N12210" s="2"/>
      <c r="O12210" s="2"/>
      <c r="P12210" s="2"/>
      <c r="Q12210" s="2"/>
      <c r="R12210" s="2"/>
      <c r="S12210" s="2"/>
      <c r="T12210" s="2"/>
      <c r="U12210" s="2"/>
      <c r="V12210" s="2"/>
      <c r="W12210" s="2"/>
      <c r="X12210" s="2"/>
      <c r="Y12210" s="2"/>
      <c r="Z12210" s="2"/>
    </row>
    <row r="12211">
      <c r="A12211" s="2"/>
      <c r="B12211" s="2"/>
      <c r="C12211" s="2"/>
      <c r="D12211" s="2"/>
      <c r="E12211" s="2"/>
      <c r="F12211" s="2"/>
      <c r="G12211" s="2"/>
      <c r="H12211" s="2"/>
      <c r="I12211" s="2"/>
      <c r="J12211" s="2"/>
      <c r="K12211" s="2"/>
      <c r="L12211" s="2"/>
      <c r="M12211" s="2"/>
      <c r="N12211" s="2"/>
      <c r="O12211" s="2"/>
      <c r="P12211" s="2"/>
      <c r="Q12211" s="2"/>
      <c r="R12211" s="2"/>
      <c r="S12211" s="2"/>
      <c r="T12211" s="2"/>
      <c r="U12211" s="2"/>
      <c r="V12211" s="2"/>
      <c r="W12211" s="2"/>
      <c r="X12211" s="2"/>
      <c r="Y12211" s="2"/>
      <c r="Z12211" s="2"/>
    </row>
    <row r="12212">
      <c r="A12212" s="2"/>
      <c r="B12212" s="2"/>
      <c r="C12212" s="2"/>
      <c r="D12212" s="2"/>
      <c r="E12212" s="2"/>
      <c r="F12212" s="2"/>
      <c r="G12212" s="2"/>
      <c r="H12212" s="2"/>
      <c r="I12212" s="2"/>
      <c r="J12212" s="2"/>
      <c r="K12212" s="2"/>
      <c r="L12212" s="2"/>
      <c r="M12212" s="2"/>
      <c r="N12212" s="2"/>
      <c r="O12212" s="2"/>
      <c r="P12212" s="2"/>
      <c r="Q12212" s="2"/>
      <c r="R12212" s="2"/>
      <c r="S12212" s="2"/>
      <c r="T12212" s="2"/>
      <c r="U12212" s="2"/>
      <c r="V12212" s="2"/>
      <c r="W12212" s="2"/>
      <c r="X12212" s="2"/>
      <c r="Y12212" s="2"/>
      <c r="Z12212" s="2"/>
    </row>
    <row r="12213">
      <c r="A12213" s="2"/>
      <c r="B12213" s="2"/>
      <c r="C12213" s="2"/>
      <c r="D12213" s="2"/>
      <c r="E12213" s="2"/>
      <c r="F12213" s="2"/>
      <c r="G12213" s="2"/>
      <c r="H12213" s="2"/>
      <c r="I12213" s="2"/>
      <c r="J12213" s="2"/>
      <c r="K12213" s="2"/>
      <c r="L12213" s="2"/>
      <c r="M12213" s="2"/>
      <c r="N12213" s="2"/>
      <c r="O12213" s="2"/>
      <c r="P12213" s="2"/>
      <c r="Q12213" s="2"/>
      <c r="R12213" s="2"/>
      <c r="S12213" s="2"/>
      <c r="T12213" s="2"/>
      <c r="U12213" s="2"/>
      <c r="V12213" s="2"/>
      <c r="W12213" s="2"/>
      <c r="X12213" s="2"/>
      <c r="Y12213" s="2"/>
      <c r="Z12213" s="2"/>
    </row>
    <row r="12214">
      <c r="A12214" s="2"/>
      <c r="B12214" s="2"/>
      <c r="C12214" s="2"/>
      <c r="D12214" s="2"/>
      <c r="E12214" s="2"/>
      <c r="F12214" s="2"/>
      <c r="G12214" s="2"/>
      <c r="H12214" s="2"/>
      <c r="I12214" s="2"/>
      <c r="J12214" s="2"/>
      <c r="K12214" s="2"/>
      <c r="L12214" s="2"/>
      <c r="M12214" s="2"/>
      <c r="N12214" s="2"/>
      <c r="O12214" s="2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</row>
    <row r="12215">
      <c r="A12215" s="2"/>
      <c r="B12215" s="2"/>
      <c r="C12215" s="2"/>
      <c r="D12215" s="2"/>
      <c r="E12215" s="2"/>
      <c r="F12215" s="2"/>
      <c r="G12215" s="2"/>
      <c r="H12215" s="2"/>
      <c r="I12215" s="2"/>
      <c r="J12215" s="2"/>
      <c r="K12215" s="2"/>
      <c r="L12215" s="2"/>
      <c r="M12215" s="2"/>
      <c r="N12215" s="2"/>
      <c r="O12215" s="2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</row>
    <row r="12216">
      <c r="A12216" s="2"/>
      <c r="B12216" s="2"/>
      <c r="C12216" s="2"/>
      <c r="D12216" s="2"/>
      <c r="E12216" s="2"/>
      <c r="F12216" s="2"/>
      <c r="G12216" s="2"/>
      <c r="H12216" s="2"/>
      <c r="I12216" s="2"/>
      <c r="J12216" s="2"/>
      <c r="K12216" s="2"/>
      <c r="L12216" s="2"/>
      <c r="M12216" s="2"/>
      <c r="N12216" s="2"/>
      <c r="O12216" s="2"/>
      <c r="P12216" s="2"/>
      <c r="Q12216" s="2"/>
      <c r="R12216" s="2"/>
      <c r="S12216" s="2"/>
      <c r="T12216" s="2"/>
      <c r="U12216" s="2"/>
      <c r="V12216" s="2"/>
      <c r="W12216" s="2"/>
      <c r="X12216" s="2"/>
      <c r="Y12216" s="2"/>
      <c r="Z12216" s="2"/>
    </row>
    <row r="12217">
      <c r="A12217" s="2"/>
      <c r="B12217" s="2"/>
      <c r="C12217" s="2"/>
      <c r="D12217" s="2"/>
      <c r="E12217" s="2"/>
      <c r="F12217" s="2"/>
      <c r="G12217" s="2"/>
      <c r="H12217" s="2"/>
      <c r="I12217" s="2"/>
      <c r="J12217" s="2"/>
      <c r="K12217" s="2"/>
      <c r="L12217" s="2"/>
      <c r="M12217" s="2"/>
      <c r="N12217" s="2"/>
      <c r="O12217" s="2"/>
      <c r="P12217" s="2"/>
      <c r="Q12217" s="2"/>
      <c r="R12217" s="2"/>
      <c r="S12217" s="2"/>
      <c r="T12217" s="2"/>
      <c r="U12217" s="2"/>
      <c r="V12217" s="2"/>
      <c r="W12217" s="2"/>
      <c r="X12217" s="2"/>
      <c r="Y12217" s="2"/>
      <c r="Z12217" s="2"/>
    </row>
    <row r="12218">
      <c r="A12218" s="2"/>
      <c r="B12218" s="2"/>
      <c r="C12218" s="2"/>
      <c r="D12218" s="2"/>
      <c r="E12218" s="2"/>
      <c r="F12218" s="2"/>
      <c r="G12218" s="2"/>
      <c r="H12218" s="2"/>
      <c r="I12218" s="2"/>
      <c r="J12218" s="2"/>
      <c r="K12218" s="2"/>
      <c r="L12218" s="2"/>
      <c r="M12218" s="2"/>
      <c r="N12218" s="2"/>
      <c r="O12218" s="2"/>
      <c r="P12218" s="2"/>
      <c r="Q12218" s="2"/>
      <c r="R12218" s="2"/>
      <c r="S12218" s="2"/>
      <c r="T12218" s="2"/>
      <c r="U12218" s="2"/>
      <c r="V12218" s="2"/>
      <c r="W12218" s="2"/>
      <c r="X12218" s="2"/>
      <c r="Y12218" s="2"/>
      <c r="Z12218" s="2"/>
    </row>
    <row r="12219">
      <c r="A12219" s="2"/>
      <c r="B12219" s="2"/>
      <c r="C12219" s="2"/>
      <c r="D12219" s="2"/>
      <c r="E12219" s="2"/>
      <c r="F12219" s="2"/>
      <c r="G12219" s="2"/>
      <c r="H12219" s="2"/>
      <c r="I12219" s="2"/>
      <c r="J12219" s="2"/>
      <c r="K12219" s="2"/>
      <c r="L12219" s="2"/>
      <c r="M12219" s="2"/>
      <c r="N12219" s="2"/>
      <c r="O12219" s="2"/>
      <c r="P12219" s="2"/>
      <c r="Q12219" s="2"/>
      <c r="R12219" s="2"/>
      <c r="S12219" s="2"/>
      <c r="T12219" s="2"/>
      <c r="U12219" s="2"/>
      <c r="V12219" s="2"/>
      <c r="W12219" s="2"/>
      <c r="X12219" s="2"/>
      <c r="Y12219" s="2"/>
      <c r="Z12219" s="2"/>
    </row>
    <row r="12220">
      <c r="A12220" s="2"/>
      <c r="B12220" s="2"/>
      <c r="C12220" s="2"/>
      <c r="D12220" s="2"/>
      <c r="E12220" s="2"/>
      <c r="F12220" s="2"/>
      <c r="G12220" s="2"/>
      <c r="H12220" s="2"/>
      <c r="I12220" s="2"/>
      <c r="J12220" s="2"/>
      <c r="K12220" s="2"/>
      <c r="L12220" s="2"/>
      <c r="M12220" s="2"/>
      <c r="N12220" s="2"/>
      <c r="O12220" s="2"/>
      <c r="P12220" s="2"/>
      <c r="Q12220" s="2"/>
      <c r="R12220" s="2"/>
      <c r="S12220" s="2"/>
      <c r="T12220" s="2"/>
      <c r="U12220" s="2"/>
      <c r="V12220" s="2"/>
      <c r="W12220" s="2"/>
      <c r="X12220" s="2"/>
      <c r="Y12220" s="2"/>
      <c r="Z12220" s="2"/>
    </row>
    <row r="12221">
      <c r="A12221" s="2"/>
      <c r="B12221" s="2"/>
      <c r="C12221" s="2"/>
      <c r="D12221" s="2"/>
      <c r="E12221" s="2"/>
      <c r="F12221" s="2"/>
      <c r="G12221" s="2"/>
      <c r="H12221" s="2"/>
      <c r="I12221" s="2"/>
      <c r="J12221" s="2"/>
      <c r="K12221" s="2"/>
      <c r="L12221" s="2"/>
      <c r="M12221" s="2"/>
      <c r="N12221" s="2"/>
      <c r="O12221" s="2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</row>
    <row r="12222">
      <c r="A12222" s="2"/>
      <c r="B12222" s="2"/>
      <c r="C12222" s="2"/>
      <c r="D12222" s="2"/>
      <c r="E12222" s="2"/>
      <c r="F12222" s="2"/>
      <c r="G12222" s="2"/>
      <c r="H12222" s="2"/>
      <c r="I12222" s="2"/>
      <c r="J12222" s="2"/>
      <c r="K12222" s="2"/>
      <c r="L12222" s="2"/>
      <c r="M12222" s="2"/>
      <c r="N12222" s="2"/>
      <c r="O12222" s="2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</row>
    <row r="12223">
      <c r="A12223" s="2"/>
      <c r="B12223" s="2"/>
      <c r="C12223" s="2"/>
      <c r="D12223" s="2"/>
      <c r="E12223" s="2"/>
      <c r="F12223" s="2"/>
      <c r="G12223" s="2"/>
      <c r="H12223" s="2"/>
      <c r="I12223" s="2"/>
      <c r="J12223" s="2"/>
      <c r="K12223" s="2"/>
      <c r="L12223" s="2"/>
      <c r="M12223" s="2"/>
      <c r="N12223" s="2"/>
      <c r="O12223" s="2"/>
      <c r="P12223" s="2"/>
      <c r="Q12223" s="2"/>
      <c r="R12223" s="2"/>
      <c r="S12223" s="2"/>
      <c r="T12223" s="2"/>
      <c r="U12223" s="2"/>
      <c r="V12223" s="2"/>
      <c r="W12223" s="2"/>
      <c r="X12223" s="2"/>
      <c r="Y12223" s="2"/>
      <c r="Z12223" s="2"/>
    </row>
    <row r="12224">
      <c r="A12224" s="2"/>
      <c r="B12224" s="2"/>
      <c r="C12224" s="2"/>
      <c r="D12224" s="2"/>
      <c r="E12224" s="2"/>
      <c r="F12224" s="2"/>
      <c r="G12224" s="2"/>
      <c r="H12224" s="2"/>
      <c r="I12224" s="2"/>
      <c r="J12224" s="2"/>
      <c r="K12224" s="2"/>
      <c r="L12224" s="2"/>
      <c r="M12224" s="2"/>
      <c r="N12224" s="2"/>
      <c r="O12224" s="2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</row>
    <row r="12225">
      <c r="A12225" s="2"/>
      <c r="B12225" s="2"/>
      <c r="C12225" s="2"/>
      <c r="D12225" s="2"/>
      <c r="E12225" s="2"/>
      <c r="F12225" s="2"/>
      <c r="G12225" s="2"/>
      <c r="H12225" s="2"/>
      <c r="I12225" s="2"/>
      <c r="J12225" s="2"/>
      <c r="K12225" s="2"/>
      <c r="L12225" s="2"/>
      <c r="M12225" s="2"/>
      <c r="N12225" s="2"/>
      <c r="O12225" s="2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</row>
    <row r="12226">
      <c r="A12226" s="2"/>
      <c r="B12226" s="2"/>
      <c r="C12226" s="2"/>
      <c r="D12226" s="2"/>
      <c r="E12226" s="2"/>
      <c r="F12226" s="2"/>
      <c r="G12226" s="2"/>
      <c r="H12226" s="2"/>
      <c r="I12226" s="2"/>
      <c r="J12226" s="2"/>
      <c r="K12226" s="2"/>
      <c r="L12226" s="2"/>
      <c r="M12226" s="2"/>
      <c r="N12226" s="2"/>
      <c r="O12226" s="2"/>
      <c r="P12226" s="2"/>
      <c r="Q12226" s="2"/>
      <c r="R12226" s="2"/>
      <c r="S12226" s="2"/>
      <c r="T12226" s="2"/>
      <c r="U12226" s="2"/>
      <c r="V12226" s="2"/>
      <c r="W12226" s="2"/>
      <c r="X12226" s="2"/>
      <c r="Y12226" s="2"/>
      <c r="Z12226" s="2"/>
    </row>
    <row r="12227">
      <c r="A12227" s="2"/>
      <c r="B12227" s="2"/>
      <c r="C12227" s="2"/>
      <c r="D12227" s="2"/>
      <c r="E12227" s="2"/>
      <c r="F12227" s="2"/>
      <c r="G12227" s="2"/>
      <c r="H12227" s="2"/>
      <c r="I12227" s="2"/>
      <c r="J12227" s="2"/>
      <c r="K12227" s="2"/>
      <c r="L12227" s="2"/>
      <c r="M12227" s="2"/>
      <c r="N12227" s="2"/>
      <c r="O12227" s="2"/>
      <c r="P12227" s="2"/>
      <c r="Q12227" s="2"/>
      <c r="R12227" s="2"/>
      <c r="S12227" s="2"/>
      <c r="T12227" s="2"/>
      <c r="U12227" s="2"/>
      <c r="V12227" s="2"/>
      <c r="W12227" s="2"/>
      <c r="X12227" s="2"/>
      <c r="Y12227" s="2"/>
      <c r="Z12227" s="2"/>
    </row>
    <row r="12228">
      <c r="A12228" s="2"/>
      <c r="B12228" s="2"/>
      <c r="C12228" s="2"/>
      <c r="D12228" s="2"/>
      <c r="E12228" s="2"/>
      <c r="F12228" s="2"/>
      <c r="G12228" s="2"/>
      <c r="H12228" s="2"/>
      <c r="I12228" s="2"/>
      <c r="J12228" s="2"/>
      <c r="K12228" s="2"/>
      <c r="L12228" s="2"/>
      <c r="M12228" s="2"/>
      <c r="N12228" s="2"/>
      <c r="O12228" s="2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</row>
    <row r="12229">
      <c r="A12229" s="2"/>
      <c r="B12229" s="2"/>
      <c r="C12229" s="2"/>
      <c r="D12229" s="2"/>
      <c r="E12229" s="2"/>
      <c r="F12229" s="2"/>
      <c r="G12229" s="2"/>
      <c r="H12229" s="2"/>
      <c r="I12229" s="2"/>
      <c r="J12229" s="2"/>
      <c r="K12229" s="2"/>
      <c r="L12229" s="2"/>
      <c r="M12229" s="2"/>
      <c r="N12229" s="2"/>
      <c r="O12229" s="2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</row>
    <row r="12230">
      <c r="A12230" s="2"/>
      <c r="B12230" s="2"/>
      <c r="C12230" s="2"/>
      <c r="D12230" s="2"/>
      <c r="E12230" s="2"/>
      <c r="F12230" s="2"/>
      <c r="G12230" s="2"/>
      <c r="H12230" s="2"/>
      <c r="I12230" s="2"/>
      <c r="J12230" s="2"/>
      <c r="K12230" s="2"/>
      <c r="L12230" s="2"/>
      <c r="M12230" s="2"/>
      <c r="N12230" s="2"/>
      <c r="O12230" s="2"/>
      <c r="P12230" s="2"/>
      <c r="Q12230" s="2"/>
      <c r="R12230" s="2"/>
      <c r="S12230" s="2"/>
      <c r="T12230" s="2"/>
      <c r="U12230" s="2"/>
      <c r="V12230" s="2"/>
      <c r="W12230" s="2"/>
      <c r="X12230" s="2"/>
      <c r="Y12230" s="2"/>
      <c r="Z12230" s="2"/>
    </row>
    <row r="12231">
      <c r="A12231" s="2"/>
      <c r="B12231" s="2"/>
      <c r="C12231" s="2"/>
      <c r="D12231" s="2"/>
      <c r="E12231" s="2"/>
      <c r="F12231" s="2"/>
      <c r="G12231" s="2"/>
      <c r="H12231" s="2"/>
      <c r="I12231" s="2"/>
      <c r="J12231" s="2"/>
      <c r="K12231" s="2"/>
      <c r="L12231" s="2"/>
      <c r="M12231" s="2"/>
      <c r="N12231" s="2"/>
      <c r="O12231" s="2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</row>
    <row r="12232">
      <c r="A12232" s="2"/>
      <c r="B12232" s="2"/>
      <c r="C12232" s="2"/>
      <c r="D12232" s="2"/>
      <c r="E12232" s="2"/>
      <c r="F12232" s="2"/>
      <c r="G12232" s="2"/>
      <c r="H12232" s="2"/>
      <c r="I12232" s="2"/>
      <c r="J12232" s="2"/>
      <c r="K12232" s="2"/>
      <c r="L12232" s="2"/>
      <c r="M12232" s="2"/>
      <c r="N12232" s="2"/>
      <c r="O12232" s="2"/>
      <c r="P12232" s="2"/>
      <c r="Q12232" s="2"/>
      <c r="R12232" s="2"/>
      <c r="S12232" s="2"/>
      <c r="T12232" s="2"/>
      <c r="U12232" s="2"/>
      <c r="V12232" s="2"/>
      <c r="W12232" s="2"/>
      <c r="X12232" s="2"/>
      <c r="Y12232" s="2"/>
      <c r="Z12232" s="2"/>
    </row>
    <row r="12233">
      <c r="A12233" s="2"/>
      <c r="B12233" s="2"/>
      <c r="C12233" s="2"/>
      <c r="D12233" s="2"/>
      <c r="E12233" s="2"/>
      <c r="F12233" s="2"/>
      <c r="G12233" s="2"/>
      <c r="H12233" s="2"/>
      <c r="I12233" s="2"/>
      <c r="J12233" s="2"/>
      <c r="K12233" s="2"/>
      <c r="L12233" s="2"/>
      <c r="M12233" s="2"/>
      <c r="N12233" s="2"/>
      <c r="O12233" s="2"/>
      <c r="P12233" s="2"/>
      <c r="Q12233" s="2"/>
      <c r="R12233" s="2"/>
      <c r="S12233" s="2"/>
      <c r="T12233" s="2"/>
      <c r="U12233" s="2"/>
      <c r="V12233" s="2"/>
      <c r="W12233" s="2"/>
      <c r="X12233" s="2"/>
      <c r="Y12233" s="2"/>
      <c r="Z12233" s="2"/>
    </row>
    <row r="12234">
      <c r="A12234" s="2"/>
      <c r="B12234" s="2"/>
      <c r="C12234" s="2"/>
      <c r="D12234" s="2"/>
      <c r="E12234" s="2"/>
      <c r="F12234" s="2"/>
      <c r="G12234" s="2"/>
      <c r="H12234" s="2"/>
      <c r="I12234" s="2"/>
      <c r="J12234" s="2"/>
      <c r="K12234" s="2"/>
      <c r="L12234" s="2"/>
      <c r="M12234" s="2"/>
      <c r="N12234" s="2"/>
      <c r="O12234" s="2"/>
      <c r="P12234" s="2"/>
      <c r="Q12234" s="2"/>
      <c r="R12234" s="2"/>
      <c r="S12234" s="2"/>
      <c r="T12234" s="2"/>
      <c r="U12234" s="2"/>
      <c r="V12234" s="2"/>
      <c r="W12234" s="2"/>
      <c r="X12234" s="2"/>
      <c r="Y12234" s="2"/>
      <c r="Z12234" s="2"/>
    </row>
    <row r="12235">
      <c r="A12235" s="2"/>
      <c r="B12235" s="2"/>
      <c r="C12235" s="2"/>
      <c r="D12235" s="2"/>
      <c r="E12235" s="2"/>
      <c r="F12235" s="2"/>
      <c r="G12235" s="2"/>
      <c r="H12235" s="2"/>
      <c r="I12235" s="2"/>
      <c r="J12235" s="2"/>
      <c r="K12235" s="2"/>
      <c r="L12235" s="2"/>
      <c r="M12235" s="2"/>
      <c r="N12235" s="2"/>
      <c r="O12235" s="2"/>
      <c r="P12235" s="2"/>
      <c r="Q12235" s="2"/>
      <c r="R12235" s="2"/>
      <c r="S12235" s="2"/>
      <c r="T12235" s="2"/>
      <c r="U12235" s="2"/>
      <c r="V12235" s="2"/>
      <c r="W12235" s="2"/>
      <c r="X12235" s="2"/>
      <c r="Y12235" s="2"/>
      <c r="Z12235" s="2"/>
    </row>
    <row r="12236">
      <c r="A12236" s="2"/>
      <c r="B12236" s="2"/>
      <c r="C12236" s="2"/>
      <c r="D12236" s="2"/>
      <c r="E12236" s="2"/>
      <c r="F12236" s="2"/>
      <c r="G12236" s="2"/>
      <c r="H12236" s="2"/>
      <c r="I12236" s="2"/>
      <c r="J12236" s="2"/>
      <c r="K12236" s="2"/>
      <c r="L12236" s="2"/>
      <c r="M12236" s="2"/>
      <c r="N12236" s="2"/>
      <c r="O12236" s="2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</row>
    <row r="12237">
      <c r="A12237" s="2"/>
      <c r="B12237" s="2"/>
      <c r="C12237" s="2"/>
      <c r="D12237" s="2"/>
      <c r="E12237" s="2"/>
      <c r="F12237" s="2"/>
      <c r="G12237" s="2"/>
      <c r="H12237" s="2"/>
      <c r="I12237" s="2"/>
      <c r="J12237" s="2"/>
      <c r="K12237" s="2"/>
      <c r="L12237" s="2"/>
      <c r="M12237" s="2"/>
      <c r="N12237" s="2"/>
      <c r="O12237" s="2"/>
      <c r="P12237" s="2"/>
      <c r="Q12237" s="2"/>
      <c r="R12237" s="2"/>
      <c r="S12237" s="2"/>
      <c r="T12237" s="2"/>
      <c r="U12237" s="2"/>
      <c r="V12237" s="2"/>
      <c r="W12237" s="2"/>
      <c r="X12237" s="2"/>
      <c r="Y12237" s="2"/>
      <c r="Z12237" s="2"/>
    </row>
    <row r="12238">
      <c r="A12238" s="2"/>
      <c r="B12238" s="2"/>
      <c r="C12238" s="2"/>
      <c r="D12238" s="2"/>
      <c r="E12238" s="2"/>
      <c r="F12238" s="2"/>
      <c r="G12238" s="2"/>
      <c r="H12238" s="2"/>
      <c r="I12238" s="2"/>
      <c r="J12238" s="2"/>
      <c r="K12238" s="2"/>
      <c r="L12238" s="2"/>
      <c r="M12238" s="2"/>
      <c r="N12238" s="2"/>
      <c r="O12238" s="2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</row>
    <row r="12239">
      <c r="A12239" s="2"/>
      <c r="B12239" s="2"/>
      <c r="C12239" s="2"/>
      <c r="D12239" s="2"/>
      <c r="E12239" s="2"/>
      <c r="F12239" s="2"/>
      <c r="G12239" s="2"/>
      <c r="H12239" s="2"/>
      <c r="I12239" s="2"/>
      <c r="J12239" s="2"/>
      <c r="K12239" s="2"/>
      <c r="L12239" s="2"/>
      <c r="M12239" s="2"/>
      <c r="N12239" s="2"/>
      <c r="O12239" s="2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</row>
    <row r="12240">
      <c r="A12240" s="2"/>
      <c r="B12240" s="2"/>
      <c r="C12240" s="2"/>
      <c r="D12240" s="2"/>
      <c r="E12240" s="2"/>
      <c r="F12240" s="2"/>
      <c r="G12240" s="2"/>
      <c r="H12240" s="2"/>
      <c r="I12240" s="2"/>
      <c r="J12240" s="2"/>
      <c r="K12240" s="2"/>
      <c r="L12240" s="2"/>
      <c r="M12240" s="2"/>
      <c r="N12240" s="2"/>
      <c r="O12240" s="2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</row>
    <row r="12241">
      <c r="A12241" s="2"/>
      <c r="B12241" s="2"/>
      <c r="C12241" s="2"/>
      <c r="D12241" s="2"/>
      <c r="E12241" s="2"/>
      <c r="F12241" s="2"/>
      <c r="G12241" s="2"/>
      <c r="H12241" s="2"/>
      <c r="I12241" s="2"/>
      <c r="J12241" s="2"/>
      <c r="K12241" s="2"/>
      <c r="L12241" s="2"/>
      <c r="M12241" s="2"/>
      <c r="N12241" s="2"/>
      <c r="O12241" s="2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</row>
    <row r="12242">
      <c r="A12242" s="2"/>
      <c r="B12242" s="2"/>
      <c r="C12242" s="2"/>
      <c r="D12242" s="2"/>
      <c r="E12242" s="2"/>
      <c r="F12242" s="2"/>
      <c r="G12242" s="2"/>
      <c r="H12242" s="2"/>
      <c r="I12242" s="2"/>
      <c r="J12242" s="2"/>
      <c r="K12242" s="2"/>
      <c r="L12242" s="2"/>
      <c r="M12242" s="2"/>
      <c r="N12242" s="2"/>
      <c r="O12242" s="2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</row>
    <row r="12243">
      <c r="A12243" s="2"/>
      <c r="B12243" s="2"/>
      <c r="C12243" s="2"/>
      <c r="D12243" s="2"/>
      <c r="E12243" s="2"/>
      <c r="F12243" s="2"/>
      <c r="G12243" s="2"/>
      <c r="H12243" s="2"/>
      <c r="I12243" s="2"/>
      <c r="J12243" s="2"/>
      <c r="K12243" s="2"/>
      <c r="L12243" s="2"/>
      <c r="M12243" s="2"/>
      <c r="N12243" s="2"/>
      <c r="O12243" s="2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</row>
    <row r="12244">
      <c r="A12244" s="2"/>
      <c r="B12244" s="2"/>
      <c r="C12244" s="2"/>
      <c r="D12244" s="2"/>
      <c r="E12244" s="2"/>
      <c r="F12244" s="2"/>
      <c r="G12244" s="2"/>
      <c r="H12244" s="2"/>
      <c r="I12244" s="2"/>
      <c r="J12244" s="2"/>
      <c r="K12244" s="2"/>
      <c r="L12244" s="2"/>
      <c r="M12244" s="2"/>
      <c r="N12244" s="2"/>
      <c r="O12244" s="2"/>
      <c r="P12244" s="2"/>
      <c r="Q12244" s="2"/>
      <c r="R12244" s="2"/>
      <c r="S12244" s="2"/>
      <c r="T12244" s="2"/>
      <c r="U12244" s="2"/>
      <c r="V12244" s="2"/>
      <c r="W12244" s="2"/>
      <c r="X12244" s="2"/>
      <c r="Y12244" s="2"/>
      <c r="Z12244" s="2"/>
    </row>
    <row r="12245">
      <c r="A12245" s="2"/>
      <c r="B12245" s="2"/>
      <c r="C12245" s="2"/>
      <c r="D12245" s="2"/>
      <c r="E12245" s="2"/>
      <c r="F12245" s="2"/>
      <c r="G12245" s="2"/>
      <c r="H12245" s="2"/>
      <c r="I12245" s="2"/>
      <c r="J12245" s="2"/>
      <c r="K12245" s="2"/>
      <c r="L12245" s="2"/>
      <c r="M12245" s="2"/>
      <c r="N12245" s="2"/>
      <c r="O12245" s="2"/>
      <c r="P12245" s="2"/>
      <c r="Q12245" s="2"/>
      <c r="R12245" s="2"/>
      <c r="S12245" s="2"/>
      <c r="T12245" s="2"/>
      <c r="U12245" s="2"/>
      <c r="V12245" s="2"/>
      <c r="W12245" s="2"/>
      <c r="X12245" s="2"/>
      <c r="Y12245" s="2"/>
      <c r="Z12245" s="2"/>
    </row>
    <row r="12246">
      <c r="A12246" s="2"/>
      <c r="B12246" s="2"/>
      <c r="C12246" s="2"/>
      <c r="D12246" s="2"/>
      <c r="E12246" s="2"/>
      <c r="F12246" s="2"/>
      <c r="G12246" s="2"/>
      <c r="H12246" s="2"/>
      <c r="I12246" s="2"/>
      <c r="J12246" s="2"/>
      <c r="K12246" s="2"/>
      <c r="L12246" s="2"/>
      <c r="M12246" s="2"/>
      <c r="N12246" s="2"/>
      <c r="O12246" s="2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</row>
    <row r="12247">
      <c r="A12247" s="2"/>
      <c r="B12247" s="2"/>
      <c r="C12247" s="2"/>
      <c r="D12247" s="2"/>
      <c r="E12247" s="2"/>
      <c r="F12247" s="2"/>
      <c r="G12247" s="2"/>
      <c r="H12247" s="2"/>
      <c r="I12247" s="2"/>
      <c r="J12247" s="2"/>
      <c r="K12247" s="2"/>
      <c r="L12247" s="2"/>
      <c r="M12247" s="2"/>
      <c r="N12247" s="2"/>
      <c r="O12247" s="2"/>
      <c r="P12247" s="2"/>
      <c r="Q12247" s="2"/>
      <c r="R12247" s="2"/>
      <c r="S12247" s="2"/>
      <c r="T12247" s="2"/>
      <c r="U12247" s="2"/>
      <c r="V12247" s="2"/>
      <c r="W12247" s="2"/>
      <c r="X12247" s="2"/>
      <c r="Y12247" s="2"/>
      <c r="Z12247" s="2"/>
    </row>
    <row r="12248">
      <c r="A12248" s="2"/>
      <c r="B12248" s="2"/>
      <c r="C12248" s="2"/>
      <c r="D12248" s="2"/>
      <c r="E12248" s="2"/>
      <c r="F12248" s="2"/>
      <c r="G12248" s="2"/>
      <c r="H12248" s="2"/>
      <c r="I12248" s="2"/>
      <c r="J12248" s="2"/>
      <c r="K12248" s="2"/>
      <c r="L12248" s="2"/>
      <c r="M12248" s="2"/>
      <c r="N12248" s="2"/>
      <c r="O12248" s="2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</row>
    <row r="12249">
      <c r="A12249" s="2"/>
      <c r="B12249" s="2"/>
      <c r="C12249" s="2"/>
      <c r="D12249" s="2"/>
      <c r="E12249" s="2"/>
      <c r="F12249" s="2"/>
      <c r="G12249" s="2"/>
      <c r="H12249" s="2"/>
      <c r="I12249" s="2"/>
      <c r="J12249" s="2"/>
      <c r="K12249" s="2"/>
      <c r="L12249" s="2"/>
      <c r="M12249" s="2"/>
      <c r="N12249" s="2"/>
      <c r="O12249" s="2"/>
      <c r="P12249" s="2"/>
      <c r="Q12249" s="2"/>
      <c r="R12249" s="2"/>
      <c r="S12249" s="2"/>
      <c r="T12249" s="2"/>
      <c r="U12249" s="2"/>
      <c r="V12249" s="2"/>
      <c r="W12249" s="2"/>
      <c r="X12249" s="2"/>
      <c r="Y12249" s="2"/>
      <c r="Z12249" s="2"/>
    </row>
    <row r="12250">
      <c r="A12250" s="2"/>
      <c r="B12250" s="2"/>
      <c r="C12250" s="2"/>
      <c r="D12250" s="2"/>
      <c r="E12250" s="2"/>
      <c r="F12250" s="2"/>
      <c r="G12250" s="2"/>
      <c r="H12250" s="2"/>
      <c r="I12250" s="2"/>
      <c r="J12250" s="2"/>
      <c r="K12250" s="2"/>
      <c r="L12250" s="2"/>
      <c r="M12250" s="2"/>
      <c r="N12250" s="2"/>
      <c r="O12250" s="2"/>
      <c r="P12250" s="2"/>
      <c r="Q12250" s="2"/>
      <c r="R12250" s="2"/>
      <c r="S12250" s="2"/>
      <c r="T12250" s="2"/>
      <c r="U12250" s="2"/>
      <c r="V12250" s="2"/>
      <c r="W12250" s="2"/>
      <c r="X12250" s="2"/>
      <c r="Y12250" s="2"/>
      <c r="Z12250" s="2"/>
    </row>
    <row r="12251">
      <c r="A12251" s="2"/>
      <c r="B12251" s="2"/>
      <c r="C12251" s="2"/>
      <c r="D12251" s="2"/>
      <c r="E12251" s="2"/>
      <c r="F12251" s="2"/>
      <c r="G12251" s="2"/>
      <c r="H12251" s="2"/>
      <c r="I12251" s="2"/>
      <c r="J12251" s="2"/>
      <c r="K12251" s="2"/>
      <c r="L12251" s="2"/>
      <c r="M12251" s="2"/>
      <c r="N12251" s="2"/>
      <c r="O12251" s="2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</row>
    <row r="12252">
      <c r="A12252" s="2"/>
      <c r="B12252" s="2"/>
      <c r="C12252" s="2"/>
      <c r="D12252" s="2"/>
      <c r="E12252" s="2"/>
      <c r="F12252" s="2"/>
      <c r="G12252" s="2"/>
      <c r="H12252" s="2"/>
      <c r="I12252" s="2"/>
      <c r="J12252" s="2"/>
      <c r="K12252" s="2"/>
      <c r="L12252" s="2"/>
      <c r="M12252" s="2"/>
      <c r="N12252" s="2"/>
      <c r="O12252" s="2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</row>
    <row r="12253">
      <c r="A12253" s="2"/>
      <c r="B12253" s="2"/>
      <c r="C12253" s="2"/>
      <c r="D12253" s="2"/>
      <c r="E12253" s="2"/>
      <c r="F12253" s="2"/>
      <c r="G12253" s="2"/>
      <c r="H12253" s="2"/>
      <c r="I12253" s="2"/>
      <c r="J12253" s="2"/>
      <c r="K12253" s="2"/>
      <c r="L12253" s="2"/>
      <c r="M12253" s="2"/>
      <c r="N12253" s="2"/>
      <c r="O12253" s="2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</row>
    <row r="12254">
      <c r="A12254" s="2"/>
      <c r="B12254" s="2"/>
      <c r="C12254" s="2"/>
      <c r="D12254" s="2"/>
      <c r="E12254" s="2"/>
      <c r="F12254" s="2"/>
      <c r="G12254" s="2"/>
      <c r="H12254" s="2"/>
      <c r="I12254" s="2"/>
      <c r="J12254" s="2"/>
      <c r="K12254" s="2"/>
      <c r="L12254" s="2"/>
      <c r="M12254" s="2"/>
      <c r="N12254" s="2"/>
      <c r="O12254" s="2"/>
      <c r="P12254" s="2"/>
      <c r="Q12254" s="2"/>
      <c r="R12254" s="2"/>
      <c r="S12254" s="2"/>
      <c r="T12254" s="2"/>
      <c r="U12254" s="2"/>
      <c r="V12254" s="2"/>
      <c r="W12254" s="2"/>
      <c r="X12254" s="2"/>
      <c r="Y12254" s="2"/>
      <c r="Z12254" s="2"/>
    </row>
    <row r="12255">
      <c r="A12255" s="2"/>
      <c r="B12255" s="2"/>
      <c r="C12255" s="2"/>
      <c r="D12255" s="2"/>
      <c r="E12255" s="2"/>
      <c r="F12255" s="2"/>
      <c r="G12255" s="2"/>
      <c r="H12255" s="2"/>
      <c r="I12255" s="2"/>
      <c r="J12255" s="2"/>
      <c r="K12255" s="2"/>
      <c r="L12255" s="2"/>
      <c r="M12255" s="2"/>
      <c r="N12255" s="2"/>
      <c r="O12255" s="2"/>
      <c r="P12255" s="2"/>
      <c r="Q12255" s="2"/>
      <c r="R12255" s="2"/>
      <c r="S12255" s="2"/>
      <c r="T12255" s="2"/>
      <c r="U12255" s="2"/>
      <c r="V12255" s="2"/>
      <c r="W12255" s="2"/>
      <c r="X12255" s="2"/>
      <c r="Y12255" s="2"/>
      <c r="Z12255" s="2"/>
    </row>
    <row r="12256">
      <c r="A12256" s="2"/>
      <c r="B12256" s="2"/>
      <c r="C12256" s="2"/>
      <c r="D12256" s="2"/>
      <c r="E12256" s="2"/>
      <c r="F12256" s="2"/>
      <c r="G12256" s="2"/>
      <c r="H12256" s="2"/>
      <c r="I12256" s="2"/>
      <c r="J12256" s="2"/>
      <c r="K12256" s="2"/>
      <c r="L12256" s="2"/>
      <c r="M12256" s="2"/>
      <c r="N12256" s="2"/>
      <c r="O12256" s="2"/>
      <c r="P12256" s="2"/>
      <c r="Q12256" s="2"/>
      <c r="R12256" s="2"/>
      <c r="S12256" s="2"/>
      <c r="T12256" s="2"/>
      <c r="U12256" s="2"/>
      <c r="V12256" s="2"/>
      <c r="W12256" s="2"/>
      <c r="X12256" s="2"/>
      <c r="Y12256" s="2"/>
      <c r="Z12256" s="2"/>
    </row>
    <row r="12257">
      <c r="A12257" s="2"/>
      <c r="B12257" s="2"/>
      <c r="C12257" s="2"/>
      <c r="D12257" s="2"/>
      <c r="E12257" s="2"/>
      <c r="F12257" s="2"/>
      <c r="G12257" s="2"/>
      <c r="H12257" s="2"/>
      <c r="I12257" s="2"/>
      <c r="J12257" s="2"/>
      <c r="K12257" s="2"/>
      <c r="L12257" s="2"/>
      <c r="M12257" s="2"/>
      <c r="N12257" s="2"/>
      <c r="O12257" s="2"/>
      <c r="P12257" s="2"/>
      <c r="Q12257" s="2"/>
      <c r="R12257" s="2"/>
      <c r="S12257" s="2"/>
      <c r="T12257" s="2"/>
      <c r="U12257" s="2"/>
      <c r="V12257" s="2"/>
      <c r="W12257" s="2"/>
      <c r="X12257" s="2"/>
      <c r="Y12257" s="2"/>
      <c r="Z12257" s="2"/>
    </row>
    <row r="12258">
      <c r="A12258" s="2"/>
      <c r="B12258" s="2"/>
      <c r="C12258" s="2"/>
      <c r="D12258" s="2"/>
      <c r="E12258" s="2"/>
      <c r="F12258" s="2"/>
      <c r="G12258" s="2"/>
      <c r="H12258" s="2"/>
      <c r="I12258" s="2"/>
      <c r="J12258" s="2"/>
      <c r="K12258" s="2"/>
      <c r="L12258" s="2"/>
      <c r="M12258" s="2"/>
      <c r="N12258" s="2"/>
      <c r="O12258" s="2"/>
      <c r="P12258" s="2"/>
      <c r="Q12258" s="2"/>
      <c r="R12258" s="2"/>
      <c r="S12258" s="2"/>
      <c r="T12258" s="2"/>
      <c r="U12258" s="2"/>
      <c r="V12258" s="2"/>
      <c r="W12258" s="2"/>
      <c r="X12258" s="2"/>
      <c r="Y12258" s="2"/>
      <c r="Z12258" s="2"/>
    </row>
    <row r="12259">
      <c r="A12259" s="2"/>
      <c r="B12259" s="2"/>
      <c r="C12259" s="2"/>
      <c r="D12259" s="2"/>
      <c r="E12259" s="2"/>
      <c r="F12259" s="2"/>
      <c r="G12259" s="2"/>
      <c r="H12259" s="2"/>
      <c r="I12259" s="2"/>
      <c r="J12259" s="2"/>
      <c r="K12259" s="2"/>
      <c r="L12259" s="2"/>
      <c r="M12259" s="2"/>
      <c r="N12259" s="2"/>
      <c r="O12259" s="2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</row>
    <row r="12260">
      <c r="A12260" s="2"/>
      <c r="B12260" s="2"/>
      <c r="C12260" s="2"/>
      <c r="D12260" s="2"/>
      <c r="E12260" s="2"/>
      <c r="F12260" s="2"/>
      <c r="G12260" s="2"/>
      <c r="H12260" s="2"/>
      <c r="I12260" s="2"/>
      <c r="J12260" s="2"/>
      <c r="K12260" s="2"/>
      <c r="L12260" s="2"/>
      <c r="M12260" s="2"/>
      <c r="N12260" s="2"/>
      <c r="O12260" s="2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</row>
    <row r="12261">
      <c r="A12261" s="2"/>
      <c r="B12261" s="2"/>
      <c r="C12261" s="2"/>
      <c r="D12261" s="2"/>
      <c r="E12261" s="2"/>
      <c r="F12261" s="2"/>
      <c r="G12261" s="2"/>
      <c r="H12261" s="2"/>
      <c r="I12261" s="2"/>
      <c r="J12261" s="2"/>
      <c r="K12261" s="2"/>
      <c r="L12261" s="2"/>
      <c r="M12261" s="2"/>
      <c r="N12261" s="2"/>
      <c r="O12261" s="2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</row>
    <row r="12262">
      <c r="A12262" s="2"/>
      <c r="B12262" s="2"/>
      <c r="C12262" s="2"/>
      <c r="D12262" s="2"/>
      <c r="E12262" s="2"/>
      <c r="F12262" s="2"/>
      <c r="G12262" s="2"/>
      <c r="H12262" s="2"/>
      <c r="I12262" s="2"/>
      <c r="J12262" s="2"/>
      <c r="K12262" s="2"/>
      <c r="L12262" s="2"/>
      <c r="M12262" s="2"/>
      <c r="N12262" s="2"/>
      <c r="O12262" s="2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</row>
    <row r="12263">
      <c r="A12263" s="2"/>
      <c r="B12263" s="2"/>
      <c r="C12263" s="2"/>
      <c r="D12263" s="2"/>
      <c r="E12263" s="2"/>
      <c r="F12263" s="2"/>
      <c r="G12263" s="2"/>
      <c r="H12263" s="2"/>
      <c r="I12263" s="2"/>
      <c r="J12263" s="2"/>
      <c r="K12263" s="2"/>
      <c r="L12263" s="2"/>
      <c r="M12263" s="2"/>
      <c r="N12263" s="2"/>
      <c r="O12263" s="2"/>
      <c r="P12263" s="2"/>
      <c r="Q12263" s="2"/>
      <c r="R12263" s="2"/>
      <c r="S12263" s="2"/>
      <c r="T12263" s="2"/>
      <c r="U12263" s="2"/>
      <c r="V12263" s="2"/>
      <c r="W12263" s="2"/>
      <c r="X12263" s="2"/>
      <c r="Y12263" s="2"/>
      <c r="Z12263" s="2"/>
    </row>
    <row r="12264">
      <c r="A12264" s="2"/>
      <c r="B12264" s="2"/>
      <c r="C12264" s="2"/>
      <c r="D12264" s="2"/>
      <c r="E12264" s="2"/>
      <c r="F12264" s="2"/>
      <c r="G12264" s="2"/>
      <c r="H12264" s="2"/>
      <c r="I12264" s="2"/>
      <c r="J12264" s="2"/>
      <c r="K12264" s="2"/>
      <c r="L12264" s="2"/>
      <c r="M12264" s="2"/>
      <c r="N12264" s="2"/>
      <c r="O12264" s="2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</row>
    <row r="12265">
      <c r="A12265" s="2"/>
      <c r="B12265" s="2"/>
      <c r="C12265" s="2"/>
      <c r="D12265" s="2"/>
      <c r="E12265" s="2"/>
      <c r="F12265" s="2"/>
      <c r="G12265" s="2"/>
      <c r="H12265" s="2"/>
      <c r="I12265" s="2"/>
      <c r="J12265" s="2"/>
      <c r="K12265" s="2"/>
      <c r="L12265" s="2"/>
      <c r="M12265" s="2"/>
      <c r="N12265" s="2"/>
      <c r="O12265" s="2"/>
      <c r="P12265" s="2"/>
      <c r="Q12265" s="2"/>
      <c r="R12265" s="2"/>
      <c r="S12265" s="2"/>
      <c r="T12265" s="2"/>
      <c r="U12265" s="2"/>
      <c r="V12265" s="2"/>
      <c r="W12265" s="2"/>
      <c r="X12265" s="2"/>
      <c r="Y12265" s="2"/>
      <c r="Z12265" s="2"/>
    </row>
    <row r="12266">
      <c r="A12266" s="2"/>
      <c r="B12266" s="2"/>
      <c r="C12266" s="2"/>
      <c r="D12266" s="2"/>
      <c r="E12266" s="2"/>
      <c r="F12266" s="2"/>
      <c r="G12266" s="2"/>
      <c r="H12266" s="2"/>
      <c r="I12266" s="2"/>
      <c r="J12266" s="2"/>
      <c r="K12266" s="2"/>
      <c r="L12266" s="2"/>
      <c r="M12266" s="2"/>
      <c r="N12266" s="2"/>
      <c r="O12266" s="2"/>
      <c r="P12266" s="2"/>
      <c r="Q12266" s="2"/>
      <c r="R12266" s="2"/>
      <c r="S12266" s="2"/>
      <c r="T12266" s="2"/>
      <c r="U12266" s="2"/>
      <c r="V12266" s="2"/>
      <c r="W12266" s="2"/>
      <c r="X12266" s="2"/>
      <c r="Y12266" s="2"/>
      <c r="Z12266" s="2"/>
    </row>
    <row r="12267">
      <c r="A12267" s="2"/>
      <c r="B12267" s="2"/>
      <c r="C12267" s="2"/>
      <c r="D12267" s="2"/>
      <c r="E12267" s="2"/>
      <c r="F12267" s="2"/>
      <c r="G12267" s="2"/>
      <c r="H12267" s="2"/>
      <c r="I12267" s="2"/>
      <c r="J12267" s="2"/>
      <c r="K12267" s="2"/>
      <c r="L12267" s="2"/>
      <c r="M12267" s="2"/>
      <c r="N12267" s="2"/>
      <c r="O12267" s="2"/>
      <c r="P12267" s="2"/>
      <c r="Q12267" s="2"/>
      <c r="R12267" s="2"/>
      <c r="S12267" s="2"/>
      <c r="T12267" s="2"/>
      <c r="U12267" s="2"/>
      <c r="V12267" s="2"/>
      <c r="W12267" s="2"/>
      <c r="X12267" s="2"/>
      <c r="Y12267" s="2"/>
      <c r="Z12267" s="2"/>
    </row>
    <row r="12268">
      <c r="A12268" s="2"/>
      <c r="B12268" s="2"/>
      <c r="C12268" s="2"/>
      <c r="D12268" s="2"/>
      <c r="E12268" s="2"/>
      <c r="F12268" s="2"/>
      <c r="G12268" s="2"/>
      <c r="H12268" s="2"/>
      <c r="I12268" s="2"/>
      <c r="J12268" s="2"/>
      <c r="K12268" s="2"/>
      <c r="L12268" s="2"/>
      <c r="M12268" s="2"/>
      <c r="N12268" s="2"/>
      <c r="O12268" s="2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</row>
    <row r="12269">
      <c r="A12269" s="2"/>
      <c r="B12269" s="2"/>
      <c r="C12269" s="2"/>
      <c r="D12269" s="2"/>
      <c r="E12269" s="2"/>
      <c r="F12269" s="2"/>
      <c r="G12269" s="2"/>
      <c r="H12269" s="2"/>
      <c r="I12269" s="2"/>
      <c r="J12269" s="2"/>
      <c r="K12269" s="2"/>
      <c r="L12269" s="2"/>
      <c r="M12269" s="2"/>
      <c r="N12269" s="2"/>
      <c r="O12269" s="2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</row>
    <row r="12270">
      <c r="A12270" s="2"/>
      <c r="B12270" s="2"/>
      <c r="C12270" s="2"/>
      <c r="D12270" s="2"/>
      <c r="E12270" s="2"/>
      <c r="F12270" s="2"/>
      <c r="G12270" s="2"/>
      <c r="H12270" s="2"/>
      <c r="I12270" s="2"/>
      <c r="J12270" s="2"/>
      <c r="K12270" s="2"/>
      <c r="L12270" s="2"/>
      <c r="M12270" s="2"/>
      <c r="N12270" s="2"/>
      <c r="O12270" s="2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</row>
    <row r="12271">
      <c r="A12271" s="2"/>
      <c r="B12271" s="2"/>
      <c r="C12271" s="2"/>
      <c r="D12271" s="2"/>
      <c r="E12271" s="2"/>
      <c r="F12271" s="2"/>
      <c r="G12271" s="2"/>
      <c r="H12271" s="2"/>
      <c r="I12271" s="2"/>
      <c r="J12271" s="2"/>
      <c r="K12271" s="2"/>
      <c r="L12271" s="2"/>
      <c r="M12271" s="2"/>
      <c r="N12271" s="2"/>
      <c r="O12271" s="2"/>
      <c r="P12271" s="2"/>
      <c r="Q12271" s="2"/>
      <c r="R12271" s="2"/>
      <c r="S12271" s="2"/>
      <c r="T12271" s="2"/>
      <c r="U12271" s="2"/>
      <c r="V12271" s="2"/>
      <c r="W12271" s="2"/>
      <c r="X12271" s="2"/>
      <c r="Y12271" s="2"/>
      <c r="Z12271" s="2"/>
    </row>
    <row r="12272">
      <c r="A12272" s="2"/>
      <c r="B12272" s="2"/>
      <c r="C12272" s="2"/>
      <c r="D12272" s="2"/>
      <c r="E12272" s="2"/>
      <c r="F12272" s="2"/>
      <c r="G12272" s="2"/>
      <c r="H12272" s="2"/>
      <c r="I12272" s="2"/>
      <c r="J12272" s="2"/>
      <c r="K12272" s="2"/>
      <c r="L12272" s="2"/>
      <c r="M12272" s="2"/>
      <c r="N12272" s="2"/>
      <c r="O12272" s="2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</row>
    <row r="12273">
      <c r="A12273" s="2"/>
      <c r="B12273" s="2"/>
      <c r="C12273" s="2"/>
      <c r="D12273" s="2"/>
      <c r="E12273" s="2"/>
      <c r="F12273" s="2"/>
      <c r="G12273" s="2"/>
      <c r="H12273" s="2"/>
      <c r="I12273" s="2"/>
      <c r="J12273" s="2"/>
      <c r="K12273" s="2"/>
      <c r="L12273" s="2"/>
      <c r="M12273" s="2"/>
      <c r="N12273" s="2"/>
      <c r="O12273" s="2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</row>
    <row r="12274">
      <c r="A12274" s="2"/>
      <c r="B12274" s="2"/>
      <c r="C12274" s="2"/>
      <c r="D12274" s="2"/>
      <c r="E12274" s="2"/>
      <c r="F12274" s="2"/>
      <c r="G12274" s="2"/>
      <c r="H12274" s="2"/>
      <c r="I12274" s="2"/>
      <c r="J12274" s="2"/>
      <c r="K12274" s="2"/>
      <c r="L12274" s="2"/>
      <c r="M12274" s="2"/>
      <c r="N12274" s="2"/>
      <c r="O12274" s="2"/>
      <c r="P12274" s="2"/>
      <c r="Q12274" s="2"/>
      <c r="R12274" s="2"/>
      <c r="S12274" s="2"/>
      <c r="T12274" s="2"/>
      <c r="U12274" s="2"/>
      <c r="V12274" s="2"/>
      <c r="W12274" s="2"/>
      <c r="X12274" s="2"/>
      <c r="Y12274" s="2"/>
      <c r="Z12274" s="2"/>
    </row>
    <row r="12275">
      <c r="A12275" s="2"/>
      <c r="B12275" s="2"/>
      <c r="C12275" s="2"/>
      <c r="D12275" s="2"/>
      <c r="E12275" s="2"/>
      <c r="F12275" s="2"/>
      <c r="G12275" s="2"/>
      <c r="H12275" s="2"/>
      <c r="I12275" s="2"/>
      <c r="J12275" s="2"/>
      <c r="K12275" s="2"/>
      <c r="L12275" s="2"/>
      <c r="M12275" s="2"/>
      <c r="N12275" s="2"/>
      <c r="O12275" s="2"/>
      <c r="P12275" s="2"/>
      <c r="Q12275" s="2"/>
      <c r="R12275" s="2"/>
      <c r="S12275" s="2"/>
      <c r="T12275" s="2"/>
      <c r="U12275" s="2"/>
      <c r="V12275" s="2"/>
      <c r="W12275" s="2"/>
      <c r="X12275" s="2"/>
      <c r="Y12275" s="2"/>
      <c r="Z12275" s="2"/>
    </row>
    <row r="12276">
      <c r="A12276" s="2"/>
      <c r="B12276" s="2"/>
      <c r="C12276" s="2"/>
      <c r="D12276" s="2"/>
      <c r="E12276" s="2"/>
      <c r="F12276" s="2"/>
      <c r="G12276" s="2"/>
      <c r="H12276" s="2"/>
      <c r="I12276" s="2"/>
      <c r="J12276" s="2"/>
      <c r="K12276" s="2"/>
      <c r="L12276" s="2"/>
      <c r="M12276" s="2"/>
      <c r="N12276" s="2"/>
      <c r="O12276" s="2"/>
      <c r="P12276" s="2"/>
      <c r="Q12276" s="2"/>
      <c r="R12276" s="2"/>
      <c r="S12276" s="2"/>
      <c r="T12276" s="2"/>
      <c r="U12276" s="2"/>
      <c r="V12276" s="2"/>
      <c r="W12276" s="2"/>
      <c r="X12276" s="2"/>
      <c r="Y12276" s="2"/>
      <c r="Z12276" s="2"/>
    </row>
    <row r="12277">
      <c r="A12277" s="2"/>
      <c r="B12277" s="2"/>
      <c r="C12277" s="2"/>
      <c r="D12277" s="2"/>
      <c r="E12277" s="2"/>
      <c r="F12277" s="2"/>
      <c r="G12277" s="2"/>
      <c r="H12277" s="2"/>
      <c r="I12277" s="2"/>
      <c r="J12277" s="2"/>
      <c r="K12277" s="2"/>
      <c r="L12277" s="2"/>
      <c r="M12277" s="2"/>
      <c r="N12277" s="2"/>
      <c r="O12277" s="2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</row>
    <row r="12278">
      <c r="A12278" s="2"/>
      <c r="B12278" s="2"/>
      <c r="C12278" s="2"/>
      <c r="D12278" s="2"/>
      <c r="E12278" s="2"/>
      <c r="F12278" s="2"/>
      <c r="G12278" s="2"/>
      <c r="H12278" s="2"/>
      <c r="I12278" s="2"/>
      <c r="J12278" s="2"/>
      <c r="K12278" s="2"/>
      <c r="L12278" s="2"/>
      <c r="M12278" s="2"/>
      <c r="N12278" s="2"/>
      <c r="O12278" s="2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</row>
    <row r="12279">
      <c r="A12279" s="2"/>
      <c r="B12279" s="2"/>
      <c r="C12279" s="2"/>
      <c r="D12279" s="2"/>
      <c r="E12279" s="2"/>
      <c r="F12279" s="2"/>
      <c r="G12279" s="2"/>
      <c r="H12279" s="2"/>
      <c r="I12279" s="2"/>
      <c r="J12279" s="2"/>
      <c r="K12279" s="2"/>
      <c r="L12279" s="2"/>
      <c r="M12279" s="2"/>
      <c r="N12279" s="2"/>
      <c r="O12279" s="2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</row>
    <row r="12280">
      <c r="A12280" s="2"/>
      <c r="B12280" s="2"/>
      <c r="C12280" s="2"/>
      <c r="D12280" s="2"/>
      <c r="E12280" s="2"/>
      <c r="F12280" s="2"/>
      <c r="G12280" s="2"/>
      <c r="H12280" s="2"/>
      <c r="I12280" s="2"/>
      <c r="J12280" s="2"/>
      <c r="K12280" s="2"/>
      <c r="L12280" s="2"/>
      <c r="M12280" s="2"/>
      <c r="N12280" s="2"/>
      <c r="O12280" s="2"/>
      <c r="P12280" s="2"/>
      <c r="Q12280" s="2"/>
      <c r="R12280" s="2"/>
      <c r="S12280" s="2"/>
      <c r="T12280" s="2"/>
      <c r="U12280" s="2"/>
      <c r="V12280" s="2"/>
      <c r="W12280" s="2"/>
      <c r="X12280" s="2"/>
      <c r="Y12280" s="2"/>
      <c r="Z12280" s="2"/>
    </row>
    <row r="12281">
      <c r="A12281" s="2"/>
      <c r="B12281" s="2"/>
      <c r="C12281" s="2"/>
      <c r="D12281" s="2"/>
      <c r="E12281" s="2"/>
      <c r="F12281" s="2"/>
      <c r="G12281" s="2"/>
      <c r="H12281" s="2"/>
      <c r="I12281" s="2"/>
      <c r="J12281" s="2"/>
      <c r="K12281" s="2"/>
      <c r="L12281" s="2"/>
      <c r="M12281" s="2"/>
      <c r="N12281" s="2"/>
      <c r="O12281" s="2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</row>
    <row r="12282">
      <c r="A12282" s="2"/>
      <c r="B12282" s="2"/>
      <c r="C12282" s="2"/>
      <c r="D12282" s="2"/>
      <c r="E12282" s="2"/>
      <c r="F12282" s="2"/>
      <c r="G12282" s="2"/>
      <c r="H12282" s="2"/>
      <c r="I12282" s="2"/>
      <c r="J12282" s="2"/>
      <c r="K12282" s="2"/>
      <c r="L12282" s="2"/>
      <c r="M12282" s="2"/>
      <c r="N12282" s="2"/>
      <c r="O12282" s="2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</row>
    <row r="12283">
      <c r="A12283" s="2"/>
      <c r="B12283" s="2"/>
      <c r="C12283" s="2"/>
      <c r="D12283" s="2"/>
      <c r="E12283" s="2"/>
      <c r="F12283" s="2"/>
      <c r="G12283" s="2"/>
      <c r="H12283" s="2"/>
      <c r="I12283" s="2"/>
      <c r="J12283" s="2"/>
      <c r="K12283" s="2"/>
      <c r="L12283" s="2"/>
      <c r="M12283" s="2"/>
      <c r="N12283" s="2"/>
      <c r="O12283" s="2"/>
      <c r="P12283" s="2"/>
      <c r="Q12283" s="2"/>
      <c r="R12283" s="2"/>
      <c r="S12283" s="2"/>
      <c r="T12283" s="2"/>
      <c r="U12283" s="2"/>
      <c r="V12283" s="2"/>
      <c r="W12283" s="2"/>
      <c r="X12283" s="2"/>
      <c r="Y12283" s="2"/>
      <c r="Z12283" s="2"/>
    </row>
    <row r="12284">
      <c r="A12284" s="2"/>
      <c r="B12284" s="2"/>
      <c r="C12284" s="2"/>
      <c r="D12284" s="2"/>
      <c r="E12284" s="2"/>
      <c r="F12284" s="2"/>
      <c r="G12284" s="2"/>
      <c r="H12284" s="2"/>
      <c r="I12284" s="2"/>
      <c r="J12284" s="2"/>
      <c r="K12284" s="2"/>
      <c r="L12284" s="2"/>
      <c r="M12284" s="2"/>
      <c r="N12284" s="2"/>
      <c r="O12284" s="2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</row>
    <row r="12285">
      <c r="A12285" s="2"/>
      <c r="B12285" s="2"/>
      <c r="C12285" s="2"/>
      <c r="D12285" s="2"/>
      <c r="E12285" s="2"/>
      <c r="F12285" s="2"/>
      <c r="G12285" s="2"/>
      <c r="H12285" s="2"/>
      <c r="I12285" s="2"/>
      <c r="J12285" s="2"/>
      <c r="K12285" s="2"/>
      <c r="L12285" s="2"/>
      <c r="M12285" s="2"/>
      <c r="N12285" s="2"/>
      <c r="O12285" s="2"/>
      <c r="P12285" s="2"/>
      <c r="Q12285" s="2"/>
      <c r="R12285" s="2"/>
      <c r="S12285" s="2"/>
      <c r="T12285" s="2"/>
      <c r="U12285" s="2"/>
      <c r="V12285" s="2"/>
      <c r="W12285" s="2"/>
      <c r="X12285" s="2"/>
      <c r="Y12285" s="2"/>
      <c r="Z12285" s="2"/>
    </row>
    <row r="12286">
      <c r="A12286" s="2"/>
      <c r="B12286" s="2"/>
      <c r="C12286" s="2"/>
      <c r="D12286" s="2"/>
      <c r="E12286" s="2"/>
      <c r="F12286" s="2"/>
      <c r="G12286" s="2"/>
      <c r="H12286" s="2"/>
      <c r="I12286" s="2"/>
      <c r="J12286" s="2"/>
      <c r="K12286" s="2"/>
      <c r="L12286" s="2"/>
      <c r="M12286" s="2"/>
      <c r="N12286" s="2"/>
      <c r="O12286" s="2"/>
      <c r="P12286" s="2"/>
      <c r="Q12286" s="2"/>
      <c r="R12286" s="2"/>
      <c r="S12286" s="2"/>
      <c r="T12286" s="2"/>
      <c r="U12286" s="2"/>
      <c r="V12286" s="2"/>
      <c r="W12286" s="2"/>
      <c r="X12286" s="2"/>
      <c r="Y12286" s="2"/>
      <c r="Z12286" s="2"/>
    </row>
    <row r="12287">
      <c r="A12287" s="2"/>
      <c r="B12287" s="2"/>
      <c r="C12287" s="2"/>
      <c r="D12287" s="2"/>
      <c r="E12287" s="2"/>
      <c r="F12287" s="2"/>
      <c r="G12287" s="2"/>
      <c r="H12287" s="2"/>
      <c r="I12287" s="2"/>
      <c r="J12287" s="2"/>
      <c r="K12287" s="2"/>
      <c r="L12287" s="2"/>
      <c r="M12287" s="2"/>
      <c r="N12287" s="2"/>
      <c r="O12287" s="2"/>
      <c r="P12287" s="2"/>
      <c r="Q12287" s="2"/>
      <c r="R12287" s="2"/>
      <c r="S12287" s="2"/>
      <c r="T12287" s="2"/>
      <c r="U12287" s="2"/>
      <c r="V12287" s="2"/>
      <c r="W12287" s="2"/>
      <c r="X12287" s="2"/>
      <c r="Y12287" s="2"/>
      <c r="Z12287" s="2"/>
    </row>
    <row r="12288">
      <c r="A12288" s="2"/>
      <c r="B12288" s="2"/>
      <c r="C12288" s="2"/>
      <c r="D12288" s="2"/>
      <c r="E12288" s="2"/>
      <c r="F12288" s="2"/>
      <c r="G12288" s="2"/>
      <c r="H12288" s="2"/>
      <c r="I12288" s="2"/>
      <c r="J12288" s="2"/>
      <c r="K12288" s="2"/>
      <c r="L12288" s="2"/>
      <c r="M12288" s="2"/>
      <c r="N12288" s="2"/>
      <c r="O12288" s="2"/>
      <c r="P12288" s="2"/>
      <c r="Q12288" s="2"/>
      <c r="R12288" s="2"/>
      <c r="S12288" s="2"/>
      <c r="T12288" s="2"/>
      <c r="U12288" s="2"/>
      <c r="V12288" s="2"/>
      <c r="W12288" s="2"/>
      <c r="X12288" s="2"/>
      <c r="Y12288" s="2"/>
      <c r="Z12288" s="2"/>
    </row>
    <row r="12289">
      <c r="A12289" s="2"/>
      <c r="B12289" s="2"/>
      <c r="C12289" s="2"/>
      <c r="D12289" s="2"/>
      <c r="E12289" s="2"/>
      <c r="F12289" s="2"/>
      <c r="G12289" s="2"/>
      <c r="H12289" s="2"/>
      <c r="I12289" s="2"/>
      <c r="J12289" s="2"/>
      <c r="K12289" s="2"/>
      <c r="L12289" s="2"/>
      <c r="M12289" s="2"/>
      <c r="N12289" s="2"/>
      <c r="O12289" s="2"/>
      <c r="P12289" s="2"/>
      <c r="Q12289" s="2"/>
      <c r="R12289" s="2"/>
      <c r="S12289" s="2"/>
      <c r="T12289" s="2"/>
      <c r="U12289" s="2"/>
      <c r="V12289" s="2"/>
      <c r="W12289" s="2"/>
      <c r="X12289" s="2"/>
      <c r="Y12289" s="2"/>
      <c r="Z12289" s="2"/>
    </row>
    <row r="12290">
      <c r="A12290" s="2"/>
      <c r="B12290" s="2"/>
      <c r="C12290" s="2"/>
      <c r="D12290" s="2"/>
      <c r="E12290" s="2"/>
      <c r="F12290" s="2"/>
      <c r="G12290" s="2"/>
      <c r="H12290" s="2"/>
      <c r="I12290" s="2"/>
      <c r="J12290" s="2"/>
      <c r="K12290" s="2"/>
      <c r="L12290" s="2"/>
      <c r="M12290" s="2"/>
      <c r="N12290" s="2"/>
      <c r="O12290" s="2"/>
      <c r="P12290" s="2"/>
      <c r="Q12290" s="2"/>
      <c r="R12290" s="2"/>
      <c r="S12290" s="2"/>
      <c r="T12290" s="2"/>
      <c r="U12290" s="2"/>
      <c r="V12290" s="2"/>
      <c r="W12290" s="2"/>
      <c r="X12290" s="2"/>
      <c r="Y12290" s="2"/>
      <c r="Z12290" s="2"/>
    </row>
    <row r="12291">
      <c r="A12291" s="2"/>
      <c r="B12291" s="2"/>
      <c r="C12291" s="2"/>
      <c r="D12291" s="2"/>
      <c r="E12291" s="2"/>
      <c r="F12291" s="2"/>
      <c r="G12291" s="2"/>
      <c r="H12291" s="2"/>
      <c r="I12291" s="2"/>
      <c r="J12291" s="2"/>
      <c r="K12291" s="2"/>
      <c r="L12291" s="2"/>
      <c r="M12291" s="2"/>
      <c r="N12291" s="2"/>
      <c r="O12291" s="2"/>
      <c r="P12291" s="2"/>
      <c r="Q12291" s="2"/>
      <c r="R12291" s="2"/>
      <c r="S12291" s="2"/>
      <c r="T12291" s="2"/>
      <c r="U12291" s="2"/>
      <c r="V12291" s="2"/>
      <c r="W12291" s="2"/>
      <c r="X12291" s="2"/>
      <c r="Y12291" s="2"/>
      <c r="Z12291" s="2"/>
    </row>
    <row r="12292">
      <c r="A12292" s="2"/>
      <c r="B12292" s="2"/>
      <c r="C12292" s="2"/>
      <c r="D12292" s="2"/>
      <c r="E12292" s="2"/>
      <c r="F12292" s="2"/>
      <c r="G12292" s="2"/>
      <c r="H12292" s="2"/>
      <c r="I12292" s="2"/>
      <c r="J12292" s="2"/>
      <c r="K12292" s="2"/>
      <c r="L12292" s="2"/>
      <c r="M12292" s="2"/>
      <c r="N12292" s="2"/>
      <c r="O12292" s="2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</row>
    <row r="12293">
      <c r="A12293" s="2"/>
      <c r="B12293" s="2"/>
      <c r="C12293" s="2"/>
      <c r="D12293" s="2"/>
      <c r="E12293" s="2"/>
      <c r="F12293" s="2"/>
      <c r="G12293" s="2"/>
      <c r="H12293" s="2"/>
      <c r="I12293" s="2"/>
      <c r="J12293" s="2"/>
      <c r="K12293" s="2"/>
      <c r="L12293" s="2"/>
      <c r="M12293" s="2"/>
      <c r="N12293" s="2"/>
      <c r="O12293" s="2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</row>
    <row r="12294">
      <c r="A12294" s="2"/>
      <c r="B12294" s="2"/>
      <c r="C12294" s="2"/>
      <c r="D12294" s="2"/>
      <c r="E12294" s="2"/>
      <c r="F12294" s="2"/>
      <c r="G12294" s="2"/>
      <c r="H12294" s="2"/>
      <c r="I12294" s="2"/>
      <c r="J12294" s="2"/>
      <c r="K12294" s="2"/>
      <c r="L12294" s="2"/>
      <c r="M12294" s="2"/>
      <c r="N12294" s="2"/>
      <c r="O12294" s="2"/>
      <c r="P12294" s="2"/>
      <c r="Q12294" s="2"/>
      <c r="R12294" s="2"/>
      <c r="S12294" s="2"/>
      <c r="T12294" s="2"/>
      <c r="U12294" s="2"/>
      <c r="V12294" s="2"/>
      <c r="W12294" s="2"/>
      <c r="X12294" s="2"/>
      <c r="Y12294" s="2"/>
      <c r="Z12294" s="2"/>
    </row>
    <row r="12295">
      <c r="A12295" s="2"/>
      <c r="B12295" s="2"/>
      <c r="C12295" s="2"/>
      <c r="D12295" s="2"/>
      <c r="E12295" s="2"/>
      <c r="F12295" s="2"/>
      <c r="G12295" s="2"/>
      <c r="H12295" s="2"/>
      <c r="I12295" s="2"/>
      <c r="J12295" s="2"/>
      <c r="K12295" s="2"/>
      <c r="L12295" s="2"/>
      <c r="M12295" s="2"/>
      <c r="N12295" s="2"/>
      <c r="O12295" s="2"/>
      <c r="P12295" s="2"/>
      <c r="Q12295" s="2"/>
      <c r="R12295" s="2"/>
      <c r="S12295" s="2"/>
      <c r="T12295" s="2"/>
      <c r="U12295" s="2"/>
      <c r="V12295" s="2"/>
      <c r="W12295" s="2"/>
      <c r="X12295" s="2"/>
      <c r="Y12295" s="2"/>
      <c r="Z12295" s="2"/>
    </row>
    <row r="12296">
      <c r="A12296" s="2"/>
      <c r="B12296" s="2"/>
      <c r="C12296" s="2"/>
      <c r="D12296" s="2"/>
      <c r="E12296" s="2"/>
      <c r="F12296" s="2"/>
      <c r="G12296" s="2"/>
      <c r="H12296" s="2"/>
      <c r="I12296" s="2"/>
      <c r="J12296" s="2"/>
      <c r="K12296" s="2"/>
      <c r="L12296" s="2"/>
      <c r="M12296" s="2"/>
      <c r="N12296" s="2"/>
      <c r="O12296" s="2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</row>
    <row r="12297">
      <c r="A12297" s="2"/>
      <c r="B12297" s="2"/>
      <c r="C12297" s="2"/>
      <c r="D12297" s="2"/>
      <c r="E12297" s="2"/>
      <c r="F12297" s="2"/>
      <c r="G12297" s="2"/>
      <c r="H12297" s="2"/>
      <c r="I12297" s="2"/>
      <c r="J12297" s="2"/>
      <c r="K12297" s="2"/>
      <c r="L12297" s="2"/>
      <c r="M12297" s="2"/>
      <c r="N12297" s="2"/>
      <c r="O12297" s="2"/>
      <c r="P12297" s="2"/>
      <c r="Q12297" s="2"/>
      <c r="R12297" s="2"/>
      <c r="S12297" s="2"/>
      <c r="T12297" s="2"/>
      <c r="U12297" s="2"/>
      <c r="V12297" s="2"/>
      <c r="W12297" s="2"/>
      <c r="X12297" s="2"/>
      <c r="Y12297" s="2"/>
      <c r="Z12297" s="2"/>
    </row>
    <row r="12298">
      <c r="A12298" s="2"/>
      <c r="B12298" s="2"/>
      <c r="C12298" s="2"/>
      <c r="D12298" s="2"/>
      <c r="E12298" s="2"/>
      <c r="F12298" s="2"/>
      <c r="G12298" s="2"/>
      <c r="H12298" s="2"/>
      <c r="I12298" s="2"/>
      <c r="J12298" s="2"/>
      <c r="K12298" s="2"/>
      <c r="L12298" s="2"/>
      <c r="M12298" s="2"/>
      <c r="N12298" s="2"/>
      <c r="O12298" s="2"/>
      <c r="P12298" s="2"/>
      <c r="Q12298" s="2"/>
      <c r="R12298" s="2"/>
      <c r="S12298" s="2"/>
      <c r="T12298" s="2"/>
      <c r="U12298" s="2"/>
      <c r="V12298" s="2"/>
      <c r="W12298" s="2"/>
      <c r="X12298" s="2"/>
      <c r="Y12298" s="2"/>
      <c r="Z12298" s="2"/>
    </row>
    <row r="12299">
      <c r="A12299" s="2"/>
      <c r="B12299" s="2"/>
      <c r="C12299" s="2"/>
      <c r="D12299" s="2"/>
      <c r="E12299" s="2"/>
      <c r="F12299" s="2"/>
      <c r="G12299" s="2"/>
      <c r="H12299" s="2"/>
      <c r="I12299" s="2"/>
      <c r="J12299" s="2"/>
      <c r="K12299" s="2"/>
      <c r="L12299" s="2"/>
      <c r="M12299" s="2"/>
      <c r="N12299" s="2"/>
      <c r="O12299" s="2"/>
      <c r="P12299" s="2"/>
      <c r="Q12299" s="2"/>
      <c r="R12299" s="2"/>
      <c r="S12299" s="2"/>
      <c r="T12299" s="2"/>
      <c r="U12299" s="2"/>
      <c r="V12299" s="2"/>
      <c r="W12299" s="2"/>
      <c r="X12299" s="2"/>
      <c r="Y12299" s="2"/>
      <c r="Z12299" s="2"/>
    </row>
    <row r="12300">
      <c r="A12300" s="2"/>
      <c r="B12300" s="2"/>
      <c r="C12300" s="2"/>
      <c r="D12300" s="2"/>
      <c r="E12300" s="2"/>
      <c r="F12300" s="2"/>
      <c r="G12300" s="2"/>
      <c r="H12300" s="2"/>
      <c r="I12300" s="2"/>
      <c r="J12300" s="2"/>
      <c r="K12300" s="2"/>
      <c r="L12300" s="2"/>
      <c r="M12300" s="2"/>
      <c r="N12300" s="2"/>
      <c r="O12300" s="2"/>
      <c r="P12300" s="2"/>
      <c r="Q12300" s="2"/>
      <c r="R12300" s="2"/>
      <c r="S12300" s="2"/>
      <c r="T12300" s="2"/>
      <c r="U12300" s="2"/>
      <c r="V12300" s="2"/>
      <c r="W12300" s="2"/>
      <c r="X12300" s="2"/>
      <c r="Y12300" s="2"/>
      <c r="Z12300" s="2"/>
    </row>
    <row r="12301">
      <c r="A12301" s="2"/>
      <c r="B12301" s="2"/>
      <c r="C12301" s="2"/>
      <c r="D12301" s="2"/>
      <c r="E12301" s="2"/>
      <c r="F12301" s="2"/>
      <c r="G12301" s="2"/>
      <c r="H12301" s="2"/>
      <c r="I12301" s="2"/>
      <c r="J12301" s="2"/>
      <c r="K12301" s="2"/>
      <c r="L12301" s="2"/>
      <c r="M12301" s="2"/>
      <c r="N12301" s="2"/>
      <c r="O12301" s="2"/>
      <c r="P12301" s="2"/>
      <c r="Q12301" s="2"/>
      <c r="R12301" s="2"/>
      <c r="S12301" s="2"/>
      <c r="T12301" s="2"/>
      <c r="U12301" s="2"/>
      <c r="V12301" s="2"/>
      <c r="W12301" s="2"/>
      <c r="X12301" s="2"/>
      <c r="Y12301" s="2"/>
      <c r="Z12301" s="2"/>
    </row>
    <row r="12302">
      <c r="A12302" s="2"/>
      <c r="B12302" s="2"/>
      <c r="C12302" s="2"/>
      <c r="D12302" s="2"/>
      <c r="E12302" s="2"/>
      <c r="F12302" s="2"/>
      <c r="G12302" s="2"/>
      <c r="H12302" s="2"/>
      <c r="I12302" s="2"/>
      <c r="J12302" s="2"/>
      <c r="K12302" s="2"/>
      <c r="L12302" s="2"/>
      <c r="M12302" s="2"/>
      <c r="N12302" s="2"/>
      <c r="O12302" s="2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</row>
    <row r="12303">
      <c r="A12303" s="2"/>
      <c r="B12303" s="2"/>
      <c r="C12303" s="2"/>
      <c r="D12303" s="2"/>
      <c r="E12303" s="2"/>
      <c r="F12303" s="2"/>
      <c r="G12303" s="2"/>
      <c r="H12303" s="2"/>
      <c r="I12303" s="2"/>
      <c r="J12303" s="2"/>
      <c r="K12303" s="2"/>
      <c r="L12303" s="2"/>
      <c r="M12303" s="2"/>
      <c r="N12303" s="2"/>
      <c r="O12303" s="2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</row>
    <row r="12304">
      <c r="A12304" s="2"/>
      <c r="B12304" s="2"/>
      <c r="C12304" s="2"/>
      <c r="D12304" s="2"/>
      <c r="E12304" s="2"/>
      <c r="F12304" s="2"/>
      <c r="G12304" s="2"/>
      <c r="H12304" s="2"/>
      <c r="I12304" s="2"/>
      <c r="J12304" s="2"/>
      <c r="K12304" s="2"/>
      <c r="L12304" s="2"/>
      <c r="M12304" s="2"/>
      <c r="N12304" s="2"/>
      <c r="O12304" s="2"/>
      <c r="P12304" s="2"/>
      <c r="Q12304" s="2"/>
      <c r="R12304" s="2"/>
      <c r="S12304" s="2"/>
      <c r="T12304" s="2"/>
      <c r="U12304" s="2"/>
      <c r="V12304" s="2"/>
      <c r="W12304" s="2"/>
      <c r="X12304" s="2"/>
      <c r="Y12304" s="2"/>
      <c r="Z12304" s="2"/>
    </row>
    <row r="12305">
      <c r="A12305" s="2"/>
      <c r="B12305" s="2"/>
      <c r="C12305" s="2"/>
      <c r="D12305" s="2"/>
      <c r="E12305" s="2"/>
      <c r="F12305" s="2"/>
      <c r="G12305" s="2"/>
      <c r="H12305" s="2"/>
      <c r="I12305" s="2"/>
      <c r="J12305" s="2"/>
      <c r="K12305" s="2"/>
      <c r="L12305" s="2"/>
      <c r="M12305" s="2"/>
      <c r="N12305" s="2"/>
      <c r="O12305" s="2"/>
      <c r="P12305" s="2"/>
      <c r="Q12305" s="2"/>
      <c r="R12305" s="2"/>
      <c r="S12305" s="2"/>
      <c r="T12305" s="2"/>
      <c r="U12305" s="2"/>
      <c r="V12305" s="2"/>
      <c r="W12305" s="2"/>
      <c r="X12305" s="2"/>
      <c r="Y12305" s="2"/>
      <c r="Z12305" s="2"/>
    </row>
    <row r="12306">
      <c r="A12306" s="2"/>
      <c r="B12306" s="2"/>
      <c r="C12306" s="2"/>
      <c r="D12306" s="2"/>
      <c r="E12306" s="2"/>
      <c r="F12306" s="2"/>
      <c r="G12306" s="2"/>
      <c r="H12306" s="2"/>
      <c r="I12306" s="2"/>
      <c r="J12306" s="2"/>
      <c r="K12306" s="2"/>
      <c r="L12306" s="2"/>
      <c r="M12306" s="2"/>
      <c r="N12306" s="2"/>
      <c r="O12306" s="2"/>
      <c r="P12306" s="2"/>
      <c r="Q12306" s="2"/>
      <c r="R12306" s="2"/>
      <c r="S12306" s="2"/>
      <c r="T12306" s="2"/>
      <c r="U12306" s="2"/>
      <c r="V12306" s="2"/>
      <c r="W12306" s="2"/>
      <c r="X12306" s="2"/>
      <c r="Y12306" s="2"/>
      <c r="Z12306" s="2"/>
    </row>
    <row r="12307">
      <c r="A12307" s="2"/>
      <c r="B12307" s="2"/>
      <c r="C12307" s="2"/>
      <c r="D12307" s="2"/>
      <c r="E12307" s="2"/>
      <c r="F12307" s="2"/>
      <c r="G12307" s="2"/>
      <c r="H12307" s="2"/>
      <c r="I12307" s="2"/>
      <c r="J12307" s="2"/>
      <c r="K12307" s="2"/>
      <c r="L12307" s="2"/>
      <c r="M12307" s="2"/>
      <c r="N12307" s="2"/>
      <c r="O12307" s="2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</row>
    <row r="12308">
      <c r="A12308" s="2"/>
      <c r="B12308" s="2"/>
      <c r="C12308" s="2"/>
      <c r="D12308" s="2"/>
      <c r="E12308" s="2"/>
      <c r="F12308" s="2"/>
      <c r="G12308" s="2"/>
      <c r="H12308" s="2"/>
      <c r="I12308" s="2"/>
      <c r="J12308" s="2"/>
      <c r="K12308" s="2"/>
      <c r="L12308" s="2"/>
      <c r="M12308" s="2"/>
      <c r="N12308" s="2"/>
      <c r="O12308" s="2"/>
      <c r="P12308" s="2"/>
      <c r="Q12308" s="2"/>
      <c r="R12308" s="2"/>
      <c r="S12308" s="2"/>
      <c r="T12308" s="2"/>
      <c r="U12308" s="2"/>
      <c r="V12308" s="2"/>
      <c r="W12308" s="2"/>
      <c r="X12308" s="2"/>
      <c r="Y12308" s="2"/>
      <c r="Z12308" s="2"/>
    </row>
    <row r="12309">
      <c r="A12309" s="2"/>
      <c r="B12309" s="2"/>
      <c r="C12309" s="2"/>
      <c r="D12309" s="2"/>
      <c r="E12309" s="2"/>
      <c r="F12309" s="2"/>
      <c r="G12309" s="2"/>
      <c r="H12309" s="2"/>
      <c r="I12309" s="2"/>
      <c r="J12309" s="2"/>
      <c r="K12309" s="2"/>
      <c r="L12309" s="2"/>
      <c r="M12309" s="2"/>
      <c r="N12309" s="2"/>
      <c r="O12309" s="2"/>
      <c r="P12309" s="2"/>
      <c r="Q12309" s="2"/>
      <c r="R12309" s="2"/>
      <c r="S12309" s="2"/>
      <c r="T12309" s="2"/>
      <c r="U12309" s="2"/>
      <c r="V12309" s="2"/>
      <c r="W12309" s="2"/>
      <c r="X12309" s="2"/>
      <c r="Y12309" s="2"/>
      <c r="Z12309" s="2"/>
    </row>
    <row r="12310">
      <c r="A12310" s="2"/>
      <c r="B12310" s="2"/>
      <c r="C12310" s="2"/>
      <c r="D12310" s="2"/>
      <c r="E12310" s="2"/>
      <c r="F12310" s="2"/>
      <c r="G12310" s="2"/>
      <c r="H12310" s="2"/>
      <c r="I12310" s="2"/>
      <c r="J12310" s="2"/>
      <c r="K12310" s="2"/>
      <c r="L12310" s="2"/>
      <c r="M12310" s="2"/>
      <c r="N12310" s="2"/>
      <c r="O12310" s="2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</row>
    <row r="12311">
      <c r="A12311" s="2"/>
      <c r="B12311" s="2"/>
      <c r="C12311" s="2"/>
      <c r="D12311" s="2"/>
      <c r="E12311" s="2"/>
      <c r="F12311" s="2"/>
      <c r="G12311" s="2"/>
      <c r="H12311" s="2"/>
      <c r="I12311" s="2"/>
      <c r="J12311" s="2"/>
      <c r="K12311" s="2"/>
      <c r="L12311" s="2"/>
      <c r="M12311" s="2"/>
      <c r="N12311" s="2"/>
      <c r="O12311" s="2"/>
      <c r="P12311" s="2"/>
      <c r="Q12311" s="2"/>
      <c r="R12311" s="2"/>
      <c r="S12311" s="2"/>
      <c r="T12311" s="2"/>
      <c r="U12311" s="2"/>
      <c r="V12311" s="2"/>
      <c r="W12311" s="2"/>
      <c r="X12311" s="2"/>
      <c r="Y12311" s="2"/>
      <c r="Z12311" s="2"/>
    </row>
    <row r="12312">
      <c r="A12312" s="2"/>
      <c r="B12312" s="2"/>
      <c r="C12312" s="2"/>
      <c r="D12312" s="2"/>
      <c r="E12312" s="2"/>
      <c r="F12312" s="2"/>
      <c r="G12312" s="2"/>
      <c r="H12312" s="2"/>
      <c r="I12312" s="2"/>
      <c r="J12312" s="2"/>
      <c r="K12312" s="2"/>
      <c r="L12312" s="2"/>
      <c r="M12312" s="2"/>
      <c r="N12312" s="2"/>
      <c r="O12312" s="2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</row>
    <row r="12313">
      <c r="A12313" s="2"/>
      <c r="B12313" s="2"/>
      <c r="C12313" s="2"/>
      <c r="D12313" s="2"/>
      <c r="E12313" s="2"/>
      <c r="F12313" s="2"/>
      <c r="G12313" s="2"/>
      <c r="H12313" s="2"/>
      <c r="I12313" s="2"/>
      <c r="J12313" s="2"/>
      <c r="K12313" s="2"/>
      <c r="L12313" s="2"/>
      <c r="M12313" s="2"/>
      <c r="N12313" s="2"/>
      <c r="O12313" s="2"/>
      <c r="P12313" s="2"/>
      <c r="Q12313" s="2"/>
      <c r="R12313" s="2"/>
      <c r="S12313" s="2"/>
      <c r="T12313" s="2"/>
      <c r="U12313" s="2"/>
      <c r="V12313" s="2"/>
      <c r="W12313" s="2"/>
      <c r="X12313" s="2"/>
      <c r="Y12313" s="2"/>
      <c r="Z12313" s="2"/>
    </row>
    <row r="12314">
      <c r="A12314" s="2"/>
      <c r="B12314" s="2"/>
      <c r="C12314" s="2"/>
      <c r="D12314" s="2"/>
      <c r="E12314" s="2"/>
      <c r="F12314" s="2"/>
      <c r="G12314" s="2"/>
      <c r="H12314" s="2"/>
      <c r="I12314" s="2"/>
      <c r="J12314" s="2"/>
      <c r="K12314" s="2"/>
      <c r="L12314" s="2"/>
      <c r="M12314" s="2"/>
      <c r="N12314" s="2"/>
      <c r="O12314" s="2"/>
      <c r="P12314" s="2"/>
      <c r="Q12314" s="2"/>
      <c r="R12314" s="2"/>
      <c r="S12314" s="2"/>
      <c r="T12314" s="2"/>
      <c r="U12314" s="2"/>
      <c r="V12314" s="2"/>
      <c r="W12314" s="2"/>
      <c r="X12314" s="2"/>
      <c r="Y12314" s="2"/>
      <c r="Z12314" s="2"/>
    </row>
    <row r="12315">
      <c r="A12315" s="2"/>
      <c r="B12315" s="2"/>
      <c r="C12315" s="2"/>
      <c r="D12315" s="2"/>
      <c r="E12315" s="2"/>
      <c r="F12315" s="2"/>
      <c r="G12315" s="2"/>
      <c r="H12315" s="2"/>
      <c r="I12315" s="2"/>
      <c r="J12315" s="2"/>
      <c r="K12315" s="2"/>
      <c r="L12315" s="2"/>
      <c r="M12315" s="2"/>
      <c r="N12315" s="2"/>
      <c r="O12315" s="2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</row>
    <row r="12316">
      <c r="A12316" s="2"/>
      <c r="B12316" s="2"/>
      <c r="C12316" s="2"/>
      <c r="D12316" s="2"/>
      <c r="E12316" s="2"/>
      <c r="F12316" s="2"/>
      <c r="G12316" s="2"/>
      <c r="H12316" s="2"/>
      <c r="I12316" s="2"/>
      <c r="J12316" s="2"/>
      <c r="K12316" s="2"/>
      <c r="L12316" s="2"/>
      <c r="M12316" s="2"/>
      <c r="N12316" s="2"/>
      <c r="O12316" s="2"/>
      <c r="P12316" s="2"/>
      <c r="Q12316" s="2"/>
      <c r="R12316" s="2"/>
      <c r="S12316" s="2"/>
      <c r="T12316" s="2"/>
      <c r="U12316" s="2"/>
      <c r="V12316" s="2"/>
      <c r="W12316" s="2"/>
      <c r="X12316" s="2"/>
      <c r="Y12316" s="2"/>
      <c r="Z12316" s="2"/>
    </row>
    <row r="12317">
      <c r="A12317" s="2"/>
      <c r="B12317" s="2"/>
      <c r="C12317" s="2"/>
      <c r="D12317" s="2"/>
      <c r="E12317" s="2"/>
      <c r="F12317" s="2"/>
      <c r="G12317" s="2"/>
      <c r="H12317" s="2"/>
      <c r="I12317" s="2"/>
      <c r="J12317" s="2"/>
      <c r="K12317" s="2"/>
      <c r="L12317" s="2"/>
      <c r="M12317" s="2"/>
      <c r="N12317" s="2"/>
      <c r="O12317" s="2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</row>
    <row r="12318">
      <c r="A12318" s="2"/>
      <c r="B12318" s="2"/>
      <c r="C12318" s="2"/>
      <c r="D12318" s="2"/>
      <c r="E12318" s="2"/>
      <c r="F12318" s="2"/>
      <c r="G12318" s="2"/>
      <c r="H12318" s="2"/>
      <c r="I12318" s="2"/>
      <c r="J12318" s="2"/>
      <c r="K12318" s="2"/>
      <c r="L12318" s="2"/>
      <c r="M12318" s="2"/>
      <c r="N12318" s="2"/>
      <c r="O12318" s="2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</row>
    <row r="12319">
      <c r="A12319" s="2"/>
      <c r="B12319" s="2"/>
      <c r="C12319" s="2"/>
      <c r="D12319" s="2"/>
      <c r="E12319" s="2"/>
      <c r="F12319" s="2"/>
      <c r="G12319" s="2"/>
      <c r="H12319" s="2"/>
      <c r="I12319" s="2"/>
      <c r="J12319" s="2"/>
      <c r="K12319" s="2"/>
      <c r="L12319" s="2"/>
      <c r="M12319" s="2"/>
      <c r="N12319" s="2"/>
      <c r="O12319" s="2"/>
      <c r="P12319" s="2"/>
      <c r="Q12319" s="2"/>
      <c r="R12319" s="2"/>
      <c r="S12319" s="2"/>
      <c r="T12319" s="2"/>
      <c r="U12319" s="2"/>
      <c r="V12319" s="2"/>
      <c r="W12319" s="2"/>
      <c r="X12319" s="2"/>
      <c r="Y12319" s="2"/>
      <c r="Z12319" s="2"/>
    </row>
    <row r="12320">
      <c r="A12320" s="2"/>
      <c r="B12320" s="2"/>
      <c r="C12320" s="2"/>
      <c r="D12320" s="2"/>
      <c r="E12320" s="2"/>
      <c r="F12320" s="2"/>
      <c r="G12320" s="2"/>
      <c r="H12320" s="2"/>
      <c r="I12320" s="2"/>
      <c r="J12320" s="2"/>
      <c r="K12320" s="2"/>
      <c r="L12320" s="2"/>
      <c r="M12320" s="2"/>
      <c r="N12320" s="2"/>
      <c r="O12320" s="2"/>
      <c r="P12320" s="2"/>
      <c r="Q12320" s="2"/>
      <c r="R12320" s="2"/>
      <c r="S12320" s="2"/>
      <c r="T12320" s="2"/>
      <c r="U12320" s="2"/>
      <c r="V12320" s="2"/>
      <c r="W12320" s="2"/>
      <c r="X12320" s="2"/>
      <c r="Y12320" s="2"/>
      <c r="Z12320" s="2"/>
    </row>
    <row r="12321">
      <c r="A12321" s="2"/>
      <c r="B12321" s="2"/>
      <c r="C12321" s="2"/>
      <c r="D12321" s="2"/>
      <c r="E12321" s="2"/>
      <c r="F12321" s="2"/>
      <c r="G12321" s="2"/>
      <c r="H12321" s="2"/>
      <c r="I12321" s="2"/>
      <c r="J12321" s="2"/>
      <c r="K12321" s="2"/>
      <c r="L12321" s="2"/>
      <c r="M12321" s="2"/>
      <c r="N12321" s="2"/>
      <c r="O12321" s="2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</row>
    <row r="12322">
      <c r="A12322" s="2"/>
      <c r="B12322" s="2"/>
      <c r="C12322" s="2"/>
      <c r="D12322" s="2"/>
      <c r="E12322" s="2"/>
      <c r="F12322" s="2"/>
      <c r="G12322" s="2"/>
      <c r="H12322" s="2"/>
      <c r="I12322" s="2"/>
      <c r="J12322" s="2"/>
      <c r="K12322" s="2"/>
      <c r="L12322" s="2"/>
      <c r="M12322" s="2"/>
      <c r="N12322" s="2"/>
      <c r="O12322" s="2"/>
      <c r="P12322" s="2"/>
      <c r="Q12322" s="2"/>
      <c r="R12322" s="2"/>
      <c r="S12322" s="2"/>
      <c r="T12322" s="2"/>
      <c r="U12322" s="2"/>
      <c r="V12322" s="2"/>
      <c r="W12322" s="2"/>
      <c r="X12322" s="2"/>
      <c r="Y12322" s="2"/>
      <c r="Z12322" s="2"/>
    </row>
    <row r="12323">
      <c r="A12323" s="2"/>
      <c r="B12323" s="2"/>
      <c r="C12323" s="2"/>
      <c r="D12323" s="2"/>
      <c r="E12323" s="2"/>
      <c r="F12323" s="2"/>
      <c r="G12323" s="2"/>
      <c r="H12323" s="2"/>
      <c r="I12323" s="2"/>
      <c r="J12323" s="2"/>
      <c r="K12323" s="2"/>
      <c r="L12323" s="2"/>
      <c r="M12323" s="2"/>
      <c r="N12323" s="2"/>
      <c r="O12323" s="2"/>
      <c r="P12323" s="2"/>
      <c r="Q12323" s="2"/>
      <c r="R12323" s="2"/>
      <c r="S12323" s="2"/>
      <c r="T12323" s="2"/>
      <c r="U12323" s="2"/>
      <c r="V12323" s="2"/>
      <c r="W12323" s="2"/>
      <c r="X12323" s="2"/>
      <c r="Y12323" s="2"/>
      <c r="Z12323" s="2"/>
    </row>
    <row r="12324">
      <c r="A12324" s="2"/>
      <c r="B12324" s="2"/>
      <c r="C12324" s="2"/>
      <c r="D12324" s="2"/>
      <c r="E12324" s="2"/>
      <c r="F12324" s="2"/>
      <c r="G12324" s="2"/>
      <c r="H12324" s="2"/>
      <c r="I12324" s="2"/>
      <c r="J12324" s="2"/>
      <c r="K12324" s="2"/>
      <c r="L12324" s="2"/>
      <c r="M12324" s="2"/>
      <c r="N12324" s="2"/>
      <c r="O12324" s="2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</row>
    <row r="12325">
      <c r="A12325" s="2"/>
      <c r="B12325" s="2"/>
      <c r="C12325" s="2"/>
      <c r="D12325" s="2"/>
      <c r="E12325" s="2"/>
      <c r="F12325" s="2"/>
      <c r="G12325" s="2"/>
      <c r="H12325" s="2"/>
      <c r="I12325" s="2"/>
      <c r="J12325" s="2"/>
      <c r="K12325" s="2"/>
      <c r="L12325" s="2"/>
      <c r="M12325" s="2"/>
      <c r="N12325" s="2"/>
      <c r="O12325" s="2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</row>
    <row r="12326">
      <c r="A12326" s="2"/>
      <c r="B12326" s="2"/>
      <c r="C12326" s="2"/>
      <c r="D12326" s="2"/>
      <c r="E12326" s="2"/>
      <c r="F12326" s="2"/>
      <c r="G12326" s="2"/>
      <c r="H12326" s="2"/>
      <c r="I12326" s="2"/>
      <c r="J12326" s="2"/>
      <c r="K12326" s="2"/>
      <c r="L12326" s="2"/>
      <c r="M12326" s="2"/>
      <c r="N12326" s="2"/>
      <c r="O12326" s="2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</row>
    <row r="12327">
      <c r="A12327" s="2"/>
      <c r="B12327" s="2"/>
      <c r="C12327" s="2"/>
      <c r="D12327" s="2"/>
      <c r="E12327" s="2"/>
      <c r="F12327" s="2"/>
      <c r="G12327" s="2"/>
      <c r="H12327" s="2"/>
      <c r="I12327" s="2"/>
      <c r="J12327" s="2"/>
      <c r="K12327" s="2"/>
      <c r="L12327" s="2"/>
      <c r="M12327" s="2"/>
      <c r="N12327" s="2"/>
      <c r="O12327" s="2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</row>
    <row r="12328">
      <c r="A12328" s="2"/>
      <c r="B12328" s="2"/>
      <c r="C12328" s="2"/>
      <c r="D12328" s="2"/>
      <c r="E12328" s="2"/>
      <c r="F12328" s="2"/>
      <c r="G12328" s="2"/>
      <c r="H12328" s="2"/>
      <c r="I12328" s="2"/>
      <c r="J12328" s="2"/>
      <c r="K12328" s="2"/>
      <c r="L12328" s="2"/>
      <c r="M12328" s="2"/>
      <c r="N12328" s="2"/>
      <c r="O12328" s="2"/>
      <c r="P12328" s="2"/>
      <c r="Q12328" s="2"/>
      <c r="R12328" s="2"/>
      <c r="S12328" s="2"/>
      <c r="T12328" s="2"/>
      <c r="U12328" s="2"/>
      <c r="V12328" s="2"/>
      <c r="W12328" s="2"/>
      <c r="X12328" s="2"/>
      <c r="Y12328" s="2"/>
      <c r="Z12328" s="2"/>
    </row>
    <row r="12329">
      <c r="A12329" s="2"/>
      <c r="B12329" s="2"/>
      <c r="C12329" s="2"/>
      <c r="D12329" s="2"/>
      <c r="E12329" s="2"/>
      <c r="F12329" s="2"/>
      <c r="G12329" s="2"/>
      <c r="H12329" s="2"/>
      <c r="I12329" s="2"/>
      <c r="J12329" s="2"/>
      <c r="K12329" s="2"/>
      <c r="L12329" s="2"/>
      <c r="M12329" s="2"/>
      <c r="N12329" s="2"/>
      <c r="O12329" s="2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</row>
    <row r="12330">
      <c r="A12330" s="2"/>
      <c r="B12330" s="2"/>
      <c r="C12330" s="2"/>
      <c r="D12330" s="2"/>
      <c r="E12330" s="2"/>
      <c r="F12330" s="2"/>
      <c r="G12330" s="2"/>
      <c r="H12330" s="2"/>
      <c r="I12330" s="2"/>
      <c r="J12330" s="2"/>
      <c r="K12330" s="2"/>
      <c r="L12330" s="2"/>
      <c r="M12330" s="2"/>
      <c r="N12330" s="2"/>
      <c r="O12330" s="2"/>
      <c r="P12330" s="2"/>
      <c r="Q12330" s="2"/>
      <c r="R12330" s="2"/>
      <c r="S12330" s="2"/>
      <c r="T12330" s="2"/>
      <c r="U12330" s="2"/>
      <c r="V12330" s="2"/>
      <c r="W12330" s="2"/>
      <c r="X12330" s="2"/>
      <c r="Y12330" s="2"/>
      <c r="Z12330" s="2"/>
    </row>
    <row r="12331">
      <c r="A12331" s="2"/>
      <c r="B12331" s="2"/>
      <c r="C12331" s="2"/>
      <c r="D12331" s="2"/>
      <c r="E12331" s="2"/>
      <c r="F12331" s="2"/>
      <c r="G12331" s="2"/>
      <c r="H12331" s="2"/>
      <c r="I12331" s="2"/>
      <c r="J12331" s="2"/>
      <c r="K12331" s="2"/>
      <c r="L12331" s="2"/>
      <c r="M12331" s="2"/>
      <c r="N12331" s="2"/>
      <c r="O12331" s="2"/>
      <c r="P12331" s="2"/>
      <c r="Q12331" s="2"/>
      <c r="R12331" s="2"/>
      <c r="S12331" s="2"/>
      <c r="T12331" s="2"/>
      <c r="U12331" s="2"/>
      <c r="V12331" s="2"/>
      <c r="W12331" s="2"/>
      <c r="X12331" s="2"/>
      <c r="Y12331" s="2"/>
      <c r="Z12331" s="2"/>
    </row>
    <row r="12332">
      <c r="A12332" s="2"/>
      <c r="B12332" s="2"/>
      <c r="C12332" s="2"/>
      <c r="D12332" s="2"/>
      <c r="E12332" s="2"/>
      <c r="F12332" s="2"/>
      <c r="G12332" s="2"/>
      <c r="H12332" s="2"/>
      <c r="I12332" s="2"/>
      <c r="J12332" s="2"/>
      <c r="K12332" s="2"/>
      <c r="L12332" s="2"/>
      <c r="M12332" s="2"/>
      <c r="N12332" s="2"/>
      <c r="O12332" s="2"/>
      <c r="P12332" s="2"/>
      <c r="Q12332" s="2"/>
      <c r="R12332" s="2"/>
      <c r="S12332" s="2"/>
      <c r="T12332" s="2"/>
      <c r="U12332" s="2"/>
      <c r="V12332" s="2"/>
      <c r="W12332" s="2"/>
      <c r="X12332" s="2"/>
      <c r="Y12332" s="2"/>
      <c r="Z12332" s="2"/>
    </row>
    <row r="12333">
      <c r="A12333" s="2"/>
      <c r="B12333" s="2"/>
      <c r="C12333" s="2"/>
      <c r="D12333" s="2"/>
      <c r="E12333" s="2"/>
      <c r="F12333" s="2"/>
      <c r="G12333" s="2"/>
      <c r="H12333" s="2"/>
      <c r="I12333" s="2"/>
      <c r="J12333" s="2"/>
      <c r="K12333" s="2"/>
      <c r="L12333" s="2"/>
      <c r="M12333" s="2"/>
      <c r="N12333" s="2"/>
      <c r="O12333" s="2"/>
      <c r="P12333" s="2"/>
      <c r="Q12333" s="2"/>
      <c r="R12333" s="2"/>
      <c r="S12333" s="2"/>
      <c r="T12333" s="2"/>
      <c r="U12333" s="2"/>
      <c r="V12333" s="2"/>
      <c r="W12333" s="2"/>
      <c r="X12333" s="2"/>
      <c r="Y12333" s="2"/>
      <c r="Z12333" s="2"/>
    </row>
    <row r="12334">
      <c r="A12334" s="2"/>
      <c r="B12334" s="2"/>
      <c r="C12334" s="2"/>
      <c r="D12334" s="2"/>
      <c r="E12334" s="2"/>
      <c r="F12334" s="2"/>
      <c r="G12334" s="2"/>
      <c r="H12334" s="2"/>
      <c r="I12334" s="2"/>
      <c r="J12334" s="2"/>
      <c r="K12334" s="2"/>
      <c r="L12334" s="2"/>
      <c r="M12334" s="2"/>
      <c r="N12334" s="2"/>
      <c r="O12334" s="2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</row>
    <row r="12335">
      <c r="A12335" s="2"/>
      <c r="B12335" s="2"/>
      <c r="C12335" s="2"/>
      <c r="D12335" s="2"/>
      <c r="E12335" s="2"/>
      <c r="F12335" s="2"/>
      <c r="G12335" s="2"/>
      <c r="H12335" s="2"/>
      <c r="I12335" s="2"/>
      <c r="J12335" s="2"/>
      <c r="K12335" s="2"/>
      <c r="L12335" s="2"/>
      <c r="M12335" s="2"/>
      <c r="N12335" s="2"/>
      <c r="O12335" s="2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</row>
    <row r="12336">
      <c r="A12336" s="2"/>
      <c r="B12336" s="2"/>
      <c r="C12336" s="2"/>
      <c r="D12336" s="2"/>
      <c r="E12336" s="2"/>
      <c r="F12336" s="2"/>
      <c r="G12336" s="2"/>
      <c r="H12336" s="2"/>
      <c r="I12336" s="2"/>
      <c r="J12336" s="2"/>
      <c r="K12336" s="2"/>
      <c r="L12336" s="2"/>
      <c r="M12336" s="2"/>
      <c r="N12336" s="2"/>
      <c r="O12336" s="2"/>
      <c r="P12336" s="2"/>
      <c r="Q12336" s="2"/>
      <c r="R12336" s="2"/>
      <c r="S12336" s="2"/>
      <c r="T12336" s="2"/>
      <c r="U12336" s="2"/>
      <c r="V12336" s="2"/>
      <c r="W12336" s="2"/>
      <c r="X12336" s="2"/>
      <c r="Y12336" s="2"/>
      <c r="Z12336" s="2"/>
    </row>
    <row r="12337">
      <c r="A12337" s="2"/>
      <c r="B12337" s="2"/>
      <c r="C12337" s="2"/>
      <c r="D12337" s="2"/>
      <c r="E12337" s="2"/>
      <c r="F12337" s="2"/>
      <c r="G12337" s="2"/>
      <c r="H12337" s="2"/>
      <c r="I12337" s="2"/>
      <c r="J12337" s="2"/>
      <c r="K12337" s="2"/>
      <c r="L12337" s="2"/>
      <c r="M12337" s="2"/>
      <c r="N12337" s="2"/>
      <c r="O12337" s="2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</row>
    <row r="12338">
      <c r="A12338" s="2"/>
      <c r="B12338" s="2"/>
      <c r="C12338" s="2"/>
      <c r="D12338" s="2"/>
      <c r="E12338" s="2"/>
      <c r="F12338" s="2"/>
      <c r="G12338" s="2"/>
      <c r="H12338" s="2"/>
      <c r="I12338" s="2"/>
      <c r="J12338" s="2"/>
      <c r="K12338" s="2"/>
      <c r="L12338" s="2"/>
      <c r="M12338" s="2"/>
      <c r="N12338" s="2"/>
      <c r="O12338" s="2"/>
      <c r="P12338" s="2"/>
      <c r="Q12338" s="2"/>
      <c r="R12338" s="2"/>
      <c r="S12338" s="2"/>
      <c r="T12338" s="2"/>
      <c r="U12338" s="2"/>
      <c r="V12338" s="2"/>
      <c r="W12338" s="2"/>
      <c r="X12338" s="2"/>
      <c r="Y12338" s="2"/>
      <c r="Z12338" s="2"/>
    </row>
    <row r="12339">
      <c r="A12339" s="2"/>
      <c r="B12339" s="2"/>
      <c r="C12339" s="2"/>
      <c r="D12339" s="2"/>
      <c r="E12339" s="2"/>
      <c r="F12339" s="2"/>
      <c r="G12339" s="2"/>
      <c r="H12339" s="2"/>
      <c r="I12339" s="2"/>
      <c r="J12339" s="2"/>
      <c r="K12339" s="2"/>
      <c r="L12339" s="2"/>
      <c r="M12339" s="2"/>
      <c r="N12339" s="2"/>
      <c r="O12339" s="2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</row>
    <row r="12340">
      <c r="A12340" s="2"/>
      <c r="B12340" s="2"/>
      <c r="C12340" s="2"/>
      <c r="D12340" s="2"/>
      <c r="E12340" s="2"/>
      <c r="F12340" s="2"/>
      <c r="G12340" s="2"/>
      <c r="H12340" s="2"/>
      <c r="I12340" s="2"/>
      <c r="J12340" s="2"/>
      <c r="K12340" s="2"/>
      <c r="L12340" s="2"/>
      <c r="M12340" s="2"/>
      <c r="N12340" s="2"/>
      <c r="O12340" s="2"/>
      <c r="P12340" s="2"/>
      <c r="Q12340" s="2"/>
      <c r="R12340" s="2"/>
      <c r="S12340" s="2"/>
      <c r="T12340" s="2"/>
      <c r="U12340" s="2"/>
      <c r="V12340" s="2"/>
      <c r="W12340" s="2"/>
      <c r="X12340" s="2"/>
      <c r="Y12340" s="2"/>
      <c r="Z12340" s="2"/>
    </row>
    <row r="12341">
      <c r="A12341" s="2"/>
      <c r="B12341" s="2"/>
      <c r="C12341" s="2"/>
      <c r="D12341" s="2"/>
      <c r="E12341" s="2"/>
      <c r="F12341" s="2"/>
      <c r="G12341" s="2"/>
      <c r="H12341" s="2"/>
      <c r="I12341" s="2"/>
      <c r="J12341" s="2"/>
      <c r="K12341" s="2"/>
      <c r="L12341" s="2"/>
      <c r="M12341" s="2"/>
      <c r="N12341" s="2"/>
      <c r="O12341" s="2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</row>
    <row r="12342">
      <c r="A12342" s="2"/>
      <c r="B12342" s="2"/>
      <c r="C12342" s="2"/>
      <c r="D12342" s="2"/>
      <c r="E12342" s="2"/>
      <c r="F12342" s="2"/>
      <c r="G12342" s="2"/>
      <c r="H12342" s="2"/>
      <c r="I12342" s="2"/>
      <c r="J12342" s="2"/>
      <c r="K12342" s="2"/>
      <c r="L12342" s="2"/>
      <c r="M12342" s="2"/>
      <c r="N12342" s="2"/>
      <c r="O12342" s="2"/>
      <c r="P12342" s="2"/>
      <c r="Q12342" s="2"/>
      <c r="R12342" s="2"/>
      <c r="S12342" s="2"/>
      <c r="T12342" s="2"/>
      <c r="U12342" s="2"/>
      <c r="V12342" s="2"/>
      <c r="W12342" s="2"/>
      <c r="X12342" s="2"/>
      <c r="Y12342" s="2"/>
      <c r="Z12342" s="2"/>
    </row>
    <row r="12343">
      <c r="A12343" s="2"/>
      <c r="B12343" s="2"/>
      <c r="C12343" s="2"/>
      <c r="D12343" s="2"/>
      <c r="E12343" s="2"/>
      <c r="F12343" s="2"/>
      <c r="G12343" s="2"/>
      <c r="H12343" s="2"/>
      <c r="I12343" s="2"/>
      <c r="J12343" s="2"/>
      <c r="K12343" s="2"/>
      <c r="L12343" s="2"/>
      <c r="M12343" s="2"/>
      <c r="N12343" s="2"/>
      <c r="O12343" s="2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</row>
    <row r="12344">
      <c r="A12344" s="2"/>
      <c r="B12344" s="2"/>
      <c r="C12344" s="2"/>
      <c r="D12344" s="2"/>
      <c r="E12344" s="2"/>
      <c r="F12344" s="2"/>
      <c r="G12344" s="2"/>
      <c r="H12344" s="2"/>
      <c r="I12344" s="2"/>
      <c r="J12344" s="2"/>
      <c r="K12344" s="2"/>
      <c r="L12344" s="2"/>
      <c r="M12344" s="2"/>
      <c r="N12344" s="2"/>
      <c r="O12344" s="2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</row>
    <row r="12345">
      <c r="A12345" s="2"/>
      <c r="B12345" s="2"/>
      <c r="C12345" s="2"/>
      <c r="D12345" s="2"/>
      <c r="E12345" s="2"/>
      <c r="F12345" s="2"/>
      <c r="G12345" s="2"/>
      <c r="H12345" s="2"/>
      <c r="I12345" s="2"/>
      <c r="J12345" s="2"/>
      <c r="K12345" s="2"/>
      <c r="L12345" s="2"/>
      <c r="M12345" s="2"/>
      <c r="N12345" s="2"/>
      <c r="O12345" s="2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</row>
    <row r="12346">
      <c r="A12346" s="2"/>
      <c r="B12346" s="2"/>
      <c r="C12346" s="2"/>
      <c r="D12346" s="2"/>
      <c r="E12346" s="2"/>
      <c r="F12346" s="2"/>
      <c r="G12346" s="2"/>
      <c r="H12346" s="2"/>
      <c r="I12346" s="2"/>
      <c r="J12346" s="2"/>
      <c r="K12346" s="2"/>
      <c r="L12346" s="2"/>
      <c r="M12346" s="2"/>
      <c r="N12346" s="2"/>
      <c r="O12346" s="2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</row>
    <row r="12347">
      <c r="A12347" s="2"/>
      <c r="B12347" s="2"/>
      <c r="C12347" s="2"/>
      <c r="D12347" s="2"/>
      <c r="E12347" s="2"/>
      <c r="F12347" s="2"/>
      <c r="G12347" s="2"/>
      <c r="H12347" s="2"/>
      <c r="I12347" s="2"/>
      <c r="J12347" s="2"/>
      <c r="K12347" s="2"/>
      <c r="L12347" s="2"/>
      <c r="M12347" s="2"/>
      <c r="N12347" s="2"/>
      <c r="O12347" s="2"/>
      <c r="P12347" s="2"/>
      <c r="Q12347" s="2"/>
      <c r="R12347" s="2"/>
      <c r="S12347" s="2"/>
      <c r="T12347" s="2"/>
      <c r="U12347" s="2"/>
      <c r="V12347" s="2"/>
      <c r="W12347" s="2"/>
      <c r="X12347" s="2"/>
      <c r="Y12347" s="2"/>
      <c r="Z12347" s="2"/>
    </row>
    <row r="12348">
      <c r="A12348" s="2"/>
      <c r="B12348" s="2"/>
      <c r="C12348" s="2"/>
      <c r="D12348" s="2"/>
      <c r="E12348" s="2"/>
      <c r="F12348" s="2"/>
      <c r="G12348" s="2"/>
      <c r="H12348" s="2"/>
      <c r="I12348" s="2"/>
      <c r="J12348" s="2"/>
      <c r="K12348" s="2"/>
      <c r="L12348" s="2"/>
      <c r="M12348" s="2"/>
      <c r="N12348" s="2"/>
      <c r="O12348" s="2"/>
      <c r="P12348" s="2"/>
      <c r="Q12348" s="2"/>
      <c r="R12348" s="2"/>
      <c r="S12348" s="2"/>
      <c r="T12348" s="2"/>
      <c r="U12348" s="2"/>
      <c r="V12348" s="2"/>
      <c r="W12348" s="2"/>
      <c r="X12348" s="2"/>
      <c r="Y12348" s="2"/>
      <c r="Z12348" s="2"/>
    </row>
    <row r="12349">
      <c r="A12349" s="2"/>
      <c r="B12349" s="2"/>
      <c r="C12349" s="2"/>
      <c r="D12349" s="2"/>
      <c r="E12349" s="2"/>
      <c r="F12349" s="2"/>
      <c r="G12349" s="2"/>
      <c r="H12349" s="2"/>
      <c r="I12349" s="2"/>
      <c r="J12349" s="2"/>
      <c r="K12349" s="2"/>
      <c r="L12349" s="2"/>
      <c r="M12349" s="2"/>
      <c r="N12349" s="2"/>
      <c r="O12349" s="2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</row>
    <row r="12350">
      <c r="A12350" s="2"/>
      <c r="B12350" s="2"/>
      <c r="C12350" s="2"/>
      <c r="D12350" s="2"/>
      <c r="E12350" s="2"/>
      <c r="F12350" s="2"/>
      <c r="G12350" s="2"/>
      <c r="H12350" s="2"/>
      <c r="I12350" s="2"/>
      <c r="J12350" s="2"/>
      <c r="K12350" s="2"/>
      <c r="L12350" s="2"/>
      <c r="M12350" s="2"/>
      <c r="N12350" s="2"/>
      <c r="O12350" s="2"/>
      <c r="P12350" s="2"/>
      <c r="Q12350" s="2"/>
      <c r="R12350" s="2"/>
      <c r="S12350" s="2"/>
      <c r="T12350" s="2"/>
      <c r="U12350" s="2"/>
      <c r="V12350" s="2"/>
      <c r="W12350" s="2"/>
      <c r="X12350" s="2"/>
      <c r="Y12350" s="2"/>
      <c r="Z12350" s="2"/>
    </row>
    <row r="12351">
      <c r="A12351" s="2"/>
      <c r="B12351" s="2"/>
      <c r="C12351" s="2"/>
      <c r="D12351" s="2"/>
      <c r="E12351" s="2"/>
      <c r="F12351" s="2"/>
      <c r="G12351" s="2"/>
      <c r="H12351" s="2"/>
      <c r="I12351" s="2"/>
      <c r="J12351" s="2"/>
      <c r="K12351" s="2"/>
      <c r="L12351" s="2"/>
      <c r="M12351" s="2"/>
      <c r="N12351" s="2"/>
      <c r="O12351" s="2"/>
      <c r="P12351" s="2"/>
      <c r="Q12351" s="2"/>
      <c r="R12351" s="2"/>
      <c r="S12351" s="2"/>
      <c r="T12351" s="2"/>
      <c r="U12351" s="2"/>
      <c r="V12351" s="2"/>
      <c r="W12351" s="2"/>
      <c r="X12351" s="2"/>
      <c r="Y12351" s="2"/>
      <c r="Z12351" s="2"/>
    </row>
    <row r="12352">
      <c r="A12352" s="2"/>
      <c r="B12352" s="2"/>
      <c r="C12352" s="2"/>
      <c r="D12352" s="2"/>
      <c r="E12352" s="2"/>
      <c r="F12352" s="2"/>
      <c r="G12352" s="2"/>
      <c r="H12352" s="2"/>
      <c r="I12352" s="2"/>
      <c r="J12352" s="2"/>
      <c r="K12352" s="2"/>
      <c r="L12352" s="2"/>
      <c r="M12352" s="2"/>
      <c r="N12352" s="2"/>
      <c r="O12352" s="2"/>
      <c r="P12352" s="2"/>
      <c r="Q12352" s="2"/>
      <c r="R12352" s="2"/>
      <c r="S12352" s="2"/>
      <c r="T12352" s="2"/>
      <c r="U12352" s="2"/>
      <c r="V12352" s="2"/>
      <c r="W12352" s="2"/>
      <c r="X12352" s="2"/>
      <c r="Y12352" s="2"/>
      <c r="Z12352" s="2"/>
    </row>
    <row r="12353">
      <c r="A12353" s="2"/>
      <c r="B12353" s="2"/>
      <c r="C12353" s="2"/>
      <c r="D12353" s="2"/>
      <c r="E12353" s="2"/>
      <c r="F12353" s="2"/>
      <c r="G12353" s="2"/>
      <c r="H12353" s="2"/>
      <c r="I12353" s="2"/>
      <c r="J12353" s="2"/>
      <c r="K12353" s="2"/>
      <c r="L12353" s="2"/>
      <c r="M12353" s="2"/>
      <c r="N12353" s="2"/>
      <c r="O12353" s="2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</row>
    <row r="12354">
      <c r="A12354" s="2"/>
      <c r="B12354" s="2"/>
      <c r="C12354" s="2"/>
      <c r="D12354" s="2"/>
      <c r="E12354" s="2"/>
      <c r="F12354" s="2"/>
      <c r="G12354" s="2"/>
      <c r="H12354" s="2"/>
      <c r="I12354" s="2"/>
      <c r="J12354" s="2"/>
      <c r="K12354" s="2"/>
      <c r="L12354" s="2"/>
      <c r="M12354" s="2"/>
      <c r="N12354" s="2"/>
      <c r="O12354" s="2"/>
      <c r="P12354" s="2"/>
      <c r="Q12354" s="2"/>
      <c r="R12354" s="2"/>
      <c r="S12354" s="2"/>
      <c r="T12354" s="2"/>
      <c r="U12354" s="2"/>
      <c r="V12354" s="2"/>
      <c r="W12354" s="2"/>
      <c r="X12354" s="2"/>
      <c r="Y12354" s="2"/>
      <c r="Z12354" s="2"/>
    </row>
    <row r="12355">
      <c r="A12355" s="2"/>
      <c r="B12355" s="2"/>
      <c r="C12355" s="2"/>
      <c r="D12355" s="2"/>
      <c r="E12355" s="2"/>
      <c r="F12355" s="2"/>
      <c r="G12355" s="2"/>
      <c r="H12355" s="2"/>
      <c r="I12355" s="2"/>
      <c r="J12355" s="2"/>
      <c r="K12355" s="2"/>
      <c r="L12355" s="2"/>
      <c r="M12355" s="2"/>
      <c r="N12355" s="2"/>
      <c r="O12355" s="2"/>
      <c r="P12355" s="2"/>
      <c r="Q12355" s="2"/>
      <c r="R12355" s="2"/>
      <c r="S12355" s="2"/>
      <c r="T12355" s="2"/>
      <c r="U12355" s="2"/>
      <c r="V12355" s="2"/>
      <c r="W12355" s="2"/>
      <c r="X12355" s="2"/>
      <c r="Y12355" s="2"/>
      <c r="Z12355" s="2"/>
    </row>
    <row r="12356">
      <c r="A12356" s="2"/>
      <c r="B12356" s="2"/>
      <c r="C12356" s="2"/>
      <c r="D12356" s="2"/>
      <c r="E12356" s="2"/>
      <c r="F12356" s="2"/>
      <c r="G12356" s="2"/>
      <c r="H12356" s="2"/>
      <c r="I12356" s="2"/>
      <c r="J12356" s="2"/>
      <c r="K12356" s="2"/>
      <c r="L12356" s="2"/>
      <c r="M12356" s="2"/>
      <c r="N12356" s="2"/>
      <c r="O12356" s="2"/>
      <c r="P12356" s="2"/>
      <c r="Q12356" s="2"/>
      <c r="R12356" s="2"/>
      <c r="S12356" s="2"/>
      <c r="T12356" s="2"/>
      <c r="U12356" s="2"/>
      <c r="V12356" s="2"/>
      <c r="W12356" s="2"/>
      <c r="X12356" s="2"/>
      <c r="Y12356" s="2"/>
      <c r="Z12356" s="2"/>
    </row>
    <row r="12357">
      <c r="A12357" s="2"/>
      <c r="B12357" s="2"/>
      <c r="C12357" s="2"/>
      <c r="D12357" s="2"/>
      <c r="E12357" s="2"/>
      <c r="F12357" s="2"/>
      <c r="G12357" s="2"/>
      <c r="H12357" s="2"/>
      <c r="I12357" s="2"/>
      <c r="J12357" s="2"/>
      <c r="K12357" s="2"/>
      <c r="L12357" s="2"/>
      <c r="M12357" s="2"/>
      <c r="N12357" s="2"/>
      <c r="O12357" s="2"/>
      <c r="P12357" s="2"/>
      <c r="Q12357" s="2"/>
      <c r="R12357" s="2"/>
      <c r="S12357" s="2"/>
      <c r="T12357" s="2"/>
      <c r="U12357" s="2"/>
      <c r="V12357" s="2"/>
      <c r="W12357" s="2"/>
      <c r="X12357" s="2"/>
      <c r="Y12357" s="2"/>
      <c r="Z12357" s="2"/>
    </row>
    <row r="12358">
      <c r="A12358" s="2"/>
      <c r="B12358" s="2"/>
      <c r="C12358" s="2"/>
      <c r="D12358" s="2"/>
      <c r="E12358" s="2"/>
      <c r="F12358" s="2"/>
      <c r="G12358" s="2"/>
      <c r="H12358" s="2"/>
      <c r="I12358" s="2"/>
      <c r="J12358" s="2"/>
      <c r="K12358" s="2"/>
      <c r="L12358" s="2"/>
      <c r="M12358" s="2"/>
      <c r="N12358" s="2"/>
      <c r="O12358" s="2"/>
      <c r="P12358" s="2"/>
      <c r="Q12358" s="2"/>
      <c r="R12358" s="2"/>
      <c r="S12358" s="2"/>
      <c r="T12358" s="2"/>
      <c r="U12358" s="2"/>
      <c r="V12358" s="2"/>
      <c r="W12358" s="2"/>
      <c r="X12358" s="2"/>
      <c r="Y12358" s="2"/>
      <c r="Z12358" s="2"/>
    </row>
    <row r="12359">
      <c r="A12359" s="2"/>
      <c r="B12359" s="2"/>
      <c r="C12359" s="2"/>
      <c r="D12359" s="2"/>
      <c r="E12359" s="2"/>
      <c r="F12359" s="2"/>
      <c r="G12359" s="2"/>
      <c r="H12359" s="2"/>
      <c r="I12359" s="2"/>
      <c r="J12359" s="2"/>
      <c r="K12359" s="2"/>
      <c r="L12359" s="2"/>
      <c r="M12359" s="2"/>
      <c r="N12359" s="2"/>
      <c r="O12359" s="2"/>
      <c r="P12359" s="2"/>
      <c r="Q12359" s="2"/>
      <c r="R12359" s="2"/>
      <c r="S12359" s="2"/>
      <c r="T12359" s="2"/>
      <c r="U12359" s="2"/>
      <c r="V12359" s="2"/>
      <c r="W12359" s="2"/>
      <c r="X12359" s="2"/>
      <c r="Y12359" s="2"/>
      <c r="Z12359" s="2"/>
    </row>
    <row r="12360">
      <c r="A12360" s="2"/>
      <c r="B12360" s="2"/>
      <c r="C12360" s="2"/>
      <c r="D12360" s="2"/>
      <c r="E12360" s="2"/>
      <c r="F12360" s="2"/>
      <c r="G12360" s="2"/>
      <c r="H12360" s="2"/>
      <c r="I12360" s="2"/>
      <c r="J12360" s="2"/>
      <c r="K12360" s="2"/>
      <c r="L12360" s="2"/>
      <c r="M12360" s="2"/>
      <c r="N12360" s="2"/>
      <c r="O12360" s="2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</row>
    <row r="12361">
      <c r="A12361" s="2"/>
      <c r="B12361" s="2"/>
      <c r="C12361" s="2"/>
      <c r="D12361" s="2"/>
      <c r="E12361" s="2"/>
      <c r="F12361" s="2"/>
      <c r="G12361" s="2"/>
      <c r="H12361" s="2"/>
      <c r="I12361" s="2"/>
      <c r="J12361" s="2"/>
      <c r="K12361" s="2"/>
      <c r="L12361" s="2"/>
      <c r="M12361" s="2"/>
      <c r="N12361" s="2"/>
      <c r="O12361" s="2"/>
      <c r="P12361" s="2"/>
      <c r="Q12361" s="2"/>
      <c r="R12361" s="2"/>
      <c r="S12361" s="2"/>
      <c r="T12361" s="2"/>
      <c r="U12361" s="2"/>
      <c r="V12361" s="2"/>
      <c r="W12361" s="2"/>
      <c r="X12361" s="2"/>
      <c r="Y12361" s="2"/>
      <c r="Z12361" s="2"/>
    </row>
    <row r="12362">
      <c r="A12362" s="2"/>
      <c r="B12362" s="2"/>
      <c r="C12362" s="2"/>
      <c r="D12362" s="2"/>
      <c r="E12362" s="2"/>
      <c r="F12362" s="2"/>
      <c r="G12362" s="2"/>
      <c r="H12362" s="2"/>
      <c r="I12362" s="2"/>
      <c r="J12362" s="2"/>
      <c r="K12362" s="2"/>
      <c r="L12362" s="2"/>
      <c r="M12362" s="2"/>
      <c r="N12362" s="2"/>
      <c r="O12362" s="2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</row>
    <row r="12363">
      <c r="A12363" s="2"/>
      <c r="B12363" s="2"/>
      <c r="C12363" s="2"/>
      <c r="D12363" s="2"/>
      <c r="E12363" s="2"/>
      <c r="F12363" s="2"/>
      <c r="G12363" s="2"/>
      <c r="H12363" s="2"/>
      <c r="I12363" s="2"/>
      <c r="J12363" s="2"/>
      <c r="K12363" s="2"/>
      <c r="L12363" s="2"/>
      <c r="M12363" s="2"/>
      <c r="N12363" s="2"/>
      <c r="O12363" s="2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</row>
    <row r="12364">
      <c r="A12364" s="2"/>
      <c r="B12364" s="2"/>
      <c r="C12364" s="2"/>
      <c r="D12364" s="2"/>
      <c r="E12364" s="2"/>
      <c r="F12364" s="2"/>
      <c r="G12364" s="2"/>
      <c r="H12364" s="2"/>
      <c r="I12364" s="2"/>
      <c r="J12364" s="2"/>
      <c r="K12364" s="2"/>
      <c r="L12364" s="2"/>
      <c r="M12364" s="2"/>
      <c r="N12364" s="2"/>
      <c r="O12364" s="2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</row>
    <row r="12365">
      <c r="A12365" s="2"/>
      <c r="B12365" s="2"/>
      <c r="C12365" s="2"/>
      <c r="D12365" s="2"/>
      <c r="E12365" s="2"/>
      <c r="F12365" s="2"/>
      <c r="G12365" s="2"/>
      <c r="H12365" s="2"/>
      <c r="I12365" s="2"/>
      <c r="J12365" s="2"/>
      <c r="K12365" s="2"/>
      <c r="L12365" s="2"/>
      <c r="M12365" s="2"/>
      <c r="N12365" s="2"/>
      <c r="O12365" s="2"/>
      <c r="P12365" s="2"/>
      <c r="Q12365" s="2"/>
      <c r="R12365" s="2"/>
      <c r="S12365" s="2"/>
      <c r="T12365" s="2"/>
      <c r="U12365" s="2"/>
      <c r="V12365" s="2"/>
      <c r="W12365" s="2"/>
      <c r="X12365" s="2"/>
      <c r="Y12365" s="2"/>
      <c r="Z12365" s="2"/>
    </row>
    <row r="12366">
      <c r="A12366" s="2"/>
      <c r="B12366" s="2"/>
      <c r="C12366" s="2"/>
      <c r="D12366" s="2"/>
      <c r="E12366" s="2"/>
      <c r="F12366" s="2"/>
      <c r="G12366" s="2"/>
      <c r="H12366" s="2"/>
      <c r="I12366" s="2"/>
      <c r="J12366" s="2"/>
      <c r="K12366" s="2"/>
      <c r="L12366" s="2"/>
      <c r="M12366" s="2"/>
      <c r="N12366" s="2"/>
      <c r="O12366" s="2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</row>
    <row r="12367">
      <c r="A12367" s="2"/>
      <c r="B12367" s="2"/>
      <c r="C12367" s="2"/>
      <c r="D12367" s="2"/>
      <c r="E12367" s="2"/>
      <c r="F12367" s="2"/>
      <c r="G12367" s="2"/>
      <c r="H12367" s="2"/>
      <c r="I12367" s="2"/>
      <c r="J12367" s="2"/>
      <c r="K12367" s="2"/>
      <c r="L12367" s="2"/>
      <c r="M12367" s="2"/>
      <c r="N12367" s="2"/>
      <c r="O12367" s="2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</row>
    <row r="12368">
      <c r="A12368" s="2"/>
      <c r="B12368" s="2"/>
      <c r="C12368" s="2"/>
      <c r="D12368" s="2"/>
      <c r="E12368" s="2"/>
      <c r="F12368" s="2"/>
      <c r="G12368" s="2"/>
      <c r="H12368" s="2"/>
      <c r="I12368" s="2"/>
      <c r="J12368" s="2"/>
      <c r="K12368" s="2"/>
      <c r="L12368" s="2"/>
      <c r="M12368" s="2"/>
      <c r="N12368" s="2"/>
      <c r="O12368" s="2"/>
      <c r="P12368" s="2"/>
      <c r="Q12368" s="2"/>
      <c r="R12368" s="2"/>
      <c r="S12368" s="2"/>
      <c r="T12368" s="2"/>
      <c r="U12368" s="2"/>
      <c r="V12368" s="2"/>
      <c r="W12368" s="2"/>
      <c r="X12368" s="2"/>
      <c r="Y12368" s="2"/>
      <c r="Z12368" s="2"/>
    </row>
    <row r="12369">
      <c r="A12369" s="2"/>
      <c r="B12369" s="2"/>
      <c r="C12369" s="2"/>
      <c r="D12369" s="2"/>
      <c r="E12369" s="2"/>
      <c r="F12369" s="2"/>
      <c r="G12369" s="2"/>
      <c r="H12369" s="2"/>
      <c r="I12369" s="2"/>
      <c r="J12369" s="2"/>
      <c r="K12369" s="2"/>
      <c r="L12369" s="2"/>
      <c r="M12369" s="2"/>
      <c r="N12369" s="2"/>
      <c r="O12369" s="2"/>
      <c r="P12369" s="2"/>
      <c r="Q12369" s="2"/>
      <c r="R12369" s="2"/>
      <c r="S12369" s="2"/>
      <c r="T12369" s="2"/>
      <c r="U12369" s="2"/>
      <c r="V12369" s="2"/>
      <c r="W12369" s="2"/>
      <c r="X12369" s="2"/>
      <c r="Y12369" s="2"/>
      <c r="Z12369" s="2"/>
    </row>
    <row r="12370">
      <c r="A12370" s="2"/>
      <c r="B12370" s="2"/>
      <c r="C12370" s="2"/>
      <c r="D12370" s="2"/>
      <c r="E12370" s="2"/>
      <c r="F12370" s="2"/>
      <c r="G12370" s="2"/>
      <c r="H12370" s="2"/>
      <c r="I12370" s="2"/>
      <c r="J12370" s="2"/>
      <c r="K12370" s="2"/>
      <c r="L12370" s="2"/>
      <c r="M12370" s="2"/>
      <c r="N12370" s="2"/>
      <c r="O12370" s="2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</row>
    <row r="12371">
      <c r="A12371" s="2"/>
      <c r="B12371" s="2"/>
      <c r="C12371" s="2"/>
      <c r="D12371" s="2"/>
      <c r="E12371" s="2"/>
      <c r="F12371" s="2"/>
      <c r="G12371" s="2"/>
      <c r="H12371" s="2"/>
      <c r="I12371" s="2"/>
      <c r="J12371" s="2"/>
      <c r="K12371" s="2"/>
      <c r="L12371" s="2"/>
      <c r="M12371" s="2"/>
      <c r="N12371" s="2"/>
      <c r="O12371" s="2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</row>
    <row r="12372">
      <c r="A12372" s="2"/>
      <c r="B12372" s="2"/>
      <c r="C12372" s="2"/>
      <c r="D12372" s="2"/>
      <c r="E12372" s="2"/>
      <c r="F12372" s="2"/>
      <c r="G12372" s="2"/>
      <c r="H12372" s="2"/>
      <c r="I12372" s="2"/>
      <c r="J12372" s="2"/>
      <c r="K12372" s="2"/>
      <c r="L12372" s="2"/>
      <c r="M12372" s="2"/>
      <c r="N12372" s="2"/>
      <c r="O12372" s="2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</row>
    <row r="12373">
      <c r="A12373" s="2"/>
      <c r="B12373" s="2"/>
      <c r="C12373" s="2"/>
      <c r="D12373" s="2"/>
      <c r="E12373" s="2"/>
      <c r="F12373" s="2"/>
      <c r="G12373" s="2"/>
      <c r="H12373" s="2"/>
      <c r="I12373" s="2"/>
      <c r="J12373" s="2"/>
      <c r="K12373" s="2"/>
      <c r="L12373" s="2"/>
      <c r="M12373" s="2"/>
      <c r="N12373" s="2"/>
      <c r="O12373" s="2"/>
      <c r="P12373" s="2"/>
      <c r="Q12373" s="2"/>
      <c r="R12373" s="2"/>
      <c r="S12373" s="2"/>
      <c r="T12373" s="2"/>
      <c r="U12373" s="2"/>
      <c r="V12373" s="2"/>
      <c r="W12373" s="2"/>
      <c r="X12373" s="2"/>
      <c r="Y12373" s="2"/>
      <c r="Z12373" s="2"/>
    </row>
    <row r="12374">
      <c r="A12374" s="2"/>
      <c r="B12374" s="2"/>
      <c r="C12374" s="2"/>
      <c r="D12374" s="2"/>
      <c r="E12374" s="2"/>
      <c r="F12374" s="2"/>
      <c r="G12374" s="2"/>
      <c r="H12374" s="2"/>
      <c r="I12374" s="2"/>
      <c r="J12374" s="2"/>
      <c r="K12374" s="2"/>
      <c r="L12374" s="2"/>
      <c r="M12374" s="2"/>
      <c r="N12374" s="2"/>
      <c r="O12374" s="2"/>
      <c r="P12374" s="2"/>
      <c r="Q12374" s="2"/>
      <c r="R12374" s="2"/>
      <c r="S12374" s="2"/>
      <c r="T12374" s="2"/>
      <c r="U12374" s="2"/>
      <c r="V12374" s="2"/>
      <c r="W12374" s="2"/>
      <c r="X12374" s="2"/>
      <c r="Y12374" s="2"/>
      <c r="Z12374" s="2"/>
    </row>
    <row r="12375">
      <c r="A12375" s="2"/>
      <c r="B12375" s="2"/>
      <c r="C12375" s="2"/>
      <c r="D12375" s="2"/>
      <c r="E12375" s="2"/>
      <c r="F12375" s="2"/>
      <c r="G12375" s="2"/>
      <c r="H12375" s="2"/>
      <c r="I12375" s="2"/>
      <c r="J12375" s="2"/>
      <c r="K12375" s="2"/>
      <c r="L12375" s="2"/>
      <c r="M12375" s="2"/>
      <c r="N12375" s="2"/>
      <c r="O12375" s="2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</row>
    <row r="12376">
      <c r="A12376" s="2"/>
      <c r="B12376" s="2"/>
      <c r="C12376" s="2"/>
      <c r="D12376" s="2"/>
      <c r="E12376" s="2"/>
      <c r="F12376" s="2"/>
      <c r="G12376" s="2"/>
      <c r="H12376" s="2"/>
      <c r="I12376" s="2"/>
      <c r="J12376" s="2"/>
      <c r="K12376" s="2"/>
      <c r="L12376" s="2"/>
      <c r="M12376" s="2"/>
      <c r="N12376" s="2"/>
      <c r="O12376" s="2"/>
      <c r="P12376" s="2"/>
      <c r="Q12376" s="2"/>
      <c r="R12376" s="2"/>
      <c r="S12376" s="2"/>
      <c r="T12376" s="2"/>
      <c r="U12376" s="2"/>
      <c r="V12376" s="2"/>
      <c r="W12376" s="2"/>
      <c r="X12376" s="2"/>
      <c r="Y12376" s="2"/>
      <c r="Z12376" s="2"/>
    </row>
    <row r="12377">
      <c r="A12377" s="2"/>
      <c r="B12377" s="2"/>
      <c r="C12377" s="2"/>
      <c r="D12377" s="2"/>
      <c r="E12377" s="2"/>
      <c r="F12377" s="2"/>
      <c r="G12377" s="2"/>
      <c r="H12377" s="2"/>
      <c r="I12377" s="2"/>
      <c r="J12377" s="2"/>
      <c r="K12377" s="2"/>
      <c r="L12377" s="2"/>
      <c r="M12377" s="2"/>
      <c r="N12377" s="2"/>
      <c r="O12377" s="2"/>
      <c r="P12377" s="2"/>
      <c r="Q12377" s="2"/>
      <c r="R12377" s="2"/>
      <c r="S12377" s="2"/>
      <c r="T12377" s="2"/>
      <c r="U12377" s="2"/>
      <c r="V12377" s="2"/>
      <c r="W12377" s="2"/>
      <c r="X12377" s="2"/>
      <c r="Y12377" s="2"/>
      <c r="Z12377" s="2"/>
    </row>
    <row r="12378">
      <c r="A12378" s="2"/>
      <c r="B12378" s="2"/>
      <c r="C12378" s="2"/>
      <c r="D12378" s="2"/>
      <c r="E12378" s="2"/>
      <c r="F12378" s="2"/>
      <c r="G12378" s="2"/>
      <c r="H12378" s="2"/>
      <c r="I12378" s="2"/>
      <c r="J12378" s="2"/>
      <c r="K12378" s="2"/>
      <c r="L12378" s="2"/>
      <c r="M12378" s="2"/>
      <c r="N12378" s="2"/>
      <c r="O12378" s="2"/>
      <c r="P12378" s="2"/>
      <c r="Q12378" s="2"/>
      <c r="R12378" s="2"/>
      <c r="S12378" s="2"/>
      <c r="T12378" s="2"/>
      <c r="U12378" s="2"/>
      <c r="V12378" s="2"/>
      <c r="W12378" s="2"/>
      <c r="X12378" s="2"/>
      <c r="Y12378" s="2"/>
      <c r="Z12378" s="2"/>
    </row>
    <row r="12379">
      <c r="A12379" s="2"/>
      <c r="B12379" s="2"/>
      <c r="C12379" s="2"/>
      <c r="D12379" s="2"/>
      <c r="E12379" s="2"/>
      <c r="F12379" s="2"/>
      <c r="G12379" s="2"/>
      <c r="H12379" s="2"/>
      <c r="I12379" s="2"/>
      <c r="J12379" s="2"/>
      <c r="K12379" s="2"/>
      <c r="L12379" s="2"/>
      <c r="M12379" s="2"/>
      <c r="N12379" s="2"/>
      <c r="O12379" s="2"/>
      <c r="P12379" s="2"/>
      <c r="Q12379" s="2"/>
      <c r="R12379" s="2"/>
      <c r="S12379" s="2"/>
      <c r="T12379" s="2"/>
      <c r="U12379" s="2"/>
      <c r="V12379" s="2"/>
      <c r="W12379" s="2"/>
      <c r="X12379" s="2"/>
      <c r="Y12379" s="2"/>
      <c r="Z12379" s="2"/>
    </row>
    <row r="12380">
      <c r="A12380" s="2"/>
      <c r="B12380" s="2"/>
      <c r="C12380" s="2"/>
      <c r="D12380" s="2"/>
      <c r="E12380" s="2"/>
      <c r="F12380" s="2"/>
      <c r="G12380" s="2"/>
      <c r="H12380" s="2"/>
      <c r="I12380" s="2"/>
      <c r="J12380" s="2"/>
      <c r="K12380" s="2"/>
      <c r="L12380" s="2"/>
      <c r="M12380" s="2"/>
      <c r="N12380" s="2"/>
      <c r="O12380" s="2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</row>
    <row r="12381">
      <c r="A12381" s="2"/>
      <c r="B12381" s="2"/>
      <c r="C12381" s="2"/>
      <c r="D12381" s="2"/>
      <c r="E12381" s="2"/>
      <c r="F12381" s="2"/>
      <c r="G12381" s="2"/>
      <c r="H12381" s="2"/>
      <c r="I12381" s="2"/>
      <c r="J12381" s="2"/>
      <c r="K12381" s="2"/>
      <c r="L12381" s="2"/>
      <c r="M12381" s="2"/>
      <c r="N12381" s="2"/>
      <c r="O12381" s="2"/>
      <c r="P12381" s="2"/>
      <c r="Q12381" s="2"/>
      <c r="R12381" s="2"/>
      <c r="S12381" s="2"/>
      <c r="T12381" s="2"/>
      <c r="U12381" s="2"/>
      <c r="V12381" s="2"/>
      <c r="W12381" s="2"/>
      <c r="X12381" s="2"/>
      <c r="Y12381" s="2"/>
      <c r="Z12381" s="2"/>
    </row>
    <row r="12382">
      <c r="A12382" s="2"/>
      <c r="B12382" s="2"/>
      <c r="C12382" s="2"/>
      <c r="D12382" s="2"/>
      <c r="E12382" s="2"/>
      <c r="F12382" s="2"/>
      <c r="G12382" s="2"/>
      <c r="H12382" s="2"/>
      <c r="I12382" s="2"/>
      <c r="J12382" s="2"/>
      <c r="K12382" s="2"/>
      <c r="L12382" s="2"/>
      <c r="M12382" s="2"/>
      <c r="N12382" s="2"/>
      <c r="O12382" s="2"/>
      <c r="P12382" s="2"/>
      <c r="Q12382" s="2"/>
      <c r="R12382" s="2"/>
      <c r="S12382" s="2"/>
      <c r="T12382" s="2"/>
      <c r="U12382" s="2"/>
      <c r="V12382" s="2"/>
      <c r="W12382" s="2"/>
      <c r="X12382" s="2"/>
      <c r="Y12382" s="2"/>
      <c r="Z12382" s="2"/>
    </row>
    <row r="12383">
      <c r="A12383" s="2"/>
      <c r="B12383" s="2"/>
      <c r="C12383" s="2"/>
      <c r="D12383" s="2"/>
      <c r="E12383" s="2"/>
      <c r="F12383" s="2"/>
      <c r="G12383" s="2"/>
      <c r="H12383" s="2"/>
      <c r="I12383" s="2"/>
      <c r="J12383" s="2"/>
      <c r="K12383" s="2"/>
      <c r="L12383" s="2"/>
      <c r="M12383" s="2"/>
      <c r="N12383" s="2"/>
      <c r="O12383" s="2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</row>
    <row r="12384">
      <c r="A12384" s="2"/>
      <c r="B12384" s="2"/>
      <c r="C12384" s="2"/>
      <c r="D12384" s="2"/>
      <c r="E12384" s="2"/>
      <c r="F12384" s="2"/>
      <c r="G12384" s="2"/>
      <c r="H12384" s="2"/>
      <c r="I12384" s="2"/>
      <c r="J12384" s="2"/>
      <c r="K12384" s="2"/>
      <c r="L12384" s="2"/>
      <c r="M12384" s="2"/>
      <c r="N12384" s="2"/>
      <c r="O12384" s="2"/>
      <c r="P12384" s="2"/>
      <c r="Q12384" s="2"/>
      <c r="R12384" s="2"/>
      <c r="S12384" s="2"/>
      <c r="T12384" s="2"/>
      <c r="U12384" s="2"/>
      <c r="V12384" s="2"/>
      <c r="W12384" s="2"/>
      <c r="X12384" s="2"/>
      <c r="Y12384" s="2"/>
      <c r="Z12384" s="2"/>
    </row>
    <row r="12385">
      <c r="A12385" s="2"/>
      <c r="B12385" s="2"/>
      <c r="C12385" s="2"/>
      <c r="D12385" s="2"/>
      <c r="E12385" s="2"/>
      <c r="F12385" s="2"/>
      <c r="G12385" s="2"/>
      <c r="H12385" s="2"/>
      <c r="I12385" s="2"/>
      <c r="J12385" s="2"/>
      <c r="K12385" s="2"/>
      <c r="L12385" s="2"/>
      <c r="M12385" s="2"/>
      <c r="N12385" s="2"/>
      <c r="O12385" s="2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</row>
    <row r="12386">
      <c r="A12386" s="2"/>
      <c r="B12386" s="2"/>
      <c r="C12386" s="2"/>
      <c r="D12386" s="2"/>
      <c r="E12386" s="2"/>
      <c r="F12386" s="2"/>
      <c r="G12386" s="2"/>
      <c r="H12386" s="2"/>
      <c r="I12386" s="2"/>
      <c r="J12386" s="2"/>
      <c r="K12386" s="2"/>
      <c r="L12386" s="2"/>
      <c r="M12386" s="2"/>
      <c r="N12386" s="2"/>
      <c r="O12386" s="2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</row>
    <row r="12387">
      <c r="A12387" s="2"/>
      <c r="B12387" s="2"/>
      <c r="C12387" s="2"/>
      <c r="D12387" s="2"/>
      <c r="E12387" s="2"/>
      <c r="F12387" s="2"/>
      <c r="G12387" s="2"/>
      <c r="H12387" s="2"/>
      <c r="I12387" s="2"/>
      <c r="J12387" s="2"/>
      <c r="K12387" s="2"/>
      <c r="L12387" s="2"/>
      <c r="M12387" s="2"/>
      <c r="N12387" s="2"/>
      <c r="O12387" s="2"/>
      <c r="P12387" s="2"/>
      <c r="Q12387" s="2"/>
      <c r="R12387" s="2"/>
      <c r="S12387" s="2"/>
      <c r="T12387" s="2"/>
      <c r="U12387" s="2"/>
      <c r="V12387" s="2"/>
      <c r="W12387" s="2"/>
      <c r="X12387" s="2"/>
      <c r="Y12387" s="2"/>
      <c r="Z12387" s="2"/>
    </row>
    <row r="12388">
      <c r="A12388" s="2"/>
      <c r="B12388" s="2"/>
      <c r="C12388" s="2"/>
      <c r="D12388" s="2"/>
      <c r="E12388" s="2"/>
      <c r="F12388" s="2"/>
      <c r="G12388" s="2"/>
      <c r="H12388" s="2"/>
      <c r="I12388" s="2"/>
      <c r="J12388" s="2"/>
      <c r="K12388" s="2"/>
      <c r="L12388" s="2"/>
      <c r="M12388" s="2"/>
      <c r="N12388" s="2"/>
      <c r="O12388" s="2"/>
      <c r="P12388" s="2"/>
      <c r="Q12388" s="2"/>
      <c r="R12388" s="2"/>
      <c r="S12388" s="2"/>
      <c r="T12388" s="2"/>
      <c r="U12388" s="2"/>
      <c r="V12388" s="2"/>
      <c r="W12388" s="2"/>
      <c r="X12388" s="2"/>
      <c r="Y12388" s="2"/>
      <c r="Z12388" s="2"/>
    </row>
    <row r="12389">
      <c r="A12389" s="2"/>
      <c r="B12389" s="2"/>
      <c r="C12389" s="2"/>
      <c r="D12389" s="2"/>
      <c r="E12389" s="2"/>
      <c r="F12389" s="2"/>
      <c r="G12389" s="2"/>
      <c r="H12389" s="2"/>
      <c r="I12389" s="2"/>
      <c r="J12389" s="2"/>
      <c r="K12389" s="2"/>
      <c r="L12389" s="2"/>
      <c r="M12389" s="2"/>
      <c r="N12389" s="2"/>
      <c r="O12389" s="2"/>
      <c r="P12389" s="2"/>
      <c r="Q12389" s="2"/>
      <c r="R12389" s="2"/>
      <c r="S12389" s="2"/>
      <c r="T12389" s="2"/>
      <c r="U12389" s="2"/>
      <c r="V12389" s="2"/>
      <c r="W12389" s="2"/>
      <c r="X12389" s="2"/>
      <c r="Y12389" s="2"/>
      <c r="Z12389" s="2"/>
    </row>
    <row r="12390">
      <c r="A12390" s="2"/>
      <c r="B12390" s="2"/>
      <c r="C12390" s="2"/>
      <c r="D12390" s="2"/>
      <c r="E12390" s="2"/>
      <c r="F12390" s="2"/>
      <c r="G12390" s="2"/>
      <c r="H12390" s="2"/>
      <c r="I12390" s="2"/>
      <c r="J12390" s="2"/>
      <c r="K12390" s="2"/>
      <c r="L12390" s="2"/>
      <c r="M12390" s="2"/>
      <c r="N12390" s="2"/>
      <c r="O12390" s="2"/>
      <c r="P12390" s="2"/>
      <c r="Q12390" s="2"/>
      <c r="R12390" s="2"/>
      <c r="S12390" s="2"/>
      <c r="T12390" s="2"/>
      <c r="U12390" s="2"/>
      <c r="V12390" s="2"/>
      <c r="W12390" s="2"/>
      <c r="X12390" s="2"/>
      <c r="Y12390" s="2"/>
      <c r="Z12390" s="2"/>
    </row>
    <row r="12391">
      <c r="A12391" s="2"/>
      <c r="B12391" s="2"/>
      <c r="C12391" s="2"/>
      <c r="D12391" s="2"/>
      <c r="E12391" s="2"/>
      <c r="F12391" s="2"/>
      <c r="G12391" s="2"/>
      <c r="H12391" s="2"/>
      <c r="I12391" s="2"/>
      <c r="J12391" s="2"/>
      <c r="K12391" s="2"/>
      <c r="L12391" s="2"/>
      <c r="M12391" s="2"/>
      <c r="N12391" s="2"/>
      <c r="O12391" s="2"/>
      <c r="P12391" s="2"/>
      <c r="Q12391" s="2"/>
      <c r="R12391" s="2"/>
      <c r="S12391" s="2"/>
      <c r="T12391" s="2"/>
      <c r="U12391" s="2"/>
      <c r="V12391" s="2"/>
      <c r="W12391" s="2"/>
      <c r="X12391" s="2"/>
      <c r="Y12391" s="2"/>
      <c r="Z12391" s="2"/>
    </row>
    <row r="12392">
      <c r="A12392" s="2"/>
      <c r="B12392" s="2"/>
      <c r="C12392" s="2"/>
      <c r="D12392" s="2"/>
      <c r="E12392" s="2"/>
      <c r="F12392" s="2"/>
      <c r="G12392" s="2"/>
      <c r="H12392" s="2"/>
      <c r="I12392" s="2"/>
      <c r="J12392" s="2"/>
      <c r="K12392" s="2"/>
      <c r="L12392" s="2"/>
      <c r="M12392" s="2"/>
      <c r="N12392" s="2"/>
      <c r="O12392" s="2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</row>
    <row r="12393">
      <c r="A12393" s="2"/>
      <c r="B12393" s="2"/>
      <c r="C12393" s="2"/>
      <c r="D12393" s="2"/>
      <c r="E12393" s="2"/>
      <c r="F12393" s="2"/>
      <c r="G12393" s="2"/>
      <c r="H12393" s="2"/>
      <c r="I12393" s="2"/>
      <c r="J12393" s="2"/>
      <c r="K12393" s="2"/>
      <c r="L12393" s="2"/>
      <c r="M12393" s="2"/>
      <c r="N12393" s="2"/>
      <c r="O12393" s="2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</row>
    <row r="12394">
      <c r="A12394" s="2"/>
      <c r="B12394" s="2"/>
      <c r="C12394" s="2"/>
      <c r="D12394" s="2"/>
      <c r="E12394" s="2"/>
      <c r="F12394" s="2"/>
      <c r="G12394" s="2"/>
      <c r="H12394" s="2"/>
      <c r="I12394" s="2"/>
      <c r="J12394" s="2"/>
      <c r="K12394" s="2"/>
      <c r="L12394" s="2"/>
      <c r="M12394" s="2"/>
      <c r="N12394" s="2"/>
      <c r="O12394" s="2"/>
      <c r="P12394" s="2"/>
      <c r="Q12394" s="2"/>
      <c r="R12394" s="2"/>
      <c r="S12394" s="2"/>
      <c r="T12394" s="2"/>
      <c r="U12394" s="2"/>
      <c r="V12394" s="2"/>
      <c r="W12394" s="2"/>
      <c r="X12394" s="2"/>
      <c r="Y12394" s="2"/>
      <c r="Z12394" s="2"/>
    </row>
    <row r="12395">
      <c r="A12395" s="2"/>
      <c r="B12395" s="2"/>
      <c r="C12395" s="2"/>
      <c r="D12395" s="2"/>
      <c r="E12395" s="2"/>
      <c r="F12395" s="2"/>
      <c r="G12395" s="2"/>
      <c r="H12395" s="2"/>
      <c r="I12395" s="2"/>
      <c r="J12395" s="2"/>
      <c r="K12395" s="2"/>
      <c r="L12395" s="2"/>
      <c r="M12395" s="2"/>
      <c r="N12395" s="2"/>
      <c r="O12395" s="2"/>
      <c r="P12395" s="2"/>
      <c r="Q12395" s="2"/>
      <c r="R12395" s="2"/>
      <c r="S12395" s="2"/>
      <c r="T12395" s="2"/>
      <c r="U12395" s="2"/>
      <c r="V12395" s="2"/>
      <c r="W12395" s="2"/>
      <c r="X12395" s="2"/>
      <c r="Y12395" s="2"/>
      <c r="Z12395" s="2"/>
    </row>
    <row r="12396">
      <c r="A12396" s="2"/>
      <c r="B12396" s="2"/>
      <c r="C12396" s="2"/>
      <c r="D12396" s="2"/>
      <c r="E12396" s="2"/>
      <c r="F12396" s="2"/>
      <c r="G12396" s="2"/>
      <c r="H12396" s="2"/>
      <c r="I12396" s="2"/>
      <c r="J12396" s="2"/>
      <c r="K12396" s="2"/>
      <c r="L12396" s="2"/>
      <c r="M12396" s="2"/>
      <c r="N12396" s="2"/>
      <c r="O12396" s="2"/>
      <c r="P12396" s="2"/>
      <c r="Q12396" s="2"/>
      <c r="R12396" s="2"/>
      <c r="S12396" s="2"/>
      <c r="T12396" s="2"/>
      <c r="U12396" s="2"/>
      <c r="V12396" s="2"/>
      <c r="W12396" s="2"/>
      <c r="X12396" s="2"/>
      <c r="Y12396" s="2"/>
      <c r="Z12396" s="2"/>
    </row>
    <row r="12397">
      <c r="A12397" s="2"/>
      <c r="B12397" s="2"/>
      <c r="C12397" s="2"/>
      <c r="D12397" s="2"/>
      <c r="E12397" s="2"/>
      <c r="F12397" s="2"/>
      <c r="G12397" s="2"/>
      <c r="H12397" s="2"/>
      <c r="I12397" s="2"/>
      <c r="J12397" s="2"/>
      <c r="K12397" s="2"/>
      <c r="L12397" s="2"/>
      <c r="M12397" s="2"/>
      <c r="N12397" s="2"/>
      <c r="O12397" s="2"/>
      <c r="P12397" s="2"/>
      <c r="Q12397" s="2"/>
      <c r="R12397" s="2"/>
      <c r="S12397" s="2"/>
      <c r="T12397" s="2"/>
      <c r="U12397" s="2"/>
      <c r="V12397" s="2"/>
      <c r="W12397" s="2"/>
      <c r="X12397" s="2"/>
      <c r="Y12397" s="2"/>
      <c r="Z12397" s="2"/>
    </row>
    <row r="12398">
      <c r="A12398" s="2"/>
      <c r="B12398" s="2"/>
      <c r="C12398" s="2"/>
      <c r="D12398" s="2"/>
      <c r="E12398" s="2"/>
      <c r="F12398" s="2"/>
      <c r="G12398" s="2"/>
      <c r="H12398" s="2"/>
      <c r="I12398" s="2"/>
      <c r="J12398" s="2"/>
      <c r="K12398" s="2"/>
      <c r="L12398" s="2"/>
      <c r="M12398" s="2"/>
      <c r="N12398" s="2"/>
      <c r="O12398" s="2"/>
      <c r="P12398" s="2"/>
      <c r="Q12398" s="2"/>
      <c r="R12398" s="2"/>
      <c r="S12398" s="2"/>
      <c r="T12398" s="2"/>
      <c r="U12398" s="2"/>
      <c r="V12398" s="2"/>
      <c r="W12398" s="2"/>
      <c r="X12398" s="2"/>
      <c r="Y12398" s="2"/>
      <c r="Z12398" s="2"/>
    </row>
    <row r="12399">
      <c r="A12399" s="2"/>
      <c r="B12399" s="2"/>
      <c r="C12399" s="2"/>
      <c r="D12399" s="2"/>
      <c r="E12399" s="2"/>
      <c r="F12399" s="2"/>
      <c r="G12399" s="2"/>
      <c r="H12399" s="2"/>
      <c r="I12399" s="2"/>
      <c r="J12399" s="2"/>
      <c r="K12399" s="2"/>
      <c r="L12399" s="2"/>
      <c r="M12399" s="2"/>
      <c r="N12399" s="2"/>
      <c r="O12399" s="2"/>
      <c r="P12399" s="2"/>
      <c r="Q12399" s="2"/>
      <c r="R12399" s="2"/>
      <c r="S12399" s="2"/>
      <c r="T12399" s="2"/>
      <c r="U12399" s="2"/>
      <c r="V12399" s="2"/>
      <c r="W12399" s="2"/>
      <c r="X12399" s="2"/>
      <c r="Y12399" s="2"/>
      <c r="Z12399" s="2"/>
    </row>
    <row r="12400">
      <c r="A12400" s="2"/>
      <c r="B12400" s="2"/>
      <c r="C12400" s="2"/>
      <c r="D12400" s="2"/>
      <c r="E12400" s="2"/>
      <c r="F12400" s="2"/>
      <c r="G12400" s="2"/>
      <c r="H12400" s="2"/>
      <c r="I12400" s="2"/>
      <c r="J12400" s="2"/>
      <c r="K12400" s="2"/>
      <c r="L12400" s="2"/>
      <c r="M12400" s="2"/>
      <c r="N12400" s="2"/>
      <c r="O12400" s="2"/>
      <c r="P12400" s="2"/>
      <c r="Q12400" s="2"/>
      <c r="R12400" s="2"/>
      <c r="S12400" s="2"/>
      <c r="T12400" s="2"/>
      <c r="U12400" s="2"/>
      <c r="V12400" s="2"/>
      <c r="W12400" s="2"/>
      <c r="X12400" s="2"/>
      <c r="Y12400" s="2"/>
      <c r="Z12400" s="2"/>
    </row>
    <row r="12401">
      <c r="A12401" s="2"/>
      <c r="B12401" s="2"/>
      <c r="C12401" s="2"/>
      <c r="D12401" s="2"/>
      <c r="E12401" s="2"/>
      <c r="F12401" s="2"/>
      <c r="G12401" s="2"/>
      <c r="H12401" s="2"/>
      <c r="I12401" s="2"/>
      <c r="J12401" s="2"/>
      <c r="K12401" s="2"/>
      <c r="L12401" s="2"/>
      <c r="M12401" s="2"/>
      <c r="N12401" s="2"/>
      <c r="O12401" s="2"/>
      <c r="P12401" s="2"/>
      <c r="Q12401" s="2"/>
      <c r="R12401" s="2"/>
      <c r="S12401" s="2"/>
      <c r="T12401" s="2"/>
      <c r="U12401" s="2"/>
      <c r="V12401" s="2"/>
      <c r="W12401" s="2"/>
      <c r="X12401" s="2"/>
      <c r="Y12401" s="2"/>
      <c r="Z12401" s="2"/>
    </row>
    <row r="12402">
      <c r="A12402" s="2"/>
      <c r="B12402" s="2"/>
      <c r="C12402" s="2"/>
      <c r="D12402" s="2"/>
      <c r="E12402" s="2"/>
      <c r="F12402" s="2"/>
      <c r="G12402" s="2"/>
      <c r="H12402" s="2"/>
      <c r="I12402" s="2"/>
      <c r="J12402" s="2"/>
      <c r="K12402" s="2"/>
      <c r="L12402" s="2"/>
      <c r="M12402" s="2"/>
      <c r="N12402" s="2"/>
      <c r="O12402" s="2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</row>
    <row r="12403">
      <c r="A12403" s="2"/>
      <c r="B12403" s="2"/>
      <c r="C12403" s="2"/>
      <c r="D12403" s="2"/>
      <c r="E12403" s="2"/>
      <c r="F12403" s="2"/>
      <c r="G12403" s="2"/>
      <c r="H12403" s="2"/>
      <c r="I12403" s="2"/>
      <c r="J12403" s="2"/>
      <c r="K12403" s="2"/>
      <c r="L12403" s="2"/>
      <c r="M12403" s="2"/>
      <c r="N12403" s="2"/>
      <c r="O12403" s="2"/>
      <c r="P12403" s="2"/>
      <c r="Q12403" s="2"/>
      <c r="R12403" s="2"/>
      <c r="S12403" s="2"/>
      <c r="T12403" s="2"/>
      <c r="U12403" s="2"/>
      <c r="V12403" s="2"/>
      <c r="W12403" s="2"/>
      <c r="X12403" s="2"/>
      <c r="Y12403" s="2"/>
      <c r="Z12403" s="2"/>
    </row>
    <row r="12404">
      <c r="A12404" s="2"/>
      <c r="B12404" s="2"/>
      <c r="C12404" s="2"/>
      <c r="D12404" s="2"/>
      <c r="E12404" s="2"/>
      <c r="F12404" s="2"/>
      <c r="G12404" s="2"/>
      <c r="H12404" s="2"/>
      <c r="I12404" s="2"/>
      <c r="J12404" s="2"/>
      <c r="K12404" s="2"/>
      <c r="L12404" s="2"/>
      <c r="M12404" s="2"/>
      <c r="N12404" s="2"/>
      <c r="O12404" s="2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</row>
    <row r="12405">
      <c r="A12405" s="2"/>
      <c r="B12405" s="2"/>
      <c r="C12405" s="2"/>
      <c r="D12405" s="2"/>
      <c r="E12405" s="2"/>
      <c r="F12405" s="2"/>
      <c r="G12405" s="2"/>
      <c r="H12405" s="2"/>
      <c r="I12405" s="2"/>
      <c r="J12405" s="2"/>
      <c r="K12405" s="2"/>
      <c r="L12405" s="2"/>
      <c r="M12405" s="2"/>
      <c r="N12405" s="2"/>
      <c r="O12405" s="2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</row>
    <row r="12406">
      <c r="A12406" s="2"/>
      <c r="B12406" s="2"/>
      <c r="C12406" s="2"/>
      <c r="D12406" s="2"/>
      <c r="E12406" s="2"/>
      <c r="F12406" s="2"/>
      <c r="G12406" s="2"/>
      <c r="H12406" s="2"/>
      <c r="I12406" s="2"/>
      <c r="J12406" s="2"/>
      <c r="K12406" s="2"/>
      <c r="L12406" s="2"/>
      <c r="M12406" s="2"/>
      <c r="N12406" s="2"/>
      <c r="O12406" s="2"/>
      <c r="P12406" s="2"/>
      <c r="Q12406" s="2"/>
      <c r="R12406" s="2"/>
      <c r="S12406" s="2"/>
      <c r="T12406" s="2"/>
      <c r="U12406" s="2"/>
      <c r="V12406" s="2"/>
      <c r="W12406" s="2"/>
      <c r="X12406" s="2"/>
      <c r="Y12406" s="2"/>
      <c r="Z12406" s="2"/>
    </row>
    <row r="12407">
      <c r="A12407" s="2"/>
      <c r="B12407" s="2"/>
      <c r="C12407" s="2"/>
      <c r="D12407" s="2"/>
      <c r="E12407" s="2"/>
      <c r="F12407" s="2"/>
      <c r="G12407" s="2"/>
      <c r="H12407" s="2"/>
      <c r="I12407" s="2"/>
      <c r="J12407" s="2"/>
      <c r="K12407" s="2"/>
      <c r="L12407" s="2"/>
      <c r="M12407" s="2"/>
      <c r="N12407" s="2"/>
      <c r="O12407" s="2"/>
      <c r="P12407" s="2"/>
      <c r="Q12407" s="2"/>
      <c r="R12407" s="2"/>
      <c r="S12407" s="2"/>
      <c r="T12407" s="2"/>
      <c r="U12407" s="2"/>
      <c r="V12407" s="2"/>
      <c r="W12407" s="2"/>
      <c r="X12407" s="2"/>
      <c r="Y12407" s="2"/>
      <c r="Z12407" s="2"/>
    </row>
    <row r="12408">
      <c r="A12408" s="2"/>
      <c r="B12408" s="2"/>
      <c r="C12408" s="2"/>
      <c r="D12408" s="2"/>
      <c r="E12408" s="2"/>
      <c r="F12408" s="2"/>
      <c r="G12408" s="2"/>
      <c r="H12408" s="2"/>
      <c r="I12408" s="2"/>
      <c r="J12408" s="2"/>
      <c r="K12408" s="2"/>
      <c r="L12408" s="2"/>
      <c r="M12408" s="2"/>
      <c r="N12408" s="2"/>
      <c r="O12408" s="2"/>
      <c r="P12408" s="2"/>
      <c r="Q12408" s="2"/>
      <c r="R12408" s="2"/>
      <c r="S12408" s="2"/>
      <c r="T12408" s="2"/>
      <c r="U12408" s="2"/>
      <c r="V12408" s="2"/>
      <c r="W12408" s="2"/>
      <c r="X12408" s="2"/>
      <c r="Y12408" s="2"/>
      <c r="Z12408" s="2"/>
    </row>
    <row r="12409">
      <c r="A12409" s="2"/>
      <c r="B12409" s="2"/>
      <c r="C12409" s="2"/>
      <c r="D12409" s="2"/>
      <c r="E12409" s="2"/>
      <c r="F12409" s="2"/>
      <c r="G12409" s="2"/>
      <c r="H12409" s="2"/>
      <c r="I12409" s="2"/>
      <c r="J12409" s="2"/>
      <c r="K12409" s="2"/>
      <c r="L12409" s="2"/>
      <c r="M12409" s="2"/>
      <c r="N12409" s="2"/>
      <c r="O12409" s="2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</row>
    <row r="12410">
      <c r="A12410" s="2"/>
      <c r="B12410" s="2"/>
      <c r="C12410" s="2"/>
      <c r="D12410" s="2"/>
      <c r="E12410" s="2"/>
      <c r="F12410" s="2"/>
      <c r="G12410" s="2"/>
      <c r="H12410" s="2"/>
      <c r="I12410" s="2"/>
      <c r="J12410" s="2"/>
      <c r="K12410" s="2"/>
      <c r="L12410" s="2"/>
      <c r="M12410" s="2"/>
      <c r="N12410" s="2"/>
      <c r="O12410" s="2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</row>
    <row r="12411">
      <c r="A12411" s="2"/>
      <c r="B12411" s="2"/>
      <c r="C12411" s="2"/>
      <c r="D12411" s="2"/>
      <c r="E12411" s="2"/>
      <c r="F12411" s="2"/>
      <c r="G12411" s="2"/>
      <c r="H12411" s="2"/>
      <c r="I12411" s="2"/>
      <c r="J12411" s="2"/>
      <c r="K12411" s="2"/>
      <c r="L12411" s="2"/>
      <c r="M12411" s="2"/>
      <c r="N12411" s="2"/>
      <c r="O12411" s="2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</row>
    <row r="12412">
      <c r="A12412" s="2"/>
      <c r="B12412" s="2"/>
      <c r="C12412" s="2"/>
      <c r="D12412" s="2"/>
      <c r="E12412" s="2"/>
      <c r="F12412" s="2"/>
      <c r="G12412" s="2"/>
      <c r="H12412" s="2"/>
      <c r="I12412" s="2"/>
      <c r="J12412" s="2"/>
      <c r="K12412" s="2"/>
      <c r="L12412" s="2"/>
      <c r="M12412" s="2"/>
      <c r="N12412" s="2"/>
      <c r="O12412" s="2"/>
      <c r="P12412" s="2"/>
      <c r="Q12412" s="2"/>
      <c r="R12412" s="2"/>
      <c r="S12412" s="2"/>
      <c r="T12412" s="2"/>
      <c r="U12412" s="2"/>
      <c r="V12412" s="2"/>
      <c r="W12412" s="2"/>
      <c r="X12412" s="2"/>
      <c r="Y12412" s="2"/>
      <c r="Z12412" s="2"/>
    </row>
    <row r="12413">
      <c r="A12413" s="2"/>
      <c r="B12413" s="2"/>
      <c r="C12413" s="2"/>
      <c r="D12413" s="2"/>
      <c r="E12413" s="2"/>
      <c r="F12413" s="2"/>
      <c r="G12413" s="2"/>
      <c r="H12413" s="2"/>
      <c r="I12413" s="2"/>
      <c r="J12413" s="2"/>
      <c r="K12413" s="2"/>
      <c r="L12413" s="2"/>
      <c r="M12413" s="2"/>
      <c r="N12413" s="2"/>
      <c r="O12413" s="2"/>
      <c r="P12413" s="2"/>
      <c r="Q12413" s="2"/>
      <c r="R12413" s="2"/>
      <c r="S12413" s="2"/>
      <c r="T12413" s="2"/>
      <c r="U12413" s="2"/>
      <c r="V12413" s="2"/>
      <c r="W12413" s="2"/>
      <c r="X12413" s="2"/>
      <c r="Y12413" s="2"/>
      <c r="Z12413" s="2"/>
    </row>
    <row r="12414">
      <c r="A12414" s="2"/>
      <c r="B12414" s="2"/>
      <c r="C12414" s="2"/>
      <c r="D12414" s="2"/>
      <c r="E12414" s="2"/>
      <c r="F12414" s="2"/>
      <c r="G12414" s="2"/>
      <c r="H12414" s="2"/>
      <c r="I12414" s="2"/>
      <c r="J12414" s="2"/>
      <c r="K12414" s="2"/>
      <c r="L12414" s="2"/>
      <c r="M12414" s="2"/>
      <c r="N12414" s="2"/>
      <c r="O12414" s="2"/>
      <c r="P12414" s="2"/>
      <c r="Q12414" s="2"/>
      <c r="R12414" s="2"/>
      <c r="S12414" s="2"/>
      <c r="T12414" s="2"/>
      <c r="U12414" s="2"/>
      <c r="V12414" s="2"/>
      <c r="W12414" s="2"/>
      <c r="X12414" s="2"/>
      <c r="Y12414" s="2"/>
      <c r="Z12414" s="2"/>
    </row>
    <row r="12415">
      <c r="A12415" s="2"/>
      <c r="B12415" s="2"/>
      <c r="C12415" s="2"/>
      <c r="D12415" s="2"/>
      <c r="E12415" s="2"/>
      <c r="F12415" s="2"/>
      <c r="G12415" s="2"/>
      <c r="H12415" s="2"/>
      <c r="I12415" s="2"/>
      <c r="J12415" s="2"/>
      <c r="K12415" s="2"/>
      <c r="L12415" s="2"/>
      <c r="M12415" s="2"/>
      <c r="N12415" s="2"/>
      <c r="O12415" s="2"/>
      <c r="P12415" s="2"/>
      <c r="Q12415" s="2"/>
      <c r="R12415" s="2"/>
      <c r="S12415" s="2"/>
      <c r="T12415" s="2"/>
      <c r="U12415" s="2"/>
      <c r="V12415" s="2"/>
      <c r="W12415" s="2"/>
      <c r="X12415" s="2"/>
      <c r="Y12415" s="2"/>
      <c r="Z12415" s="2"/>
    </row>
    <row r="12416">
      <c r="A12416" s="2"/>
      <c r="B12416" s="2"/>
      <c r="C12416" s="2"/>
      <c r="D12416" s="2"/>
      <c r="E12416" s="2"/>
      <c r="F12416" s="2"/>
      <c r="G12416" s="2"/>
      <c r="H12416" s="2"/>
      <c r="I12416" s="2"/>
      <c r="J12416" s="2"/>
      <c r="K12416" s="2"/>
      <c r="L12416" s="2"/>
      <c r="M12416" s="2"/>
      <c r="N12416" s="2"/>
      <c r="O12416" s="2"/>
      <c r="P12416" s="2"/>
      <c r="Q12416" s="2"/>
      <c r="R12416" s="2"/>
      <c r="S12416" s="2"/>
      <c r="T12416" s="2"/>
      <c r="U12416" s="2"/>
      <c r="V12416" s="2"/>
      <c r="W12416" s="2"/>
      <c r="X12416" s="2"/>
      <c r="Y12416" s="2"/>
      <c r="Z12416" s="2"/>
    </row>
    <row r="12417">
      <c r="A12417" s="2"/>
      <c r="B12417" s="2"/>
      <c r="C12417" s="2"/>
      <c r="D12417" s="2"/>
      <c r="E12417" s="2"/>
      <c r="F12417" s="2"/>
      <c r="G12417" s="2"/>
      <c r="H12417" s="2"/>
      <c r="I12417" s="2"/>
      <c r="J12417" s="2"/>
      <c r="K12417" s="2"/>
      <c r="L12417" s="2"/>
      <c r="M12417" s="2"/>
      <c r="N12417" s="2"/>
      <c r="O12417" s="2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</row>
    <row r="12418">
      <c r="A12418" s="2"/>
      <c r="B12418" s="2"/>
      <c r="C12418" s="2"/>
      <c r="D12418" s="2"/>
      <c r="E12418" s="2"/>
      <c r="F12418" s="2"/>
      <c r="G12418" s="2"/>
      <c r="H12418" s="2"/>
      <c r="I12418" s="2"/>
      <c r="J12418" s="2"/>
      <c r="K12418" s="2"/>
      <c r="L12418" s="2"/>
      <c r="M12418" s="2"/>
      <c r="N12418" s="2"/>
      <c r="O12418" s="2"/>
      <c r="P12418" s="2"/>
      <c r="Q12418" s="2"/>
      <c r="R12418" s="2"/>
      <c r="S12418" s="2"/>
      <c r="T12418" s="2"/>
      <c r="U12418" s="2"/>
      <c r="V12418" s="2"/>
      <c r="W12418" s="2"/>
      <c r="X12418" s="2"/>
      <c r="Y12418" s="2"/>
      <c r="Z12418" s="2"/>
    </row>
    <row r="12419">
      <c r="A12419" s="2"/>
      <c r="B12419" s="2"/>
      <c r="C12419" s="2"/>
      <c r="D12419" s="2"/>
      <c r="E12419" s="2"/>
      <c r="F12419" s="2"/>
      <c r="G12419" s="2"/>
      <c r="H12419" s="2"/>
      <c r="I12419" s="2"/>
      <c r="J12419" s="2"/>
      <c r="K12419" s="2"/>
      <c r="L12419" s="2"/>
      <c r="M12419" s="2"/>
      <c r="N12419" s="2"/>
      <c r="O12419" s="2"/>
      <c r="P12419" s="2"/>
      <c r="Q12419" s="2"/>
      <c r="R12419" s="2"/>
      <c r="S12419" s="2"/>
      <c r="T12419" s="2"/>
      <c r="U12419" s="2"/>
      <c r="V12419" s="2"/>
      <c r="W12419" s="2"/>
      <c r="X12419" s="2"/>
      <c r="Y12419" s="2"/>
      <c r="Z12419" s="2"/>
    </row>
    <row r="12420">
      <c r="A12420" s="2"/>
      <c r="B12420" s="2"/>
      <c r="C12420" s="2"/>
      <c r="D12420" s="2"/>
      <c r="E12420" s="2"/>
      <c r="F12420" s="2"/>
      <c r="G12420" s="2"/>
      <c r="H12420" s="2"/>
      <c r="I12420" s="2"/>
      <c r="J12420" s="2"/>
      <c r="K12420" s="2"/>
      <c r="L12420" s="2"/>
      <c r="M12420" s="2"/>
      <c r="N12420" s="2"/>
      <c r="O12420" s="2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</row>
    <row r="12421">
      <c r="A12421" s="2"/>
      <c r="B12421" s="2"/>
      <c r="C12421" s="2"/>
      <c r="D12421" s="2"/>
      <c r="E12421" s="2"/>
      <c r="F12421" s="2"/>
      <c r="G12421" s="2"/>
      <c r="H12421" s="2"/>
      <c r="I12421" s="2"/>
      <c r="J12421" s="2"/>
      <c r="K12421" s="2"/>
      <c r="L12421" s="2"/>
      <c r="M12421" s="2"/>
      <c r="N12421" s="2"/>
      <c r="O12421" s="2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</row>
    <row r="12422">
      <c r="A12422" s="2"/>
      <c r="B12422" s="2"/>
      <c r="C12422" s="2"/>
      <c r="D12422" s="2"/>
      <c r="E12422" s="2"/>
      <c r="F12422" s="2"/>
      <c r="G12422" s="2"/>
      <c r="H12422" s="2"/>
      <c r="I12422" s="2"/>
      <c r="J12422" s="2"/>
      <c r="K12422" s="2"/>
      <c r="L12422" s="2"/>
      <c r="M12422" s="2"/>
      <c r="N12422" s="2"/>
      <c r="O12422" s="2"/>
      <c r="P12422" s="2"/>
      <c r="Q12422" s="2"/>
      <c r="R12422" s="2"/>
      <c r="S12422" s="2"/>
      <c r="T12422" s="2"/>
      <c r="U12422" s="2"/>
      <c r="V12422" s="2"/>
      <c r="W12422" s="2"/>
      <c r="X12422" s="2"/>
      <c r="Y12422" s="2"/>
      <c r="Z12422" s="2"/>
    </row>
    <row r="12423">
      <c r="A12423" s="2"/>
      <c r="B12423" s="2"/>
      <c r="C12423" s="2"/>
      <c r="D12423" s="2"/>
      <c r="E12423" s="2"/>
      <c r="F12423" s="2"/>
      <c r="G12423" s="2"/>
      <c r="H12423" s="2"/>
      <c r="I12423" s="2"/>
      <c r="J12423" s="2"/>
      <c r="K12423" s="2"/>
      <c r="L12423" s="2"/>
      <c r="M12423" s="2"/>
      <c r="N12423" s="2"/>
      <c r="O12423" s="2"/>
      <c r="P12423" s="2"/>
      <c r="Q12423" s="2"/>
      <c r="R12423" s="2"/>
      <c r="S12423" s="2"/>
      <c r="T12423" s="2"/>
      <c r="U12423" s="2"/>
      <c r="V12423" s="2"/>
      <c r="W12423" s="2"/>
      <c r="X12423" s="2"/>
      <c r="Y12423" s="2"/>
      <c r="Z12423" s="2"/>
    </row>
    <row r="12424">
      <c r="A12424" s="2"/>
      <c r="B12424" s="2"/>
      <c r="C12424" s="2"/>
      <c r="D12424" s="2"/>
      <c r="E12424" s="2"/>
      <c r="F12424" s="2"/>
      <c r="G12424" s="2"/>
      <c r="H12424" s="2"/>
      <c r="I12424" s="2"/>
      <c r="J12424" s="2"/>
      <c r="K12424" s="2"/>
      <c r="L12424" s="2"/>
      <c r="M12424" s="2"/>
      <c r="N12424" s="2"/>
      <c r="O12424" s="2"/>
      <c r="P12424" s="2"/>
      <c r="Q12424" s="2"/>
      <c r="R12424" s="2"/>
      <c r="S12424" s="2"/>
      <c r="T12424" s="2"/>
      <c r="U12424" s="2"/>
      <c r="V12424" s="2"/>
      <c r="W12424" s="2"/>
      <c r="X12424" s="2"/>
      <c r="Y12424" s="2"/>
      <c r="Z12424" s="2"/>
    </row>
    <row r="12425">
      <c r="A12425" s="2"/>
      <c r="B12425" s="2"/>
      <c r="C12425" s="2"/>
      <c r="D12425" s="2"/>
      <c r="E12425" s="2"/>
      <c r="F12425" s="2"/>
      <c r="G12425" s="2"/>
      <c r="H12425" s="2"/>
      <c r="I12425" s="2"/>
      <c r="J12425" s="2"/>
      <c r="K12425" s="2"/>
      <c r="L12425" s="2"/>
      <c r="M12425" s="2"/>
      <c r="N12425" s="2"/>
      <c r="O12425" s="2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</row>
    <row r="12426">
      <c r="A12426" s="2"/>
      <c r="B12426" s="2"/>
      <c r="C12426" s="2"/>
      <c r="D12426" s="2"/>
      <c r="E12426" s="2"/>
      <c r="F12426" s="2"/>
      <c r="G12426" s="2"/>
      <c r="H12426" s="2"/>
      <c r="I12426" s="2"/>
      <c r="J12426" s="2"/>
      <c r="K12426" s="2"/>
      <c r="L12426" s="2"/>
      <c r="M12426" s="2"/>
      <c r="N12426" s="2"/>
      <c r="O12426" s="2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</row>
    <row r="12427">
      <c r="A12427" s="2"/>
      <c r="B12427" s="2"/>
      <c r="C12427" s="2"/>
      <c r="D12427" s="2"/>
      <c r="E12427" s="2"/>
      <c r="F12427" s="2"/>
      <c r="G12427" s="2"/>
      <c r="H12427" s="2"/>
      <c r="I12427" s="2"/>
      <c r="J12427" s="2"/>
      <c r="K12427" s="2"/>
      <c r="L12427" s="2"/>
      <c r="M12427" s="2"/>
      <c r="N12427" s="2"/>
      <c r="O12427" s="2"/>
      <c r="P12427" s="2"/>
      <c r="Q12427" s="2"/>
      <c r="R12427" s="2"/>
      <c r="S12427" s="2"/>
      <c r="T12427" s="2"/>
      <c r="U12427" s="2"/>
      <c r="V12427" s="2"/>
      <c r="W12427" s="2"/>
      <c r="X12427" s="2"/>
      <c r="Y12427" s="2"/>
      <c r="Z12427" s="2"/>
    </row>
    <row r="12428">
      <c r="A12428" s="2"/>
      <c r="B12428" s="2"/>
      <c r="C12428" s="2"/>
      <c r="D12428" s="2"/>
      <c r="E12428" s="2"/>
      <c r="F12428" s="2"/>
      <c r="G12428" s="2"/>
      <c r="H12428" s="2"/>
      <c r="I12428" s="2"/>
      <c r="J12428" s="2"/>
      <c r="K12428" s="2"/>
      <c r="L12428" s="2"/>
      <c r="M12428" s="2"/>
      <c r="N12428" s="2"/>
      <c r="O12428" s="2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</row>
    <row r="12429">
      <c r="A12429" s="2"/>
      <c r="B12429" s="2"/>
      <c r="C12429" s="2"/>
      <c r="D12429" s="2"/>
      <c r="E12429" s="2"/>
      <c r="F12429" s="2"/>
      <c r="G12429" s="2"/>
      <c r="H12429" s="2"/>
      <c r="I12429" s="2"/>
      <c r="J12429" s="2"/>
      <c r="K12429" s="2"/>
      <c r="L12429" s="2"/>
      <c r="M12429" s="2"/>
      <c r="N12429" s="2"/>
      <c r="O12429" s="2"/>
      <c r="P12429" s="2"/>
      <c r="Q12429" s="2"/>
      <c r="R12429" s="2"/>
      <c r="S12429" s="2"/>
      <c r="T12429" s="2"/>
      <c r="U12429" s="2"/>
      <c r="V12429" s="2"/>
      <c r="W12429" s="2"/>
      <c r="X12429" s="2"/>
      <c r="Y12429" s="2"/>
      <c r="Z12429" s="2"/>
    </row>
    <row r="12430">
      <c r="A12430" s="2"/>
      <c r="B12430" s="2"/>
      <c r="C12430" s="2"/>
      <c r="D12430" s="2"/>
      <c r="E12430" s="2"/>
      <c r="F12430" s="2"/>
      <c r="G12430" s="2"/>
      <c r="H12430" s="2"/>
      <c r="I12430" s="2"/>
      <c r="J12430" s="2"/>
      <c r="K12430" s="2"/>
      <c r="L12430" s="2"/>
      <c r="M12430" s="2"/>
      <c r="N12430" s="2"/>
      <c r="O12430" s="2"/>
      <c r="P12430" s="2"/>
      <c r="Q12430" s="2"/>
      <c r="R12430" s="2"/>
      <c r="S12430" s="2"/>
      <c r="T12430" s="2"/>
      <c r="U12430" s="2"/>
      <c r="V12430" s="2"/>
      <c r="W12430" s="2"/>
      <c r="X12430" s="2"/>
      <c r="Y12430" s="2"/>
      <c r="Z12430" s="2"/>
    </row>
    <row r="12431">
      <c r="A12431" s="2"/>
      <c r="B12431" s="2"/>
      <c r="C12431" s="2"/>
      <c r="D12431" s="2"/>
      <c r="E12431" s="2"/>
      <c r="F12431" s="2"/>
      <c r="G12431" s="2"/>
      <c r="H12431" s="2"/>
      <c r="I12431" s="2"/>
      <c r="J12431" s="2"/>
      <c r="K12431" s="2"/>
      <c r="L12431" s="2"/>
      <c r="M12431" s="2"/>
      <c r="N12431" s="2"/>
      <c r="O12431" s="2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</row>
    <row r="12432">
      <c r="A12432" s="2"/>
      <c r="B12432" s="2"/>
      <c r="C12432" s="2"/>
      <c r="D12432" s="2"/>
      <c r="E12432" s="2"/>
      <c r="F12432" s="2"/>
      <c r="G12432" s="2"/>
      <c r="H12432" s="2"/>
      <c r="I12432" s="2"/>
      <c r="J12432" s="2"/>
      <c r="K12432" s="2"/>
      <c r="L12432" s="2"/>
      <c r="M12432" s="2"/>
      <c r="N12432" s="2"/>
      <c r="O12432" s="2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</row>
    <row r="12433">
      <c r="A12433" s="2"/>
      <c r="B12433" s="2"/>
      <c r="C12433" s="2"/>
      <c r="D12433" s="2"/>
      <c r="E12433" s="2"/>
      <c r="F12433" s="2"/>
      <c r="G12433" s="2"/>
      <c r="H12433" s="2"/>
      <c r="I12433" s="2"/>
      <c r="J12433" s="2"/>
      <c r="K12433" s="2"/>
      <c r="L12433" s="2"/>
      <c r="M12433" s="2"/>
      <c r="N12433" s="2"/>
      <c r="O12433" s="2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</row>
    <row r="12434">
      <c r="A12434" s="2"/>
      <c r="B12434" s="2"/>
      <c r="C12434" s="2"/>
      <c r="D12434" s="2"/>
      <c r="E12434" s="2"/>
      <c r="F12434" s="2"/>
      <c r="G12434" s="2"/>
      <c r="H12434" s="2"/>
      <c r="I12434" s="2"/>
      <c r="J12434" s="2"/>
      <c r="K12434" s="2"/>
      <c r="L12434" s="2"/>
      <c r="M12434" s="2"/>
      <c r="N12434" s="2"/>
      <c r="O12434" s="2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</row>
    <row r="12435">
      <c r="A12435" s="2"/>
      <c r="B12435" s="2"/>
      <c r="C12435" s="2"/>
      <c r="D12435" s="2"/>
      <c r="E12435" s="2"/>
      <c r="F12435" s="2"/>
      <c r="G12435" s="2"/>
      <c r="H12435" s="2"/>
      <c r="I12435" s="2"/>
      <c r="J12435" s="2"/>
      <c r="K12435" s="2"/>
      <c r="L12435" s="2"/>
      <c r="M12435" s="2"/>
      <c r="N12435" s="2"/>
      <c r="O12435" s="2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</row>
    <row r="12436">
      <c r="A12436" s="2"/>
      <c r="B12436" s="2"/>
      <c r="C12436" s="2"/>
      <c r="D12436" s="2"/>
      <c r="E12436" s="2"/>
      <c r="F12436" s="2"/>
      <c r="G12436" s="2"/>
      <c r="H12436" s="2"/>
      <c r="I12436" s="2"/>
      <c r="J12436" s="2"/>
      <c r="K12436" s="2"/>
      <c r="L12436" s="2"/>
      <c r="M12436" s="2"/>
      <c r="N12436" s="2"/>
      <c r="O12436" s="2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</row>
    <row r="12437">
      <c r="A12437" s="2"/>
      <c r="B12437" s="2"/>
      <c r="C12437" s="2"/>
      <c r="D12437" s="2"/>
      <c r="E12437" s="2"/>
      <c r="F12437" s="2"/>
      <c r="G12437" s="2"/>
      <c r="H12437" s="2"/>
      <c r="I12437" s="2"/>
      <c r="J12437" s="2"/>
      <c r="K12437" s="2"/>
      <c r="L12437" s="2"/>
      <c r="M12437" s="2"/>
      <c r="N12437" s="2"/>
      <c r="O12437" s="2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</row>
    <row r="12438">
      <c r="A12438" s="2"/>
      <c r="B12438" s="2"/>
      <c r="C12438" s="2"/>
      <c r="D12438" s="2"/>
      <c r="E12438" s="2"/>
      <c r="F12438" s="2"/>
      <c r="G12438" s="2"/>
      <c r="H12438" s="2"/>
      <c r="I12438" s="2"/>
      <c r="J12438" s="2"/>
      <c r="K12438" s="2"/>
      <c r="L12438" s="2"/>
      <c r="M12438" s="2"/>
      <c r="N12438" s="2"/>
      <c r="O12438" s="2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</row>
    <row r="12439">
      <c r="A12439" s="2"/>
      <c r="B12439" s="2"/>
      <c r="C12439" s="2"/>
      <c r="D12439" s="2"/>
      <c r="E12439" s="2"/>
      <c r="F12439" s="2"/>
      <c r="G12439" s="2"/>
      <c r="H12439" s="2"/>
      <c r="I12439" s="2"/>
      <c r="J12439" s="2"/>
      <c r="K12439" s="2"/>
      <c r="L12439" s="2"/>
      <c r="M12439" s="2"/>
      <c r="N12439" s="2"/>
      <c r="O12439" s="2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</row>
    <row r="12440">
      <c r="A12440" s="2"/>
      <c r="B12440" s="2"/>
      <c r="C12440" s="2"/>
      <c r="D12440" s="2"/>
      <c r="E12440" s="2"/>
      <c r="F12440" s="2"/>
      <c r="G12440" s="2"/>
      <c r="H12440" s="2"/>
      <c r="I12440" s="2"/>
      <c r="J12440" s="2"/>
      <c r="K12440" s="2"/>
      <c r="L12440" s="2"/>
      <c r="M12440" s="2"/>
      <c r="N12440" s="2"/>
      <c r="O12440" s="2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</row>
    <row r="12441">
      <c r="A12441" s="2"/>
      <c r="B12441" s="2"/>
      <c r="C12441" s="2"/>
      <c r="D12441" s="2"/>
      <c r="E12441" s="2"/>
      <c r="F12441" s="2"/>
      <c r="G12441" s="2"/>
      <c r="H12441" s="2"/>
      <c r="I12441" s="2"/>
      <c r="J12441" s="2"/>
      <c r="K12441" s="2"/>
      <c r="L12441" s="2"/>
      <c r="M12441" s="2"/>
      <c r="N12441" s="2"/>
      <c r="O12441" s="2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</row>
    <row r="12442">
      <c r="A12442" s="2"/>
      <c r="B12442" s="2"/>
      <c r="C12442" s="2"/>
      <c r="D12442" s="2"/>
      <c r="E12442" s="2"/>
      <c r="F12442" s="2"/>
      <c r="G12442" s="2"/>
      <c r="H12442" s="2"/>
      <c r="I12442" s="2"/>
      <c r="J12442" s="2"/>
      <c r="K12442" s="2"/>
      <c r="L12442" s="2"/>
      <c r="M12442" s="2"/>
      <c r="N12442" s="2"/>
      <c r="O12442" s="2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</row>
    <row r="12443">
      <c r="A12443" s="2"/>
      <c r="B12443" s="2"/>
      <c r="C12443" s="2"/>
      <c r="D12443" s="2"/>
      <c r="E12443" s="2"/>
      <c r="F12443" s="2"/>
      <c r="G12443" s="2"/>
      <c r="H12443" s="2"/>
      <c r="I12443" s="2"/>
      <c r="J12443" s="2"/>
      <c r="K12443" s="2"/>
      <c r="L12443" s="2"/>
      <c r="M12443" s="2"/>
      <c r="N12443" s="2"/>
      <c r="O12443" s="2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</row>
    <row r="12444">
      <c r="A12444" s="2"/>
      <c r="B12444" s="2"/>
      <c r="C12444" s="2"/>
      <c r="D12444" s="2"/>
      <c r="E12444" s="2"/>
      <c r="F12444" s="2"/>
      <c r="G12444" s="2"/>
      <c r="H12444" s="2"/>
      <c r="I12444" s="2"/>
      <c r="J12444" s="2"/>
      <c r="K12444" s="2"/>
      <c r="L12444" s="2"/>
      <c r="M12444" s="2"/>
      <c r="N12444" s="2"/>
      <c r="O12444" s="2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</row>
    <row r="12445">
      <c r="A12445" s="2"/>
      <c r="B12445" s="2"/>
      <c r="C12445" s="2"/>
      <c r="D12445" s="2"/>
      <c r="E12445" s="2"/>
      <c r="F12445" s="2"/>
      <c r="G12445" s="2"/>
      <c r="H12445" s="2"/>
      <c r="I12445" s="2"/>
      <c r="J12445" s="2"/>
      <c r="K12445" s="2"/>
      <c r="L12445" s="2"/>
      <c r="M12445" s="2"/>
      <c r="N12445" s="2"/>
      <c r="O12445" s="2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</row>
    <row r="12446">
      <c r="A12446" s="2"/>
      <c r="B12446" s="2"/>
      <c r="C12446" s="2"/>
      <c r="D12446" s="2"/>
      <c r="E12446" s="2"/>
      <c r="F12446" s="2"/>
      <c r="G12446" s="2"/>
      <c r="H12446" s="2"/>
      <c r="I12446" s="2"/>
      <c r="J12446" s="2"/>
      <c r="K12446" s="2"/>
      <c r="L12446" s="2"/>
      <c r="M12446" s="2"/>
      <c r="N12446" s="2"/>
      <c r="O12446" s="2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</row>
    <row r="12447">
      <c r="A12447" s="2"/>
      <c r="B12447" s="2"/>
      <c r="C12447" s="2"/>
      <c r="D12447" s="2"/>
      <c r="E12447" s="2"/>
      <c r="F12447" s="2"/>
      <c r="G12447" s="2"/>
      <c r="H12447" s="2"/>
      <c r="I12447" s="2"/>
      <c r="J12447" s="2"/>
      <c r="K12447" s="2"/>
      <c r="L12447" s="2"/>
      <c r="M12447" s="2"/>
      <c r="N12447" s="2"/>
      <c r="O12447" s="2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</row>
    <row r="12448">
      <c r="A12448" s="2"/>
      <c r="B12448" s="2"/>
      <c r="C12448" s="2"/>
      <c r="D12448" s="2"/>
      <c r="E12448" s="2"/>
      <c r="F12448" s="2"/>
      <c r="G12448" s="2"/>
      <c r="H12448" s="2"/>
      <c r="I12448" s="2"/>
      <c r="J12448" s="2"/>
      <c r="K12448" s="2"/>
      <c r="L12448" s="2"/>
      <c r="M12448" s="2"/>
      <c r="N12448" s="2"/>
      <c r="O12448" s="2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</row>
    <row r="12449">
      <c r="A12449" s="2"/>
      <c r="B12449" s="2"/>
      <c r="C12449" s="2"/>
      <c r="D12449" s="2"/>
      <c r="E12449" s="2"/>
      <c r="F12449" s="2"/>
      <c r="G12449" s="2"/>
      <c r="H12449" s="2"/>
      <c r="I12449" s="2"/>
      <c r="J12449" s="2"/>
      <c r="K12449" s="2"/>
      <c r="L12449" s="2"/>
      <c r="M12449" s="2"/>
      <c r="N12449" s="2"/>
      <c r="O12449" s="2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</row>
    <row r="12450">
      <c r="A12450" s="2"/>
      <c r="B12450" s="2"/>
      <c r="C12450" s="2"/>
      <c r="D12450" s="2"/>
      <c r="E12450" s="2"/>
      <c r="F12450" s="2"/>
      <c r="G12450" s="2"/>
      <c r="H12450" s="2"/>
      <c r="I12450" s="2"/>
      <c r="J12450" s="2"/>
      <c r="K12450" s="2"/>
      <c r="L12450" s="2"/>
      <c r="M12450" s="2"/>
      <c r="N12450" s="2"/>
      <c r="O12450" s="2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</row>
    <row r="12451">
      <c r="A12451" s="2"/>
      <c r="B12451" s="2"/>
      <c r="C12451" s="2"/>
      <c r="D12451" s="2"/>
      <c r="E12451" s="2"/>
      <c r="F12451" s="2"/>
      <c r="G12451" s="2"/>
      <c r="H12451" s="2"/>
      <c r="I12451" s="2"/>
      <c r="J12451" s="2"/>
      <c r="K12451" s="2"/>
      <c r="L12451" s="2"/>
      <c r="M12451" s="2"/>
      <c r="N12451" s="2"/>
      <c r="O12451" s="2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</row>
    <row r="12452">
      <c r="A12452" s="2"/>
      <c r="B12452" s="2"/>
      <c r="C12452" s="2"/>
      <c r="D12452" s="2"/>
      <c r="E12452" s="2"/>
      <c r="F12452" s="2"/>
      <c r="G12452" s="2"/>
      <c r="H12452" s="2"/>
      <c r="I12452" s="2"/>
      <c r="J12452" s="2"/>
      <c r="K12452" s="2"/>
      <c r="L12452" s="2"/>
      <c r="M12452" s="2"/>
      <c r="N12452" s="2"/>
      <c r="O12452" s="2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</row>
    <row r="12453">
      <c r="A12453" s="2"/>
      <c r="B12453" s="2"/>
      <c r="C12453" s="2"/>
      <c r="D12453" s="2"/>
      <c r="E12453" s="2"/>
      <c r="F12453" s="2"/>
      <c r="G12453" s="2"/>
      <c r="H12453" s="2"/>
      <c r="I12453" s="2"/>
      <c r="J12453" s="2"/>
      <c r="K12453" s="2"/>
      <c r="L12453" s="2"/>
      <c r="M12453" s="2"/>
      <c r="N12453" s="2"/>
      <c r="O12453" s="2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</row>
    <row r="12454">
      <c r="A12454" s="2"/>
      <c r="B12454" s="2"/>
      <c r="C12454" s="2"/>
      <c r="D12454" s="2"/>
      <c r="E12454" s="2"/>
      <c r="F12454" s="2"/>
      <c r="G12454" s="2"/>
      <c r="H12454" s="2"/>
      <c r="I12454" s="2"/>
      <c r="J12454" s="2"/>
      <c r="K12454" s="2"/>
      <c r="L12454" s="2"/>
      <c r="M12454" s="2"/>
      <c r="N12454" s="2"/>
      <c r="O12454" s="2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</row>
    <row r="12455">
      <c r="A12455" s="2"/>
      <c r="B12455" s="2"/>
      <c r="C12455" s="2"/>
      <c r="D12455" s="2"/>
      <c r="E12455" s="2"/>
      <c r="F12455" s="2"/>
      <c r="G12455" s="2"/>
      <c r="H12455" s="2"/>
      <c r="I12455" s="2"/>
      <c r="J12455" s="2"/>
      <c r="K12455" s="2"/>
      <c r="L12455" s="2"/>
      <c r="M12455" s="2"/>
      <c r="N12455" s="2"/>
      <c r="O12455" s="2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</row>
    <row r="12456">
      <c r="A12456" s="2"/>
      <c r="B12456" s="2"/>
      <c r="C12456" s="2"/>
      <c r="D12456" s="2"/>
      <c r="E12456" s="2"/>
      <c r="F12456" s="2"/>
      <c r="G12456" s="2"/>
      <c r="H12456" s="2"/>
      <c r="I12456" s="2"/>
      <c r="J12456" s="2"/>
      <c r="K12456" s="2"/>
      <c r="L12456" s="2"/>
      <c r="M12456" s="2"/>
      <c r="N12456" s="2"/>
      <c r="O12456" s="2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</row>
    <row r="12457">
      <c r="A12457" s="2"/>
      <c r="B12457" s="2"/>
      <c r="C12457" s="2"/>
      <c r="D12457" s="2"/>
      <c r="E12457" s="2"/>
      <c r="F12457" s="2"/>
      <c r="G12457" s="2"/>
      <c r="H12457" s="2"/>
      <c r="I12457" s="2"/>
      <c r="J12457" s="2"/>
      <c r="K12457" s="2"/>
      <c r="L12457" s="2"/>
      <c r="M12457" s="2"/>
      <c r="N12457" s="2"/>
      <c r="O12457" s="2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</row>
    <row r="12458">
      <c r="A12458" s="2"/>
      <c r="B12458" s="2"/>
      <c r="C12458" s="2"/>
      <c r="D12458" s="2"/>
      <c r="E12458" s="2"/>
      <c r="F12458" s="2"/>
      <c r="G12458" s="2"/>
      <c r="H12458" s="2"/>
      <c r="I12458" s="2"/>
      <c r="J12458" s="2"/>
      <c r="K12458" s="2"/>
      <c r="L12458" s="2"/>
      <c r="M12458" s="2"/>
      <c r="N12458" s="2"/>
      <c r="O12458" s="2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</row>
    <row r="12459">
      <c r="A12459" s="2"/>
      <c r="B12459" s="2"/>
      <c r="C12459" s="2"/>
      <c r="D12459" s="2"/>
      <c r="E12459" s="2"/>
      <c r="F12459" s="2"/>
      <c r="G12459" s="2"/>
      <c r="H12459" s="2"/>
      <c r="I12459" s="2"/>
      <c r="J12459" s="2"/>
      <c r="K12459" s="2"/>
      <c r="L12459" s="2"/>
      <c r="M12459" s="2"/>
      <c r="N12459" s="2"/>
      <c r="O12459" s="2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</row>
    <row r="12460">
      <c r="A12460" s="2"/>
      <c r="B12460" s="2"/>
      <c r="C12460" s="2"/>
      <c r="D12460" s="2"/>
      <c r="E12460" s="2"/>
      <c r="F12460" s="2"/>
      <c r="G12460" s="2"/>
      <c r="H12460" s="2"/>
      <c r="I12460" s="2"/>
      <c r="J12460" s="2"/>
      <c r="K12460" s="2"/>
      <c r="L12460" s="2"/>
      <c r="M12460" s="2"/>
      <c r="N12460" s="2"/>
      <c r="O12460" s="2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</row>
    <row r="12461">
      <c r="A12461" s="2"/>
      <c r="B12461" s="2"/>
      <c r="C12461" s="2"/>
      <c r="D12461" s="2"/>
      <c r="E12461" s="2"/>
      <c r="F12461" s="2"/>
      <c r="G12461" s="2"/>
      <c r="H12461" s="2"/>
      <c r="I12461" s="2"/>
      <c r="J12461" s="2"/>
      <c r="K12461" s="2"/>
      <c r="L12461" s="2"/>
      <c r="M12461" s="2"/>
      <c r="N12461" s="2"/>
      <c r="O12461" s="2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</row>
    <row r="12462">
      <c r="A12462" s="2"/>
      <c r="B12462" s="2"/>
      <c r="C12462" s="2"/>
      <c r="D12462" s="2"/>
      <c r="E12462" s="2"/>
      <c r="F12462" s="2"/>
      <c r="G12462" s="2"/>
      <c r="H12462" s="2"/>
      <c r="I12462" s="2"/>
      <c r="J12462" s="2"/>
      <c r="K12462" s="2"/>
      <c r="L12462" s="2"/>
      <c r="M12462" s="2"/>
      <c r="N12462" s="2"/>
      <c r="O12462" s="2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</row>
    <row r="12463">
      <c r="A12463" s="2"/>
      <c r="B12463" s="2"/>
      <c r="C12463" s="2"/>
      <c r="D12463" s="2"/>
      <c r="E12463" s="2"/>
      <c r="F12463" s="2"/>
      <c r="G12463" s="2"/>
      <c r="H12463" s="2"/>
      <c r="I12463" s="2"/>
      <c r="J12463" s="2"/>
      <c r="K12463" s="2"/>
      <c r="L12463" s="2"/>
      <c r="M12463" s="2"/>
      <c r="N12463" s="2"/>
      <c r="O12463" s="2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</row>
    <row r="12464">
      <c r="A12464" s="2"/>
      <c r="B12464" s="2"/>
      <c r="C12464" s="2"/>
      <c r="D12464" s="2"/>
      <c r="E12464" s="2"/>
      <c r="F12464" s="2"/>
      <c r="G12464" s="2"/>
      <c r="H12464" s="2"/>
      <c r="I12464" s="2"/>
      <c r="J12464" s="2"/>
      <c r="K12464" s="2"/>
      <c r="L12464" s="2"/>
      <c r="M12464" s="2"/>
      <c r="N12464" s="2"/>
      <c r="O12464" s="2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</row>
    <row r="12465">
      <c r="A12465" s="2"/>
      <c r="B12465" s="2"/>
      <c r="C12465" s="2"/>
      <c r="D12465" s="2"/>
      <c r="E12465" s="2"/>
      <c r="F12465" s="2"/>
      <c r="G12465" s="2"/>
      <c r="H12465" s="2"/>
      <c r="I12465" s="2"/>
      <c r="J12465" s="2"/>
      <c r="K12465" s="2"/>
      <c r="L12465" s="2"/>
      <c r="M12465" s="2"/>
      <c r="N12465" s="2"/>
      <c r="O12465" s="2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</row>
    <row r="12466">
      <c r="A12466" s="2"/>
      <c r="B12466" s="2"/>
      <c r="C12466" s="2"/>
      <c r="D12466" s="2"/>
      <c r="E12466" s="2"/>
      <c r="F12466" s="2"/>
      <c r="G12466" s="2"/>
      <c r="H12466" s="2"/>
      <c r="I12466" s="2"/>
      <c r="J12466" s="2"/>
      <c r="K12466" s="2"/>
      <c r="L12466" s="2"/>
      <c r="M12466" s="2"/>
      <c r="N12466" s="2"/>
      <c r="O12466" s="2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</row>
    <row r="12467">
      <c r="A12467" s="2"/>
      <c r="B12467" s="2"/>
      <c r="C12467" s="2"/>
      <c r="D12467" s="2"/>
      <c r="E12467" s="2"/>
      <c r="F12467" s="2"/>
      <c r="G12467" s="2"/>
      <c r="H12467" s="2"/>
      <c r="I12467" s="2"/>
      <c r="J12467" s="2"/>
      <c r="K12467" s="2"/>
      <c r="L12467" s="2"/>
      <c r="M12467" s="2"/>
      <c r="N12467" s="2"/>
      <c r="O12467" s="2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</row>
    <row r="12468">
      <c r="A12468" s="2"/>
      <c r="B12468" s="2"/>
      <c r="C12468" s="2"/>
      <c r="D12468" s="2"/>
      <c r="E12468" s="2"/>
      <c r="F12468" s="2"/>
      <c r="G12468" s="2"/>
      <c r="H12468" s="2"/>
      <c r="I12468" s="2"/>
      <c r="J12468" s="2"/>
      <c r="K12468" s="2"/>
      <c r="L12468" s="2"/>
      <c r="M12468" s="2"/>
      <c r="N12468" s="2"/>
      <c r="O12468" s="2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</row>
    <row r="12469">
      <c r="A12469" s="2"/>
      <c r="B12469" s="2"/>
      <c r="C12469" s="2"/>
      <c r="D12469" s="2"/>
      <c r="E12469" s="2"/>
      <c r="F12469" s="2"/>
      <c r="G12469" s="2"/>
      <c r="H12469" s="2"/>
      <c r="I12469" s="2"/>
      <c r="J12469" s="2"/>
      <c r="K12469" s="2"/>
      <c r="L12469" s="2"/>
      <c r="M12469" s="2"/>
      <c r="N12469" s="2"/>
      <c r="O12469" s="2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</row>
    <row r="12470">
      <c r="A12470" s="2"/>
      <c r="B12470" s="2"/>
      <c r="C12470" s="2"/>
      <c r="D12470" s="2"/>
      <c r="E12470" s="2"/>
      <c r="F12470" s="2"/>
      <c r="G12470" s="2"/>
      <c r="H12470" s="2"/>
      <c r="I12470" s="2"/>
      <c r="J12470" s="2"/>
      <c r="K12470" s="2"/>
      <c r="L12470" s="2"/>
      <c r="M12470" s="2"/>
      <c r="N12470" s="2"/>
      <c r="O12470" s="2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</row>
    <row r="12471">
      <c r="A12471" s="2"/>
      <c r="B12471" s="2"/>
      <c r="C12471" s="2"/>
      <c r="D12471" s="2"/>
      <c r="E12471" s="2"/>
      <c r="F12471" s="2"/>
      <c r="G12471" s="2"/>
      <c r="H12471" s="2"/>
      <c r="I12471" s="2"/>
      <c r="J12471" s="2"/>
      <c r="K12471" s="2"/>
      <c r="L12471" s="2"/>
      <c r="M12471" s="2"/>
      <c r="N12471" s="2"/>
      <c r="O12471" s="2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</row>
    <row r="12472">
      <c r="A12472" s="2"/>
      <c r="B12472" s="2"/>
      <c r="C12472" s="2"/>
      <c r="D12472" s="2"/>
      <c r="E12472" s="2"/>
      <c r="F12472" s="2"/>
      <c r="G12472" s="2"/>
      <c r="H12472" s="2"/>
      <c r="I12472" s="2"/>
      <c r="J12472" s="2"/>
      <c r="K12472" s="2"/>
      <c r="L12472" s="2"/>
      <c r="M12472" s="2"/>
      <c r="N12472" s="2"/>
      <c r="O12472" s="2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</row>
    <row r="12473">
      <c r="A12473" s="2"/>
      <c r="B12473" s="2"/>
      <c r="C12473" s="2"/>
      <c r="D12473" s="2"/>
      <c r="E12473" s="2"/>
      <c r="F12473" s="2"/>
      <c r="G12473" s="2"/>
      <c r="H12473" s="2"/>
      <c r="I12473" s="2"/>
      <c r="J12473" s="2"/>
      <c r="K12473" s="2"/>
      <c r="L12473" s="2"/>
      <c r="M12473" s="2"/>
      <c r="N12473" s="2"/>
      <c r="O12473" s="2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</row>
    <row r="12474">
      <c r="A12474" s="2"/>
      <c r="B12474" s="2"/>
      <c r="C12474" s="2"/>
      <c r="D12474" s="2"/>
      <c r="E12474" s="2"/>
      <c r="F12474" s="2"/>
      <c r="G12474" s="2"/>
      <c r="H12474" s="2"/>
      <c r="I12474" s="2"/>
      <c r="J12474" s="2"/>
      <c r="K12474" s="2"/>
      <c r="L12474" s="2"/>
      <c r="M12474" s="2"/>
      <c r="N12474" s="2"/>
      <c r="O12474" s="2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</row>
    <row r="12475">
      <c r="A12475" s="2"/>
      <c r="B12475" s="2"/>
      <c r="C12475" s="2"/>
      <c r="D12475" s="2"/>
      <c r="E12475" s="2"/>
      <c r="F12475" s="2"/>
      <c r="G12475" s="2"/>
      <c r="H12475" s="2"/>
      <c r="I12475" s="2"/>
      <c r="J12475" s="2"/>
      <c r="K12475" s="2"/>
      <c r="L12475" s="2"/>
      <c r="M12475" s="2"/>
      <c r="N12475" s="2"/>
      <c r="O12475" s="2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</row>
    <row r="12476">
      <c r="A12476" s="2"/>
      <c r="B12476" s="2"/>
      <c r="C12476" s="2"/>
      <c r="D12476" s="2"/>
      <c r="E12476" s="2"/>
      <c r="F12476" s="2"/>
      <c r="G12476" s="2"/>
      <c r="H12476" s="2"/>
      <c r="I12476" s="2"/>
      <c r="J12476" s="2"/>
      <c r="K12476" s="2"/>
      <c r="L12476" s="2"/>
      <c r="M12476" s="2"/>
      <c r="N12476" s="2"/>
      <c r="O12476" s="2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</row>
    <row r="12477">
      <c r="A12477" s="2"/>
      <c r="B12477" s="2"/>
      <c r="C12477" s="2"/>
      <c r="D12477" s="2"/>
      <c r="E12477" s="2"/>
      <c r="F12477" s="2"/>
      <c r="G12477" s="2"/>
      <c r="H12477" s="2"/>
      <c r="I12477" s="2"/>
      <c r="J12477" s="2"/>
      <c r="K12477" s="2"/>
      <c r="L12477" s="2"/>
      <c r="M12477" s="2"/>
      <c r="N12477" s="2"/>
      <c r="O12477" s="2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</row>
    <row r="12478">
      <c r="A12478" s="2"/>
      <c r="B12478" s="2"/>
      <c r="C12478" s="2"/>
      <c r="D12478" s="2"/>
      <c r="E12478" s="2"/>
      <c r="F12478" s="2"/>
      <c r="G12478" s="2"/>
      <c r="H12478" s="2"/>
      <c r="I12478" s="2"/>
      <c r="J12478" s="2"/>
      <c r="K12478" s="2"/>
      <c r="L12478" s="2"/>
      <c r="M12478" s="2"/>
      <c r="N12478" s="2"/>
      <c r="O12478" s="2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</row>
    <row r="12479">
      <c r="A12479" s="2"/>
      <c r="B12479" s="2"/>
      <c r="C12479" s="2"/>
      <c r="D12479" s="2"/>
      <c r="E12479" s="2"/>
      <c r="F12479" s="2"/>
      <c r="G12479" s="2"/>
      <c r="H12479" s="2"/>
      <c r="I12479" s="2"/>
      <c r="J12479" s="2"/>
      <c r="K12479" s="2"/>
      <c r="L12479" s="2"/>
      <c r="M12479" s="2"/>
      <c r="N12479" s="2"/>
      <c r="O12479" s="2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</row>
    <row r="12480">
      <c r="A12480" s="2"/>
      <c r="B12480" s="2"/>
      <c r="C12480" s="2"/>
      <c r="D12480" s="2"/>
      <c r="E12480" s="2"/>
      <c r="F12480" s="2"/>
      <c r="G12480" s="2"/>
      <c r="H12480" s="2"/>
      <c r="I12480" s="2"/>
      <c r="J12480" s="2"/>
      <c r="K12480" s="2"/>
      <c r="L12480" s="2"/>
      <c r="M12480" s="2"/>
      <c r="N12480" s="2"/>
      <c r="O12480" s="2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</row>
    <row r="12481">
      <c r="A12481" s="2"/>
      <c r="B12481" s="2"/>
      <c r="C12481" s="2"/>
      <c r="D12481" s="2"/>
      <c r="E12481" s="2"/>
      <c r="F12481" s="2"/>
      <c r="G12481" s="2"/>
      <c r="H12481" s="2"/>
      <c r="I12481" s="2"/>
      <c r="J12481" s="2"/>
      <c r="K12481" s="2"/>
      <c r="L12481" s="2"/>
      <c r="M12481" s="2"/>
      <c r="N12481" s="2"/>
      <c r="O12481" s="2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</row>
    <row r="12482">
      <c r="A12482" s="2"/>
      <c r="B12482" s="2"/>
      <c r="C12482" s="2"/>
      <c r="D12482" s="2"/>
      <c r="E12482" s="2"/>
      <c r="F12482" s="2"/>
      <c r="G12482" s="2"/>
      <c r="H12482" s="2"/>
      <c r="I12482" s="2"/>
      <c r="J12482" s="2"/>
      <c r="K12482" s="2"/>
      <c r="L12482" s="2"/>
      <c r="M12482" s="2"/>
      <c r="N12482" s="2"/>
      <c r="O12482" s="2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</row>
    <row r="12483">
      <c r="A12483" s="2"/>
      <c r="B12483" s="2"/>
      <c r="C12483" s="2"/>
      <c r="D12483" s="2"/>
      <c r="E12483" s="2"/>
      <c r="F12483" s="2"/>
      <c r="G12483" s="2"/>
      <c r="H12483" s="2"/>
      <c r="I12483" s="2"/>
      <c r="J12483" s="2"/>
      <c r="K12483" s="2"/>
      <c r="L12483" s="2"/>
      <c r="M12483" s="2"/>
      <c r="N12483" s="2"/>
      <c r="O12483" s="2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</row>
    <row r="12484">
      <c r="A12484" s="2"/>
      <c r="B12484" s="2"/>
      <c r="C12484" s="2"/>
      <c r="D12484" s="2"/>
      <c r="E12484" s="2"/>
      <c r="F12484" s="2"/>
      <c r="G12484" s="2"/>
      <c r="H12484" s="2"/>
      <c r="I12484" s="2"/>
      <c r="J12484" s="2"/>
      <c r="K12484" s="2"/>
      <c r="L12484" s="2"/>
      <c r="M12484" s="2"/>
      <c r="N12484" s="2"/>
      <c r="O12484" s="2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</row>
    <row r="12485">
      <c r="A12485" s="2"/>
      <c r="B12485" s="2"/>
      <c r="C12485" s="2"/>
      <c r="D12485" s="2"/>
      <c r="E12485" s="2"/>
      <c r="F12485" s="2"/>
      <c r="G12485" s="2"/>
      <c r="H12485" s="2"/>
      <c r="I12485" s="2"/>
      <c r="J12485" s="2"/>
      <c r="K12485" s="2"/>
      <c r="L12485" s="2"/>
      <c r="M12485" s="2"/>
      <c r="N12485" s="2"/>
      <c r="O12485" s="2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</row>
    <row r="12486">
      <c r="A12486" s="2"/>
      <c r="B12486" s="2"/>
      <c r="C12486" s="2"/>
      <c r="D12486" s="2"/>
      <c r="E12486" s="2"/>
      <c r="F12486" s="2"/>
      <c r="G12486" s="2"/>
      <c r="H12486" s="2"/>
      <c r="I12486" s="2"/>
      <c r="J12486" s="2"/>
      <c r="K12486" s="2"/>
      <c r="L12486" s="2"/>
      <c r="M12486" s="2"/>
      <c r="N12486" s="2"/>
      <c r="O12486" s="2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</row>
    <row r="12487">
      <c r="A12487" s="2"/>
      <c r="B12487" s="2"/>
      <c r="C12487" s="2"/>
      <c r="D12487" s="2"/>
      <c r="E12487" s="2"/>
      <c r="F12487" s="2"/>
      <c r="G12487" s="2"/>
      <c r="H12487" s="2"/>
      <c r="I12487" s="2"/>
      <c r="J12487" s="2"/>
      <c r="K12487" s="2"/>
      <c r="L12487" s="2"/>
      <c r="M12487" s="2"/>
      <c r="N12487" s="2"/>
      <c r="O12487" s="2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</row>
    <row r="12488">
      <c r="A12488" s="2"/>
      <c r="B12488" s="2"/>
      <c r="C12488" s="2"/>
      <c r="D12488" s="2"/>
      <c r="E12488" s="2"/>
      <c r="F12488" s="2"/>
      <c r="G12488" s="2"/>
      <c r="H12488" s="2"/>
      <c r="I12488" s="2"/>
      <c r="J12488" s="2"/>
      <c r="K12488" s="2"/>
      <c r="L12488" s="2"/>
      <c r="M12488" s="2"/>
      <c r="N12488" s="2"/>
      <c r="O12488" s="2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</row>
    <row r="12489">
      <c r="A12489" s="2"/>
      <c r="B12489" s="2"/>
      <c r="C12489" s="2"/>
      <c r="D12489" s="2"/>
      <c r="E12489" s="2"/>
      <c r="F12489" s="2"/>
      <c r="G12489" s="2"/>
      <c r="H12489" s="2"/>
      <c r="I12489" s="2"/>
      <c r="J12489" s="2"/>
      <c r="K12489" s="2"/>
      <c r="L12489" s="2"/>
      <c r="M12489" s="2"/>
      <c r="N12489" s="2"/>
      <c r="O12489" s="2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</row>
    <row r="12490">
      <c r="A12490" s="2"/>
      <c r="B12490" s="2"/>
      <c r="C12490" s="2"/>
      <c r="D12490" s="2"/>
      <c r="E12490" s="2"/>
      <c r="F12490" s="2"/>
      <c r="G12490" s="2"/>
      <c r="H12490" s="2"/>
      <c r="I12490" s="2"/>
      <c r="J12490" s="2"/>
      <c r="K12490" s="2"/>
      <c r="L12490" s="2"/>
      <c r="M12490" s="2"/>
      <c r="N12490" s="2"/>
      <c r="O12490" s="2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</row>
    <row r="12491">
      <c r="A12491" s="2"/>
      <c r="B12491" s="2"/>
      <c r="C12491" s="2"/>
      <c r="D12491" s="2"/>
      <c r="E12491" s="2"/>
      <c r="F12491" s="2"/>
      <c r="G12491" s="2"/>
      <c r="H12491" s="2"/>
      <c r="I12491" s="2"/>
      <c r="J12491" s="2"/>
      <c r="K12491" s="2"/>
      <c r="L12491" s="2"/>
      <c r="M12491" s="2"/>
      <c r="N12491" s="2"/>
      <c r="O12491" s="2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</row>
    <row r="12492">
      <c r="A12492" s="2"/>
      <c r="B12492" s="2"/>
      <c r="C12492" s="2"/>
      <c r="D12492" s="2"/>
      <c r="E12492" s="2"/>
      <c r="F12492" s="2"/>
      <c r="G12492" s="2"/>
      <c r="H12492" s="2"/>
      <c r="I12492" s="2"/>
      <c r="J12492" s="2"/>
      <c r="K12492" s="2"/>
      <c r="L12492" s="2"/>
      <c r="M12492" s="2"/>
      <c r="N12492" s="2"/>
      <c r="O12492" s="2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</row>
    <row r="12493">
      <c r="A12493" s="2"/>
      <c r="B12493" s="2"/>
      <c r="C12493" s="2"/>
      <c r="D12493" s="2"/>
      <c r="E12493" s="2"/>
      <c r="F12493" s="2"/>
      <c r="G12493" s="2"/>
      <c r="H12493" s="2"/>
      <c r="I12493" s="2"/>
      <c r="J12493" s="2"/>
      <c r="K12493" s="2"/>
      <c r="L12493" s="2"/>
      <c r="M12493" s="2"/>
      <c r="N12493" s="2"/>
      <c r="O12493" s="2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</row>
    <row r="12494">
      <c r="A12494" s="2"/>
      <c r="B12494" s="2"/>
      <c r="C12494" s="2"/>
      <c r="D12494" s="2"/>
      <c r="E12494" s="2"/>
      <c r="F12494" s="2"/>
      <c r="G12494" s="2"/>
      <c r="H12494" s="2"/>
      <c r="I12494" s="2"/>
      <c r="J12494" s="2"/>
      <c r="K12494" s="2"/>
      <c r="L12494" s="2"/>
      <c r="M12494" s="2"/>
      <c r="N12494" s="2"/>
      <c r="O12494" s="2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</row>
    <row r="12495">
      <c r="A12495" s="2"/>
      <c r="B12495" s="2"/>
      <c r="C12495" s="2"/>
      <c r="D12495" s="2"/>
      <c r="E12495" s="2"/>
      <c r="F12495" s="2"/>
      <c r="G12495" s="2"/>
      <c r="H12495" s="2"/>
      <c r="I12495" s="2"/>
      <c r="J12495" s="2"/>
      <c r="K12495" s="2"/>
      <c r="L12495" s="2"/>
      <c r="M12495" s="2"/>
      <c r="N12495" s="2"/>
      <c r="O12495" s="2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</row>
    <row r="12496">
      <c r="A12496" s="2"/>
      <c r="B12496" s="2"/>
      <c r="C12496" s="2"/>
      <c r="D12496" s="2"/>
      <c r="E12496" s="2"/>
      <c r="F12496" s="2"/>
      <c r="G12496" s="2"/>
      <c r="H12496" s="2"/>
      <c r="I12496" s="2"/>
      <c r="J12496" s="2"/>
      <c r="K12496" s="2"/>
      <c r="L12496" s="2"/>
      <c r="M12496" s="2"/>
      <c r="N12496" s="2"/>
      <c r="O12496" s="2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</row>
    <row r="12497">
      <c r="A12497" s="2"/>
      <c r="B12497" s="2"/>
      <c r="C12497" s="2"/>
      <c r="D12497" s="2"/>
      <c r="E12497" s="2"/>
      <c r="F12497" s="2"/>
      <c r="G12497" s="2"/>
      <c r="H12497" s="2"/>
      <c r="I12497" s="2"/>
      <c r="J12497" s="2"/>
      <c r="K12497" s="2"/>
      <c r="L12497" s="2"/>
      <c r="M12497" s="2"/>
      <c r="N12497" s="2"/>
      <c r="O12497" s="2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</row>
    <row r="12498">
      <c r="A12498" s="2"/>
      <c r="B12498" s="2"/>
      <c r="C12498" s="2"/>
      <c r="D12498" s="2"/>
      <c r="E12498" s="2"/>
      <c r="F12498" s="2"/>
      <c r="G12498" s="2"/>
      <c r="H12498" s="2"/>
      <c r="I12498" s="2"/>
      <c r="J12498" s="2"/>
      <c r="K12498" s="2"/>
      <c r="L12498" s="2"/>
      <c r="M12498" s="2"/>
      <c r="N12498" s="2"/>
      <c r="O12498" s="2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</row>
    <row r="12499">
      <c r="A12499" s="2"/>
      <c r="B12499" s="2"/>
      <c r="C12499" s="2"/>
      <c r="D12499" s="2"/>
      <c r="E12499" s="2"/>
      <c r="F12499" s="2"/>
      <c r="G12499" s="2"/>
      <c r="H12499" s="2"/>
      <c r="I12499" s="2"/>
      <c r="J12499" s="2"/>
      <c r="K12499" s="2"/>
      <c r="L12499" s="2"/>
      <c r="M12499" s="2"/>
      <c r="N12499" s="2"/>
      <c r="O12499" s="2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</row>
    <row r="12500">
      <c r="A12500" s="2"/>
      <c r="B12500" s="2"/>
      <c r="C12500" s="2"/>
      <c r="D12500" s="2"/>
      <c r="E12500" s="2"/>
      <c r="F12500" s="2"/>
      <c r="G12500" s="2"/>
      <c r="H12500" s="2"/>
      <c r="I12500" s="2"/>
      <c r="J12500" s="2"/>
      <c r="K12500" s="2"/>
      <c r="L12500" s="2"/>
      <c r="M12500" s="2"/>
      <c r="N12500" s="2"/>
      <c r="O12500" s="2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</row>
    <row r="12501">
      <c r="A12501" s="2"/>
      <c r="B12501" s="2"/>
      <c r="C12501" s="2"/>
      <c r="D12501" s="2"/>
      <c r="E12501" s="2"/>
      <c r="F12501" s="2"/>
      <c r="G12501" s="2"/>
      <c r="H12501" s="2"/>
      <c r="I12501" s="2"/>
      <c r="J12501" s="2"/>
      <c r="K12501" s="2"/>
      <c r="L12501" s="2"/>
      <c r="M12501" s="2"/>
      <c r="N12501" s="2"/>
      <c r="O12501" s="2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</row>
    <row r="12502">
      <c r="A12502" s="2"/>
      <c r="B12502" s="2"/>
      <c r="C12502" s="2"/>
      <c r="D12502" s="2"/>
      <c r="E12502" s="2"/>
      <c r="F12502" s="2"/>
      <c r="G12502" s="2"/>
      <c r="H12502" s="2"/>
      <c r="I12502" s="2"/>
      <c r="J12502" s="2"/>
      <c r="K12502" s="2"/>
      <c r="L12502" s="2"/>
      <c r="M12502" s="2"/>
      <c r="N12502" s="2"/>
      <c r="O12502" s="2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</row>
    <row r="12503">
      <c r="A12503" s="2"/>
      <c r="B12503" s="2"/>
      <c r="C12503" s="2"/>
      <c r="D12503" s="2"/>
      <c r="E12503" s="2"/>
      <c r="F12503" s="2"/>
      <c r="G12503" s="2"/>
      <c r="H12503" s="2"/>
      <c r="I12503" s="2"/>
      <c r="J12503" s="2"/>
      <c r="K12503" s="2"/>
      <c r="L12503" s="2"/>
      <c r="M12503" s="2"/>
      <c r="N12503" s="2"/>
      <c r="O12503" s="2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</row>
    <row r="12504">
      <c r="A12504" s="2"/>
      <c r="B12504" s="2"/>
      <c r="C12504" s="2"/>
      <c r="D12504" s="2"/>
      <c r="E12504" s="2"/>
      <c r="F12504" s="2"/>
      <c r="G12504" s="2"/>
      <c r="H12504" s="2"/>
      <c r="I12504" s="2"/>
      <c r="J12504" s="2"/>
      <c r="K12504" s="2"/>
      <c r="L12504" s="2"/>
      <c r="M12504" s="2"/>
      <c r="N12504" s="2"/>
      <c r="O12504" s="2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</row>
    <row r="12505">
      <c r="A12505" s="2"/>
      <c r="B12505" s="2"/>
      <c r="C12505" s="2"/>
      <c r="D12505" s="2"/>
      <c r="E12505" s="2"/>
      <c r="F12505" s="2"/>
      <c r="G12505" s="2"/>
      <c r="H12505" s="2"/>
      <c r="I12505" s="2"/>
      <c r="J12505" s="2"/>
      <c r="K12505" s="2"/>
      <c r="L12505" s="2"/>
      <c r="M12505" s="2"/>
      <c r="N12505" s="2"/>
      <c r="O12505" s="2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</row>
    <row r="12506">
      <c r="A12506" s="2"/>
      <c r="B12506" s="2"/>
      <c r="C12506" s="2"/>
      <c r="D12506" s="2"/>
      <c r="E12506" s="2"/>
      <c r="F12506" s="2"/>
      <c r="G12506" s="2"/>
      <c r="H12506" s="2"/>
      <c r="I12506" s="2"/>
      <c r="J12506" s="2"/>
      <c r="K12506" s="2"/>
      <c r="L12506" s="2"/>
      <c r="M12506" s="2"/>
      <c r="N12506" s="2"/>
      <c r="O12506" s="2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</row>
    <row r="12507">
      <c r="A12507" s="2"/>
      <c r="B12507" s="2"/>
      <c r="C12507" s="2"/>
      <c r="D12507" s="2"/>
      <c r="E12507" s="2"/>
      <c r="F12507" s="2"/>
      <c r="G12507" s="2"/>
      <c r="H12507" s="2"/>
      <c r="I12507" s="2"/>
      <c r="J12507" s="2"/>
      <c r="K12507" s="2"/>
      <c r="L12507" s="2"/>
      <c r="M12507" s="2"/>
      <c r="N12507" s="2"/>
      <c r="O12507" s="2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</row>
    <row r="12508">
      <c r="A12508" s="2"/>
      <c r="B12508" s="2"/>
      <c r="C12508" s="2"/>
      <c r="D12508" s="2"/>
      <c r="E12508" s="2"/>
      <c r="F12508" s="2"/>
      <c r="G12508" s="2"/>
      <c r="H12508" s="2"/>
      <c r="I12508" s="2"/>
      <c r="J12508" s="2"/>
      <c r="K12508" s="2"/>
      <c r="L12508" s="2"/>
      <c r="M12508" s="2"/>
      <c r="N12508" s="2"/>
      <c r="O12508" s="2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</row>
    <row r="12509">
      <c r="A12509" s="2"/>
      <c r="B12509" s="2"/>
      <c r="C12509" s="2"/>
      <c r="D12509" s="2"/>
      <c r="E12509" s="2"/>
      <c r="F12509" s="2"/>
      <c r="G12509" s="2"/>
      <c r="H12509" s="2"/>
      <c r="I12509" s="2"/>
      <c r="J12509" s="2"/>
      <c r="K12509" s="2"/>
      <c r="L12509" s="2"/>
      <c r="M12509" s="2"/>
      <c r="N12509" s="2"/>
      <c r="O12509" s="2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</row>
    <row r="12510">
      <c r="A12510" s="2"/>
      <c r="B12510" s="2"/>
      <c r="C12510" s="2"/>
      <c r="D12510" s="2"/>
      <c r="E12510" s="2"/>
      <c r="F12510" s="2"/>
      <c r="G12510" s="2"/>
      <c r="H12510" s="2"/>
      <c r="I12510" s="2"/>
      <c r="J12510" s="2"/>
      <c r="K12510" s="2"/>
      <c r="L12510" s="2"/>
      <c r="M12510" s="2"/>
      <c r="N12510" s="2"/>
      <c r="O12510" s="2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</row>
    <row r="12511">
      <c r="A12511" s="2"/>
      <c r="B12511" s="2"/>
      <c r="C12511" s="2"/>
      <c r="D12511" s="2"/>
      <c r="E12511" s="2"/>
      <c r="F12511" s="2"/>
      <c r="G12511" s="2"/>
      <c r="H12511" s="2"/>
      <c r="I12511" s="2"/>
      <c r="J12511" s="2"/>
      <c r="K12511" s="2"/>
      <c r="L12511" s="2"/>
      <c r="M12511" s="2"/>
      <c r="N12511" s="2"/>
      <c r="O12511" s="2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</row>
    <row r="12512">
      <c r="A12512" s="2"/>
      <c r="B12512" s="2"/>
      <c r="C12512" s="2"/>
      <c r="D12512" s="2"/>
      <c r="E12512" s="2"/>
      <c r="F12512" s="2"/>
      <c r="G12512" s="2"/>
      <c r="H12512" s="2"/>
      <c r="I12512" s="2"/>
      <c r="J12512" s="2"/>
      <c r="K12512" s="2"/>
      <c r="L12512" s="2"/>
      <c r="M12512" s="2"/>
      <c r="N12512" s="2"/>
      <c r="O12512" s="2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</row>
    <row r="12513">
      <c r="A12513" s="2"/>
      <c r="B12513" s="2"/>
      <c r="C12513" s="2"/>
      <c r="D12513" s="2"/>
      <c r="E12513" s="2"/>
      <c r="F12513" s="2"/>
      <c r="G12513" s="2"/>
      <c r="H12513" s="2"/>
      <c r="I12513" s="2"/>
      <c r="J12513" s="2"/>
      <c r="K12513" s="2"/>
      <c r="L12513" s="2"/>
      <c r="M12513" s="2"/>
      <c r="N12513" s="2"/>
      <c r="O12513" s="2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</row>
    <row r="12514">
      <c r="A12514" s="2"/>
      <c r="B12514" s="2"/>
      <c r="C12514" s="2"/>
      <c r="D12514" s="2"/>
      <c r="E12514" s="2"/>
      <c r="F12514" s="2"/>
      <c r="G12514" s="2"/>
      <c r="H12514" s="2"/>
      <c r="I12514" s="2"/>
      <c r="J12514" s="2"/>
      <c r="K12514" s="2"/>
      <c r="L12514" s="2"/>
      <c r="M12514" s="2"/>
      <c r="N12514" s="2"/>
      <c r="O12514" s="2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</row>
    <row r="12515">
      <c r="A12515" s="2"/>
      <c r="B12515" s="2"/>
      <c r="C12515" s="2"/>
      <c r="D12515" s="2"/>
      <c r="E12515" s="2"/>
      <c r="F12515" s="2"/>
      <c r="G12515" s="2"/>
      <c r="H12515" s="2"/>
      <c r="I12515" s="2"/>
      <c r="J12515" s="2"/>
      <c r="K12515" s="2"/>
      <c r="L12515" s="2"/>
      <c r="M12515" s="2"/>
      <c r="N12515" s="2"/>
      <c r="O12515" s="2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</row>
    <row r="12516">
      <c r="A12516" s="2"/>
      <c r="B12516" s="2"/>
      <c r="C12516" s="2"/>
      <c r="D12516" s="2"/>
      <c r="E12516" s="2"/>
      <c r="F12516" s="2"/>
      <c r="G12516" s="2"/>
      <c r="H12516" s="2"/>
      <c r="I12516" s="2"/>
      <c r="J12516" s="2"/>
      <c r="K12516" s="2"/>
      <c r="L12516" s="2"/>
      <c r="M12516" s="2"/>
      <c r="N12516" s="2"/>
      <c r="O12516" s="2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</row>
    <row r="12517">
      <c r="A12517" s="2"/>
      <c r="B12517" s="2"/>
      <c r="C12517" s="2"/>
      <c r="D12517" s="2"/>
      <c r="E12517" s="2"/>
      <c r="F12517" s="2"/>
      <c r="G12517" s="2"/>
      <c r="H12517" s="2"/>
      <c r="I12517" s="2"/>
      <c r="J12517" s="2"/>
      <c r="K12517" s="2"/>
      <c r="L12517" s="2"/>
      <c r="M12517" s="2"/>
      <c r="N12517" s="2"/>
      <c r="O12517" s="2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</row>
    <row r="12518">
      <c r="A12518" s="2"/>
      <c r="B12518" s="2"/>
      <c r="C12518" s="2"/>
      <c r="D12518" s="2"/>
      <c r="E12518" s="2"/>
      <c r="F12518" s="2"/>
      <c r="G12518" s="2"/>
      <c r="H12518" s="2"/>
      <c r="I12518" s="2"/>
      <c r="J12518" s="2"/>
      <c r="K12518" s="2"/>
      <c r="L12518" s="2"/>
      <c r="M12518" s="2"/>
      <c r="N12518" s="2"/>
      <c r="O12518" s="2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</row>
    <row r="12519">
      <c r="A12519" s="2"/>
      <c r="B12519" s="2"/>
      <c r="C12519" s="2"/>
      <c r="D12519" s="2"/>
      <c r="E12519" s="2"/>
      <c r="F12519" s="2"/>
      <c r="G12519" s="2"/>
      <c r="H12519" s="2"/>
      <c r="I12519" s="2"/>
      <c r="J12519" s="2"/>
      <c r="K12519" s="2"/>
      <c r="L12519" s="2"/>
      <c r="M12519" s="2"/>
      <c r="N12519" s="2"/>
      <c r="O12519" s="2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</row>
    <row r="12520">
      <c r="A12520" s="2"/>
      <c r="B12520" s="2"/>
      <c r="C12520" s="2"/>
      <c r="D12520" s="2"/>
      <c r="E12520" s="2"/>
      <c r="F12520" s="2"/>
      <c r="G12520" s="2"/>
      <c r="H12520" s="2"/>
      <c r="I12520" s="2"/>
      <c r="J12520" s="2"/>
      <c r="K12520" s="2"/>
      <c r="L12520" s="2"/>
      <c r="M12520" s="2"/>
      <c r="N12520" s="2"/>
      <c r="O12520" s="2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</row>
    <row r="12521">
      <c r="A12521" s="2"/>
      <c r="B12521" s="2"/>
      <c r="C12521" s="2"/>
      <c r="D12521" s="2"/>
      <c r="E12521" s="2"/>
      <c r="F12521" s="2"/>
      <c r="G12521" s="2"/>
      <c r="H12521" s="2"/>
      <c r="I12521" s="2"/>
      <c r="J12521" s="2"/>
      <c r="K12521" s="2"/>
      <c r="L12521" s="2"/>
      <c r="M12521" s="2"/>
      <c r="N12521" s="2"/>
      <c r="O12521" s="2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</row>
    <row r="12522">
      <c r="A12522" s="2"/>
      <c r="B12522" s="2"/>
      <c r="C12522" s="2"/>
      <c r="D12522" s="2"/>
      <c r="E12522" s="2"/>
      <c r="F12522" s="2"/>
      <c r="G12522" s="2"/>
      <c r="H12522" s="2"/>
      <c r="I12522" s="2"/>
      <c r="J12522" s="2"/>
      <c r="K12522" s="2"/>
      <c r="L12522" s="2"/>
      <c r="M12522" s="2"/>
      <c r="N12522" s="2"/>
      <c r="O12522" s="2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</row>
    <row r="12523">
      <c r="A12523" s="2"/>
      <c r="B12523" s="2"/>
      <c r="C12523" s="2"/>
      <c r="D12523" s="2"/>
      <c r="E12523" s="2"/>
      <c r="F12523" s="2"/>
      <c r="G12523" s="2"/>
      <c r="H12523" s="2"/>
      <c r="I12523" s="2"/>
      <c r="J12523" s="2"/>
      <c r="K12523" s="2"/>
      <c r="L12523" s="2"/>
      <c r="M12523" s="2"/>
      <c r="N12523" s="2"/>
      <c r="O12523" s="2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</row>
    <row r="12524">
      <c r="A12524" s="2"/>
      <c r="B12524" s="2"/>
      <c r="C12524" s="2"/>
      <c r="D12524" s="2"/>
      <c r="E12524" s="2"/>
      <c r="F12524" s="2"/>
      <c r="G12524" s="2"/>
      <c r="H12524" s="2"/>
      <c r="I12524" s="2"/>
      <c r="J12524" s="2"/>
      <c r="K12524" s="2"/>
      <c r="L12524" s="2"/>
      <c r="M12524" s="2"/>
      <c r="N12524" s="2"/>
      <c r="O12524" s="2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</row>
    <row r="12525">
      <c r="A12525" s="2"/>
      <c r="B12525" s="2"/>
      <c r="C12525" s="2"/>
      <c r="D12525" s="2"/>
      <c r="E12525" s="2"/>
      <c r="F12525" s="2"/>
      <c r="G12525" s="2"/>
      <c r="H12525" s="2"/>
      <c r="I12525" s="2"/>
      <c r="J12525" s="2"/>
      <c r="K12525" s="2"/>
      <c r="L12525" s="2"/>
      <c r="M12525" s="2"/>
      <c r="N12525" s="2"/>
      <c r="O12525" s="2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</row>
    <row r="12526">
      <c r="A12526" s="2"/>
      <c r="B12526" s="2"/>
      <c r="C12526" s="2"/>
      <c r="D12526" s="2"/>
      <c r="E12526" s="2"/>
      <c r="F12526" s="2"/>
      <c r="G12526" s="2"/>
      <c r="H12526" s="2"/>
      <c r="I12526" s="2"/>
      <c r="J12526" s="2"/>
      <c r="K12526" s="2"/>
      <c r="L12526" s="2"/>
      <c r="M12526" s="2"/>
      <c r="N12526" s="2"/>
      <c r="O12526" s="2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</row>
    <row r="12527">
      <c r="A12527" s="2"/>
      <c r="B12527" s="2"/>
      <c r="C12527" s="2"/>
      <c r="D12527" s="2"/>
      <c r="E12527" s="2"/>
      <c r="F12527" s="2"/>
      <c r="G12527" s="2"/>
      <c r="H12527" s="2"/>
      <c r="I12527" s="2"/>
      <c r="J12527" s="2"/>
      <c r="K12527" s="2"/>
      <c r="L12527" s="2"/>
      <c r="M12527" s="2"/>
      <c r="N12527" s="2"/>
      <c r="O12527" s="2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</row>
    <row r="12528">
      <c r="A12528" s="2"/>
      <c r="B12528" s="2"/>
      <c r="C12528" s="2"/>
      <c r="D12528" s="2"/>
      <c r="E12528" s="2"/>
      <c r="F12528" s="2"/>
      <c r="G12528" s="2"/>
      <c r="H12528" s="2"/>
      <c r="I12528" s="2"/>
      <c r="J12528" s="2"/>
      <c r="K12528" s="2"/>
      <c r="L12528" s="2"/>
      <c r="M12528" s="2"/>
      <c r="N12528" s="2"/>
      <c r="O12528" s="2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</row>
    <row r="12529">
      <c r="A12529" s="2"/>
      <c r="B12529" s="2"/>
      <c r="C12529" s="2"/>
      <c r="D12529" s="2"/>
      <c r="E12529" s="2"/>
      <c r="F12529" s="2"/>
      <c r="G12529" s="2"/>
      <c r="H12529" s="2"/>
      <c r="I12529" s="2"/>
      <c r="J12529" s="2"/>
      <c r="K12529" s="2"/>
      <c r="L12529" s="2"/>
      <c r="M12529" s="2"/>
      <c r="N12529" s="2"/>
      <c r="O12529" s="2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</row>
    <row r="12530">
      <c r="A12530" s="2"/>
      <c r="B12530" s="2"/>
      <c r="C12530" s="2"/>
      <c r="D12530" s="2"/>
      <c r="E12530" s="2"/>
      <c r="F12530" s="2"/>
      <c r="G12530" s="2"/>
      <c r="H12530" s="2"/>
      <c r="I12530" s="2"/>
      <c r="J12530" s="2"/>
      <c r="K12530" s="2"/>
      <c r="L12530" s="2"/>
      <c r="M12530" s="2"/>
      <c r="N12530" s="2"/>
      <c r="O12530" s="2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</row>
    <row r="12531">
      <c r="A12531" s="2"/>
      <c r="B12531" s="2"/>
      <c r="C12531" s="2"/>
      <c r="D12531" s="2"/>
      <c r="E12531" s="2"/>
      <c r="F12531" s="2"/>
      <c r="G12531" s="2"/>
      <c r="H12531" s="2"/>
      <c r="I12531" s="2"/>
      <c r="J12531" s="2"/>
      <c r="K12531" s="2"/>
      <c r="L12531" s="2"/>
      <c r="M12531" s="2"/>
      <c r="N12531" s="2"/>
      <c r="O12531" s="2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</row>
    <row r="12532">
      <c r="A12532" s="2"/>
      <c r="B12532" s="2"/>
      <c r="C12532" s="2"/>
      <c r="D12532" s="2"/>
      <c r="E12532" s="2"/>
      <c r="F12532" s="2"/>
      <c r="G12532" s="2"/>
      <c r="H12532" s="2"/>
      <c r="I12532" s="2"/>
      <c r="J12532" s="2"/>
      <c r="K12532" s="2"/>
      <c r="L12532" s="2"/>
      <c r="M12532" s="2"/>
      <c r="N12532" s="2"/>
      <c r="O12532" s="2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</row>
    <row r="12533">
      <c r="A12533" s="2"/>
      <c r="B12533" s="2"/>
      <c r="C12533" s="2"/>
      <c r="D12533" s="2"/>
      <c r="E12533" s="2"/>
      <c r="F12533" s="2"/>
      <c r="G12533" s="2"/>
      <c r="H12533" s="2"/>
      <c r="I12533" s="2"/>
      <c r="J12533" s="2"/>
      <c r="K12533" s="2"/>
      <c r="L12533" s="2"/>
      <c r="M12533" s="2"/>
      <c r="N12533" s="2"/>
      <c r="O12533" s="2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</row>
    <row r="12534">
      <c r="A12534" s="2"/>
      <c r="B12534" s="2"/>
      <c r="C12534" s="2"/>
      <c r="D12534" s="2"/>
      <c r="E12534" s="2"/>
      <c r="F12534" s="2"/>
      <c r="G12534" s="2"/>
      <c r="H12534" s="2"/>
      <c r="I12534" s="2"/>
      <c r="J12534" s="2"/>
      <c r="K12534" s="2"/>
      <c r="L12534" s="2"/>
      <c r="M12534" s="2"/>
      <c r="N12534" s="2"/>
      <c r="O12534" s="2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</row>
    <row r="12535">
      <c r="A12535" s="2"/>
      <c r="B12535" s="2"/>
      <c r="C12535" s="2"/>
      <c r="D12535" s="2"/>
      <c r="E12535" s="2"/>
      <c r="F12535" s="2"/>
      <c r="G12535" s="2"/>
      <c r="H12535" s="2"/>
      <c r="I12535" s="2"/>
      <c r="J12535" s="2"/>
      <c r="K12535" s="2"/>
      <c r="L12535" s="2"/>
      <c r="M12535" s="2"/>
      <c r="N12535" s="2"/>
      <c r="O12535" s="2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</row>
    <row r="12536">
      <c r="A12536" s="2"/>
      <c r="B12536" s="2"/>
      <c r="C12536" s="2"/>
      <c r="D12536" s="2"/>
      <c r="E12536" s="2"/>
      <c r="F12536" s="2"/>
      <c r="G12536" s="2"/>
      <c r="H12536" s="2"/>
      <c r="I12536" s="2"/>
      <c r="J12536" s="2"/>
      <c r="K12536" s="2"/>
      <c r="L12536" s="2"/>
      <c r="M12536" s="2"/>
      <c r="N12536" s="2"/>
      <c r="O12536" s="2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</row>
    <row r="12537">
      <c r="A12537" s="2"/>
      <c r="B12537" s="2"/>
      <c r="C12537" s="2"/>
      <c r="D12537" s="2"/>
      <c r="E12537" s="2"/>
      <c r="F12537" s="2"/>
      <c r="G12537" s="2"/>
      <c r="H12537" s="2"/>
      <c r="I12537" s="2"/>
      <c r="J12537" s="2"/>
      <c r="K12537" s="2"/>
      <c r="L12537" s="2"/>
      <c r="M12537" s="2"/>
      <c r="N12537" s="2"/>
      <c r="O12537" s="2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</row>
    <row r="12538">
      <c r="A12538" s="2"/>
      <c r="B12538" s="2"/>
      <c r="C12538" s="2"/>
      <c r="D12538" s="2"/>
      <c r="E12538" s="2"/>
      <c r="F12538" s="2"/>
      <c r="G12538" s="2"/>
      <c r="H12538" s="2"/>
      <c r="I12538" s="2"/>
      <c r="J12538" s="2"/>
      <c r="K12538" s="2"/>
      <c r="L12538" s="2"/>
      <c r="M12538" s="2"/>
      <c r="N12538" s="2"/>
      <c r="O12538" s="2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</row>
    <row r="12539">
      <c r="A12539" s="2"/>
      <c r="B12539" s="2"/>
      <c r="C12539" s="2"/>
      <c r="D12539" s="2"/>
      <c r="E12539" s="2"/>
      <c r="F12539" s="2"/>
      <c r="G12539" s="2"/>
      <c r="H12539" s="2"/>
      <c r="I12539" s="2"/>
      <c r="J12539" s="2"/>
      <c r="K12539" s="2"/>
      <c r="L12539" s="2"/>
      <c r="M12539" s="2"/>
      <c r="N12539" s="2"/>
      <c r="O12539" s="2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</row>
    <row r="12540">
      <c r="A12540" s="2"/>
      <c r="B12540" s="2"/>
      <c r="C12540" s="2"/>
      <c r="D12540" s="2"/>
      <c r="E12540" s="2"/>
      <c r="F12540" s="2"/>
      <c r="G12540" s="2"/>
      <c r="H12540" s="2"/>
      <c r="I12540" s="2"/>
      <c r="J12540" s="2"/>
      <c r="K12540" s="2"/>
      <c r="L12540" s="2"/>
      <c r="M12540" s="2"/>
      <c r="N12540" s="2"/>
      <c r="O12540" s="2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</row>
    <row r="12541">
      <c r="A12541" s="2"/>
      <c r="B12541" s="2"/>
      <c r="C12541" s="2"/>
      <c r="D12541" s="2"/>
      <c r="E12541" s="2"/>
      <c r="F12541" s="2"/>
      <c r="G12541" s="2"/>
      <c r="H12541" s="2"/>
      <c r="I12541" s="2"/>
      <c r="J12541" s="2"/>
      <c r="K12541" s="2"/>
      <c r="L12541" s="2"/>
      <c r="M12541" s="2"/>
      <c r="N12541" s="2"/>
      <c r="O12541" s="2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</row>
    <row r="12542">
      <c r="A12542" s="2"/>
      <c r="B12542" s="2"/>
      <c r="C12542" s="2"/>
      <c r="D12542" s="2"/>
      <c r="E12542" s="2"/>
      <c r="F12542" s="2"/>
      <c r="G12542" s="2"/>
      <c r="H12542" s="2"/>
      <c r="I12542" s="2"/>
      <c r="J12542" s="2"/>
      <c r="K12542" s="2"/>
      <c r="L12542" s="2"/>
      <c r="M12542" s="2"/>
      <c r="N12542" s="2"/>
      <c r="O12542" s="2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</row>
    <row r="12543">
      <c r="A12543" s="2"/>
      <c r="B12543" s="2"/>
      <c r="C12543" s="2"/>
      <c r="D12543" s="2"/>
      <c r="E12543" s="2"/>
      <c r="F12543" s="2"/>
      <c r="G12543" s="2"/>
      <c r="H12543" s="2"/>
      <c r="I12543" s="2"/>
      <c r="J12543" s="2"/>
      <c r="K12543" s="2"/>
      <c r="L12543" s="2"/>
      <c r="M12543" s="2"/>
      <c r="N12543" s="2"/>
      <c r="O12543" s="2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</row>
    <row r="12544">
      <c r="A12544" s="2"/>
      <c r="B12544" s="2"/>
      <c r="C12544" s="2"/>
      <c r="D12544" s="2"/>
      <c r="E12544" s="2"/>
      <c r="F12544" s="2"/>
      <c r="G12544" s="2"/>
      <c r="H12544" s="2"/>
      <c r="I12544" s="2"/>
      <c r="J12544" s="2"/>
      <c r="K12544" s="2"/>
      <c r="L12544" s="2"/>
      <c r="M12544" s="2"/>
      <c r="N12544" s="2"/>
      <c r="O12544" s="2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</row>
    <row r="12545">
      <c r="A12545" s="2"/>
      <c r="B12545" s="2"/>
      <c r="C12545" s="2"/>
      <c r="D12545" s="2"/>
      <c r="E12545" s="2"/>
      <c r="F12545" s="2"/>
      <c r="G12545" s="2"/>
      <c r="H12545" s="2"/>
      <c r="I12545" s="2"/>
      <c r="J12545" s="2"/>
      <c r="K12545" s="2"/>
      <c r="L12545" s="2"/>
      <c r="M12545" s="2"/>
      <c r="N12545" s="2"/>
      <c r="O12545" s="2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</row>
    <row r="12546">
      <c r="A12546" s="2"/>
      <c r="B12546" s="2"/>
      <c r="C12546" s="2"/>
      <c r="D12546" s="2"/>
      <c r="E12546" s="2"/>
      <c r="F12546" s="2"/>
      <c r="G12546" s="2"/>
      <c r="H12546" s="2"/>
      <c r="I12546" s="2"/>
      <c r="J12546" s="2"/>
      <c r="K12546" s="2"/>
      <c r="L12546" s="2"/>
      <c r="M12546" s="2"/>
      <c r="N12546" s="2"/>
      <c r="O12546" s="2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</row>
    <row r="12547">
      <c r="A12547" s="2"/>
      <c r="B12547" s="2"/>
      <c r="C12547" s="2"/>
      <c r="D12547" s="2"/>
      <c r="E12547" s="2"/>
      <c r="F12547" s="2"/>
      <c r="G12547" s="2"/>
      <c r="H12547" s="2"/>
      <c r="I12547" s="2"/>
      <c r="J12547" s="2"/>
      <c r="K12547" s="2"/>
      <c r="L12547" s="2"/>
      <c r="M12547" s="2"/>
      <c r="N12547" s="2"/>
      <c r="O12547" s="2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</row>
    <row r="12548">
      <c r="A12548" s="2"/>
      <c r="B12548" s="2"/>
      <c r="C12548" s="2"/>
      <c r="D12548" s="2"/>
      <c r="E12548" s="2"/>
      <c r="F12548" s="2"/>
      <c r="G12548" s="2"/>
      <c r="H12548" s="2"/>
      <c r="I12548" s="2"/>
      <c r="J12548" s="2"/>
      <c r="K12548" s="2"/>
      <c r="L12548" s="2"/>
      <c r="M12548" s="2"/>
      <c r="N12548" s="2"/>
      <c r="O12548" s="2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</row>
    <row r="12549">
      <c r="A12549" s="2"/>
      <c r="B12549" s="2"/>
      <c r="C12549" s="2"/>
      <c r="D12549" s="2"/>
      <c r="E12549" s="2"/>
      <c r="F12549" s="2"/>
      <c r="G12549" s="2"/>
      <c r="H12549" s="2"/>
      <c r="I12549" s="2"/>
      <c r="J12549" s="2"/>
      <c r="K12549" s="2"/>
      <c r="L12549" s="2"/>
      <c r="M12549" s="2"/>
      <c r="N12549" s="2"/>
      <c r="O12549" s="2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</row>
    <row r="12550">
      <c r="A12550" s="2"/>
      <c r="B12550" s="2"/>
      <c r="C12550" s="2"/>
      <c r="D12550" s="2"/>
      <c r="E12550" s="2"/>
      <c r="F12550" s="2"/>
      <c r="G12550" s="2"/>
      <c r="H12550" s="2"/>
      <c r="I12550" s="2"/>
      <c r="J12550" s="2"/>
      <c r="K12550" s="2"/>
      <c r="L12550" s="2"/>
      <c r="M12550" s="2"/>
      <c r="N12550" s="2"/>
      <c r="O12550" s="2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</row>
    <row r="12551">
      <c r="A12551" s="2"/>
      <c r="B12551" s="2"/>
      <c r="C12551" s="2"/>
      <c r="D12551" s="2"/>
      <c r="E12551" s="2"/>
      <c r="F12551" s="2"/>
      <c r="G12551" s="2"/>
      <c r="H12551" s="2"/>
      <c r="I12551" s="2"/>
      <c r="J12551" s="2"/>
      <c r="K12551" s="2"/>
      <c r="L12551" s="2"/>
      <c r="M12551" s="2"/>
      <c r="N12551" s="2"/>
      <c r="O12551" s="2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</row>
    <row r="12552">
      <c r="A12552" s="2"/>
      <c r="B12552" s="2"/>
      <c r="C12552" s="2"/>
      <c r="D12552" s="2"/>
      <c r="E12552" s="2"/>
      <c r="F12552" s="2"/>
      <c r="G12552" s="2"/>
      <c r="H12552" s="2"/>
      <c r="I12552" s="2"/>
      <c r="J12552" s="2"/>
      <c r="K12552" s="2"/>
      <c r="L12552" s="2"/>
      <c r="M12552" s="2"/>
      <c r="N12552" s="2"/>
      <c r="O12552" s="2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</row>
    <row r="12553">
      <c r="A12553" s="2"/>
      <c r="B12553" s="2"/>
      <c r="C12553" s="2"/>
      <c r="D12553" s="2"/>
      <c r="E12553" s="2"/>
      <c r="F12553" s="2"/>
      <c r="G12553" s="2"/>
      <c r="H12553" s="2"/>
      <c r="I12553" s="2"/>
      <c r="J12553" s="2"/>
      <c r="K12553" s="2"/>
      <c r="L12553" s="2"/>
      <c r="M12553" s="2"/>
      <c r="N12553" s="2"/>
      <c r="O12553" s="2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</row>
    <row r="12554">
      <c r="A12554" s="2"/>
      <c r="B12554" s="2"/>
      <c r="C12554" s="2"/>
      <c r="D12554" s="2"/>
      <c r="E12554" s="2"/>
      <c r="F12554" s="2"/>
      <c r="G12554" s="2"/>
      <c r="H12554" s="2"/>
      <c r="I12554" s="2"/>
      <c r="J12554" s="2"/>
      <c r="K12554" s="2"/>
      <c r="L12554" s="2"/>
      <c r="M12554" s="2"/>
      <c r="N12554" s="2"/>
      <c r="O12554" s="2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</row>
    <row r="12555">
      <c r="A12555" s="2"/>
      <c r="B12555" s="2"/>
      <c r="C12555" s="2"/>
      <c r="D12555" s="2"/>
      <c r="E12555" s="2"/>
      <c r="F12555" s="2"/>
      <c r="G12555" s="2"/>
      <c r="H12555" s="2"/>
      <c r="I12555" s="2"/>
      <c r="J12555" s="2"/>
      <c r="K12555" s="2"/>
      <c r="L12555" s="2"/>
      <c r="M12555" s="2"/>
      <c r="N12555" s="2"/>
      <c r="O12555" s="2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</row>
    <row r="12556">
      <c r="A12556" s="2"/>
      <c r="B12556" s="2"/>
      <c r="C12556" s="2"/>
      <c r="D12556" s="2"/>
      <c r="E12556" s="2"/>
      <c r="F12556" s="2"/>
      <c r="G12556" s="2"/>
      <c r="H12556" s="2"/>
      <c r="I12556" s="2"/>
      <c r="J12556" s="2"/>
      <c r="K12556" s="2"/>
      <c r="L12556" s="2"/>
      <c r="M12556" s="2"/>
      <c r="N12556" s="2"/>
      <c r="O12556" s="2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</row>
    <row r="12557">
      <c r="A12557" s="2"/>
      <c r="B12557" s="2"/>
      <c r="C12557" s="2"/>
      <c r="D12557" s="2"/>
      <c r="E12557" s="2"/>
      <c r="F12557" s="2"/>
      <c r="G12557" s="2"/>
      <c r="H12557" s="2"/>
      <c r="I12557" s="2"/>
      <c r="J12557" s="2"/>
      <c r="K12557" s="2"/>
      <c r="L12557" s="2"/>
      <c r="M12557" s="2"/>
      <c r="N12557" s="2"/>
      <c r="O12557" s="2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</row>
    <row r="12558">
      <c r="A12558" s="2"/>
      <c r="B12558" s="2"/>
      <c r="C12558" s="2"/>
      <c r="D12558" s="2"/>
      <c r="E12558" s="2"/>
      <c r="F12558" s="2"/>
      <c r="G12558" s="2"/>
      <c r="H12558" s="2"/>
      <c r="I12558" s="2"/>
      <c r="J12558" s="2"/>
      <c r="K12558" s="2"/>
      <c r="L12558" s="2"/>
      <c r="M12558" s="2"/>
      <c r="N12558" s="2"/>
      <c r="O12558" s="2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</row>
    <row r="12559">
      <c r="A12559" s="2"/>
      <c r="B12559" s="2"/>
      <c r="C12559" s="2"/>
      <c r="D12559" s="2"/>
      <c r="E12559" s="2"/>
      <c r="F12559" s="2"/>
      <c r="G12559" s="2"/>
      <c r="H12559" s="2"/>
      <c r="I12559" s="2"/>
      <c r="J12559" s="2"/>
      <c r="K12559" s="2"/>
      <c r="L12559" s="2"/>
      <c r="M12559" s="2"/>
      <c r="N12559" s="2"/>
      <c r="O12559" s="2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</row>
    <row r="12560">
      <c r="A12560" s="2"/>
      <c r="B12560" s="2"/>
      <c r="C12560" s="2"/>
      <c r="D12560" s="2"/>
      <c r="E12560" s="2"/>
      <c r="F12560" s="2"/>
      <c r="G12560" s="2"/>
      <c r="H12560" s="2"/>
      <c r="I12560" s="2"/>
      <c r="J12560" s="2"/>
      <c r="K12560" s="2"/>
      <c r="L12560" s="2"/>
      <c r="M12560" s="2"/>
      <c r="N12560" s="2"/>
      <c r="O12560" s="2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</row>
    <row r="12561">
      <c r="A12561" s="2"/>
      <c r="B12561" s="2"/>
      <c r="C12561" s="2"/>
      <c r="D12561" s="2"/>
      <c r="E12561" s="2"/>
      <c r="F12561" s="2"/>
      <c r="G12561" s="2"/>
      <c r="H12561" s="2"/>
      <c r="I12561" s="2"/>
      <c r="J12561" s="2"/>
      <c r="K12561" s="2"/>
      <c r="L12561" s="2"/>
      <c r="M12561" s="2"/>
      <c r="N12561" s="2"/>
      <c r="O12561" s="2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</row>
    <row r="12562">
      <c r="A12562" s="2"/>
      <c r="B12562" s="2"/>
      <c r="C12562" s="2"/>
      <c r="D12562" s="2"/>
      <c r="E12562" s="2"/>
      <c r="F12562" s="2"/>
      <c r="G12562" s="2"/>
      <c r="H12562" s="2"/>
      <c r="I12562" s="2"/>
      <c r="J12562" s="2"/>
      <c r="K12562" s="2"/>
      <c r="L12562" s="2"/>
      <c r="M12562" s="2"/>
      <c r="N12562" s="2"/>
      <c r="O12562" s="2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</row>
    <row r="12563">
      <c r="A12563" s="2"/>
      <c r="B12563" s="2"/>
      <c r="C12563" s="2"/>
      <c r="D12563" s="2"/>
      <c r="E12563" s="2"/>
      <c r="F12563" s="2"/>
      <c r="G12563" s="2"/>
      <c r="H12563" s="2"/>
      <c r="I12563" s="2"/>
      <c r="J12563" s="2"/>
      <c r="K12563" s="2"/>
      <c r="L12563" s="2"/>
      <c r="M12563" s="2"/>
      <c r="N12563" s="2"/>
      <c r="O12563" s="2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</row>
    <row r="12564">
      <c r="A12564" s="2"/>
      <c r="B12564" s="2"/>
      <c r="C12564" s="2"/>
      <c r="D12564" s="2"/>
      <c r="E12564" s="2"/>
      <c r="F12564" s="2"/>
      <c r="G12564" s="2"/>
      <c r="H12564" s="2"/>
      <c r="I12564" s="2"/>
      <c r="J12564" s="2"/>
      <c r="K12564" s="2"/>
      <c r="L12564" s="2"/>
      <c r="M12564" s="2"/>
      <c r="N12564" s="2"/>
      <c r="O12564" s="2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</row>
    <row r="12565">
      <c r="A12565" s="2"/>
      <c r="B12565" s="2"/>
      <c r="C12565" s="2"/>
      <c r="D12565" s="2"/>
      <c r="E12565" s="2"/>
      <c r="F12565" s="2"/>
      <c r="G12565" s="2"/>
      <c r="H12565" s="2"/>
      <c r="I12565" s="2"/>
      <c r="J12565" s="2"/>
      <c r="K12565" s="2"/>
      <c r="L12565" s="2"/>
      <c r="M12565" s="2"/>
      <c r="N12565" s="2"/>
      <c r="O12565" s="2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</row>
    <row r="12566">
      <c r="A12566" s="2"/>
      <c r="B12566" s="2"/>
      <c r="C12566" s="2"/>
      <c r="D12566" s="2"/>
      <c r="E12566" s="2"/>
      <c r="F12566" s="2"/>
      <c r="G12566" s="2"/>
      <c r="H12566" s="2"/>
      <c r="I12566" s="2"/>
      <c r="J12566" s="2"/>
      <c r="K12566" s="2"/>
      <c r="L12566" s="2"/>
      <c r="M12566" s="2"/>
      <c r="N12566" s="2"/>
      <c r="O12566" s="2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</row>
    <row r="12567">
      <c r="A12567" s="2"/>
      <c r="B12567" s="2"/>
      <c r="C12567" s="2"/>
      <c r="D12567" s="2"/>
      <c r="E12567" s="2"/>
      <c r="F12567" s="2"/>
      <c r="G12567" s="2"/>
      <c r="H12567" s="2"/>
      <c r="I12567" s="2"/>
      <c r="J12567" s="2"/>
      <c r="K12567" s="2"/>
      <c r="L12567" s="2"/>
      <c r="M12567" s="2"/>
      <c r="N12567" s="2"/>
      <c r="O12567" s="2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</row>
    <row r="12568">
      <c r="A12568" s="2"/>
      <c r="B12568" s="2"/>
      <c r="C12568" s="2"/>
      <c r="D12568" s="2"/>
      <c r="E12568" s="2"/>
      <c r="F12568" s="2"/>
      <c r="G12568" s="2"/>
      <c r="H12568" s="2"/>
      <c r="I12568" s="2"/>
      <c r="J12568" s="2"/>
      <c r="K12568" s="2"/>
      <c r="L12568" s="2"/>
      <c r="M12568" s="2"/>
      <c r="N12568" s="2"/>
      <c r="O12568" s="2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</row>
    <row r="12569">
      <c r="A12569" s="2"/>
      <c r="B12569" s="2"/>
      <c r="C12569" s="2"/>
      <c r="D12569" s="2"/>
      <c r="E12569" s="2"/>
      <c r="F12569" s="2"/>
      <c r="G12569" s="2"/>
      <c r="H12569" s="2"/>
      <c r="I12569" s="2"/>
      <c r="J12569" s="2"/>
      <c r="K12569" s="2"/>
      <c r="L12569" s="2"/>
      <c r="M12569" s="2"/>
      <c r="N12569" s="2"/>
      <c r="O12569" s="2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</row>
    <row r="12570">
      <c r="A12570" s="2"/>
      <c r="B12570" s="2"/>
      <c r="C12570" s="2"/>
      <c r="D12570" s="2"/>
      <c r="E12570" s="2"/>
      <c r="F12570" s="2"/>
      <c r="G12570" s="2"/>
      <c r="H12570" s="2"/>
      <c r="I12570" s="2"/>
      <c r="J12570" s="2"/>
      <c r="K12570" s="2"/>
      <c r="L12570" s="2"/>
      <c r="M12570" s="2"/>
      <c r="N12570" s="2"/>
      <c r="O12570" s="2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</row>
    <row r="12571">
      <c r="A12571" s="2"/>
      <c r="B12571" s="2"/>
      <c r="C12571" s="2"/>
      <c r="D12571" s="2"/>
      <c r="E12571" s="2"/>
      <c r="F12571" s="2"/>
      <c r="G12571" s="2"/>
      <c r="H12571" s="2"/>
      <c r="I12571" s="2"/>
      <c r="J12571" s="2"/>
      <c r="K12571" s="2"/>
      <c r="L12571" s="2"/>
      <c r="M12571" s="2"/>
      <c r="N12571" s="2"/>
      <c r="O12571" s="2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</row>
    <row r="12572">
      <c r="A12572" s="2"/>
      <c r="B12572" s="2"/>
      <c r="C12572" s="2"/>
      <c r="D12572" s="2"/>
      <c r="E12572" s="2"/>
      <c r="F12572" s="2"/>
      <c r="G12572" s="2"/>
      <c r="H12572" s="2"/>
      <c r="I12572" s="2"/>
      <c r="J12572" s="2"/>
      <c r="K12572" s="2"/>
      <c r="L12572" s="2"/>
      <c r="M12572" s="2"/>
      <c r="N12572" s="2"/>
      <c r="O12572" s="2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</row>
    <row r="12573">
      <c r="A12573" s="2"/>
      <c r="B12573" s="2"/>
      <c r="C12573" s="2"/>
      <c r="D12573" s="2"/>
      <c r="E12573" s="2"/>
      <c r="F12573" s="2"/>
      <c r="G12573" s="2"/>
      <c r="H12573" s="2"/>
      <c r="I12573" s="2"/>
      <c r="J12573" s="2"/>
      <c r="K12573" s="2"/>
      <c r="L12573" s="2"/>
      <c r="M12573" s="2"/>
      <c r="N12573" s="2"/>
      <c r="O12573" s="2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</row>
    <row r="12574">
      <c r="A12574" s="2"/>
      <c r="B12574" s="2"/>
      <c r="C12574" s="2"/>
      <c r="D12574" s="2"/>
      <c r="E12574" s="2"/>
      <c r="F12574" s="2"/>
      <c r="G12574" s="2"/>
      <c r="H12574" s="2"/>
      <c r="I12574" s="2"/>
      <c r="J12574" s="2"/>
      <c r="K12574" s="2"/>
      <c r="L12574" s="2"/>
      <c r="M12574" s="2"/>
      <c r="N12574" s="2"/>
      <c r="O12574" s="2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</row>
    <row r="12575">
      <c r="A12575" s="2"/>
      <c r="B12575" s="2"/>
      <c r="C12575" s="2"/>
      <c r="D12575" s="2"/>
      <c r="E12575" s="2"/>
      <c r="F12575" s="2"/>
      <c r="G12575" s="2"/>
      <c r="H12575" s="2"/>
      <c r="I12575" s="2"/>
      <c r="J12575" s="2"/>
      <c r="K12575" s="2"/>
      <c r="L12575" s="2"/>
      <c r="M12575" s="2"/>
      <c r="N12575" s="2"/>
      <c r="O12575" s="2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</row>
    <row r="12576">
      <c r="A12576" s="2"/>
      <c r="B12576" s="2"/>
      <c r="C12576" s="2"/>
      <c r="D12576" s="2"/>
      <c r="E12576" s="2"/>
      <c r="F12576" s="2"/>
      <c r="G12576" s="2"/>
      <c r="H12576" s="2"/>
      <c r="I12576" s="2"/>
      <c r="J12576" s="2"/>
      <c r="K12576" s="2"/>
      <c r="L12576" s="2"/>
      <c r="M12576" s="2"/>
      <c r="N12576" s="2"/>
      <c r="O12576" s="2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</row>
    <row r="12577">
      <c r="A12577" s="2"/>
      <c r="B12577" s="2"/>
      <c r="C12577" s="2"/>
      <c r="D12577" s="2"/>
      <c r="E12577" s="2"/>
      <c r="F12577" s="2"/>
      <c r="G12577" s="2"/>
      <c r="H12577" s="2"/>
      <c r="I12577" s="2"/>
      <c r="J12577" s="2"/>
      <c r="K12577" s="2"/>
      <c r="L12577" s="2"/>
      <c r="M12577" s="2"/>
      <c r="N12577" s="2"/>
      <c r="O12577" s="2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</row>
    <row r="12578">
      <c r="A12578" s="2"/>
      <c r="B12578" s="2"/>
      <c r="C12578" s="2"/>
      <c r="D12578" s="2"/>
      <c r="E12578" s="2"/>
      <c r="F12578" s="2"/>
      <c r="G12578" s="2"/>
      <c r="H12578" s="2"/>
      <c r="I12578" s="2"/>
      <c r="J12578" s="2"/>
      <c r="K12578" s="2"/>
      <c r="L12578" s="2"/>
      <c r="M12578" s="2"/>
      <c r="N12578" s="2"/>
      <c r="O12578" s="2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</row>
    <row r="12579">
      <c r="A12579" s="2"/>
      <c r="B12579" s="2"/>
      <c r="C12579" s="2"/>
      <c r="D12579" s="2"/>
      <c r="E12579" s="2"/>
      <c r="F12579" s="2"/>
      <c r="G12579" s="2"/>
      <c r="H12579" s="2"/>
      <c r="I12579" s="2"/>
      <c r="J12579" s="2"/>
      <c r="K12579" s="2"/>
      <c r="L12579" s="2"/>
      <c r="M12579" s="2"/>
      <c r="N12579" s="2"/>
      <c r="O12579" s="2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</row>
    <row r="12580">
      <c r="A12580" s="2"/>
      <c r="B12580" s="2"/>
      <c r="C12580" s="2"/>
      <c r="D12580" s="2"/>
      <c r="E12580" s="2"/>
      <c r="F12580" s="2"/>
      <c r="G12580" s="2"/>
      <c r="H12580" s="2"/>
      <c r="I12580" s="2"/>
      <c r="J12580" s="2"/>
      <c r="K12580" s="2"/>
      <c r="L12580" s="2"/>
      <c r="M12580" s="2"/>
      <c r="N12580" s="2"/>
      <c r="O12580" s="2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</row>
    <row r="12581">
      <c r="A12581" s="2"/>
      <c r="B12581" s="2"/>
      <c r="C12581" s="2"/>
      <c r="D12581" s="2"/>
      <c r="E12581" s="2"/>
      <c r="F12581" s="2"/>
      <c r="G12581" s="2"/>
      <c r="H12581" s="2"/>
      <c r="I12581" s="2"/>
      <c r="J12581" s="2"/>
      <c r="K12581" s="2"/>
      <c r="L12581" s="2"/>
      <c r="M12581" s="2"/>
      <c r="N12581" s="2"/>
      <c r="O12581" s="2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</row>
    <row r="12582">
      <c r="A12582" s="2"/>
      <c r="B12582" s="2"/>
      <c r="C12582" s="2"/>
      <c r="D12582" s="2"/>
      <c r="E12582" s="2"/>
      <c r="F12582" s="2"/>
      <c r="G12582" s="2"/>
      <c r="H12582" s="2"/>
      <c r="I12582" s="2"/>
      <c r="J12582" s="2"/>
      <c r="K12582" s="2"/>
      <c r="L12582" s="2"/>
      <c r="M12582" s="2"/>
      <c r="N12582" s="2"/>
      <c r="O12582" s="2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</row>
    <row r="12583">
      <c r="A12583" s="2"/>
      <c r="B12583" s="2"/>
      <c r="C12583" s="2"/>
      <c r="D12583" s="2"/>
      <c r="E12583" s="2"/>
      <c r="F12583" s="2"/>
      <c r="G12583" s="2"/>
      <c r="H12583" s="2"/>
      <c r="I12583" s="2"/>
      <c r="J12583" s="2"/>
      <c r="K12583" s="2"/>
      <c r="L12583" s="2"/>
      <c r="M12583" s="2"/>
      <c r="N12583" s="2"/>
      <c r="O12583" s="2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</row>
    <row r="12584">
      <c r="A12584" s="2"/>
      <c r="B12584" s="2"/>
      <c r="C12584" s="2"/>
      <c r="D12584" s="2"/>
      <c r="E12584" s="2"/>
      <c r="F12584" s="2"/>
      <c r="G12584" s="2"/>
      <c r="H12584" s="2"/>
      <c r="I12584" s="2"/>
      <c r="J12584" s="2"/>
      <c r="K12584" s="2"/>
      <c r="L12584" s="2"/>
      <c r="M12584" s="2"/>
      <c r="N12584" s="2"/>
      <c r="O12584" s="2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</row>
    <row r="12585">
      <c r="A12585" s="2"/>
      <c r="B12585" s="2"/>
      <c r="C12585" s="2"/>
      <c r="D12585" s="2"/>
      <c r="E12585" s="2"/>
      <c r="F12585" s="2"/>
      <c r="G12585" s="2"/>
      <c r="H12585" s="2"/>
      <c r="I12585" s="2"/>
      <c r="J12585" s="2"/>
      <c r="K12585" s="2"/>
      <c r="L12585" s="2"/>
      <c r="M12585" s="2"/>
      <c r="N12585" s="2"/>
      <c r="O12585" s="2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</row>
    <row r="12586">
      <c r="A12586" s="2"/>
      <c r="B12586" s="2"/>
      <c r="C12586" s="2"/>
      <c r="D12586" s="2"/>
      <c r="E12586" s="2"/>
      <c r="F12586" s="2"/>
      <c r="G12586" s="2"/>
      <c r="H12586" s="2"/>
      <c r="I12586" s="2"/>
      <c r="J12586" s="2"/>
      <c r="K12586" s="2"/>
      <c r="L12586" s="2"/>
      <c r="M12586" s="2"/>
      <c r="N12586" s="2"/>
      <c r="O12586" s="2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</row>
    <row r="12587">
      <c r="A12587" s="2"/>
      <c r="B12587" s="2"/>
      <c r="C12587" s="2"/>
      <c r="D12587" s="2"/>
      <c r="E12587" s="2"/>
      <c r="F12587" s="2"/>
      <c r="G12587" s="2"/>
      <c r="H12587" s="2"/>
      <c r="I12587" s="2"/>
      <c r="J12587" s="2"/>
      <c r="K12587" s="2"/>
      <c r="L12587" s="2"/>
      <c r="M12587" s="2"/>
      <c r="N12587" s="2"/>
      <c r="O12587" s="2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</row>
    <row r="12588">
      <c r="A12588" s="2"/>
      <c r="B12588" s="2"/>
      <c r="C12588" s="2"/>
      <c r="D12588" s="2"/>
      <c r="E12588" s="2"/>
      <c r="F12588" s="2"/>
      <c r="G12588" s="2"/>
      <c r="H12588" s="2"/>
      <c r="I12588" s="2"/>
      <c r="J12588" s="2"/>
      <c r="K12588" s="2"/>
      <c r="L12588" s="2"/>
      <c r="M12588" s="2"/>
      <c r="N12588" s="2"/>
      <c r="O12588" s="2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</row>
    <row r="12589">
      <c r="A12589" s="2"/>
      <c r="B12589" s="2"/>
      <c r="C12589" s="2"/>
      <c r="D12589" s="2"/>
      <c r="E12589" s="2"/>
      <c r="F12589" s="2"/>
      <c r="G12589" s="2"/>
      <c r="H12589" s="2"/>
      <c r="I12589" s="2"/>
      <c r="J12589" s="2"/>
      <c r="K12589" s="2"/>
      <c r="L12589" s="2"/>
      <c r="M12589" s="2"/>
      <c r="N12589" s="2"/>
      <c r="O12589" s="2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</row>
    <row r="12590">
      <c r="A12590" s="2"/>
      <c r="B12590" s="2"/>
      <c r="C12590" s="2"/>
      <c r="D12590" s="2"/>
      <c r="E12590" s="2"/>
      <c r="F12590" s="2"/>
      <c r="G12590" s="2"/>
      <c r="H12590" s="2"/>
      <c r="I12590" s="2"/>
      <c r="J12590" s="2"/>
      <c r="K12590" s="2"/>
      <c r="L12590" s="2"/>
      <c r="M12590" s="2"/>
      <c r="N12590" s="2"/>
      <c r="O12590" s="2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</row>
    <row r="12591">
      <c r="A12591" s="2"/>
      <c r="B12591" s="2"/>
      <c r="C12591" s="2"/>
      <c r="D12591" s="2"/>
      <c r="E12591" s="2"/>
      <c r="F12591" s="2"/>
      <c r="G12591" s="2"/>
      <c r="H12591" s="2"/>
      <c r="I12591" s="2"/>
      <c r="J12591" s="2"/>
      <c r="K12591" s="2"/>
      <c r="L12591" s="2"/>
      <c r="M12591" s="2"/>
      <c r="N12591" s="2"/>
      <c r="O12591" s="2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</row>
    <row r="12592">
      <c r="A12592" s="2"/>
      <c r="B12592" s="2"/>
      <c r="C12592" s="2"/>
      <c r="D12592" s="2"/>
      <c r="E12592" s="2"/>
      <c r="F12592" s="2"/>
      <c r="G12592" s="2"/>
      <c r="H12592" s="2"/>
      <c r="I12592" s="2"/>
      <c r="J12592" s="2"/>
      <c r="K12592" s="2"/>
      <c r="L12592" s="2"/>
      <c r="M12592" s="2"/>
      <c r="N12592" s="2"/>
      <c r="O12592" s="2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</row>
    <row r="12593">
      <c r="A12593" s="2"/>
      <c r="B12593" s="2"/>
      <c r="C12593" s="2"/>
      <c r="D12593" s="2"/>
      <c r="E12593" s="2"/>
      <c r="F12593" s="2"/>
      <c r="G12593" s="2"/>
      <c r="H12593" s="2"/>
      <c r="I12593" s="2"/>
      <c r="J12593" s="2"/>
      <c r="K12593" s="2"/>
      <c r="L12593" s="2"/>
      <c r="M12593" s="2"/>
      <c r="N12593" s="2"/>
      <c r="O12593" s="2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</row>
    <row r="12594">
      <c r="A12594" s="2"/>
      <c r="B12594" s="2"/>
      <c r="C12594" s="2"/>
      <c r="D12594" s="2"/>
      <c r="E12594" s="2"/>
      <c r="F12594" s="2"/>
      <c r="G12594" s="2"/>
      <c r="H12594" s="2"/>
      <c r="I12594" s="2"/>
      <c r="J12594" s="2"/>
      <c r="K12594" s="2"/>
      <c r="L12594" s="2"/>
      <c r="M12594" s="2"/>
      <c r="N12594" s="2"/>
      <c r="O12594" s="2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</row>
    <row r="12595">
      <c r="A12595" s="2"/>
      <c r="B12595" s="2"/>
      <c r="C12595" s="2"/>
      <c r="D12595" s="2"/>
      <c r="E12595" s="2"/>
      <c r="F12595" s="2"/>
      <c r="G12595" s="2"/>
      <c r="H12595" s="2"/>
      <c r="I12595" s="2"/>
      <c r="J12595" s="2"/>
      <c r="K12595" s="2"/>
      <c r="L12595" s="2"/>
      <c r="M12595" s="2"/>
      <c r="N12595" s="2"/>
      <c r="O12595" s="2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</row>
    <row r="12596">
      <c r="A12596" s="2"/>
      <c r="B12596" s="2"/>
      <c r="C12596" s="2"/>
      <c r="D12596" s="2"/>
      <c r="E12596" s="2"/>
      <c r="F12596" s="2"/>
      <c r="G12596" s="2"/>
      <c r="H12596" s="2"/>
      <c r="I12596" s="2"/>
      <c r="J12596" s="2"/>
      <c r="K12596" s="2"/>
      <c r="L12596" s="2"/>
      <c r="M12596" s="2"/>
      <c r="N12596" s="2"/>
      <c r="O12596" s="2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</row>
    <row r="12597">
      <c r="A12597" s="2"/>
      <c r="B12597" s="2"/>
      <c r="C12597" s="2"/>
      <c r="D12597" s="2"/>
      <c r="E12597" s="2"/>
      <c r="F12597" s="2"/>
      <c r="G12597" s="2"/>
      <c r="H12597" s="2"/>
      <c r="I12597" s="2"/>
      <c r="J12597" s="2"/>
      <c r="K12597" s="2"/>
      <c r="L12597" s="2"/>
      <c r="M12597" s="2"/>
      <c r="N12597" s="2"/>
      <c r="O12597" s="2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</row>
    <row r="12598">
      <c r="A12598" s="2"/>
      <c r="B12598" s="2"/>
      <c r="C12598" s="2"/>
      <c r="D12598" s="2"/>
      <c r="E12598" s="2"/>
      <c r="F12598" s="2"/>
      <c r="G12598" s="2"/>
      <c r="H12598" s="2"/>
      <c r="I12598" s="2"/>
      <c r="J12598" s="2"/>
      <c r="K12598" s="2"/>
      <c r="L12598" s="2"/>
      <c r="M12598" s="2"/>
      <c r="N12598" s="2"/>
      <c r="O12598" s="2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</row>
    <row r="12599">
      <c r="A12599" s="2"/>
      <c r="B12599" s="2"/>
      <c r="C12599" s="2"/>
      <c r="D12599" s="2"/>
      <c r="E12599" s="2"/>
      <c r="F12599" s="2"/>
      <c r="G12599" s="2"/>
      <c r="H12599" s="2"/>
      <c r="I12599" s="2"/>
      <c r="J12599" s="2"/>
      <c r="K12599" s="2"/>
      <c r="L12599" s="2"/>
      <c r="M12599" s="2"/>
      <c r="N12599" s="2"/>
      <c r="O12599" s="2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</row>
    <row r="12600">
      <c r="A12600" s="2"/>
      <c r="B12600" s="2"/>
      <c r="C12600" s="2"/>
      <c r="D12600" s="2"/>
      <c r="E12600" s="2"/>
      <c r="F12600" s="2"/>
      <c r="G12600" s="2"/>
      <c r="H12600" s="2"/>
      <c r="I12600" s="2"/>
      <c r="J12600" s="2"/>
      <c r="K12600" s="2"/>
      <c r="L12600" s="2"/>
      <c r="M12600" s="2"/>
      <c r="N12600" s="2"/>
      <c r="O12600" s="2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</row>
    <row r="12601">
      <c r="A12601" s="2"/>
      <c r="B12601" s="2"/>
      <c r="C12601" s="2"/>
      <c r="D12601" s="2"/>
      <c r="E12601" s="2"/>
      <c r="F12601" s="2"/>
      <c r="G12601" s="2"/>
      <c r="H12601" s="2"/>
      <c r="I12601" s="2"/>
      <c r="J12601" s="2"/>
      <c r="K12601" s="2"/>
      <c r="L12601" s="2"/>
      <c r="M12601" s="2"/>
      <c r="N12601" s="2"/>
      <c r="O12601" s="2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</row>
    <row r="12602">
      <c r="A12602" s="2"/>
      <c r="B12602" s="2"/>
      <c r="C12602" s="2"/>
      <c r="D12602" s="2"/>
      <c r="E12602" s="2"/>
      <c r="F12602" s="2"/>
      <c r="G12602" s="2"/>
      <c r="H12602" s="2"/>
      <c r="I12602" s="2"/>
      <c r="J12602" s="2"/>
      <c r="K12602" s="2"/>
      <c r="L12602" s="2"/>
      <c r="M12602" s="2"/>
      <c r="N12602" s="2"/>
      <c r="O12602" s="2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</row>
    <row r="12603">
      <c r="A12603" s="2"/>
      <c r="B12603" s="2"/>
      <c r="C12603" s="2"/>
      <c r="D12603" s="2"/>
      <c r="E12603" s="2"/>
      <c r="F12603" s="2"/>
      <c r="G12603" s="2"/>
      <c r="H12603" s="2"/>
      <c r="I12603" s="2"/>
      <c r="J12603" s="2"/>
      <c r="K12603" s="2"/>
      <c r="L12603" s="2"/>
      <c r="M12603" s="2"/>
      <c r="N12603" s="2"/>
      <c r="O12603" s="2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</row>
    <row r="12604">
      <c r="A12604" s="2"/>
      <c r="B12604" s="2"/>
      <c r="C12604" s="2"/>
      <c r="D12604" s="2"/>
      <c r="E12604" s="2"/>
      <c r="F12604" s="2"/>
      <c r="G12604" s="2"/>
      <c r="H12604" s="2"/>
      <c r="I12604" s="2"/>
      <c r="J12604" s="2"/>
      <c r="K12604" s="2"/>
      <c r="L12604" s="2"/>
      <c r="M12604" s="2"/>
      <c r="N12604" s="2"/>
      <c r="O12604" s="2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</row>
    <row r="12605">
      <c r="A12605" s="2"/>
      <c r="B12605" s="2"/>
      <c r="C12605" s="2"/>
      <c r="D12605" s="2"/>
      <c r="E12605" s="2"/>
      <c r="F12605" s="2"/>
      <c r="G12605" s="2"/>
      <c r="H12605" s="2"/>
      <c r="I12605" s="2"/>
      <c r="J12605" s="2"/>
      <c r="K12605" s="2"/>
      <c r="L12605" s="2"/>
      <c r="M12605" s="2"/>
      <c r="N12605" s="2"/>
      <c r="O12605" s="2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</row>
    <row r="12606">
      <c r="A12606" s="2"/>
      <c r="B12606" s="2"/>
      <c r="C12606" s="2"/>
      <c r="D12606" s="2"/>
      <c r="E12606" s="2"/>
      <c r="F12606" s="2"/>
      <c r="G12606" s="2"/>
      <c r="H12606" s="2"/>
      <c r="I12606" s="2"/>
      <c r="J12606" s="2"/>
      <c r="K12606" s="2"/>
      <c r="L12606" s="2"/>
      <c r="M12606" s="2"/>
      <c r="N12606" s="2"/>
      <c r="O12606" s="2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</row>
    <row r="12607">
      <c r="A12607" s="2"/>
      <c r="B12607" s="2"/>
      <c r="C12607" s="2"/>
      <c r="D12607" s="2"/>
      <c r="E12607" s="2"/>
      <c r="F12607" s="2"/>
      <c r="G12607" s="2"/>
      <c r="H12607" s="2"/>
      <c r="I12607" s="2"/>
      <c r="J12607" s="2"/>
      <c r="K12607" s="2"/>
      <c r="L12607" s="2"/>
      <c r="M12607" s="2"/>
      <c r="N12607" s="2"/>
      <c r="O12607" s="2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</row>
    <row r="12608">
      <c r="A12608" s="2"/>
      <c r="B12608" s="2"/>
      <c r="C12608" s="2"/>
      <c r="D12608" s="2"/>
      <c r="E12608" s="2"/>
      <c r="F12608" s="2"/>
      <c r="G12608" s="2"/>
      <c r="H12608" s="2"/>
      <c r="I12608" s="2"/>
      <c r="J12608" s="2"/>
      <c r="K12608" s="2"/>
      <c r="L12608" s="2"/>
      <c r="M12608" s="2"/>
      <c r="N12608" s="2"/>
      <c r="O12608" s="2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</row>
    <row r="12609">
      <c r="A12609" s="2"/>
      <c r="B12609" s="2"/>
      <c r="C12609" s="2"/>
      <c r="D12609" s="2"/>
      <c r="E12609" s="2"/>
      <c r="F12609" s="2"/>
      <c r="G12609" s="2"/>
      <c r="H12609" s="2"/>
      <c r="I12609" s="2"/>
      <c r="J12609" s="2"/>
      <c r="K12609" s="2"/>
      <c r="L12609" s="2"/>
      <c r="M12609" s="2"/>
      <c r="N12609" s="2"/>
      <c r="O12609" s="2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</row>
    <row r="12610">
      <c r="A12610" s="2"/>
      <c r="B12610" s="2"/>
      <c r="C12610" s="2"/>
      <c r="D12610" s="2"/>
      <c r="E12610" s="2"/>
      <c r="F12610" s="2"/>
      <c r="G12610" s="2"/>
      <c r="H12610" s="2"/>
      <c r="I12610" s="2"/>
      <c r="J12610" s="2"/>
      <c r="K12610" s="2"/>
      <c r="L12610" s="2"/>
      <c r="M12610" s="2"/>
      <c r="N12610" s="2"/>
      <c r="O12610" s="2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</row>
    <row r="12611">
      <c r="A12611" s="2"/>
      <c r="B12611" s="2"/>
      <c r="C12611" s="2"/>
      <c r="D12611" s="2"/>
      <c r="E12611" s="2"/>
      <c r="F12611" s="2"/>
      <c r="G12611" s="2"/>
      <c r="H12611" s="2"/>
      <c r="I12611" s="2"/>
      <c r="J12611" s="2"/>
      <c r="K12611" s="2"/>
      <c r="L12611" s="2"/>
      <c r="M12611" s="2"/>
      <c r="N12611" s="2"/>
      <c r="O12611" s="2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</row>
    <row r="12612">
      <c r="A12612" s="2"/>
      <c r="B12612" s="2"/>
      <c r="C12612" s="2"/>
      <c r="D12612" s="2"/>
      <c r="E12612" s="2"/>
      <c r="F12612" s="2"/>
      <c r="G12612" s="2"/>
      <c r="H12612" s="2"/>
      <c r="I12612" s="2"/>
      <c r="J12612" s="2"/>
      <c r="K12612" s="2"/>
      <c r="L12612" s="2"/>
      <c r="M12612" s="2"/>
      <c r="N12612" s="2"/>
      <c r="O12612" s="2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</row>
    <row r="12613">
      <c r="A12613" s="2"/>
      <c r="B12613" s="2"/>
      <c r="C12613" s="2"/>
      <c r="D12613" s="2"/>
      <c r="E12613" s="2"/>
      <c r="F12613" s="2"/>
      <c r="G12613" s="2"/>
      <c r="H12613" s="2"/>
      <c r="I12613" s="2"/>
      <c r="J12613" s="2"/>
      <c r="K12613" s="2"/>
      <c r="L12613" s="2"/>
      <c r="M12613" s="2"/>
      <c r="N12613" s="2"/>
      <c r="O12613" s="2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</row>
    <row r="12614">
      <c r="A12614" s="2"/>
      <c r="B12614" s="2"/>
      <c r="C12614" s="2"/>
      <c r="D12614" s="2"/>
      <c r="E12614" s="2"/>
      <c r="F12614" s="2"/>
      <c r="G12614" s="2"/>
      <c r="H12614" s="2"/>
      <c r="I12614" s="2"/>
      <c r="J12614" s="2"/>
      <c r="K12614" s="2"/>
      <c r="L12614" s="2"/>
      <c r="M12614" s="2"/>
      <c r="N12614" s="2"/>
      <c r="O12614" s="2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</row>
    <row r="12615">
      <c r="A12615" s="2"/>
      <c r="B12615" s="2"/>
      <c r="C12615" s="2"/>
      <c r="D12615" s="2"/>
      <c r="E12615" s="2"/>
      <c r="F12615" s="2"/>
      <c r="G12615" s="2"/>
      <c r="H12615" s="2"/>
      <c r="I12615" s="2"/>
      <c r="J12615" s="2"/>
      <c r="K12615" s="2"/>
      <c r="L12615" s="2"/>
      <c r="M12615" s="2"/>
      <c r="N12615" s="2"/>
      <c r="O12615" s="2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</row>
    <row r="12616">
      <c r="A12616" s="2"/>
      <c r="B12616" s="2"/>
      <c r="C12616" s="2"/>
      <c r="D12616" s="2"/>
      <c r="E12616" s="2"/>
      <c r="F12616" s="2"/>
      <c r="G12616" s="2"/>
      <c r="H12616" s="2"/>
      <c r="I12616" s="2"/>
      <c r="J12616" s="2"/>
      <c r="K12616" s="2"/>
      <c r="L12616" s="2"/>
      <c r="M12616" s="2"/>
      <c r="N12616" s="2"/>
      <c r="O12616" s="2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</row>
    <row r="12617">
      <c r="A12617" s="2"/>
      <c r="B12617" s="2"/>
      <c r="C12617" s="2"/>
      <c r="D12617" s="2"/>
      <c r="E12617" s="2"/>
      <c r="F12617" s="2"/>
      <c r="G12617" s="2"/>
      <c r="H12617" s="2"/>
      <c r="I12617" s="2"/>
      <c r="J12617" s="2"/>
      <c r="K12617" s="2"/>
      <c r="L12617" s="2"/>
      <c r="M12617" s="2"/>
      <c r="N12617" s="2"/>
      <c r="O12617" s="2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</row>
    <row r="12618">
      <c r="A12618" s="2"/>
      <c r="B12618" s="2"/>
      <c r="C12618" s="2"/>
      <c r="D12618" s="2"/>
      <c r="E12618" s="2"/>
      <c r="F12618" s="2"/>
      <c r="G12618" s="2"/>
      <c r="H12618" s="2"/>
      <c r="I12618" s="2"/>
      <c r="J12618" s="2"/>
      <c r="K12618" s="2"/>
      <c r="L12618" s="2"/>
      <c r="M12618" s="2"/>
      <c r="N12618" s="2"/>
      <c r="O12618" s="2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</row>
    <row r="12619">
      <c r="A12619" s="2"/>
      <c r="B12619" s="2"/>
      <c r="C12619" s="2"/>
      <c r="D12619" s="2"/>
      <c r="E12619" s="2"/>
      <c r="F12619" s="2"/>
      <c r="G12619" s="2"/>
      <c r="H12619" s="2"/>
      <c r="I12619" s="2"/>
      <c r="J12619" s="2"/>
      <c r="K12619" s="2"/>
      <c r="L12619" s="2"/>
      <c r="M12619" s="2"/>
      <c r="N12619" s="2"/>
      <c r="O12619" s="2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</row>
    <row r="12620">
      <c r="A12620" s="2"/>
      <c r="B12620" s="2"/>
      <c r="C12620" s="2"/>
      <c r="D12620" s="2"/>
      <c r="E12620" s="2"/>
      <c r="F12620" s="2"/>
      <c r="G12620" s="2"/>
      <c r="H12620" s="2"/>
      <c r="I12620" s="2"/>
      <c r="J12620" s="2"/>
      <c r="K12620" s="2"/>
      <c r="L12620" s="2"/>
      <c r="M12620" s="2"/>
      <c r="N12620" s="2"/>
      <c r="O12620" s="2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</row>
    <row r="12621">
      <c r="A12621" s="2"/>
      <c r="B12621" s="2"/>
      <c r="C12621" s="2"/>
      <c r="D12621" s="2"/>
      <c r="E12621" s="2"/>
      <c r="F12621" s="2"/>
      <c r="G12621" s="2"/>
      <c r="H12621" s="2"/>
      <c r="I12621" s="2"/>
      <c r="J12621" s="2"/>
      <c r="K12621" s="2"/>
      <c r="L12621" s="2"/>
      <c r="M12621" s="2"/>
      <c r="N12621" s="2"/>
      <c r="O12621" s="2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</row>
    <row r="12622">
      <c r="A12622" s="2"/>
      <c r="B12622" s="2"/>
      <c r="C12622" s="2"/>
      <c r="D12622" s="2"/>
      <c r="E12622" s="2"/>
      <c r="F12622" s="2"/>
      <c r="G12622" s="2"/>
      <c r="H12622" s="2"/>
      <c r="I12622" s="2"/>
      <c r="J12622" s="2"/>
      <c r="K12622" s="2"/>
      <c r="L12622" s="2"/>
      <c r="M12622" s="2"/>
      <c r="N12622" s="2"/>
      <c r="O12622" s="2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</row>
    <row r="12623">
      <c r="A12623" s="2"/>
      <c r="B12623" s="2"/>
      <c r="C12623" s="2"/>
      <c r="D12623" s="2"/>
      <c r="E12623" s="2"/>
      <c r="F12623" s="2"/>
      <c r="G12623" s="2"/>
      <c r="H12623" s="2"/>
      <c r="I12623" s="2"/>
      <c r="J12623" s="2"/>
      <c r="K12623" s="2"/>
      <c r="L12623" s="2"/>
      <c r="M12623" s="2"/>
      <c r="N12623" s="2"/>
      <c r="O12623" s="2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</row>
    <row r="12624">
      <c r="A12624" s="2"/>
      <c r="B12624" s="2"/>
      <c r="C12624" s="2"/>
      <c r="D12624" s="2"/>
      <c r="E12624" s="2"/>
      <c r="F12624" s="2"/>
      <c r="G12624" s="2"/>
      <c r="H12624" s="2"/>
      <c r="I12624" s="2"/>
      <c r="J12624" s="2"/>
      <c r="K12624" s="2"/>
      <c r="L12624" s="2"/>
      <c r="M12624" s="2"/>
      <c r="N12624" s="2"/>
      <c r="O12624" s="2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</row>
    <row r="12625">
      <c r="A12625" s="2"/>
      <c r="B12625" s="2"/>
      <c r="C12625" s="2"/>
      <c r="D12625" s="2"/>
      <c r="E12625" s="2"/>
      <c r="F12625" s="2"/>
      <c r="G12625" s="2"/>
      <c r="H12625" s="2"/>
      <c r="I12625" s="2"/>
      <c r="J12625" s="2"/>
      <c r="K12625" s="2"/>
      <c r="L12625" s="2"/>
      <c r="M12625" s="2"/>
      <c r="N12625" s="2"/>
      <c r="O12625" s="2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</row>
    <row r="12626">
      <c r="A12626" s="2"/>
      <c r="B12626" s="2"/>
      <c r="C12626" s="2"/>
      <c r="D12626" s="2"/>
      <c r="E12626" s="2"/>
      <c r="F12626" s="2"/>
      <c r="G12626" s="2"/>
      <c r="H12626" s="2"/>
      <c r="I12626" s="2"/>
      <c r="J12626" s="2"/>
      <c r="K12626" s="2"/>
      <c r="L12626" s="2"/>
      <c r="M12626" s="2"/>
      <c r="N12626" s="2"/>
      <c r="O12626" s="2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</row>
    <row r="12627">
      <c r="A12627" s="2"/>
      <c r="B12627" s="2"/>
      <c r="C12627" s="2"/>
      <c r="D12627" s="2"/>
      <c r="E12627" s="2"/>
      <c r="F12627" s="2"/>
      <c r="G12627" s="2"/>
      <c r="H12627" s="2"/>
      <c r="I12627" s="2"/>
      <c r="J12627" s="2"/>
      <c r="K12627" s="2"/>
      <c r="L12627" s="2"/>
      <c r="M12627" s="2"/>
      <c r="N12627" s="2"/>
      <c r="O12627" s="2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</row>
    <row r="12628">
      <c r="A12628" s="2"/>
      <c r="B12628" s="2"/>
      <c r="C12628" s="2"/>
      <c r="D12628" s="2"/>
      <c r="E12628" s="2"/>
      <c r="F12628" s="2"/>
      <c r="G12628" s="2"/>
      <c r="H12628" s="2"/>
      <c r="I12628" s="2"/>
      <c r="J12628" s="2"/>
      <c r="K12628" s="2"/>
      <c r="L12628" s="2"/>
      <c r="M12628" s="2"/>
      <c r="N12628" s="2"/>
      <c r="O12628" s="2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</row>
    <row r="12629">
      <c r="A12629" s="2"/>
      <c r="B12629" s="2"/>
      <c r="C12629" s="2"/>
      <c r="D12629" s="2"/>
      <c r="E12629" s="2"/>
      <c r="F12629" s="2"/>
      <c r="G12629" s="2"/>
      <c r="H12629" s="2"/>
      <c r="I12629" s="2"/>
      <c r="J12629" s="2"/>
      <c r="K12629" s="2"/>
      <c r="L12629" s="2"/>
      <c r="M12629" s="2"/>
      <c r="N12629" s="2"/>
      <c r="O12629" s="2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</row>
    <row r="12630">
      <c r="A12630" s="2"/>
      <c r="B12630" s="2"/>
      <c r="C12630" s="2"/>
      <c r="D12630" s="2"/>
      <c r="E12630" s="2"/>
      <c r="F12630" s="2"/>
      <c r="G12630" s="2"/>
      <c r="H12630" s="2"/>
      <c r="I12630" s="2"/>
      <c r="J12630" s="2"/>
      <c r="K12630" s="2"/>
      <c r="L12630" s="2"/>
      <c r="M12630" s="2"/>
      <c r="N12630" s="2"/>
      <c r="O12630" s="2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</row>
    <row r="12631">
      <c r="A12631" s="2"/>
      <c r="B12631" s="2"/>
      <c r="C12631" s="2"/>
      <c r="D12631" s="2"/>
      <c r="E12631" s="2"/>
      <c r="F12631" s="2"/>
      <c r="G12631" s="2"/>
      <c r="H12631" s="2"/>
      <c r="I12631" s="2"/>
      <c r="J12631" s="2"/>
      <c r="K12631" s="2"/>
      <c r="L12631" s="2"/>
      <c r="M12631" s="2"/>
      <c r="N12631" s="2"/>
      <c r="O12631" s="2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</row>
    <row r="12632">
      <c r="A12632" s="2"/>
      <c r="B12632" s="2"/>
      <c r="C12632" s="2"/>
      <c r="D12632" s="2"/>
      <c r="E12632" s="2"/>
      <c r="F12632" s="2"/>
      <c r="G12632" s="2"/>
      <c r="H12632" s="2"/>
      <c r="I12632" s="2"/>
      <c r="J12632" s="2"/>
      <c r="K12632" s="2"/>
      <c r="L12632" s="2"/>
      <c r="M12632" s="2"/>
      <c r="N12632" s="2"/>
      <c r="O12632" s="2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</row>
    <row r="12633">
      <c r="A12633" s="2"/>
      <c r="B12633" s="2"/>
      <c r="C12633" s="2"/>
      <c r="D12633" s="2"/>
      <c r="E12633" s="2"/>
      <c r="F12633" s="2"/>
      <c r="G12633" s="2"/>
      <c r="H12633" s="2"/>
      <c r="I12633" s="2"/>
      <c r="J12633" s="2"/>
      <c r="K12633" s="2"/>
      <c r="L12633" s="2"/>
      <c r="M12633" s="2"/>
      <c r="N12633" s="2"/>
      <c r="O12633" s="2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</row>
    <row r="12634">
      <c r="A12634" s="2"/>
      <c r="B12634" s="2"/>
      <c r="C12634" s="2"/>
      <c r="D12634" s="2"/>
      <c r="E12634" s="2"/>
      <c r="F12634" s="2"/>
      <c r="G12634" s="2"/>
      <c r="H12634" s="2"/>
      <c r="I12634" s="2"/>
      <c r="J12634" s="2"/>
      <c r="K12634" s="2"/>
      <c r="L12634" s="2"/>
      <c r="M12634" s="2"/>
      <c r="N12634" s="2"/>
      <c r="O12634" s="2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</row>
    <row r="12635">
      <c r="A12635" s="2"/>
      <c r="B12635" s="2"/>
      <c r="C12635" s="2"/>
      <c r="D12635" s="2"/>
      <c r="E12635" s="2"/>
      <c r="F12635" s="2"/>
      <c r="G12635" s="2"/>
      <c r="H12635" s="2"/>
      <c r="I12635" s="2"/>
      <c r="J12635" s="2"/>
      <c r="K12635" s="2"/>
      <c r="L12635" s="2"/>
      <c r="M12635" s="2"/>
      <c r="N12635" s="2"/>
      <c r="O12635" s="2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</row>
    <row r="12636">
      <c r="A12636" s="2"/>
      <c r="B12636" s="2"/>
      <c r="C12636" s="2"/>
      <c r="D12636" s="2"/>
      <c r="E12636" s="2"/>
      <c r="F12636" s="2"/>
      <c r="G12636" s="2"/>
      <c r="H12636" s="2"/>
      <c r="I12636" s="2"/>
      <c r="J12636" s="2"/>
      <c r="K12636" s="2"/>
      <c r="L12636" s="2"/>
      <c r="M12636" s="2"/>
      <c r="N12636" s="2"/>
      <c r="O12636" s="2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</row>
    <row r="12637">
      <c r="A12637" s="2"/>
      <c r="B12637" s="2"/>
      <c r="C12637" s="2"/>
      <c r="D12637" s="2"/>
      <c r="E12637" s="2"/>
      <c r="F12637" s="2"/>
      <c r="G12637" s="2"/>
      <c r="H12637" s="2"/>
      <c r="I12637" s="2"/>
      <c r="J12637" s="2"/>
      <c r="K12637" s="2"/>
      <c r="L12637" s="2"/>
      <c r="M12637" s="2"/>
      <c r="N12637" s="2"/>
      <c r="O12637" s="2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</row>
    <row r="12638">
      <c r="A12638" s="2"/>
      <c r="B12638" s="2"/>
      <c r="C12638" s="2"/>
      <c r="D12638" s="2"/>
      <c r="E12638" s="2"/>
      <c r="F12638" s="2"/>
      <c r="G12638" s="2"/>
      <c r="H12638" s="2"/>
      <c r="I12638" s="2"/>
      <c r="J12638" s="2"/>
      <c r="K12638" s="2"/>
      <c r="L12638" s="2"/>
      <c r="M12638" s="2"/>
      <c r="N12638" s="2"/>
      <c r="O12638" s="2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</row>
    <row r="12639">
      <c r="A12639" s="2"/>
      <c r="B12639" s="2"/>
      <c r="C12639" s="2"/>
      <c r="D12639" s="2"/>
      <c r="E12639" s="2"/>
      <c r="F12639" s="2"/>
      <c r="G12639" s="2"/>
      <c r="H12639" s="2"/>
      <c r="I12639" s="2"/>
      <c r="J12639" s="2"/>
      <c r="K12639" s="2"/>
      <c r="L12639" s="2"/>
      <c r="M12639" s="2"/>
      <c r="N12639" s="2"/>
      <c r="O12639" s="2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</row>
    <row r="12640">
      <c r="A12640" s="2"/>
      <c r="B12640" s="2"/>
      <c r="C12640" s="2"/>
      <c r="D12640" s="2"/>
      <c r="E12640" s="2"/>
      <c r="F12640" s="2"/>
      <c r="G12640" s="2"/>
      <c r="H12640" s="2"/>
      <c r="I12640" s="2"/>
      <c r="J12640" s="2"/>
      <c r="K12640" s="2"/>
      <c r="L12640" s="2"/>
      <c r="M12640" s="2"/>
      <c r="N12640" s="2"/>
      <c r="O12640" s="2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</row>
    <row r="12641">
      <c r="A12641" s="2"/>
      <c r="B12641" s="2"/>
      <c r="C12641" s="2"/>
      <c r="D12641" s="2"/>
      <c r="E12641" s="2"/>
      <c r="F12641" s="2"/>
      <c r="G12641" s="2"/>
      <c r="H12641" s="2"/>
      <c r="I12641" s="2"/>
      <c r="J12641" s="2"/>
      <c r="K12641" s="2"/>
      <c r="L12641" s="2"/>
      <c r="M12641" s="2"/>
      <c r="N12641" s="2"/>
      <c r="O12641" s="2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</row>
    <row r="12642">
      <c r="A12642" s="2"/>
      <c r="B12642" s="2"/>
      <c r="C12642" s="2"/>
      <c r="D12642" s="2"/>
      <c r="E12642" s="2"/>
      <c r="F12642" s="2"/>
      <c r="G12642" s="2"/>
      <c r="H12642" s="2"/>
      <c r="I12642" s="2"/>
      <c r="J12642" s="2"/>
      <c r="K12642" s="2"/>
      <c r="L12642" s="2"/>
      <c r="M12642" s="2"/>
      <c r="N12642" s="2"/>
      <c r="O12642" s="2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</row>
    <row r="12643">
      <c r="A12643" s="2"/>
      <c r="B12643" s="2"/>
      <c r="C12643" s="2"/>
      <c r="D12643" s="2"/>
      <c r="E12643" s="2"/>
      <c r="F12643" s="2"/>
      <c r="G12643" s="2"/>
      <c r="H12643" s="2"/>
      <c r="I12643" s="2"/>
      <c r="J12643" s="2"/>
      <c r="K12643" s="2"/>
      <c r="L12643" s="2"/>
      <c r="M12643" s="2"/>
      <c r="N12643" s="2"/>
      <c r="O12643" s="2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</row>
    <row r="12644">
      <c r="A12644" s="2"/>
      <c r="B12644" s="2"/>
      <c r="C12644" s="2"/>
      <c r="D12644" s="2"/>
      <c r="E12644" s="2"/>
      <c r="F12644" s="2"/>
      <c r="G12644" s="2"/>
      <c r="H12644" s="2"/>
      <c r="I12644" s="2"/>
      <c r="J12644" s="2"/>
      <c r="K12644" s="2"/>
      <c r="L12644" s="2"/>
      <c r="M12644" s="2"/>
      <c r="N12644" s="2"/>
      <c r="O12644" s="2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</row>
    <row r="12645">
      <c r="A12645" s="2"/>
      <c r="B12645" s="2"/>
      <c r="C12645" s="2"/>
      <c r="D12645" s="2"/>
      <c r="E12645" s="2"/>
      <c r="F12645" s="2"/>
      <c r="G12645" s="2"/>
      <c r="H12645" s="2"/>
      <c r="I12645" s="2"/>
      <c r="J12645" s="2"/>
      <c r="K12645" s="2"/>
      <c r="L12645" s="2"/>
      <c r="M12645" s="2"/>
      <c r="N12645" s="2"/>
      <c r="O12645" s="2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</row>
    <row r="12646">
      <c r="A12646" s="2"/>
      <c r="B12646" s="2"/>
      <c r="C12646" s="2"/>
      <c r="D12646" s="2"/>
      <c r="E12646" s="2"/>
      <c r="F12646" s="2"/>
      <c r="G12646" s="2"/>
      <c r="H12646" s="2"/>
      <c r="I12646" s="2"/>
      <c r="J12646" s="2"/>
      <c r="K12646" s="2"/>
      <c r="L12646" s="2"/>
      <c r="M12646" s="2"/>
      <c r="N12646" s="2"/>
      <c r="O12646" s="2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</row>
    <row r="12647">
      <c r="A12647" s="2"/>
      <c r="B12647" s="2"/>
      <c r="C12647" s="2"/>
      <c r="D12647" s="2"/>
      <c r="E12647" s="2"/>
      <c r="F12647" s="2"/>
      <c r="G12647" s="2"/>
      <c r="H12647" s="2"/>
      <c r="I12647" s="2"/>
      <c r="J12647" s="2"/>
      <c r="K12647" s="2"/>
      <c r="L12647" s="2"/>
      <c r="M12647" s="2"/>
      <c r="N12647" s="2"/>
      <c r="O12647" s="2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</row>
    <row r="12648">
      <c r="A12648" s="2"/>
      <c r="B12648" s="2"/>
      <c r="C12648" s="2"/>
      <c r="D12648" s="2"/>
      <c r="E12648" s="2"/>
      <c r="F12648" s="2"/>
      <c r="G12648" s="2"/>
      <c r="H12648" s="2"/>
      <c r="I12648" s="2"/>
      <c r="J12648" s="2"/>
      <c r="K12648" s="2"/>
      <c r="L12648" s="2"/>
      <c r="M12648" s="2"/>
      <c r="N12648" s="2"/>
      <c r="O12648" s="2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</row>
    <row r="12649">
      <c r="A12649" s="2"/>
      <c r="B12649" s="2"/>
      <c r="C12649" s="2"/>
      <c r="D12649" s="2"/>
      <c r="E12649" s="2"/>
      <c r="F12649" s="2"/>
      <c r="G12649" s="2"/>
      <c r="H12649" s="2"/>
      <c r="I12649" s="2"/>
      <c r="J12649" s="2"/>
      <c r="K12649" s="2"/>
      <c r="L12649" s="2"/>
      <c r="M12649" s="2"/>
      <c r="N12649" s="2"/>
      <c r="O12649" s="2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</row>
    <row r="12650">
      <c r="A12650" s="2"/>
      <c r="B12650" s="2"/>
      <c r="C12650" s="2"/>
      <c r="D12650" s="2"/>
      <c r="E12650" s="2"/>
      <c r="F12650" s="2"/>
      <c r="G12650" s="2"/>
      <c r="H12650" s="2"/>
      <c r="I12650" s="2"/>
      <c r="J12650" s="2"/>
      <c r="K12650" s="2"/>
      <c r="L12650" s="2"/>
      <c r="M12650" s="2"/>
      <c r="N12650" s="2"/>
      <c r="O12650" s="2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</row>
    <row r="12651">
      <c r="A12651" s="2"/>
      <c r="B12651" s="2"/>
      <c r="C12651" s="2"/>
      <c r="D12651" s="2"/>
      <c r="E12651" s="2"/>
      <c r="F12651" s="2"/>
      <c r="G12651" s="2"/>
      <c r="H12651" s="2"/>
      <c r="I12651" s="2"/>
      <c r="J12651" s="2"/>
      <c r="K12651" s="2"/>
      <c r="L12651" s="2"/>
      <c r="M12651" s="2"/>
      <c r="N12651" s="2"/>
      <c r="O12651" s="2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</row>
    <row r="12652">
      <c r="A12652" s="2"/>
      <c r="B12652" s="2"/>
      <c r="C12652" s="2"/>
      <c r="D12652" s="2"/>
      <c r="E12652" s="2"/>
      <c r="F12652" s="2"/>
      <c r="G12652" s="2"/>
      <c r="H12652" s="2"/>
      <c r="I12652" s="2"/>
      <c r="J12652" s="2"/>
      <c r="K12652" s="2"/>
      <c r="L12652" s="2"/>
      <c r="M12652" s="2"/>
      <c r="N12652" s="2"/>
      <c r="O12652" s="2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</row>
    <row r="12653">
      <c r="A12653" s="2"/>
      <c r="B12653" s="2"/>
      <c r="C12653" s="2"/>
      <c r="D12653" s="2"/>
      <c r="E12653" s="2"/>
      <c r="F12653" s="2"/>
      <c r="G12653" s="2"/>
      <c r="H12653" s="2"/>
      <c r="I12653" s="2"/>
      <c r="J12653" s="2"/>
      <c r="K12653" s="2"/>
      <c r="L12653" s="2"/>
      <c r="M12653" s="2"/>
      <c r="N12653" s="2"/>
      <c r="O12653" s="2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</row>
    <row r="12654">
      <c r="A12654" s="2"/>
      <c r="B12654" s="2"/>
      <c r="C12654" s="2"/>
      <c r="D12654" s="2"/>
      <c r="E12654" s="2"/>
      <c r="F12654" s="2"/>
      <c r="G12654" s="2"/>
      <c r="H12654" s="2"/>
      <c r="I12654" s="2"/>
      <c r="J12654" s="2"/>
      <c r="K12654" s="2"/>
      <c r="L12654" s="2"/>
      <c r="M12654" s="2"/>
      <c r="N12654" s="2"/>
      <c r="O12654" s="2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</row>
    <row r="12655">
      <c r="A12655" s="2"/>
      <c r="B12655" s="2"/>
      <c r="C12655" s="2"/>
      <c r="D12655" s="2"/>
      <c r="E12655" s="2"/>
      <c r="F12655" s="2"/>
      <c r="G12655" s="2"/>
      <c r="H12655" s="2"/>
      <c r="I12655" s="2"/>
      <c r="J12655" s="2"/>
      <c r="K12655" s="2"/>
      <c r="L12655" s="2"/>
      <c r="M12655" s="2"/>
      <c r="N12655" s="2"/>
      <c r="O12655" s="2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</row>
    <row r="12656">
      <c r="A12656" s="2"/>
      <c r="B12656" s="2"/>
      <c r="C12656" s="2"/>
      <c r="D12656" s="2"/>
      <c r="E12656" s="2"/>
      <c r="F12656" s="2"/>
      <c r="G12656" s="2"/>
      <c r="H12656" s="2"/>
      <c r="I12656" s="2"/>
      <c r="J12656" s="2"/>
      <c r="K12656" s="2"/>
      <c r="L12656" s="2"/>
      <c r="M12656" s="2"/>
      <c r="N12656" s="2"/>
      <c r="O12656" s="2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</row>
    <row r="12657">
      <c r="A12657" s="2"/>
      <c r="B12657" s="2"/>
      <c r="C12657" s="2"/>
      <c r="D12657" s="2"/>
      <c r="E12657" s="2"/>
      <c r="F12657" s="2"/>
      <c r="G12657" s="2"/>
      <c r="H12657" s="2"/>
      <c r="I12657" s="2"/>
      <c r="J12657" s="2"/>
      <c r="K12657" s="2"/>
      <c r="L12657" s="2"/>
      <c r="M12657" s="2"/>
      <c r="N12657" s="2"/>
      <c r="O12657" s="2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</row>
    <row r="12658">
      <c r="A12658" s="2"/>
      <c r="B12658" s="2"/>
      <c r="C12658" s="2"/>
      <c r="D12658" s="2"/>
      <c r="E12658" s="2"/>
      <c r="F12658" s="2"/>
      <c r="G12658" s="2"/>
      <c r="H12658" s="2"/>
      <c r="I12658" s="2"/>
      <c r="J12658" s="2"/>
      <c r="K12658" s="2"/>
      <c r="L12658" s="2"/>
      <c r="M12658" s="2"/>
      <c r="N12658" s="2"/>
      <c r="O12658" s="2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</row>
    <row r="12659">
      <c r="A12659" s="2"/>
      <c r="B12659" s="2"/>
      <c r="C12659" s="2"/>
      <c r="D12659" s="2"/>
      <c r="E12659" s="2"/>
      <c r="F12659" s="2"/>
      <c r="G12659" s="2"/>
      <c r="H12659" s="2"/>
      <c r="I12659" s="2"/>
      <c r="J12659" s="2"/>
      <c r="K12659" s="2"/>
      <c r="L12659" s="2"/>
      <c r="M12659" s="2"/>
      <c r="N12659" s="2"/>
      <c r="O12659" s="2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</row>
    <row r="12660">
      <c r="A12660" s="2"/>
      <c r="B12660" s="2"/>
      <c r="C12660" s="2"/>
      <c r="D12660" s="2"/>
      <c r="E12660" s="2"/>
      <c r="F12660" s="2"/>
      <c r="G12660" s="2"/>
      <c r="H12660" s="2"/>
      <c r="I12660" s="2"/>
      <c r="J12660" s="2"/>
      <c r="K12660" s="2"/>
      <c r="L12660" s="2"/>
      <c r="M12660" s="2"/>
      <c r="N12660" s="2"/>
      <c r="O12660" s="2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</row>
    <row r="12661">
      <c r="A12661" s="2"/>
      <c r="B12661" s="2"/>
      <c r="C12661" s="2"/>
      <c r="D12661" s="2"/>
      <c r="E12661" s="2"/>
      <c r="F12661" s="2"/>
      <c r="G12661" s="2"/>
      <c r="H12661" s="2"/>
      <c r="I12661" s="2"/>
      <c r="J12661" s="2"/>
      <c r="K12661" s="2"/>
      <c r="L12661" s="2"/>
      <c r="M12661" s="2"/>
      <c r="N12661" s="2"/>
      <c r="O12661" s="2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</row>
    <row r="12662">
      <c r="A12662" s="2"/>
      <c r="B12662" s="2"/>
      <c r="C12662" s="2"/>
      <c r="D12662" s="2"/>
      <c r="E12662" s="2"/>
      <c r="F12662" s="2"/>
      <c r="G12662" s="2"/>
      <c r="H12662" s="2"/>
      <c r="I12662" s="2"/>
      <c r="J12662" s="2"/>
      <c r="K12662" s="2"/>
      <c r="L12662" s="2"/>
      <c r="M12662" s="2"/>
      <c r="N12662" s="2"/>
      <c r="O12662" s="2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</row>
    <row r="12663">
      <c r="A12663" s="2"/>
      <c r="B12663" s="2"/>
      <c r="C12663" s="2"/>
      <c r="D12663" s="2"/>
      <c r="E12663" s="2"/>
      <c r="F12663" s="2"/>
      <c r="G12663" s="2"/>
      <c r="H12663" s="2"/>
      <c r="I12663" s="2"/>
      <c r="J12663" s="2"/>
      <c r="K12663" s="2"/>
      <c r="L12663" s="2"/>
      <c r="M12663" s="2"/>
      <c r="N12663" s="2"/>
      <c r="O12663" s="2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</row>
    <row r="12664">
      <c r="A12664" s="2"/>
      <c r="B12664" s="2"/>
      <c r="C12664" s="2"/>
      <c r="D12664" s="2"/>
      <c r="E12664" s="2"/>
      <c r="F12664" s="2"/>
      <c r="G12664" s="2"/>
      <c r="H12664" s="2"/>
      <c r="I12664" s="2"/>
      <c r="J12664" s="2"/>
      <c r="K12664" s="2"/>
      <c r="L12664" s="2"/>
      <c r="M12664" s="2"/>
      <c r="N12664" s="2"/>
      <c r="O12664" s="2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</row>
    <row r="12665">
      <c r="A12665" s="2"/>
      <c r="B12665" s="2"/>
      <c r="C12665" s="2"/>
      <c r="D12665" s="2"/>
      <c r="E12665" s="2"/>
      <c r="F12665" s="2"/>
      <c r="G12665" s="2"/>
      <c r="H12665" s="2"/>
      <c r="I12665" s="2"/>
      <c r="J12665" s="2"/>
      <c r="K12665" s="2"/>
      <c r="L12665" s="2"/>
      <c r="M12665" s="2"/>
      <c r="N12665" s="2"/>
      <c r="O12665" s="2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</row>
    <row r="12666">
      <c r="A12666" s="2"/>
      <c r="B12666" s="2"/>
      <c r="C12666" s="2"/>
      <c r="D12666" s="2"/>
      <c r="E12666" s="2"/>
      <c r="F12666" s="2"/>
      <c r="G12666" s="2"/>
      <c r="H12666" s="2"/>
      <c r="I12666" s="2"/>
      <c r="J12666" s="2"/>
      <c r="K12666" s="2"/>
      <c r="L12666" s="2"/>
      <c r="M12666" s="2"/>
      <c r="N12666" s="2"/>
      <c r="O12666" s="2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</row>
    <row r="12667">
      <c r="A12667" s="2"/>
      <c r="B12667" s="2"/>
      <c r="C12667" s="2"/>
      <c r="D12667" s="2"/>
      <c r="E12667" s="2"/>
      <c r="F12667" s="2"/>
      <c r="G12667" s="2"/>
      <c r="H12667" s="2"/>
      <c r="I12667" s="2"/>
      <c r="J12667" s="2"/>
      <c r="K12667" s="2"/>
      <c r="L12667" s="2"/>
      <c r="M12667" s="2"/>
      <c r="N12667" s="2"/>
      <c r="O12667" s="2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</row>
    <row r="12668">
      <c r="A12668" s="2"/>
      <c r="B12668" s="2"/>
      <c r="C12668" s="2"/>
      <c r="D12668" s="2"/>
      <c r="E12668" s="2"/>
      <c r="F12668" s="2"/>
      <c r="G12668" s="2"/>
      <c r="H12668" s="2"/>
      <c r="I12668" s="2"/>
      <c r="J12668" s="2"/>
      <c r="K12668" s="2"/>
      <c r="L12668" s="2"/>
      <c r="M12668" s="2"/>
      <c r="N12668" s="2"/>
      <c r="O12668" s="2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</row>
    <row r="12669">
      <c r="A12669" s="2"/>
      <c r="B12669" s="2"/>
      <c r="C12669" s="2"/>
      <c r="D12669" s="2"/>
      <c r="E12669" s="2"/>
      <c r="F12669" s="2"/>
      <c r="G12669" s="2"/>
      <c r="H12669" s="2"/>
      <c r="I12669" s="2"/>
      <c r="J12669" s="2"/>
      <c r="K12669" s="2"/>
      <c r="L12669" s="2"/>
      <c r="M12669" s="2"/>
      <c r="N12669" s="2"/>
      <c r="O12669" s="2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</row>
    <row r="12670">
      <c r="A12670" s="2"/>
      <c r="B12670" s="2"/>
      <c r="C12670" s="2"/>
      <c r="D12670" s="2"/>
      <c r="E12670" s="2"/>
      <c r="F12670" s="2"/>
      <c r="G12670" s="2"/>
      <c r="H12670" s="2"/>
      <c r="I12670" s="2"/>
      <c r="J12670" s="2"/>
      <c r="K12670" s="2"/>
      <c r="L12670" s="2"/>
      <c r="M12670" s="2"/>
      <c r="N12670" s="2"/>
      <c r="O12670" s="2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</row>
    <row r="12671">
      <c r="A12671" s="2"/>
      <c r="B12671" s="2"/>
      <c r="C12671" s="2"/>
      <c r="D12671" s="2"/>
      <c r="E12671" s="2"/>
      <c r="F12671" s="2"/>
      <c r="G12671" s="2"/>
      <c r="H12671" s="2"/>
      <c r="I12671" s="2"/>
      <c r="J12671" s="2"/>
      <c r="K12671" s="2"/>
      <c r="L12671" s="2"/>
      <c r="M12671" s="2"/>
      <c r="N12671" s="2"/>
      <c r="O12671" s="2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</row>
    <row r="12672">
      <c r="A12672" s="2"/>
      <c r="B12672" s="2"/>
      <c r="C12672" s="2"/>
      <c r="D12672" s="2"/>
      <c r="E12672" s="2"/>
      <c r="F12672" s="2"/>
      <c r="G12672" s="2"/>
      <c r="H12672" s="2"/>
      <c r="I12672" s="2"/>
      <c r="J12672" s="2"/>
      <c r="K12672" s="2"/>
      <c r="L12672" s="2"/>
      <c r="M12672" s="2"/>
      <c r="N12672" s="2"/>
      <c r="O12672" s="2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</row>
    <row r="12673">
      <c r="A12673" s="2"/>
      <c r="B12673" s="2"/>
      <c r="C12673" s="2"/>
      <c r="D12673" s="2"/>
      <c r="E12673" s="2"/>
      <c r="F12673" s="2"/>
      <c r="G12673" s="2"/>
      <c r="H12673" s="2"/>
      <c r="I12673" s="2"/>
      <c r="J12673" s="2"/>
      <c r="K12673" s="2"/>
      <c r="L12673" s="2"/>
      <c r="M12673" s="2"/>
      <c r="N12673" s="2"/>
      <c r="O12673" s="2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</row>
    <row r="12674">
      <c r="A12674" s="2"/>
      <c r="B12674" s="2"/>
      <c r="C12674" s="2"/>
      <c r="D12674" s="2"/>
      <c r="E12674" s="2"/>
      <c r="F12674" s="2"/>
      <c r="G12674" s="2"/>
      <c r="H12674" s="2"/>
      <c r="I12674" s="2"/>
      <c r="J12674" s="2"/>
      <c r="K12674" s="2"/>
      <c r="L12674" s="2"/>
      <c r="M12674" s="2"/>
      <c r="N12674" s="2"/>
      <c r="O12674" s="2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</row>
    <row r="12675">
      <c r="A12675" s="2"/>
      <c r="B12675" s="2"/>
      <c r="C12675" s="2"/>
      <c r="D12675" s="2"/>
      <c r="E12675" s="2"/>
      <c r="F12675" s="2"/>
      <c r="G12675" s="2"/>
      <c r="H12675" s="2"/>
      <c r="I12675" s="2"/>
      <c r="J12675" s="2"/>
      <c r="K12675" s="2"/>
      <c r="L12675" s="2"/>
      <c r="M12675" s="2"/>
      <c r="N12675" s="2"/>
      <c r="O12675" s="2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</row>
    <row r="12676">
      <c r="A12676" s="2"/>
      <c r="B12676" s="2"/>
      <c r="C12676" s="2"/>
      <c r="D12676" s="2"/>
      <c r="E12676" s="2"/>
      <c r="F12676" s="2"/>
      <c r="G12676" s="2"/>
      <c r="H12676" s="2"/>
      <c r="I12676" s="2"/>
      <c r="J12676" s="2"/>
      <c r="K12676" s="2"/>
      <c r="L12676" s="2"/>
      <c r="M12676" s="2"/>
      <c r="N12676" s="2"/>
      <c r="O12676" s="2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</row>
    <row r="12677">
      <c r="A12677" s="2"/>
      <c r="B12677" s="2"/>
      <c r="C12677" s="2"/>
      <c r="D12677" s="2"/>
      <c r="E12677" s="2"/>
      <c r="F12677" s="2"/>
      <c r="G12677" s="2"/>
      <c r="H12677" s="2"/>
      <c r="I12677" s="2"/>
      <c r="J12677" s="2"/>
      <c r="K12677" s="2"/>
      <c r="L12677" s="2"/>
      <c r="M12677" s="2"/>
      <c r="N12677" s="2"/>
      <c r="O12677" s="2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</row>
    <row r="12678">
      <c r="A12678" s="2"/>
      <c r="B12678" s="2"/>
      <c r="C12678" s="2"/>
      <c r="D12678" s="2"/>
      <c r="E12678" s="2"/>
      <c r="F12678" s="2"/>
      <c r="G12678" s="2"/>
      <c r="H12678" s="2"/>
      <c r="I12678" s="2"/>
      <c r="J12678" s="2"/>
      <c r="K12678" s="2"/>
      <c r="L12678" s="2"/>
      <c r="M12678" s="2"/>
      <c r="N12678" s="2"/>
      <c r="O12678" s="2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</row>
    <row r="12679">
      <c r="A12679" s="2"/>
      <c r="B12679" s="2"/>
      <c r="C12679" s="2"/>
      <c r="D12679" s="2"/>
      <c r="E12679" s="2"/>
      <c r="F12679" s="2"/>
      <c r="G12679" s="2"/>
      <c r="H12679" s="2"/>
      <c r="I12679" s="2"/>
      <c r="J12679" s="2"/>
      <c r="K12679" s="2"/>
      <c r="L12679" s="2"/>
      <c r="M12679" s="2"/>
      <c r="N12679" s="2"/>
      <c r="O12679" s="2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</row>
    <row r="12680">
      <c r="A12680" s="2"/>
      <c r="B12680" s="2"/>
      <c r="C12680" s="2"/>
      <c r="D12680" s="2"/>
      <c r="E12680" s="2"/>
      <c r="F12680" s="2"/>
      <c r="G12680" s="2"/>
      <c r="H12680" s="2"/>
      <c r="I12680" s="2"/>
      <c r="J12680" s="2"/>
      <c r="K12680" s="2"/>
      <c r="L12680" s="2"/>
      <c r="M12680" s="2"/>
      <c r="N12680" s="2"/>
      <c r="O12680" s="2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</row>
    <row r="12681">
      <c r="A12681" s="2"/>
      <c r="B12681" s="2"/>
      <c r="C12681" s="2"/>
      <c r="D12681" s="2"/>
      <c r="E12681" s="2"/>
      <c r="F12681" s="2"/>
      <c r="G12681" s="2"/>
      <c r="H12681" s="2"/>
      <c r="I12681" s="2"/>
      <c r="J12681" s="2"/>
      <c r="K12681" s="2"/>
      <c r="L12681" s="2"/>
      <c r="M12681" s="2"/>
      <c r="N12681" s="2"/>
      <c r="O12681" s="2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</row>
    <row r="12682">
      <c r="A12682" s="2"/>
      <c r="B12682" s="2"/>
      <c r="C12682" s="2"/>
      <c r="D12682" s="2"/>
      <c r="E12682" s="2"/>
      <c r="F12682" s="2"/>
      <c r="G12682" s="2"/>
      <c r="H12682" s="2"/>
      <c r="I12682" s="2"/>
      <c r="J12682" s="2"/>
      <c r="K12682" s="2"/>
      <c r="L12682" s="2"/>
      <c r="M12682" s="2"/>
      <c r="N12682" s="2"/>
      <c r="O12682" s="2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</row>
    <row r="12683">
      <c r="A12683" s="2"/>
      <c r="B12683" s="2"/>
      <c r="C12683" s="2"/>
      <c r="D12683" s="2"/>
      <c r="E12683" s="2"/>
      <c r="F12683" s="2"/>
      <c r="G12683" s="2"/>
      <c r="H12683" s="2"/>
      <c r="I12683" s="2"/>
      <c r="J12683" s="2"/>
      <c r="K12683" s="2"/>
      <c r="L12683" s="2"/>
      <c r="M12683" s="2"/>
      <c r="N12683" s="2"/>
      <c r="O12683" s="2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</row>
    <row r="12684">
      <c r="A12684" s="2"/>
      <c r="B12684" s="2"/>
      <c r="C12684" s="2"/>
      <c r="D12684" s="2"/>
      <c r="E12684" s="2"/>
      <c r="F12684" s="2"/>
      <c r="G12684" s="2"/>
      <c r="H12684" s="2"/>
      <c r="I12684" s="2"/>
      <c r="J12684" s="2"/>
      <c r="K12684" s="2"/>
      <c r="L12684" s="2"/>
      <c r="M12684" s="2"/>
      <c r="N12684" s="2"/>
      <c r="O12684" s="2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</row>
    <row r="12685">
      <c r="A12685" s="2"/>
      <c r="B12685" s="2"/>
      <c r="C12685" s="2"/>
      <c r="D12685" s="2"/>
      <c r="E12685" s="2"/>
      <c r="F12685" s="2"/>
      <c r="G12685" s="2"/>
      <c r="H12685" s="2"/>
      <c r="I12685" s="2"/>
      <c r="J12685" s="2"/>
      <c r="K12685" s="2"/>
      <c r="L12685" s="2"/>
      <c r="M12685" s="2"/>
      <c r="N12685" s="2"/>
      <c r="O12685" s="2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</row>
    <row r="12686">
      <c r="A12686" s="2"/>
      <c r="B12686" s="2"/>
      <c r="C12686" s="2"/>
      <c r="D12686" s="2"/>
      <c r="E12686" s="2"/>
      <c r="F12686" s="2"/>
      <c r="G12686" s="2"/>
      <c r="H12686" s="2"/>
      <c r="I12686" s="2"/>
      <c r="J12686" s="2"/>
      <c r="K12686" s="2"/>
      <c r="L12686" s="2"/>
      <c r="M12686" s="2"/>
      <c r="N12686" s="2"/>
      <c r="O12686" s="2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</row>
    <row r="12687">
      <c r="A12687" s="2"/>
      <c r="B12687" s="2"/>
      <c r="C12687" s="2"/>
      <c r="D12687" s="2"/>
      <c r="E12687" s="2"/>
      <c r="F12687" s="2"/>
      <c r="G12687" s="2"/>
      <c r="H12687" s="2"/>
      <c r="I12687" s="2"/>
      <c r="J12687" s="2"/>
      <c r="K12687" s="2"/>
      <c r="L12687" s="2"/>
      <c r="M12687" s="2"/>
      <c r="N12687" s="2"/>
      <c r="O12687" s="2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</row>
    <row r="12688">
      <c r="A12688" s="2"/>
      <c r="B12688" s="2"/>
      <c r="C12688" s="2"/>
      <c r="D12688" s="2"/>
      <c r="E12688" s="2"/>
      <c r="F12688" s="2"/>
      <c r="G12688" s="2"/>
      <c r="H12688" s="2"/>
      <c r="I12688" s="2"/>
      <c r="J12688" s="2"/>
      <c r="K12688" s="2"/>
      <c r="L12688" s="2"/>
      <c r="M12688" s="2"/>
      <c r="N12688" s="2"/>
      <c r="O12688" s="2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</row>
    <row r="12689">
      <c r="A12689" s="2"/>
      <c r="B12689" s="2"/>
      <c r="C12689" s="2"/>
      <c r="D12689" s="2"/>
      <c r="E12689" s="2"/>
      <c r="F12689" s="2"/>
      <c r="G12689" s="2"/>
      <c r="H12689" s="2"/>
      <c r="I12689" s="2"/>
      <c r="J12689" s="2"/>
      <c r="K12689" s="2"/>
      <c r="L12689" s="2"/>
      <c r="M12689" s="2"/>
      <c r="N12689" s="2"/>
      <c r="O12689" s="2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</row>
    <row r="12690">
      <c r="A12690" s="2"/>
      <c r="B12690" s="2"/>
      <c r="C12690" s="2"/>
      <c r="D12690" s="2"/>
      <c r="E12690" s="2"/>
      <c r="F12690" s="2"/>
      <c r="G12690" s="2"/>
      <c r="H12690" s="2"/>
      <c r="I12690" s="2"/>
      <c r="J12690" s="2"/>
      <c r="K12690" s="2"/>
      <c r="L12690" s="2"/>
      <c r="M12690" s="2"/>
      <c r="N12690" s="2"/>
      <c r="O12690" s="2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</row>
    <row r="12691">
      <c r="A12691" s="2"/>
      <c r="B12691" s="2"/>
      <c r="C12691" s="2"/>
      <c r="D12691" s="2"/>
      <c r="E12691" s="2"/>
      <c r="F12691" s="2"/>
      <c r="G12691" s="2"/>
      <c r="H12691" s="2"/>
      <c r="I12691" s="2"/>
      <c r="J12691" s="2"/>
      <c r="K12691" s="2"/>
      <c r="L12691" s="2"/>
      <c r="M12691" s="2"/>
      <c r="N12691" s="2"/>
      <c r="O12691" s="2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</row>
    <row r="12692">
      <c r="A12692" s="2"/>
      <c r="B12692" s="2"/>
      <c r="C12692" s="2"/>
      <c r="D12692" s="2"/>
      <c r="E12692" s="2"/>
      <c r="F12692" s="2"/>
      <c r="G12692" s="2"/>
      <c r="H12692" s="2"/>
      <c r="I12692" s="2"/>
      <c r="J12692" s="2"/>
      <c r="K12692" s="2"/>
      <c r="L12692" s="2"/>
      <c r="M12692" s="2"/>
      <c r="N12692" s="2"/>
      <c r="O12692" s="2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</row>
    <row r="12693">
      <c r="A12693" s="2"/>
      <c r="B12693" s="2"/>
      <c r="C12693" s="2"/>
      <c r="D12693" s="2"/>
      <c r="E12693" s="2"/>
      <c r="F12693" s="2"/>
      <c r="G12693" s="2"/>
      <c r="H12693" s="2"/>
      <c r="I12693" s="2"/>
      <c r="J12693" s="2"/>
      <c r="K12693" s="2"/>
      <c r="L12693" s="2"/>
      <c r="M12693" s="2"/>
      <c r="N12693" s="2"/>
      <c r="O12693" s="2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</row>
    <row r="12694">
      <c r="A12694" s="2"/>
      <c r="B12694" s="2"/>
      <c r="C12694" s="2"/>
      <c r="D12694" s="2"/>
      <c r="E12694" s="2"/>
      <c r="F12694" s="2"/>
      <c r="G12694" s="2"/>
      <c r="H12694" s="2"/>
      <c r="I12694" s="2"/>
      <c r="J12694" s="2"/>
      <c r="K12694" s="2"/>
      <c r="L12694" s="2"/>
      <c r="M12694" s="2"/>
      <c r="N12694" s="2"/>
      <c r="O12694" s="2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</row>
    <row r="12695">
      <c r="A12695" s="2"/>
      <c r="B12695" s="2"/>
      <c r="C12695" s="2"/>
      <c r="D12695" s="2"/>
      <c r="E12695" s="2"/>
      <c r="F12695" s="2"/>
      <c r="G12695" s="2"/>
      <c r="H12695" s="2"/>
      <c r="I12695" s="2"/>
      <c r="J12695" s="2"/>
      <c r="K12695" s="2"/>
      <c r="L12695" s="2"/>
      <c r="M12695" s="2"/>
      <c r="N12695" s="2"/>
      <c r="O12695" s="2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</row>
    <row r="12696">
      <c r="A12696" s="2"/>
      <c r="B12696" s="2"/>
      <c r="C12696" s="2"/>
      <c r="D12696" s="2"/>
      <c r="E12696" s="2"/>
      <c r="F12696" s="2"/>
      <c r="G12696" s="2"/>
      <c r="H12696" s="2"/>
      <c r="I12696" s="2"/>
      <c r="J12696" s="2"/>
      <c r="K12696" s="2"/>
      <c r="L12696" s="2"/>
      <c r="M12696" s="2"/>
      <c r="N12696" s="2"/>
      <c r="O12696" s="2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</row>
    <row r="12697">
      <c r="A12697" s="2"/>
      <c r="B12697" s="2"/>
      <c r="C12697" s="2"/>
      <c r="D12697" s="2"/>
      <c r="E12697" s="2"/>
      <c r="F12697" s="2"/>
      <c r="G12697" s="2"/>
      <c r="H12697" s="2"/>
      <c r="I12697" s="2"/>
      <c r="J12697" s="2"/>
      <c r="K12697" s="2"/>
      <c r="L12697" s="2"/>
      <c r="M12697" s="2"/>
      <c r="N12697" s="2"/>
      <c r="O12697" s="2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</row>
    <row r="12698">
      <c r="A12698" s="2"/>
      <c r="B12698" s="2"/>
      <c r="C12698" s="2"/>
      <c r="D12698" s="2"/>
      <c r="E12698" s="2"/>
      <c r="F12698" s="2"/>
      <c r="G12698" s="2"/>
      <c r="H12698" s="2"/>
      <c r="I12698" s="2"/>
      <c r="J12698" s="2"/>
      <c r="K12698" s="2"/>
      <c r="L12698" s="2"/>
      <c r="M12698" s="2"/>
      <c r="N12698" s="2"/>
      <c r="O12698" s="2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</row>
    <row r="12699">
      <c r="A12699" s="2"/>
      <c r="B12699" s="2"/>
      <c r="C12699" s="2"/>
      <c r="D12699" s="2"/>
      <c r="E12699" s="2"/>
      <c r="F12699" s="2"/>
      <c r="G12699" s="2"/>
      <c r="H12699" s="2"/>
      <c r="I12699" s="2"/>
      <c r="J12699" s="2"/>
      <c r="K12699" s="2"/>
      <c r="L12699" s="2"/>
      <c r="M12699" s="2"/>
      <c r="N12699" s="2"/>
      <c r="O12699" s="2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</row>
    <row r="12700">
      <c r="A12700" s="2"/>
      <c r="B12700" s="2"/>
      <c r="C12700" s="2"/>
      <c r="D12700" s="2"/>
      <c r="E12700" s="2"/>
      <c r="F12700" s="2"/>
      <c r="G12700" s="2"/>
      <c r="H12700" s="2"/>
      <c r="I12700" s="2"/>
      <c r="J12700" s="2"/>
      <c r="K12700" s="2"/>
      <c r="L12700" s="2"/>
      <c r="M12700" s="2"/>
      <c r="N12700" s="2"/>
      <c r="O12700" s="2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</row>
    <row r="12701">
      <c r="A12701" s="2"/>
      <c r="B12701" s="2"/>
      <c r="C12701" s="2"/>
      <c r="D12701" s="2"/>
      <c r="E12701" s="2"/>
      <c r="F12701" s="2"/>
      <c r="G12701" s="2"/>
      <c r="H12701" s="2"/>
      <c r="I12701" s="2"/>
      <c r="J12701" s="2"/>
      <c r="K12701" s="2"/>
      <c r="L12701" s="2"/>
      <c r="M12701" s="2"/>
      <c r="N12701" s="2"/>
      <c r="O12701" s="2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</row>
    <row r="12702">
      <c r="A12702" s="2"/>
      <c r="B12702" s="2"/>
      <c r="C12702" s="2"/>
      <c r="D12702" s="2"/>
      <c r="E12702" s="2"/>
      <c r="F12702" s="2"/>
      <c r="G12702" s="2"/>
      <c r="H12702" s="2"/>
      <c r="I12702" s="2"/>
      <c r="J12702" s="2"/>
      <c r="K12702" s="2"/>
      <c r="L12702" s="2"/>
      <c r="M12702" s="2"/>
      <c r="N12702" s="2"/>
      <c r="O12702" s="2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</row>
    <row r="12703">
      <c r="A12703" s="2"/>
      <c r="B12703" s="2"/>
      <c r="C12703" s="2"/>
      <c r="D12703" s="2"/>
      <c r="E12703" s="2"/>
      <c r="F12703" s="2"/>
      <c r="G12703" s="2"/>
      <c r="H12703" s="2"/>
      <c r="I12703" s="2"/>
      <c r="J12703" s="2"/>
      <c r="K12703" s="2"/>
      <c r="L12703" s="2"/>
      <c r="M12703" s="2"/>
      <c r="N12703" s="2"/>
      <c r="O12703" s="2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</row>
    <row r="12704">
      <c r="A12704" s="2"/>
      <c r="B12704" s="2"/>
      <c r="C12704" s="2"/>
      <c r="D12704" s="2"/>
      <c r="E12704" s="2"/>
      <c r="F12704" s="2"/>
      <c r="G12704" s="2"/>
      <c r="H12704" s="2"/>
      <c r="I12704" s="2"/>
      <c r="J12704" s="2"/>
      <c r="K12704" s="2"/>
      <c r="L12704" s="2"/>
      <c r="M12704" s="2"/>
      <c r="N12704" s="2"/>
      <c r="O12704" s="2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</row>
    <row r="12705">
      <c r="A12705" s="2"/>
      <c r="B12705" s="2"/>
      <c r="C12705" s="2"/>
      <c r="D12705" s="2"/>
      <c r="E12705" s="2"/>
      <c r="F12705" s="2"/>
      <c r="G12705" s="2"/>
      <c r="H12705" s="2"/>
      <c r="I12705" s="2"/>
      <c r="J12705" s="2"/>
      <c r="K12705" s="2"/>
      <c r="L12705" s="2"/>
      <c r="M12705" s="2"/>
      <c r="N12705" s="2"/>
      <c r="O12705" s="2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</row>
    <row r="12706">
      <c r="A12706" s="2"/>
      <c r="B12706" s="2"/>
      <c r="C12706" s="2"/>
      <c r="D12706" s="2"/>
      <c r="E12706" s="2"/>
      <c r="F12706" s="2"/>
      <c r="G12706" s="2"/>
      <c r="H12706" s="2"/>
      <c r="I12706" s="2"/>
      <c r="J12706" s="2"/>
      <c r="K12706" s="2"/>
      <c r="L12706" s="2"/>
      <c r="M12706" s="2"/>
      <c r="N12706" s="2"/>
      <c r="O12706" s="2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</row>
    <row r="12707">
      <c r="A12707" s="2"/>
      <c r="B12707" s="2"/>
      <c r="C12707" s="2"/>
      <c r="D12707" s="2"/>
      <c r="E12707" s="2"/>
      <c r="F12707" s="2"/>
      <c r="G12707" s="2"/>
      <c r="H12707" s="2"/>
      <c r="I12707" s="2"/>
      <c r="J12707" s="2"/>
      <c r="K12707" s="2"/>
      <c r="L12707" s="2"/>
      <c r="M12707" s="2"/>
      <c r="N12707" s="2"/>
      <c r="O12707" s="2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</row>
    <row r="12708">
      <c r="A12708" s="2"/>
      <c r="B12708" s="2"/>
      <c r="C12708" s="2"/>
      <c r="D12708" s="2"/>
      <c r="E12708" s="2"/>
      <c r="F12708" s="2"/>
      <c r="G12708" s="2"/>
      <c r="H12708" s="2"/>
      <c r="I12708" s="2"/>
      <c r="J12708" s="2"/>
      <c r="K12708" s="2"/>
      <c r="L12708" s="2"/>
      <c r="M12708" s="2"/>
      <c r="N12708" s="2"/>
      <c r="O12708" s="2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</row>
    <row r="12709">
      <c r="A12709" s="2"/>
      <c r="B12709" s="2"/>
      <c r="C12709" s="2"/>
      <c r="D12709" s="2"/>
      <c r="E12709" s="2"/>
      <c r="F12709" s="2"/>
      <c r="G12709" s="2"/>
      <c r="H12709" s="2"/>
      <c r="I12709" s="2"/>
      <c r="J12709" s="2"/>
      <c r="K12709" s="2"/>
      <c r="L12709" s="2"/>
      <c r="M12709" s="2"/>
      <c r="N12709" s="2"/>
      <c r="O12709" s="2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</row>
    <row r="12710">
      <c r="A12710" s="2"/>
      <c r="B12710" s="2"/>
      <c r="C12710" s="2"/>
      <c r="D12710" s="2"/>
      <c r="E12710" s="2"/>
      <c r="F12710" s="2"/>
      <c r="G12710" s="2"/>
      <c r="H12710" s="2"/>
      <c r="I12710" s="2"/>
      <c r="J12710" s="2"/>
      <c r="K12710" s="2"/>
      <c r="L12710" s="2"/>
      <c r="M12710" s="2"/>
      <c r="N12710" s="2"/>
      <c r="O12710" s="2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</row>
    <row r="12711">
      <c r="A12711" s="2"/>
      <c r="B12711" s="2"/>
      <c r="C12711" s="2"/>
      <c r="D12711" s="2"/>
      <c r="E12711" s="2"/>
      <c r="F12711" s="2"/>
      <c r="G12711" s="2"/>
      <c r="H12711" s="2"/>
      <c r="I12711" s="2"/>
      <c r="J12711" s="2"/>
      <c r="K12711" s="2"/>
      <c r="L12711" s="2"/>
      <c r="M12711" s="2"/>
      <c r="N12711" s="2"/>
      <c r="O12711" s="2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</row>
    <row r="12712">
      <c r="A12712" s="2"/>
      <c r="B12712" s="2"/>
      <c r="C12712" s="2"/>
      <c r="D12712" s="2"/>
      <c r="E12712" s="2"/>
      <c r="F12712" s="2"/>
      <c r="G12712" s="2"/>
      <c r="H12712" s="2"/>
      <c r="I12712" s="2"/>
      <c r="J12712" s="2"/>
      <c r="K12712" s="2"/>
      <c r="L12712" s="2"/>
      <c r="M12712" s="2"/>
      <c r="N12712" s="2"/>
      <c r="O12712" s="2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</row>
    <row r="12713">
      <c r="A12713" s="2"/>
      <c r="B12713" s="2"/>
      <c r="C12713" s="2"/>
      <c r="D12713" s="2"/>
      <c r="E12713" s="2"/>
      <c r="F12713" s="2"/>
      <c r="G12713" s="2"/>
      <c r="H12713" s="2"/>
      <c r="I12713" s="2"/>
      <c r="J12713" s="2"/>
      <c r="K12713" s="2"/>
      <c r="L12713" s="2"/>
      <c r="M12713" s="2"/>
      <c r="N12713" s="2"/>
      <c r="O12713" s="2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</row>
    <row r="12714">
      <c r="A12714" s="2"/>
      <c r="B12714" s="2"/>
      <c r="C12714" s="2"/>
      <c r="D12714" s="2"/>
      <c r="E12714" s="2"/>
      <c r="F12714" s="2"/>
      <c r="G12714" s="2"/>
      <c r="H12714" s="2"/>
      <c r="I12714" s="2"/>
      <c r="J12714" s="2"/>
      <c r="K12714" s="2"/>
      <c r="L12714" s="2"/>
      <c r="M12714" s="2"/>
      <c r="N12714" s="2"/>
      <c r="O12714" s="2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</row>
    <row r="12715">
      <c r="A12715" s="2"/>
      <c r="B12715" s="2"/>
      <c r="C12715" s="2"/>
      <c r="D12715" s="2"/>
      <c r="E12715" s="2"/>
      <c r="F12715" s="2"/>
      <c r="G12715" s="2"/>
      <c r="H12715" s="2"/>
      <c r="I12715" s="2"/>
      <c r="J12715" s="2"/>
      <c r="K12715" s="2"/>
      <c r="L12715" s="2"/>
      <c r="M12715" s="2"/>
      <c r="N12715" s="2"/>
      <c r="O12715" s="2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</row>
    <row r="12716">
      <c r="A12716" s="2"/>
      <c r="B12716" s="2"/>
      <c r="C12716" s="2"/>
      <c r="D12716" s="2"/>
      <c r="E12716" s="2"/>
      <c r="F12716" s="2"/>
      <c r="G12716" s="2"/>
      <c r="H12716" s="2"/>
      <c r="I12716" s="2"/>
      <c r="J12716" s="2"/>
      <c r="K12716" s="2"/>
      <c r="L12716" s="2"/>
      <c r="M12716" s="2"/>
      <c r="N12716" s="2"/>
      <c r="O12716" s="2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</row>
    <row r="12717">
      <c r="A12717" s="2"/>
      <c r="B12717" s="2"/>
      <c r="C12717" s="2"/>
      <c r="D12717" s="2"/>
      <c r="E12717" s="2"/>
      <c r="F12717" s="2"/>
      <c r="G12717" s="2"/>
      <c r="H12717" s="2"/>
      <c r="I12717" s="2"/>
      <c r="J12717" s="2"/>
      <c r="K12717" s="2"/>
      <c r="L12717" s="2"/>
      <c r="M12717" s="2"/>
      <c r="N12717" s="2"/>
      <c r="O12717" s="2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</row>
    <row r="12718">
      <c r="A12718" s="2"/>
      <c r="B12718" s="2"/>
      <c r="C12718" s="2"/>
      <c r="D12718" s="2"/>
      <c r="E12718" s="2"/>
      <c r="F12718" s="2"/>
      <c r="G12718" s="2"/>
      <c r="H12718" s="2"/>
      <c r="I12718" s="2"/>
      <c r="J12718" s="2"/>
      <c r="K12718" s="2"/>
      <c r="L12718" s="2"/>
      <c r="M12718" s="2"/>
      <c r="N12718" s="2"/>
      <c r="O12718" s="2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</row>
    <row r="12719">
      <c r="A12719" s="2"/>
      <c r="B12719" s="2"/>
      <c r="C12719" s="2"/>
      <c r="D12719" s="2"/>
      <c r="E12719" s="2"/>
      <c r="F12719" s="2"/>
      <c r="G12719" s="2"/>
      <c r="H12719" s="2"/>
      <c r="I12719" s="2"/>
      <c r="J12719" s="2"/>
      <c r="K12719" s="2"/>
      <c r="L12719" s="2"/>
      <c r="M12719" s="2"/>
      <c r="N12719" s="2"/>
      <c r="O12719" s="2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</row>
    <row r="12720">
      <c r="A12720" s="2"/>
      <c r="B12720" s="2"/>
      <c r="C12720" s="2"/>
      <c r="D12720" s="2"/>
      <c r="E12720" s="2"/>
      <c r="F12720" s="2"/>
      <c r="G12720" s="2"/>
      <c r="H12720" s="2"/>
      <c r="I12720" s="2"/>
      <c r="J12720" s="2"/>
      <c r="K12720" s="2"/>
      <c r="L12720" s="2"/>
      <c r="M12720" s="2"/>
      <c r="N12720" s="2"/>
      <c r="O12720" s="2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</row>
    <row r="12721">
      <c r="A12721" s="2"/>
      <c r="B12721" s="2"/>
      <c r="C12721" s="2"/>
      <c r="D12721" s="2"/>
      <c r="E12721" s="2"/>
      <c r="F12721" s="2"/>
      <c r="G12721" s="2"/>
      <c r="H12721" s="2"/>
      <c r="I12721" s="2"/>
      <c r="J12721" s="2"/>
      <c r="K12721" s="2"/>
      <c r="L12721" s="2"/>
      <c r="M12721" s="2"/>
      <c r="N12721" s="2"/>
      <c r="O12721" s="2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</row>
    <row r="12722">
      <c r="A12722" s="2"/>
      <c r="B12722" s="2"/>
      <c r="C12722" s="2"/>
      <c r="D12722" s="2"/>
      <c r="E12722" s="2"/>
      <c r="F12722" s="2"/>
      <c r="G12722" s="2"/>
      <c r="H12722" s="2"/>
      <c r="I12722" s="2"/>
      <c r="J12722" s="2"/>
      <c r="K12722" s="2"/>
      <c r="L12722" s="2"/>
      <c r="M12722" s="2"/>
      <c r="N12722" s="2"/>
      <c r="O12722" s="2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</row>
    <row r="12723">
      <c r="A12723" s="2"/>
      <c r="B12723" s="2"/>
      <c r="C12723" s="2"/>
      <c r="D12723" s="2"/>
      <c r="E12723" s="2"/>
      <c r="F12723" s="2"/>
      <c r="G12723" s="2"/>
      <c r="H12723" s="2"/>
      <c r="I12723" s="2"/>
      <c r="J12723" s="2"/>
      <c r="K12723" s="2"/>
      <c r="L12723" s="2"/>
      <c r="M12723" s="2"/>
      <c r="N12723" s="2"/>
      <c r="O12723" s="2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</row>
    <row r="12724">
      <c r="A12724" s="2"/>
      <c r="B12724" s="2"/>
      <c r="C12724" s="2"/>
      <c r="D12724" s="2"/>
      <c r="E12724" s="2"/>
      <c r="F12724" s="2"/>
      <c r="G12724" s="2"/>
      <c r="H12724" s="2"/>
      <c r="I12724" s="2"/>
      <c r="J12724" s="2"/>
      <c r="K12724" s="2"/>
      <c r="L12724" s="2"/>
      <c r="M12724" s="2"/>
      <c r="N12724" s="2"/>
      <c r="O12724" s="2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</row>
    <row r="12725">
      <c r="A12725" s="2"/>
      <c r="B12725" s="2"/>
      <c r="C12725" s="2"/>
      <c r="D12725" s="2"/>
      <c r="E12725" s="2"/>
      <c r="F12725" s="2"/>
      <c r="G12725" s="2"/>
      <c r="H12725" s="2"/>
      <c r="I12725" s="2"/>
      <c r="J12725" s="2"/>
      <c r="K12725" s="2"/>
      <c r="L12725" s="2"/>
      <c r="M12725" s="2"/>
      <c r="N12725" s="2"/>
      <c r="O12725" s="2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</row>
    <row r="12726">
      <c r="A12726" s="2"/>
      <c r="B12726" s="2"/>
      <c r="C12726" s="2"/>
      <c r="D12726" s="2"/>
      <c r="E12726" s="2"/>
      <c r="F12726" s="2"/>
      <c r="G12726" s="2"/>
      <c r="H12726" s="2"/>
      <c r="I12726" s="2"/>
      <c r="J12726" s="2"/>
      <c r="K12726" s="2"/>
      <c r="L12726" s="2"/>
      <c r="M12726" s="2"/>
      <c r="N12726" s="2"/>
      <c r="O12726" s="2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</row>
    <row r="12727">
      <c r="A12727" s="2"/>
      <c r="B12727" s="2"/>
      <c r="C12727" s="2"/>
      <c r="D12727" s="2"/>
      <c r="E12727" s="2"/>
      <c r="F12727" s="2"/>
      <c r="G12727" s="2"/>
      <c r="H12727" s="2"/>
      <c r="I12727" s="2"/>
      <c r="J12727" s="2"/>
      <c r="K12727" s="2"/>
      <c r="L12727" s="2"/>
      <c r="M12727" s="2"/>
      <c r="N12727" s="2"/>
      <c r="O12727" s="2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</row>
    <row r="12728">
      <c r="A12728" s="2"/>
      <c r="B12728" s="2"/>
      <c r="C12728" s="2"/>
      <c r="D12728" s="2"/>
      <c r="E12728" s="2"/>
      <c r="F12728" s="2"/>
      <c r="G12728" s="2"/>
      <c r="H12728" s="2"/>
      <c r="I12728" s="2"/>
      <c r="J12728" s="2"/>
      <c r="K12728" s="2"/>
      <c r="L12728" s="2"/>
      <c r="M12728" s="2"/>
      <c r="N12728" s="2"/>
      <c r="O12728" s="2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</row>
    <row r="12729">
      <c r="A12729" s="2"/>
      <c r="B12729" s="2"/>
      <c r="C12729" s="2"/>
      <c r="D12729" s="2"/>
      <c r="E12729" s="2"/>
      <c r="F12729" s="2"/>
      <c r="G12729" s="2"/>
      <c r="H12729" s="2"/>
      <c r="I12729" s="2"/>
      <c r="J12729" s="2"/>
      <c r="K12729" s="2"/>
      <c r="L12729" s="2"/>
      <c r="M12729" s="2"/>
      <c r="N12729" s="2"/>
      <c r="O12729" s="2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</row>
    <row r="12730">
      <c r="A12730" s="2"/>
      <c r="B12730" s="2"/>
      <c r="C12730" s="2"/>
      <c r="D12730" s="2"/>
      <c r="E12730" s="2"/>
      <c r="F12730" s="2"/>
      <c r="G12730" s="2"/>
      <c r="H12730" s="2"/>
      <c r="I12730" s="2"/>
      <c r="J12730" s="2"/>
      <c r="K12730" s="2"/>
      <c r="L12730" s="2"/>
      <c r="M12730" s="2"/>
      <c r="N12730" s="2"/>
      <c r="O12730" s="2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</row>
    <row r="12731">
      <c r="A12731" s="2"/>
      <c r="B12731" s="2"/>
      <c r="C12731" s="2"/>
      <c r="D12731" s="2"/>
      <c r="E12731" s="2"/>
      <c r="F12731" s="2"/>
      <c r="G12731" s="2"/>
      <c r="H12731" s="2"/>
      <c r="I12731" s="2"/>
      <c r="J12731" s="2"/>
      <c r="K12731" s="2"/>
      <c r="L12731" s="2"/>
      <c r="M12731" s="2"/>
      <c r="N12731" s="2"/>
      <c r="O12731" s="2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</row>
    <row r="12732">
      <c r="A12732" s="2"/>
      <c r="B12732" s="2"/>
      <c r="C12732" s="2"/>
      <c r="D12732" s="2"/>
      <c r="E12732" s="2"/>
      <c r="F12732" s="2"/>
      <c r="G12732" s="2"/>
      <c r="H12732" s="2"/>
      <c r="I12732" s="2"/>
      <c r="J12732" s="2"/>
      <c r="K12732" s="2"/>
      <c r="L12732" s="2"/>
      <c r="M12732" s="2"/>
      <c r="N12732" s="2"/>
      <c r="O12732" s="2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</row>
    <row r="12733">
      <c r="A12733" s="2"/>
      <c r="B12733" s="2"/>
      <c r="C12733" s="2"/>
      <c r="D12733" s="2"/>
      <c r="E12733" s="2"/>
      <c r="F12733" s="2"/>
      <c r="G12733" s="2"/>
      <c r="H12733" s="2"/>
      <c r="I12733" s="2"/>
      <c r="J12733" s="2"/>
      <c r="K12733" s="2"/>
      <c r="L12733" s="2"/>
      <c r="M12733" s="2"/>
      <c r="N12733" s="2"/>
      <c r="O12733" s="2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</row>
    <row r="12734">
      <c r="A12734" s="2"/>
      <c r="B12734" s="2"/>
      <c r="C12734" s="2"/>
      <c r="D12734" s="2"/>
      <c r="E12734" s="2"/>
      <c r="F12734" s="2"/>
      <c r="G12734" s="2"/>
      <c r="H12734" s="2"/>
      <c r="I12734" s="2"/>
      <c r="J12734" s="2"/>
      <c r="K12734" s="2"/>
      <c r="L12734" s="2"/>
      <c r="M12734" s="2"/>
      <c r="N12734" s="2"/>
      <c r="O12734" s="2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</row>
    <row r="12735">
      <c r="A12735" s="2"/>
      <c r="B12735" s="2"/>
      <c r="C12735" s="2"/>
      <c r="D12735" s="2"/>
      <c r="E12735" s="2"/>
      <c r="F12735" s="2"/>
      <c r="G12735" s="2"/>
      <c r="H12735" s="2"/>
      <c r="I12735" s="2"/>
      <c r="J12735" s="2"/>
      <c r="K12735" s="2"/>
      <c r="L12735" s="2"/>
      <c r="M12735" s="2"/>
      <c r="N12735" s="2"/>
      <c r="O12735" s="2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</row>
    <row r="12736">
      <c r="A12736" s="2"/>
      <c r="B12736" s="2"/>
      <c r="C12736" s="2"/>
      <c r="D12736" s="2"/>
      <c r="E12736" s="2"/>
      <c r="F12736" s="2"/>
      <c r="G12736" s="2"/>
      <c r="H12736" s="2"/>
      <c r="I12736" s="2"/>
      <c r="J12736" s="2"/>
      <c r="K12736" s="2"/>
      <c r="L12736" s="2"/>
      <c r="M12736" s="2"/>
      <c r="N12736" s="2"/>
      <c r="O12736" s="2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</row>
    <row r="12737">
      <c r="A12737" s="2"/>
      <c r="B12737" s="2"/>
      <c r="C12737" s="2"/>
      <c r="D12737" s="2"/>
      <c r="E12737" s="2"/>
      <c r="F12737" s="2"/>
      <c r="G12737" s="2"/>
      <c r="H12737" s="2"/>
      <c r="I12737" s="2"/>
      <c r="J12737" s="2"/>
      <c r="K12737" s="2"/>
      <c r="L12737" s="2"/>
      <c r="M12737" s="2"/>
      <c r="N12737" s="2"/>
      <c r="O12737" s="2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</row>
    <row r="12738">
      <c r="A12738" s="2"/>
      <c r="B12738" s="2"/>
      <c r="C12738" s="2"/>
      <c r="D12738" s="2"/>
      <c r="E12738" s="2"/>
      <c r="F12738" s="2"/>
      <c r="G12738" s="2"/>
      <c r="H12738" s="2"/>
      <c r="I12738" s="2"/>
      <c r="J12738" s="2"/>
      <c r="K12738" s="2"/>
      <c r="L12738" s="2"/>
      <c r="M12738" s="2"/>
      <c r="N12738" s="2"/>
      <c r="O12738" s="2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</row>
    <row r="12739">
      <c r="A12739" s="2"/>
      <c r="B12739" s="2"/>
      <c r="C12739" s="2"/>
      <c r="D12739" s="2"/>
      <c r="E12739" s="2"/>
      <c r="F12739" s="2"/>
      <c r="G12739" s="2"/>
      <c r="H12739" s="2"/>
      <c r="I12739" s="2"/>
      <c r="J12739" s="2"/>
      <c r="K12739" s="2"/>
      <c r="L12739" s="2"/>
      <c r="M12739" s="2"/>
      <c r="N12739" s="2"/>
      <c r="O12739" s="2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</row>
    <row r="12740">
      <c r="A12740" s="2"/>
      <c r="B12740" s="2"/>
      <c r="C12740" s="2"/>
      <c r="D12740" s="2"/>
      <c r="E12740" s="2"/>
      <c r="F12740" s="2"/>
      <c r="G12740" s="2"/>
      <c r="H12740" s="2"/>
      <c r="I12740" s="2"/>
      <c r="J12740" s="2"/>
      <c r="K12740" s="2"/>
      <c r="L12740" s="2"/>
      <c r="M12740" s="2"/>
      <c r="N12740" s="2"/>
      <c r="O12740" s="2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</row>
    <row r="12741">
      <c r="A12741" s="2"/>
      <c r="B12741" s="2"/>
      <c r="C12741" s="2"/>
      <c r="D12741" s="2"/>
      <c r="E12741" s="2"/>
      <c r="F12741" s="2"/>
      <c r="G12741" s="2"/>
      <c r="H12741" s="2"/>
      <c r="I12741" s="2"/>
      <c r="J12741" s="2"/>
      <c r="K12741" s="2"/>
      <c r="L12741" s="2"/>
      <c r="M12741" s="2"/>
      <c r="N12741" s="2"/>
      <c r="O12741" s="2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</row>
    <row r="12742">
      <c r="A12742" s="2"/>
      <c r="B12742" s="2"/>
      <c r="C12742" s="2"/>
      <c r="D12742" s="2"/>
      <c r="E12742" s="2"/>
      <c r="F12742" s="2"/>
      <c r="G12742" s="2"/>
      <c r="H12742" s="2"/>
      <c r="I12742" s="2"/>
      <c r="J12742" s="2"/>
      <c r="K12742" s="2"/>
      <c r="L12742" s="2"/>
      <c r="M12742" s="2"/>
      <c r="N12742" s="2"/>
      <c r="O12742" s="2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</row>
    <row r="12743">
      <c r="A12743" s="2"/>
      <c r="B12743" s="2"/>
      <c r="C12743" s="2"/>
      <c r="D12743" s="2"/>
      <c r="E12743" s="2"/>
      <c r="F12743" s="2"/>
      <c r="G12743" s="2"/>
      <c r="H12743" s="2"/>
      <c r="I12743" s="2"/>
      <c r="J12743" s="2"/>
      <c r="K12743" s="2"/>
      <c r="L12743" s="2"/>
      <c r="M12743" s="2"/>
      <c r="N12743" s="2"/>
      <c r="O12743" s="2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</row>
    <row r="12744">
      <c r="A12744" s="2"/>
      <c r="B12744" s="2"/>
      <c r="C12744" s="2"/>
      <c r="D12744" s="2"/>
      <c r="E12744" s="2"/>
      <c r="F12744" s="2"/>
      <c r="G12744" s="2"/>
      <c r="H12744" s="2"/>
      <c r="I12744" s="2"/>
      <c r="J12744" s="2"/>
      <c r="K12744" s="2"/>
      <c r="L12744" s="2"/>
      <c r="M12744" s="2"/>
      <c r="N12744" s="2"/>
      <c r="O12744" s="2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</row>
    <row r="12745">
      <c r="A12745" s="2"/>
      <c r="B12745" s="2"/>
      <c r="C12745" s="2"/>
      <c r="D12745" s="2"/>
      <c r="E12745" s="2"/>
      <c r="F12745" s="2"/>
      <c r="G12745" s="2"/>
      <c r="H12745" s="2"/>
      <c r="I12745" s="2"/>
      <c r="J12745" s="2"/>
      <c r="K12745" s="2"/>
      <c r="L12745" s="2"/>
      <c r="M12745" s="2"/>
      <c r="N12745" s="2"/>
      <c r="O12745" s="2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</row>
    <row r="12746">
      <c r="A12746" s="2"/>
      <c r="B12746" s="2"/>
      <c r="C12746" s="2"/>
      <c r="D12746" s="2"/>
      <c r="E12746" s="2"/>
      <c r="F12746" s="2"/>
      <c r="G12746" s="2"/>
      <c r="H12746" s="2"/>
      <c r="I12746" s="2"/>
      <c r="J12746" s="2"/>
      <c r="K12746" s="2"/>
      <c r="L12746" s="2"/>
      <c r="M12746" s="2"/>
      <c r="N12746" s="2"/>
      <c r="O12746" s="2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</row>
    <row r="12747">
      <c r="A12747" s="2"/>
      <c r="B12747" s="2"/>
      <c r="C12747" s="2"/>
      <c r="D12747" s="2"/>
      <c r="E12747" s="2"/>
      <c r="F12747" s="2"/>
      <c r="G12747" s="2"/>
      <c r="H12747" s="2"/>
      <c r="I12747" s="2"/>
      <c r="J12747" s="2"/>
      <c r="K12747" s="2"/>
      <c r="L12747" s="2"/>
      <c r="M12747" s="2"/>
      <c r="N12747" s="2"/>
      <c r="O12747" s="2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</row>
    <row r="12748">
      <c r="A12748" s="2"/>
      <c r="B12748" s="2"/>
      <c r="C12748" s="2"/>
      <c r="D12748" s="2"/>
      <c r="E12748" s="2"/>
      <c r="F12748" s="2"/>
      <c r="G12748" s="2"/>
      <c r="H12748" s="2"/>
      <c r="I12748" s="2"/>
      <c r="J12748" s="2"/>
      <c r="K12748" s="2"/>
      <c r="L12748" s="2"/>
      <c r="M12748" s="2"/>
      <c r="N12748" s="2"/>
      <c r="O12748" s="2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</row>
    <row r="12749">
      <c r="A12749" s="2"/>
      <c r="B12749" s="2"/>
      <c r="C12749" s="2"/>
      <c r="D12749" s="2"/>
      <c r="E12749" s="2"/>
      <c r="F12749" s="2"/>
      <c r="G12749" s="2"/>
      <c r="H12749" s="2"/>
      <c r="I12749" s="2"/>
      <c r="J12749" s="2"/>
      <c r="K12749" s="2"/>
      <c r="L12749" s="2"/>
      <c r="M12749" s="2"/>
      <c r="N12749" s="2"/>
      <c r="O12749" s="2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</row>
    <row r="12750">
      <c r="A12750" s="2"/>
      <c r="B12750" s="2"/>
      <c r="C12750" s="2"/>
      <c r="D12750" s="2"/>
      <c r="E12750" s="2"/>
      <c r="F12750" s="2"/>
      <c r="G12750" s="2"/>
      <c r="H12750" s="2"/>
      <c r="I12750" s="2"/>
      <c r="J12750" s="2"/>
      <c r="K12750" s="2"/>
      <c r="L12750" s="2"/>
      <c r="M12750" s="2"/>
      <c r="N12750" s="2"/>
      <c r="O12750" s="2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</row>
    <row r="12751">
      <c r="A12751" s="2"/>
      <c r="B12751" s="2"/>
      <c r="C12751" s="2"/>
      <c r="D12751" s="2"/>
      <c r="E12751" s="2"/>
      <c r="F12751" s="2"/>
      <c r="G12751" s="2"/>
      <c r="H12751" s="2"/>
      <c r="I12751" s="2"/>
      <c r="J12751" s="2"/>
      <c r="K12751" s="2"/>
      <c r="L12751" s="2"/>
      <c r="M12751" s="2"/>
      <c r="N12751" s="2"/>
      <c r="O12751" s="2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</row>
    <row r="12752">
      <c r="A12752" s="2"/>
      <c r="B12752" s="2"/>
      <c r="C12752" s="2"/>
      <c r="D12752" s="2"/>
      <c r="E12752" s="2"/>
      <c r="F12752" s="2"/>
      <c r="G12752" s="2"/>
      <c r="H12752" s="2"/>
      <c r="I12752" s="2"/>
      <c r="J12752" s="2"/>
      <c r="K12752" s="2"/>
      <c r="L12752" s="2"/>
      <c r="M12752" s="2"/>
      <c r="N12752" s="2"/>
      <c r="O12752" s="2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</row>
    <row r="12753">
      <c r="A12753" s="2"/>
      <c r="B12753" s="2"/>
      <c r="C12753" s="2"/>
      <c r="D12753" s="2"/>
      <c r="E12753" s="2"/>
      <c r="F12753" s="2"/>
      <c r="G12753" s="2"/>
      <c r="H12753" s="2"/>
      <c r="I12753" s="2"/>
      <c r="J12753" s="2"/>
      <c r="K12753" s="2"/>
      <c r="L12753" s="2"/>
      <c r="M12753" s="2"/>
      <c r="N12753" s="2"/>
      <c r="O12753" s="2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</row>
    <row r="12754">
      <c r="A12754" s="2"/>
      <c r="B12754" s="2"/>
      <c r="C12754" s="2"/>
      <c r="D12754" s="2"/>
      <c r="E12754" s="2"/>
      <c r="F12754" s="2"/>
      <c r="G12754" s="2"/>
      <c r="H12754" s="2"/>
      <c r="I12754" s="2"/>
      <c r="J12754" s="2"/>
      <c r="K12754" s="2"/>
      <c r="L12754" s="2"/>
      <c r="M12754" s="2"/>
      <c r="N12754" s="2"/>
      <c r="O12754" s="2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</row>
    <row r="12755">
      <c r="A12755" s="2"/>
      <c r="B12755" s="2"/>
      <c r="C12755" s="2"/>
      <c r="D12755" s="2"/>
      <c r="E12755" s="2"/>
      <c r="F12755" s="2"/>
      <c r="G12755" s="2"/>
      <c r="H12755" s="2"/>
      <c r="I12755" s="2"/>
      <c r="J12755" s="2"/>
      <c r="K12755" s="2"/>
      <c r="L12755" s="2"/>
      <c r="M12755" s="2"/>
      <c r="N12755" s="2"/>
      <c r="O12755" s="2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</row>
    <row r="12756">
      <c r="A12756" s="2"/>
      <c r="B12756" s="2"/>
      <c r="C12756" s="2"/>
      <c r="D12756" s="2"/>
      <c r="E12756" s="2"/>
      <c r="F12756" s="2"/>
      <c r="G12756" s="2"/>
      <c r="H12756" s="2"/>
      <c r="I12756" s="2"/>
      <c r="J12756" s="2"/>
      <c r="K12756" s="2"/>
      <c r="L12756" s="2"/>
      <c r="M12756" s="2"/>
      <c r="N12756" s="2"/>
      <c r="O12756" s="2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</row>
    <row r="12757">
      <c r="A12757" s="2"/>
      <c r="B12757" s="2"/>
      <c r="C12757" s="2"/>
      <c r="D12757" s="2"/>
      <c r="E12757" s="2"/>
      <c r="F12757" s="2"/>
      <c r="G12757" s="2"/>
      <c r="H12757" s="2"/>
      <c r="I12757" s="2"/>
      <c r="J12757" s="2"/>
      <c r="K12757" s="2"/>
      <c r="L12757" s="2"/>
      <c r="M12757" s="2"/>
      <c r="N12757" s="2"/>
      <c r="O12757" s="2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</row>
    <row r="12758">
      <c r="A12758" s="2"/>
      <c r="B12758" s="2"/>
      <c r="C12758" s="2"/>
      <c r="D12758" s="2"/>
      <c r="E12758" s="2"/>
      <c r="F12758" s="2"/>
      <c r="G12758" s="2"/>
      <c r="H12758" s="2"/>
      <c r="I12758" s="2"/>
      <c r="J12758" s="2"/>
      <c r="K12758" s="2"/>
      <c r="L12758" s="2"/>
      <c r="M12758" s="2"/>
      <c r="N12758" s="2"/>
      <c r="O12758" s="2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</row>
    <row r="12759">
      <c r="A12759" s="2"/>
      <c r="B12759" s="2"/>
      <c r="C12759" s="2"/>
      <c r="D12759" s="2"/>
      <c r="E12759" s="2"/>
      <c r="F12759" s="2"/>
      <c r="G12759" s="2"/>
      <c r="H12759" s="2"/>
      <c r="I12759" s="2"/>
      <c r="J12759" s="2"/>
      <c r="K12759" s="2"/>
      <c r="L12759" s="2"/>
      <c r="M12759" s="2"/>
      <c r="N12759" s="2"/>
      <c r="O12759" s="2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</row>
    <row r="12760">
      <c r="A12760" s="2"/>
      <c r="B12760" s="2"/>
      <c r="C12760" s="2"/>
      <c r="D12760" s="2"/>
      <c r="E12760" s="2"/>
      <c r="F12760" s="2"/>
      <c r="G12760" s="2"/>
      <c r="H12760" s="2"/>
      <c r="I12760" s="2"/>
      <c r="J12760" s="2"/>
      <c r="K12760" s="2"/>
      <c r="L12760" s="2"/>
      <c r="M12760" s="2"/>
      <c r="N12760" s="2"/>
      <c r="O12760" s="2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</row>
    <row r="12761">
      <c r="A12761" s="2"/>
      <c r="B12761" s="2"/>
      <c r="C12761" s="2"/>
      <c r="D12761" s="2"/>
      <c r="E12761" s="2"/>
      <c r="F12761" s="2"/>
      <c r="G12761" s="2"/>
      <c r="H12761" s="2"/>
      <c r="I12761" s="2"/>
      <c r="J12761" s="2"/>
      <c r="K12761" s="2"/>
      <c r="L12761" s="2"/>
      <c r="M12761" s="2"/>
      <c r="N12761" s="2"/>
      <c r="O12761" s="2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</row>
    <row r="12762">
      <c r="A12762" s="2"/>
      <c r="B12762" s="2"/>
      <c r="C12762" s="2"/>
      <c r="D12762" s="2"/>
      <c r="E12762" s="2"/>
      <c r="F12762" s="2"/>
      <c r="G12762" s="2"/>
      <c r="H12762" s="2"/>
      <c r="I12762" s="2"/>
      <c r="J12762" s="2"/>
      <c r="K12762" s="2"/>
      <c r="L12762" s="2"/>
      <c r="M12762" s="2"/>
      <c r="N12762" s="2"/>
      <c r="O12762" s="2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</row>
    <row r="12763">
      <c r="A12763" s="2"/>
      <c r="B12763" s="2"/>
      <c r="C12763" s="2"/>
      <c r="D12763" s="2"/>
      <c r="E12763" s="2"/>
      <c r="F12763" s="2"/>
      <c r="G12763" s="2"/>
      <c r="H12763" s="2"/>
      <c r="I12763" s="2"/>
      <c r="J12763" s="2"/>
      <c r="K12763" s="2"/>
      <c r="L12763" s="2"/>
      <c r="M12763" s="2"/>
      <c r="N12763" s="2"/>
      <c r="O12763" s="2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</row>
    <row r="12764">
      <c r="A12764" s="2"/>
      <c r="B12764" s="2"/>
      <c r="C12764" s="2"/>
      <c r="D12764" s="2"/>
      <c r="E12764" s="2"/>
      <c r="F12764" s="2"/>
      <c r="G12764" s="2"/>
      <c r="H12764" s="2"/>
      <c r="I12764" s="2"/>
      <c r="J12764" s="2"/>
      <c r="K12764" s="2"/>
      <c r="L12764" s="2"/>
      <c r="M12764" s="2"/>
      <c r="N12764" s="2"/>
      <c r="O12764" s="2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</row>
    <row r="12765">
      <c r="A12765" s="2"/>
      <c r="B12765" s="2"/>
      <c r="C12765" s="2"/>
      <c r="D12765" s="2"/>
      <c r="E12765" s="2"/>
      <c r="F12765" s="2"/>
      <c r="G12765" s="2"/>
      <c r="H12765" s="2"/>
      <c r="I12765" s="2"/>
      <c r="J12765" s="2"/>
      <c r="K12765" s="2"/>
      <c r="L12765" s="2"/>
      <c r="M12765" s="2"/>
      <c r="N12765" s="2"/>
      <c r="O12765" s="2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</row>
    <row r="12766">
      <c r="A12766" s="2"/>
      <c r="B12766" s="2"/>
      <c r="C12766" s="2"/>
      <c r="D12766" s="2"/>
      <c r="E12766" s="2"/>
      <c r="F12766" s="2"/>
      <c r="G12766" s="2"/>
      <c r="H12766" s="2"/>
      <c r="I12766" s="2"/>
      <c r="J12766" s="2"/>
      <c r="K12766" s="2"/>
      <c r="L12766" s="2"/>
      <c r="M12766" s="2"/>
      <c r="N12766" s="2"/>
      <c r="O12766" s="2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</row>
    <row r="12767">
      <c r="A12767" s="2"/>
      <c r="B12767" s="2"/>
      <c r="C12767" s="2"/>
      <c r="D12767" s="2"/>
      <c r="E12767" s="2"/>
      <c r="F12767" s="2"/>
      <c r="G12767" s="2"/>
      <c r="H12767" s="2"/>
      <c r="I12767" s="2"/>
      <c r="J12767" s="2"/>
      <c r="K12767" s="2"/>
      <c r="L12767" s="2"/>
      <c r="M12767" s="2"/>
      <c r="N12767" s="2"/>
      <c r="O12767" s="2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</row>
    <row r="12768">
      <c r="A12768" s="2"/>
      <c r="B12768" s="2"/>
      <c r="C12768" s="2"/>
      <c r="D12768" s="2"/>
      <c r="E12768" s="2"/>
      <c r="F12768" s="2"/>
      <c r="G12768" s="2"/>
      <c r="H12768" s="2"/>
      <c r="I12768" s="2"/>
      <c r="J12768" s="2"/>
      <c r="K12768" s="2"/>
      <c r="L12768" s="2"/>
      <c r="M12768" s="2"/>
      <c r="N12768" s="2"/>
      <c r="O12768" s="2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</row>
    <row r="12769">
      <c r="A12769" s="2"/>
      <c r="B12769" s="2"/>
      <c r="C12769" s="2"/>
      <c r="D12769" s="2"/>
      <c r="E12769" s="2"/>
      <c r="F12769" s="2"/>
      <c r="G12769" s="2"/>
      <c r="H12769" s="2"/>
      <c r="I12769" s="2"/>
      <c r="J12769" s="2"/>
      <c r="K12769" s="2"/>
      <c r="L12769" s="2"/>
      <c r="M12769" s="2"/>
      <c r="N12769" s="2"/>
      <c r="O12769" s="2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</row>
    <row r="12770">
      <c r="A12770" s="2"/>
      <c r="B12770" s="2"/>
      <c r="C12770" s="2"/>
      <c r="D12770" s="2"/>
      <c r="E12770" s="2"/>
      <c r="F12770" s="2"/>
      <c r="G12770" s="2"/>
      <c r="H12770" s="2"/>
      <c r="I12770" s="2"/>
      <c r="J12770" s="2"/>
      <c r="K12770" s="2"/>
      <c r="L12770" s="2"/>
      <c r="M12770" s="2"/>
      <c r="N12770" s="2"/>
      <c r="O12770" s="2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</row>
    <row r="12771">
      <c r="A12771" s="2"/>
      <c r="B12771" s="2"/>
      <c r="C12771" s="2"/>
      <c r="D12771" s="2"/>
      <c r="E12771" s="2"/>
      <c r="F12771" s="2"/>
      <c r="G12771" s="2"/>
      <c r="H12771" s="2"/>
      <c r="I12771" s="2"/>
      <c r="J12771" s="2"/>
      <c r="K12771" s="2"/>
      <c r="L12771" s="2"/>
      <c r="M12771" s="2"/>
      <c r="N12771" s="2"/>
      <c r="O12771" s="2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</row>
    <row r="12772">
      <c r="A12772" s="2"/>
      <c r="B12772" s="2"/>
      <c r="C12772" s="2"/>
      <c r="D12772" s="2"/>
      <c r="E12772" s="2"/>
      <c r="F12772" s="2"/>
      <c r="G12772" s="2"/>
      <c r="H12772" s="2"/>
      <c r="I12772" s="2"/>
      <c r="J12772" s="2"/>
      <c r="K12772" s="2"/>
      <c r="L12772" s="2"/>
      <c r="M12772" s="2"/>
      <c r="N12772" s="2"/>
      <c r="O12772" s="2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</row>
    <row r="12773">
      <c r="A12773" s="2"/>
      <c r="B12773" s="2"/>
      <c r="C12773" s="2"/>
      <c r="D12773" s="2"/>
      <c r="E12773" s="2"/>
      <c r="F12773" s="2"/>
      <c r="G12773" s="2"/>
      <c r="H12773" s="2"/>
      <c r="I12773" s="2"/>
      <c r="J12773" s="2"/>
      <c r="K12773" s="2"/>
      <c r="L12773" s="2"/>
      <c r="M12773" s="2"/>
      <c r="N12773" s="2"/>
      <c r="O12773" s="2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</row>
    <row r="12774">
      <c r="A12774" s="2"/>
      <c r="B12774" s="2"/>
      <c r="C12774" s="2"/>
      <c r="D12774" s="2"/>
      <c r="E12774" s="2"/>
      <c r="F12774" s="2"/>
      <c r="G12774" s="2"/>
      <c r="H12774" s="2"/>
      <c r="I12774" s="2"/>
      <c r="J12774" s="2"/>
      <c r="K12774" s="2"/>
      <c r="L12774" s="2"/>
      <c r="M12774" s="2"/>
      <c r="N12774" s="2"/>
      <c r="O12774" s="2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</row>
    <row r="12775">
      <c r="A12775" s="2"/>
      <c r="B12775" s="2"/>
      <c r="C12775" s="2"/>
      <c r="D12775" s="2"/>
      <c r="E12775" s="2"/>
      <c r="F12775" s="2"/>
      <c r="G12775" s="2"/>
      <c r="H12775" s="2"/>
      <c r="I12775" s="2"/>
      <c r="J12775" s="2"/>
      <c r="K12775" s="2"/>
      <c r="L12775" s="2"/>
      <c r="M12775" s="2"/>
      <c r="N12775" s="2"/>
      <c r="O12775" s="2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</row>
    <row r="12776">
      <c r="A12776" s="2"/>
      <c r="B12776" s="2"/>
      <c r="C12776" s="2"/>
      <c r="D12776" s="2"/>
      <c r="E12776" s="2"/>
      <c r="F12776" s="2"/>
      <c r="G12776" s="2"/>
      <c r="H12776" s="2"/>
      <c r="I12776" s="2"/>
      <c r="J12776" s="2"/>
      <c r="K12776" s="2"/>
      <c r="L12776" s="2"/>
      <c r="M12776" s="2"/>
      <c r="N12776" s="2"/>
      <c r="O12776" s="2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</row>
    <row r="12777">
      <c r="A12777" s="2"/>
      <c r="B12777" s="2"/>
      <c r="C12777" s="2"/>
      <c r="D12777" s="2"/>
      <c r="E12777" s="2"/>
      <c r="F12777" s="2"/>
      <c r="G12777" s="2"/>
      <c r="H12777" s="2"/>
      <c r="I12777" s="2"/>
      <c r="J12777" s="2"/>
      <c r="K12777" s="2"/>
      <c r="L12777" s="2"/>
      <c r="M12777" s="2"/>
      <c r="N12777" s="2"/>
      <c r="O12777" s="2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</row>
    <row r="12778">
      <c r="A12778" s="2"/>
      <c r="B12778" s="2"/>
      <c r="C12778" s="2"/>
      <c r="D12778" s="2"/>
      <c r="E12778" s="2"/>
      <c r="F12778" s="2"/>
      <c r="G12778" s="2"/>
      <c r="H12778" s="2"/>
      <c r="I12778" s="2"/>
      <c r="J12778" s="2"/>
      <c r="K12778" s="2"/>
      <c r="L12778" s="2"/>
      <c r="M12778" s="2"/>
      <c r="N12778" s="2"/>
      <c r="O12778" s="2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</row>
    <row r="12779">
      <c r="A12779" s="2"/>
      <c r="B12779" s="2"/>
      <c r="C12779" s="2"/>
      <c r="D12779" s="2"/>
      <c r="E12779" s="2"/>
      <c r="F12779" s="2"/>
      <c r="G12779" s="2"/>
      <c r="H12779" s="2"/>
      <c r="I12779" s="2"/>
      <c r="J12779" s="2"/>
      <c r="K12779" s="2"/>
      <c r="L12779" s="2"/>
      <c r="M12779" s="2"/>
      <c r="N12779" s="2"/>
      <c r="O12779" s="2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</row>
    <row r="12780">
      <c r="A12780" s="2"/>
      <c r="B12780" s="2"/>
      <c r="C12780" s="2"/>
      <c r="D12780" s="2"/>
      <c r="E12780" s="2"/>
      <c r="F12780" s="2"/>
      <c r="G12780" s="2"/>
      <c r="H12780" s="2"/>
      <c r="I12780" s="2"/>
      <c r="J12780" s="2"/>
      <c r="K12780" s="2"/>
      <c r="L12780" s="2"/>
      <c r="M12780" s="2"/>
      <c r="N12780" s="2"/>
      <c r="O12780" s="2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</row>
    <row r="12781">
      <c r="A12781" s="2"/>
      <c r="B12781" s="2"/>
      <c r="C12781" s="2"/>
      <c r="D12781" s="2"/>
      <c r="E12781" s="2"/>
      <c r="F12781" s="2"/>
      <c r="G12781" s="2"/>
      <c r="H12781" s="2"/>
      <c r="I12781" s="2"/>
      <c r="J12781" s="2"/>
      <c r="K12781" s="2"/>
      <c r="L12781" s="2"/>
      <c r="M12781" s="2"/>
      <c r="N12781" s="2"/>
      <c r="O12781" s="2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</row>
    <row r="12782">
      <c r="A12782" s="2"/>
      <c r="B12782" s="2"/>
      <c r="C12782" s="2"/>
      <c r="D12782" s="2"/>
      <c r="E12782" s="2"/>
      <c r="F12782" s="2"/>
      <c r="G12782" s="2"/>
      <c r="H12782" s="2"/>
      <c r="I12782" s="2"/>
      <c r="J12782" s="2"/>
      <c r="K12782" s="2"/>
      <c r="L12782" s="2"/>
      <c r="M12782" s="2"/>
      <c r="N12782" s="2"/>
      <c r="O12782" s="2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</row>
    <row r="12783">
      <c r="A12783" s="2"/>
      <c r="B12783" s="2"/>
      <c r="C12783" s="2"/>
      <c r="D12783" s="2"/>
      <c r="E12783" s="2"/>
      <c r="F12783" s="2"/>
      <c r="G12783" s="2"/>
      <c r="H12783" s="2"/>
      <c r="I12783" s="2"/>
      <c r="J12783" s="2"/>
      <c r="K12783" s="2"/>
      <c r="L12783" s="2"/>
      <c r="M12783" s="2"/>
      <c r="N12783" s="2"/>
      <c r="O12783" s="2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</row>
    <row r="12784">
      <c r="A12784" s="2"/>
      <c r="B12784" s="2"/>
      <c r="C12784" s="2"/>
      <c r="D12784" s="2"/>
      <c r="E12784" s="2"/>
      <c r="F12784" s="2"/>
      <c r="G12784" s="2"/>
      <c r="H12784" s="2"/>
      <c r="I12784" s="2"/>
      <c r="J12784" s="2"/>
      <c r="K12784" s="2"/>
      <c r="L12784" s="2"/>
      <c r="M12784" s="2"/>
      <c r="N12784" s="2"/>
      <c r="O12784" s="2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</row>
    <row r="12785">
      <c r="A12785" s="2"/>
      <c r="B12785" s="2"/>
      <c r="C12785" s="2"/>
      <c r="D12785" s="2"/>
      <c r="E12785" s="2"/>
      <c r="F12785" s="2"/>
      <c r="G12785" s="2"/>
      <c r="H12785" s="2"/>
      <c r="I12785" s="2"/>
      <c r="J12785" s="2"/>
      <c r="K12785" s="2"/>
      <c r="L12785" s="2"/>
      <c r="M12785" s="2"/>
      <c r="N12785" s="2"/>
      <c r="O12785" s="2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</row>
    <row r="12786">
      <c r="A12786" s="2"/>
      <c r="B12786" s="2"/>
      <c r="C12786" s="2"/>
      <c r="D12786" s="2"/>
      <c r="E12786" s="2"/>
      <c r="F12786" s="2"/>
      <c r="G12786" s="2"/>
      <c r="H12786" s="2"/>
      <c r="I12786" s="2"/>
      <c r="J12786" s="2"/>
      <c r="K12786" s="2"/>
      <c r="L12786" s="2"/>
      <c r="M12786" s="2"/>
      <c r="N12786" s="2"/>
      <c r="O12786" s="2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</row>
    <row r="12787">
      <c r="A12787" s="2"/>
      <c r="B12787" s="2"/>
      <c r="C12787" s="2"/>
      <c r="D12787" s="2"/>
      <c r="E12787" s="2"/>
      <c r="F12787" s="2"/>
      <c r="G12787" s="2"/>
      <c r="H12787" s="2"/>
      <c r="I12787" s="2"/>
      <c r="J12787" s="2"/>
      <c r="K12787" s="2"/>
      <c r="L12787" s="2"/>
      <c r="M12787" s="2"/>
      <c r="N12787" s="2"/>
      <c r="O12787" s="2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</row>
    <row r="12788">
      <c r="A12788" s="2"/>
      <c r="B12788" s="2"/>
      <c r="C12788" s="2"/>
      <c r="D12788" s="2"/>
      <c r="E12788" s="2"/>
      <c r="F12788" s="2"/>
      <c r="G12788" s="2"/>
      <c r="H12788" s="2"/>
      <c r="I12788" s="2"/>
      <c r="J12788" s="2"/>
      <c r="K12788" s="2"/>
      <c r="L12788" s="2"/>
      <c r="M12788" s="2"/>
      <c r="N12788" s="2"/>
      <c r="O12788" s="2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</row>
    <row r="12789">
      <c r="A12789" s="2"/>
      <c r="B12789" s="2"/>
      <c r="C12789" s="2"/>
      <c r="D12789" s="2"/>
      <c r="E12789" s="2"/>
      <c r="F12789" s="2"/>
      <c r="G12789" s="2"/>
      <c r="H12789" s="2"/>
      <c r="I12789" s="2"/>
      <c r="J12789" s="2"/>
      <c r="K12789" s="2"/>
      <c r="L12789" s="2"/>
      <c r="M12789" s="2"/>
      <c r="N12789" s="2"/>
      <c r="O12789" s="2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</row>
    <row r="12790">
      <c r="A12790" s="2"/>
      <c r="B12790" s="2"/>
      <c r="C12790" s="2"/>
      <c r="D12790" s="2"/>
      <c r="E12790" s="2"/>
      <c r="F12790" s="2"/>
      <c r="G12790" s="2"/>
      <c r="H12790" s="2"/>
      <c r="I12790" s="2"/>
      <c r="J12790" s="2"/>
      <c r="K12790" s="2"/>
      <c r="L12790" s="2"/>
      <c r="M12790" s="2"/>
      <c r="N12790" s="2"/>
      <c r="O12790" s="2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</row>
    <row r="12791">
      <c r="A12791" s="2"/>
      <c r="B12791" s="2"/>
      <c r="C12791" s="2"/>
      <c r="D12791" s="2"/>
      <c r="E12791" s="2"/>
      <c r="F12791" s="2"/>
      <c r="G12791" s="2"/>
      <c r="H12791" s="2"/>
      <c r="I12791" s="2"/>
      <c r="J12791" s="2"/>
      <c r="K12791" s="2"/>
      <c r="L12791" s="2"/>
      <c r="M12791" s="2"/>
      <c r="N12791" s="2"/>
      <c r="O12791" s="2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</row>
    <row r="12792">
      <c r="A12792" s="2"/>
      <c r="B12792" s="2"/>
      <c r="C12792" s="2"/>
      <c r="D12792" s="2"/>
      <c r="E12792" s="2"/>
      <c r="F12792" s="2"/>
      <c r="G12792" s="2"/>
      <c r="H12792" s="2"/>
      <c r="I12792" s="2"/>
      <c r="J12792" s="2"/>
      <c r="K12792" s="2"/>
      <c r="L12792" s="2"/>
      <c r="M12792" s="2"/>
      <c r="N12792" s="2"/>
      <c r="O12792" s="2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</row>
    <row r="12793">
      <c r="A12793" s="2"/>
      <c r="B12793" s="2"/>
      <c r="C12793" s="2"/>
      <c r="D12793" s="2"/>
      <c r="E12793" s="2"/>
      <c r="F12793" s="2"/>
      <c r="G12793" s="2"/>
      <c r="H12793" s="2"/>
      <c r="I12793" s="2"/>
      <c r="J12793" s="2"/>
      <c r="K12793" s="2"/>
      <c r="L12793" s="2"/>
      <c r="M12793" s="2"/>
      <c r="N12793" s="2"/>
      <c r="O12793" s="2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</row>
    <row r="12794">
      <c r="A12794" s="2"/>
      <c r="B12794" s="2"/>
      <c r="C12794" s="2"/>
      <c r="D12794" s="2"/>
      <c r="E12794" s="2"/>
      <c r="F12794" s="2"/>
      <c r="G12794" s="2"/>
      <c r="H12794" s="2"/>
      <c r="I12794" s="2"/>
      <c r="J12794" s="2"/>
      <c r="K12794" s="2"/>
      <c r="L12794" s="2"/>
      <c r="M12794" s="2"/>
      <c r="N12794" s="2"/>
      <c r="O12794" s="2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</row>
    <row r="12795">
      <c r="A12795" s="2"/>
      <c r="B12795" s="2"/>
      <c r="C12795" s="2"/>
      <c r="D12795" s="2"/>
      <c r="E12795" s="2"/>
      <c r="F12795" s="2"/>
      <c r="G12795" s="2"/>
      <c r="H12795" s="2"/>
      <c r="I12795" s="2"/>
      <c r="J12795" s="2"/>
      <c r="K12795" s="2"/>
      <c r="L12795" s="2"/>
      <c r="M12795" s="2"/>
      <c r="N12795" s="2"/>
      <c r="O12795" s="2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</row>
    <row r="12796">
      <c r="A12796" s="2"/>
      <c r="B12796" s="2"/>
      <c r="C12796" s="2"/>
      <c r="D12796" s="2"/>
      <c r="E12796" s="2"/>
      <c r="F12796" s="2"/>
      <c r="G12796" s="2"/>
      <c r="H12796" s="2"/>
      <c r="I12796" s="2"/>
      <c r="J12796" s="2"/>
      <c r="K12796" s="2"/>
      <c r="L12796" s="2"/>
      <c r="M12796" s="2"/>
      <c r="N12796" s="2"/>
      <c r="O12796" s="2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</row>
    <row r="12797">
      <c r="A12797" s="2"/>
      <c r="B12797" s="2"/>
      <c r="C12797" s="2"/>
      <c r="D12797" s="2"/>
      <c r="E12797" s="2"/>
      <c r="F12797" s="2"/>
      <c r="G12797" s="2"/>
      <c r="H12797" s="2"/>
      <c r="I12797" s="2"/>
      <c r="J12797" s="2"/>
      <c r="K12797" s="2"/>
      <c r="L12797" s="2"/>
      <c r="M12797" s="2"/>
      <c r="N12797" s="2"/>
      <c r="O12797" s="2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</row>
    <row r="12798">
      <c r="A12798" s="2"/>
      <c r="B12798" s="2"/>
      <c r="C12798" s="2"/>
      <c r="D12798" s="2"/>
      <c r="E12798" s="2"/>
      <c r="F12798" s="2"/>
      <c r="G12798" s="2"/>
      <c r="H12798" s="2"/>
      <c r="I12798" s="2"/>
      <c r="J12798" s="2"/>
      <c r="K12798" s="2"/>
      <c r="L12798" s="2"/>
      <c r="M12798" s="2"/>
      <c r="N12798" s="2"/>
      <c r="O12798" s="2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</row>
    <row r="12799">
      <c r="A12799" s="2"/>
      <c r="B12799" s="2"/>
      <c r="C12799" s="2"/>
      <c r="D12799" s="2"/>
      <c r="E12799" s="2"/>
      <c r="F12799" s="2"/>
      <c r="G12799" s="2"/>
      <c r="H12799" s="2"/>
      <c r="I12799" s="2"/>
      <c r="J12799" s="2"/>
      <c r="K12799" s="2"/>
      <c r="L12799" s="2"/>
      <c r="M12799" s="2"/>
      <c r="N12799" s="2"/>
      <c r="O12799" s="2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</row>
    <row r="12800">
      <c r="A12800" s="2"/>
      <c r="B12800" s="2"/>
      <c r="C12800" s="2"/>
      <c r="D12800" s="2"/>
      <c r="E12800" s="2"/>
      <c r="F12800" s="2"/>
      <c r="G12800" s="2"/>
      <c r="H12800" s="2"/>
      <c r="I12800" s="2"/>
      <c r="J12800" s="2"/>
      <c r="K12800" s="2"/>
      <c r="L12800" s="2"/>
      <c r="M12800" s="2"/>
      <c r="N12800" s="2"/>
      <c r="O12800" s="2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</row>
    <row r="12801">
      <c r="A12801" s="2"/>
      <c r="B12801" s="2"/>
      <c r="C12801" s="2"/>
      <c r="D12801" s="2"/>
      <c r="E12801" s="2"/>
      <c r="F12801" s="2"/>
      <c r="G12801" s="2"/>
      <c r="H12801" s="2"/>
      <c r="I12801" s="2"/>
      <c r="J12801" s="2"/>
      <c r="K12801" s="2"/>
      <c r="L12801" s="2"/>
      <c r="M12801" s="2"/>
      <c r="N12801" s="2"/>
      <c r="O12801" s="2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</row>
    <row r="12802">
      <c r="A12802" s="2"/>
      <c r="B12802" s="2"/>
      <c r="C12802" s="2"/>
      <c r="D12802" s="2"/>
      <c r="E12802" s="2"/>
      <c r="F12802" s="2"/>
      <c r="G12802" s="2"/>
      <c r="H12802" s="2"/>
      <c r="I12802" s="2"/>
      <c r="J12802" s="2"/>
      <c r="K12802" s="2"/>
      <c r="L12802" s="2"/>
      <c r="M12802" s="2"/>
      <c r="N12802" s="2"/>
      <c r="O12802" s="2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</row>
    <row r="12803">
      <c r="A12803" s="2"/>
      <c r="B12803" s="2"/>
      <c r="C12803" s="2"/>
      <c r="D12803" s="2"/>
      <c r="E12803" s="2"/>
      <c r="F12803" s="2"/>
      <c r="G12803" s="2"/>
      <c r="H12803" s="2"/>
      <c r="I12803" s="2"/>
      <c r="J12803" s="2"/>
      <c r="K12803" s="2"/>
      <c r="L12803" s="2"/>
      <c r="M12803" s="2"/>
      <c r="N12803" s="2"/>
      <c r="O12803" s="2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</row>
    <row r="12804">
      <c r="A12804" s="2"/>
      <c r="B12804" s="2"/>
      <c r="C12804" s="2"/>
      <c r="D12804" s="2"/>
      <c r="E12804" s="2"/>
      <c r="F12804" s="2"/>
      <c r="G12804" s="2"/>
      <c r="H12804" s="2"/>
      <c r="I12804" s="2"/>
      <c r="J12804" s="2"/>
      <c r="K12804" s="2"/>
      <c r="L12804" s="2"/>
      <c r="M12804" s="2"/>
      <c r="N12804" s="2"/>
      <c r="O12804" s="2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</row>
    <row r="12805">
      <c r="A12805" s="2"/>
      <c r="B12805" s="2"/>
      <c r="C12805" s="2"/>
      <c r="D12805" s="2"/>
      <c r="E12805" s="2"/>
      <c r="F12805" s="2"/>
      <c r="G12805" s="2"/>
      <c r="H12805" s="2"/>
      <c r="I12805" s="2"/>
      <c r="J12805" s="2"/>
      <c r="K12805" s="2"/>
      <c r="L12805" s="2"/>
      <c r="M12805" s="2"/>
      <c r="N12805" s="2"/>
      <c r="O12805" s="2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</row>
    <row r="12806">
      <c r="A12806" s="2"/>
      <c r="B12806" s="2"/>
      <c r="C12806" s="2"/>
      <c r="D12806" s="2"/>
      <c r="E12806" s="2"/>
      <c r="F12806" s="2"/>
      <c r="G12806" s="2"/>
      <c r="H12806" s="2"/>
      <c r="I12806" s="2"/>
      <c r="J12806" s="2"/>
      <c r="K12806" s="2"/>
      <c r="L12806" s="2"/>
      <c r="M12806" s="2"/>
      <c r="N12806" s="2"/>
      <c r="O12806" s="2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</row>
    <row r="12807">
      <c r="A12807" s="2"/>
      <c r="B12807" s="2"/>
      <c r="C12807" s="2"/>
      <c r="D12807" s="2"/>
      <c r="E12807" s="2"/>
      <c r="F12807" s="2"/>
      <c r="G12807" s="2"/>
      <c r="H12807" s="2"/>
      <c r="I12807" s="2"/>
      <c r="J12807" s="2"/>
      <c r="K12807" s="2"/>
      <c r="L12807" s="2"/>
      <c r="M12807" s="2"/>
      <c r="N12807" s="2"/>
      <c r="O12807" s="2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</row>
    <row r="12808">
      <c r="A12808" s="2"/>
      <c r="B12808" s="2"/>
      <c r="C12808" s="2"/>
      <c r="D12808" s="2"/>
      <c r="E12808" s="2"/>
      <c r="F12808" s="2"/>
      <c r="G12808" s="2"/>
      <c r="H12808" s="2"/>
      <c r="I12808" s="2"/>
      <c r="J12808" s="2"/>
      <c r="K12808" s="2"/>
      <c r="L12808" s="2"/>
      <c r="M12808" s="2"/>
      <c r="N12808" s="2"/>
      <c r="O12808" s="2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</row>
    <row r="12809">
      <c r="A12809" s="2"/>
      <c r="B12809" s="2"/>
      <c r="C12809" s="2"/>
      <c r="D12809" s="2"/>
      <c r="E12809" s="2"/>
      <c r="F12809" s="2"/>
      <c r="G12809" s="2"/>
      <c r="H12809" s="2"/>
      <c r="I12809" s="2"/>
      <c r="J12809" s="2"/>
      <c r="K12809" s="2"/>
      <c r="L12809" s="2"/>
      <c r="M12809" s="2"/>
      <c r="N12809" s="2"/>
      <c r="O12809" s="2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</row>
    <row r="12810">
      <c r="A12810" s="2"/>
      <c r="B12810" s="2"/>
      <c r="C12810" s="2"/>
      <c r="D12810" s="2"/>
      <c r="E12810" s="2"/>
      <c r="F12810" s="2"/>
      <c r="G12810" s="2"/>
      <c r="H12810" s="2"/>
      <c r="I12810" s="2"/>
      <c r="J12810" s="2"/>
      <c r="K12810" s="2"/>
      <c r="L12810" s="2"/>
      <c r="M12810" s="2"/>
      <c r="N12810" s="2"/>
      <c r="O12810" s="2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</row>
    <row r="12811">
      <c r="A12811" s="2"/>
      <c r="B12811" s="2"/>
      <c r="C12811" s="2"/>
      <c r="D12811" s="2"/>
      <c r="E12811" s="2"/>
      <c r="F12811" s="2"/>
      <c r="G12811" s="2"/>
      <c r="H12811" s="2"/>
      <c r="I12811" s="2"/>
      <c r="J12811" s="2"/>
      <c r="K12811" s="2"/>
      <c r="L12811" s="2"/>
      <c r="M12811" s="2"/>
      <c r="N12811" s="2"/>
      <c r="O12811" s="2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</row>
    <row r="12812">
      <c r="A12812" s="2"/>
      <c r="B12812" s="2"/>
      <c r="C12812" s="2"/>
      <c r="D12812" s="2"/>
      <c r="E12812" s="2"/>
      <c r="F12812" s="2"/>
      <c r="G12812" s="2"/>
      <c r="H12812" s="2"/>
      <c r="I12812" s="2"/>
      <c r="J12812" s="2"/>
      <c r="K12812" s="2"/>
      <c r="L12812" s="2"/>
      <c r="M12812" s="2"/>
      <c r="N12812" s="2"/>
      <c r="O12812" s="2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</row>
    <row r="12813">
      <c r="A12813" s="2"/>
      <c r="B12813" s="2"/>
      <c r="C12813" s="2"/>
      <c r="D12813" s="2"/>
      <c r="E12813" s="2"/>
      <c r="F12813" s="2"/>
      <c r="G12813" s="2"/>
      <c r="H12813" s="2"/>
      <c r="I12813" s="2"/>
      <c r="J12813" s="2"/>
      <c r="K12813" s="2"/>
      <c r="L12813" s="2"/>
      <c r="M12813" s="2"/>
      <c r="N12813" s="2"/>
      <c r="O12813" s="2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</row>
    <row r="12814">
      <c r="A12814" s="2"/>
      <c r="B12814" s="2"/>
      <c r="C12814" s="2"/>
      <c r="D12814" s="2"/>
      <c r="E12814" s="2"/>
      <c r="F12814" s="2"/>
      <c r="G12814" s="2"/>
      <c r="H12814" s="2"/>
      <c r="I12814" s="2"/>
      <c r="J12814" s="2"/>
      <c r="K12814" s="2"/>
      <c r="L12814" s="2"/>
      <c r="M12814" s="2"/>
      <c r="N12814" s="2"/>
      <c r="O12814" s="2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</row>
    <row r="12815">
      <c r="A12815" s="2"/>
      <c r="B12815" s="2"/>
      <c r="C12815" s="2"/>
      <c r="D12815" s="2"/>
      <c r="E12815" s="2"/>
      <c r="F12815" s="2"/>
      <c r="G12815" s="2"/>
      <c r="H12815" s="2"/>
      <c r="I12815" s="2"/>
      <c r="J12815" s="2"/>
      <c r="K12815" s="2"/>
      <c r="L12815" s="2"/>
      <c r="M12815" s="2"/>
      <c r="N12815" s="2"/>
      <c r="O12815" s="2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</row>
    <row r="12816">
      <c r="A12816" s="2"/>
      <c r="B12816" s="2"/>
      <c r="C12816" s="2"/>
      <c r="D12816" s="2"/>
      <c r="E12816" s="2"/>
      <c r="F12816" s="2"/>
      <c r="G12816" s="2"/>
      <c r="H12816" s="2"/>
      <c r="I12816" s="2"/>
      <c r="J12816" s="2"/>
      <c r="K12816" s="2"/>
      <c r="L12816" s="2"/>
      <c r="M12816" s="2"/>
      <c r="N12816" s="2"/>
      <c r="O12816" s="2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</row>
    <row r="12817">
      <c r="A12817" s="2"/>
      <c r="B12817" s="2"/>
      <c r="C12817" s="2"/>
      <c r="D12817" s="2"/>
      <c r="E12817" s="2"/>
      <c r="F12817" s="2"/>
      <c r="G12817" s="2"/>
      <c r="H12817" s="2"/>
      <c r="I12817" s="2"/>
      <c r="J12817" s="2"/>
      <c r="K12817" s="2"/>
      <c r="L12817" s="2"/>
      <c r="M12817" s="2"/>
      <c r="N12817" s="2"/>
      <c r="O12817" s="2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</row>
    <row r="12818">
      <c r="A12818" s="2"/>
      <c r="B12818" s="2"/>
      <c r="C12818" s="2"/>
      <c r="D12818" s="2"/>
      <c r="E12818" s="2"/>
      <c r="F12818" s="2"/>
      <c r="G12818" s="2"/>
      <c r="H12818" s="2"/>
      <c r="I12818" s="2"/>
      <c r="J12818" s="2"/>
      <c r="K12818" s="2"/>
      <c r="L12818" s="2"/>
      <c r="M12818" s="2"/>
      <c r="N12818" s="2"/>
      <c r="O12818" s="2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</row>
    <row r="12819">
      <c r="A12819" s="2"/>
      <c r="B12819" s="2"/>
      <c r="C12819" s="2"/>
      <c r="D12819" s="2"/>
      <c r="E12819" s="2"/>
      <c r="F12819" s="2"/>
      <c r="G12819" s="2"/>
      <c r="H12819" s="2"/>
      <c r="I12819" s="2"/>
      <c r="J12819" s="2"/>
      <c r="K12819" s="2"/>
      <c r="L12819" s="2"/>
      <c r="M12819" s="2"/>
      <c r="N12819" s="2"/>
      <c r="O12819" s="2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</row>
    <row r="12820">
      <c r="A12820" s="2"/>
      <c r="B12820" s="2"/>
      <c r="C12820" s="2"/>
      <c r="D12820" s="2"/>
      <c r="E12820" s="2"/>
      <c r="F12820" s="2"/>
      <c r="G12820" s="2"/>
      <c r="H12820" s="2"/>
      <c r="I12820" s="2"/>
      <c r="J12820" s="2"/>
      <c r="K12820" s="2"/>
      <c r="L12820" s="2"/>
      <c r="M12820" s="2"/>
      <c r="N12820" s="2"/>
      <c r="O12820" s="2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</row>
    <row r="12821">
      <c r="A12821" s="2"/>
      <c r="B12821" s="2"/>
      <c r="C12821" s="2"/>
      <c r="D12821" s="2"/>
      <c r="E12821" s="2"/>
      <c r="F12821" s="2"/>
      <c r="G12821" s="2"/>
      <c r="H12821" s="2"/>
      <c r="I12821" s="2"/>
      <c r="J12821" s="2"/>
      <c r="K12821" s="2"/>
      <c r="L12821" s="2"/>
      <c r="M12821" s="2"/>
      <c r="N12821" s="2"/>
      <c r="O12821" s="2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</row>
    <row r="12822">
      <c r="A12822" s="2"/>
      <c r="B12822" s="2"/>
      <c r="C12822" s="2"/>
      <c r="D12822" s="2"/>
      <c r="E12822" s="2"/>
      <c r="F12822" s="2"/>
      <c r="G12822" s="2"/>
      <c r="H12822" s="2"/>
      <c r="I12822" s="2"/>
      <c r="J12822" s="2"/>
      <c r="K12822" s="2"/>
      <c r="L12822" s="2"/>
      <c r="M12822" s="2"/>
      <c r="N12822" s="2"/>
      <c r="O12822" s="2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</row>
    <row r="12823">
      <c r="A12823" s="2"/>
      <c r="B12823" s="2"/>
      <c r="C12823" s="2"/>
      <c r="D12823" s="2"/>
      <c r="E12823" s="2"/>
      <c r="F12823" s="2"/>
      <c r="G12823" s="2"/>
      <c r="H12823" s="2"/>
      <c r="I12823" s="2"/>
      <c r="J12823" s="2"/>
      <c r="K12823" s="2"/>
      <c r="L12823" s="2"/>
      <c r="M12823" s="2"/>
      <c r="N12823" s="2"/>
      <c r="O12823" s="2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</row>
    <row r="12824">
      <c r="A12824" s="2"/>
      <c r="B12824" s="2"/>
      <c r="C12824" s="2"/>
      <c r="D12824" s="2"/>
      <c r="E12824" s="2"/>
      <c r="F12824" s="2"/>
      <c r="G12824" s="2"/>
      <c r="H12824" s="2"/>
      <c r="I12824" s="2"/>
      <c r="J12824" s="2"/>
      <c r="K12824" s="2"/>
      <c r="L12824" s="2"/>
      <c r="M12824" s="2"/>
      <c r="N12824" s="2"/>
      <c r="O12824" s="2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</row>
    <row r="12825">
      <c r="A12825" s="2"/>
      <c r="B12825" s="2"/>
      <c r="C12825" s="2"/>
      <c r="D12825" s="2"/>
      <c r="E12825" s="2"/>
      <c r="F12825" s="2"/>
      <c r="G12825" s="2"/>
      <c r="H12825" s="2"/>
      <c r="I12825" s="2"/>
      <c r="J12825" s="2"/>
      <c r="K12825" s="2"/>
      <c r="L12825" s="2"/>
      <c r="M12825" s="2"/>
      <c r="N12825" s="2"/>
      <c r="O12825" s="2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</row>
    <row r="12826">
      <c r="A12826" s="2"/>
      <c r="B12826" s="2"/>
      <c r="C12826" s="2"/>
      <c r="D12826" s="2"/>
      <c r="E12826" s="2"/>
      <c r="F12826" s="2"/>
      <c r="G12826" s="2"/>
      <c r="H12826" s="2"/>
      <c r="I12826" s="2"/>
      <c r="J12826" s="2"/>
      <c r="K12826" s="2"/>
      <c r="L12826" s="2"/>
      <c r="M12826" s="2"/>
      <c r="N12826" s="2"/>
      <c r="O12826" s="2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</row>
    <row r="12827">
      <c r="A12827" s="2"/>
      <c r="B12827" s="2"/>
      <c r="C12827" s="2"/>
      <c r="D12827" s="2"/>
      <c r="E12827" s="2"/>
      <c r="F12827" s="2"/>
      <c r="G12827" s="2"/>
      <c r="H12827" s="2"/>
      <c r="I12827" s="2"/>
      <c r="J12827" s="2"/>
      <c r="K12827" s="2"/>
      <c r="L12827" s="2"/>
      <c r="M12827" s="2"/>
      <c r="N12827" s="2"/>
      <c r="O12827" s="2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</row>
    <row r="12828">
      <c r="A12828" s="2"/>
      <c r="B12828" s="2"/>
      <c r="C12828" s="2"/>
      <c r="D12828" s="2"/>
      <c r="E12828" s="2"/>
      <c r="F12828" s="2"/>
      <c r="G12828" s="2"/>
      <c r="H12828" s="2"/>
      <c r="I12828" s="2"/>
      <c r="J12828" s="2"/>
      <c r="K12828" s="2"/>
      <c r="L12828" s="2"/>
      <c r="M12828" s="2"/>
      <c r="N12828" s="2"/>
      <c r="O12828" s="2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</row>
    <row r="12829">
      <c r="A12829" s="2"/>
      <c r="B12829" s="2"/>
      <c r="C12829" s="2"/>
      <c r="D12829" s="2"/>
      <c r="E12829" s="2"/>
      <c r="F12829" s="2"/>
      <c r="G12829" s="2"/>
      <c r="H12829" s="2"/>
      <c r="I12829" s="2"/>
      <c r="J12829" s="2"/>
      <c r="K12829" s="2"/>
      <c r="L12829" s="2"/>
      <c r="M12829" s="2"/>
      <c r="N12829" s="2"/>
      <c r="O12829" s="2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</row>
    <row r="12830">
      <c r="A12830" s="2"/>
      <c r="B12830" s="2"/>
      <c r="C12830" s="2"/>
      <c r="D12830" s="2"/>
      <c r="E12830" s="2"/>
      <c r="F12830" s="2"/>
      <c r="G12830" s="2"/>
      <c r="H12830" s="2"/>
      <c r="I12830" s="2"/>
      <c r="J12830" s="2"/>
      <c r="K12830" s="2"/>
      <c r="L12830" s="2"/>
      <c r="M12830" s="2"/>
      <c r="N12830" s="2"/>
      <c r="O12830" s="2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</row>
    <row r="12831">
      <c r="A12831" s="2"/>
      <c r="B12831" s="2"/>
      <c r="C12831" s="2"/>
      <c r="D12831" s="2"/>
      <c r="E12831" s="2"/>
      <c r="F12831" s="2"/>
      <c r="G12831" s="2"/>
      <c r="H12831" s="2"/>
      <c r="I12831" s="2"/>
      <c r="J12831" s="2"/>
      <c r="K12831" s="2"/>
      <c r="L12831" s="2"/>
      <c r="M12831" s="2"/>
      <c r="N12831" s="2"/>
      <c r="O12831" s="2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</row>
    <row r="12832">
      <c r="A12832" s="2"/>
      <c r="B12832" s="2"/>
      <c r="C12832" s="2"/>
      <c r="D12832" s="2"/>
      <c r="E12832" s="2"/>
      <c r="F12832" s="2"/>
      <c r="G12832" s="2"/>
      <c r="H12832" s="2"/>
      <c r="I12832" s="2"/>
      <c r="J12832" s="2"/>
      <c r="K12832" s="2"/>
      <c r="L12832" s="2"/>
      <c r="M12832" s="2"/>
      <c r="N12832" s="2"/>
      <c r="O12832" s="2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</row>
    <row r="12833">
      <c r="A12833" s="2"/>
      <c r="B12833" s="2"/>
      <c r="C12833" s="2"/>
      <c r="D12833" s="2"/>
      <c r="E12833" s="2"/>
      <c r="F12833" s="2"/>
      <c r="G12833" s="2"/>
      <c r="H12833" s="2"/>
      <c r="I12833" s="2"/>
      <c r="J12833" s="2"/>
      <c r="K12833" s="2"/>
      <c r="L12833" s="2"/>
      <c r="M12833" s="2"/>
      <c r="N12833" s="2"/>
      <c r="O12833" s="2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</row>
    <row r="12834">
      <c r="A12834" s="2"/>
      <c r="B12834" s="2"/>
      <c r="C12834" s="2"/>
      <c r="D12834" s="2"/>
      <c r="E12834" s="2"/>
      <c r="F12834" s="2"/>
      <c r="G12834" s="2"/>
      <c r="H12834" s="2"/>
      <c r="I12834" s="2"/>
      <c r="J12834" s="2"/>
      <c r="K12834" s="2"/>
      <c r="L12834" s="2"/>
      <c r="M12834" s="2"/>
      <c r="N12834" s="2"/>
      <c r="O12834" s="2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</row>
    <row r="12835">
      <c r="A12835" s="2"/>
      <c r="B12835" s="2"/>
      <c r="C12835" s="2"/>
      <c r="D12835" s="2"/>
      <c r="E12835" s="2"/>
      <c r="F12835" s="2"/>
      <c r="G12835" s="2"/>
      <c r="H12835" s="2"/>
      <c r="I12835" s="2"/>
      <c r="J12835" s="2"/>
      <c r="K12835" s="2"/>
      <c r="L12835" s="2"/>
      <c r="M12835" s="2"/>
      <c r="N12835" s="2"/>
      <c r="O12835" s="2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</row>
    <row r="12836">
      <c r="A12836" s="2"/>
      <c r="B12836" s="2"/>
      <c r="C12836" s="2"/>
      <c r="D12836" s="2"/>
      <c r="E12836" s="2"/>
      <c r="F12836" s="2"/>
      <c r="G12836" s="2"/>
      <c r="H12836" s="2"/>
      <c r="I12836" s="2"/>
      <c r="J12836" s="2"/>
      <c r="K12836" s="2"/>
      <c r="L12836" s="2"/>
      <c r="M12836" s="2"/>
      <c r="N12836" s="2"/>
      <c r="O12836" s="2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</row>
    <row r="12837">
      <c r="A12837" s="2"/>
      <c r="B12837" s="2"/>
      <c r="C12837" s="2"/>
      <c r="D12837" s="2"/>
      <c r="E12837" s="2"/>
      <c r="F12837" s="2"/>
      <c r="G12837" s="2"/>
      <c r="H12837" s="2"/>
      <c r="I12837" s="2"/>
      <c r="J12837" s="2"/>
      <c r="K12837" s="2"/>
      <c r="L12837" s="2"/>
      <c r="M12837" s="2"/>
      <c r="N12837" s="2"/>
      <c r="O12837" s="2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</row>
    <row r="12838">
      <c r="A12838" s="2"/>
      <c r="B12838" s="2"/>
      <c r="C12838" s="2"/>
      <c r="D12838" s="2"/>
      <c r="E12838" s="2"/>
      <c r="F12838" s="2"/>
      <c r="G12838" s="2"/>
      <c r="H12838" s="2"/>
      <c r="I12838" s="2"/>
      <c r="J12838" s="2"/>
      <c r="K12838" s="2"/>
      <c r="L12838" s="2"/>
      <c r="M12838" s="2"/>
      <c r="N12838" s="2"/>
      <c r="O12838" s="2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</row>
    <row r="12839">
      <c r="A12839" s="2"/>
      <c r="B12839" s="2"/>
      <c r="C12839" s="2"/>
      <c r="D12839" s="2"/>
      <c r="E12839" s="2"/>
      <c r="F12839" s="2"/>
      <c r="G12839" s="2"/>
      <c r="H12839" s="2"/>
      <c r="I12839" s="2"/>
      <c r="J12839" s="2"/>
      <c r="K12839" s="2"/>
      <c r="L12839" s="2"/>
      <c r="M12839" s="2"/>
      <c r="N12839" s="2"/>
      <c r="O12839" s="2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</row>
    <row r="12840">
      <c r="A12840" s="2"/>
      <c r="B12840" s="2"/>
      <c r="C12840" s="2"/>
      <c r="D12840" s="2"/>
      <c r="E12840" s="2"/>
      <c r="F12840" s="2"/>
      <c r="G12840" s="2"/>
      <c r="H12840" s="2"/>
      <c r="I12840" s="2"/>
      <c r="J12840" s="2"/>
      <c r="K12840" s="2"/>
      <c r="L12840" s="2"/>
      <c r="M12840" s="2"/>
      <c r="N12840" s="2"/>
      <c r="O12840" s="2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</row>
    <row r="12841">
      <c r="A12841" s="2"/>
      <c r="B12841" s="2"/>
      <c r="C12841" s="2"/>
      <c r="D12841" s="2"/>
      <c r="E12841" s="2"/>
      <c r="F12841" s="2"/>
      <c r="G12841" s="2"/>
      <c r="H12841" s="2"/>
      <c r="I12841" s="2"/>
      <c r="J12841" s="2"/>
      <c r="K12841" s="2"/>
      <c r="L12841" s="2"/>
      <c r="M12841" s="2"/>
      <c r="N12841" s="2"/>
      <c r="O12841" s="2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</row>
    <row r="12842">
      <c r="A12842" s="2"/>
      <c r="B12842" s="2"/>
      <c r="C12842" s="2"/>
      <c r="D12842" s="2"/>
      <c r="E12842" s="2"/>
      <c r="F12842" s="2"/>
      <c r="G12842" s="2"/>
      <c r="H12842" s="2"/>
      <c r="I12842" s="2"/>
      <c r="J12842" s="2"/>
      <c r="K12842" s="2"/>
      <c r="L12842" s="2"/>
      <c r="M12842" s="2"/>
      <c r="N12842" s="2"/>
      <c r="O12842" s="2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</row>
    <row r="12843">
      <c r="A12843" s="2"/>
      <c r="B12843" s="2"/>
      <c r="C12843" s="2"/>
      <c r="D12843" s="2"/>
      <c r="E12843" s="2"/>
      <c r="F12843" s="2"/>
      <c r="G12843" s="2"/>
      <c r="H12843" s="2"/>
      <c r="I12843" s="2"/>
      <c r="J12843" s="2"/>
      <c r="K12843" s="2"/>
      <c r="L12843" s="2"/>
      <c r="M12843" s="2"/>
      <c r="N12843" s="2"/>
      <c r="O12843" s="2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</row>
    <row r="12844">
      <c r="A12844" s="2"/>
      <c r="B12844" s="2"/>
      <c r="C12844" s="2"/>
      <c r="D12844" s="2"/>
      <c r="E12844" s="2"/>
      <c r="F12844" s="2"/>
      <c r="G12844" s="2"/>
      <c r="H12844" s="2"/>
      <c r="I12844" s="2"/>
      <c r="J12844" s="2"/>
      <c r="K12844" s="2"/>
      <c r="L12844" s="2"/>
      <c r="M12844" s="2"/>
      <c r="N12844" s="2"/>
      <c r="O12844" s="2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</row>
    <row r="12845">
      <c r="A12845" s="2"/>
      <c r="B12845" s="2"/>
      <c r="C12845" s="2"/>
      <c r="D12845" s="2"/>
      <c r="E12845" s="2"/>
      <c r="F12845" s="2"/>
      <c r="G12845" s="2"/>
      <c r="H12845" s="2"/>
      <c r="I12845" s="2"/>
      <c r="J12845" s="2"/>
      <c r="K12845" s="2"/>
      <c r="L12845" s="2"/>
      <c r="M12845" s="2"/>
      <c r="N12845" s="2"/>
      <c r="O12845" s="2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</row>
    <row r="12846">
      <c r="A12846" s="2"/>
      <c r="B12846" s="2"/>
      <c r="C12846" s="2"/>
      <c r="D12846" s="2"/>
      <c r="E12846" s="2"/>
      <c r="F12846" s="2"/>
      <c r="G12846" s="2"/>
      <c r="H12846" s="2"/>
      <c r="I12846" s="2"/>
      <c r="J12846" s="2"/>
      <c r="K12846" s="2"/>
      <c r="L12846" s="2"/>
      <c r="M12846" s="2"/>
      <c r="N12846" s="2"/>
      <c r="O12846" s="2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</row>
    <row r="12847">
      <c r="A12847" s="2"/>
      <c r="B12847" s="2"/>
      <c r="C12847" s="2"/>
      <c r="D12847" s="2"/>
      <c r="E12847" s="2"/>
      <c r="F12847" s="2"/>
      <c r="G12847" s="2"/>
      <c r="H12847" s="2"/>
      <c r="I12847" s="2"/>
      <c r="J12847" s="2"/>
      <c r="K12847" s="2"/>
      <c r="L12847" s="2"/>
      <c r="M12847" s="2"/>
      <c r="N12847" s="2"/>
      <c r="O12847" s="2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</row>
    <row r="12848">
      <c r="A12848" s="2"/>
      <c r="B12848" s="2"/>
      <c r="C12848" s="2"/>
      <c r="D12848" s="2"/>
      <c r="E12848" s="2"/>
      <c r="F12848" s="2"/>
      <c r="G12848" s="2"/>
      <c r="H12848" s="2"/>
      <c r="I12848" s="2"/>
      <c r="J12848" s="2"/>
      <c r="K12848" s="2"/>
      <c r="L12848" s="2"/>
      <c r="M12848" s="2"/>
      <c r="N12848" s="2"/>
      <c r="O12848" s="2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</row>
    <row r="12849">
      <c r="A12849" s="2"/>
      <c r="B12849" s="2"/>
      <c r="C12849" s="2"/>
      <c r="D12849" s="2"/>
      <c r="E12849" s="2"/>
      <c r="F12849" s="2"/>
      <c r="G12849" s="2"/>
      <c r="H12849" s="2"/>
      <c r="I12849" s="2"/>
      <c r="J12849" s="2"/>
      <c r="K12849" s="2"/>
      <c r="L12849" s="2"/>
      <c r="M12849" s="2"/>
      <c r="N12849" s="2"/>
      <c r="O12849" s="2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</row>
    <row r="12850">
      <c r="A12850" s="2"/>
      <c r="B12850" s="2"/>
      <c r="C12850" s="2"/>
      <c r="D12850" s="2"/>
      <c r="E12850" s="2"/>
      <c r="F12850" s="2"/>
      <c r="G12850" s="2"/>
      <c r="H12850" s="2"/>
      <c r="I12850" s="2"/>
      <c r="J12850" s="2"/>
      <c r="K12850" s="2"/>
      <c r="L12850" s="2"/>
      <c r="M12850" s="2"/>
      <c r="N12850" s="2"/>
      <c r="O12850" s="2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</row>
    <row r="12851">
      <c r="A12851" s="2"/>
      <c r="B12851" s="2"/>
      <c r="C12851" s="2"/>
      <c r="D12851" s="2"/>
      <c r="E12851" s="2"/>
      <c r="F12851" s="2"/>
      <c r="G12851" s="2"/>
      <c r="H12851" s="2"/>
      <c r="I12851" s="2"/>
      <c r="J12851" s="2"/>
      <c r="K12851" s="2"/>
      <c r="L12851" s="2"/>
      <c r="M12851" s="2"/>
      <c r="N12851" s="2"/>
      <c r="O12851" s="2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</row>
    <row r="12852">
      <c r="A12852" s="2"/>
      <c r="B12852" s="2"/>
      <c r="C12852" s="2"/>
      <c r="D12852" s="2"/>
      <c r="E12852" s="2"/>
      <c r="F12852" s="2"/>
      <c r="G12852" s="2"/>
      <c r="H12852" s="2"/>
      <c r="I12852" s="2"/>
      <c r="J12852" s="2"/>
      <c r="K12852" s="2"/>
      <c r="L12852" s="2"/>
      <c r="M12852" s="2"/>
      <c r="N12852" s="2"/>
      <c r="O12852" s="2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</row>
    <row r="12853">
      <c r="A12853" s="2"/>
      <c r="B12853" s="2"/>
      <c r="C12853" s="2"/>
      <c r="D12853" s="2"/>
      <c r="E12853" s="2"/>
      <c r="F12853" s="2"/>
      <c r="G12853" s="2"/>
      <c r="H12853" s="2"/>
      <c r="I12853" s="2"/>
      <c r="J12853" s="2"/>
      <c r="K12853" s="2"/>
      <c r="L12853" s="2"/>
      <c r="M12853" s="2"/>
      <c r="N12853" s="2"/>
      <c r="O12853" s="2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</row>
    <row r="12854">
      <c r="A12854" s="2"/>
      <c r="B12854" s="2"/>
      <c r="C12854" s="2"/>
      <c r="D12854" s="2"/>
      <c r="E12854" s="2"/>
      <c r="F12854" s="2"/>
      <c r="G12854" s="2"/>
      <c r="H12854" s="2"/>
      <c r="I12854" s="2"/>
      <c r="J12854" s="2"/>
      <c r="K12854" s="2"/>
      <c r="L12854" s="2"/>
      <c r="M12854" s="2"/>
      <c r="N12854" s="2"/>
      <c r="O12854" s="2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</row>
    <row r="12855">
      <c r="A12855" s="2"/>
      <c r="B12855" s="2"/>
      <c r="C12855" s="2"/>
      <c r="D12855" s="2"/>
      <c r="E12855" s="2"/>
      <c r="F12855" s="2"/>
      <c r="G12855" s="2"/>
      <c r="H12855" s="2"/>
      <c r="I12855" s="2"/>
      <c r="J12855" s="2"/>
      <c r="K12855" s="2"/>
      <c r="L12855" s="2"/>
      <c r="M12855" s="2"/>
      <c r="N12855" s="2"/>
      <c r="O12855" s="2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</row>
    <row r="12856">
      <c r="A12856" s="2"/>
      <c r="B12856" s="2"/>
      <c r="C12856" s="2"/>
      <c r="D12856" s="2"/>
      <c r="E12856" s="2"/>
      <c r="F12856" s="2"/>
      <c r="G12856" s="2"/>
      <c r="H12856" s="2"/>
      <c r="I12856" s="2"/>
      <c r="J12856" s="2"/>
      <c r="K12856" s="2"/>
      <c r="L12856" s="2"/>
      <c r="M12856" s="2"/>
      <c r="N12856" s="2"/>
      <c r="O12856" s="2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</row>
    <row r="12857">
      <c r="A12857" s="2"/>
      <c r="B12857" s="2"/>
      <c r="C12857" s="2"/>
      <c r="D12857" s="2"/>
      <c r="E12857" s="2"/>
      <c r="F12857" s="2"/>
      <c r="G12857" s="2"/>
      <c r="H12857" s="2"/>
      <c r="I12857" s="2"/>
      <c r="J12857" s="2"/>
      <c r="K12857" s="2"/>
      <c r="L12857" s="2"/>
      <c r="M12857" s="2"/>
      <c r="N12857" s="2"/>
      <c r="O12857" s="2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</row>
    <row r="12858">
      <c r="A12858" s="2"/>
      <c r="B12858" s="2"/>
      <c r="C12858" s="2"/>
      <c r="D12858" s="2"/>
      <c r="E12858" s="2"/>
      <c r="F12858" s="2"/>
      <c r="G12858" s="2"/>
      <c r="H12858" s="2"/>
      <c r="I12858" s="2"/>
      <c r="J12858" s="2"/>
      <c r="K12858" s="2"/>
      <c r="L12858" s="2"/>
      <c r="M12858" s="2"/>
      <c r="N12858" s="2"/>
      <c r="O12858" s="2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</row>
    <row r="12859">
      <c r="A12859" s="2"/>
      <c r="B12859" s="2"/>
      <c r="C12859" s="2"/>
      <c r="D12859" s="2"/>
      <c r="E12859" s="2"/>
      <c r="F12859" s="2"/>
      <c r="G12859" s="2"/>
      <c r="H12859" s="2"/>
      <c r="I12859" s="2"/>
      <c r="J12859" s="2"/>
      <c r="K12859" s="2"/>
      <c r="L12859" s="2"/>
      <c r="M12859" s="2"/>
      <c r="N12859" s="2"/>
      <c r="O12859" s="2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</row>
    <row r="12860">
      <c r="A12860" s="2"/>
      <c r="B12860" s="2"/>
      <c r="C12860" s="2"/>
      <c r="D12860" s="2"/>
      <c r="E12860" s="2"/>
      <c r="F12860" s="2"/>
      <c r="G12860" s="2"/>
      <c r="H12860" s="2"/>
      <c r="I12860" s="2"/>
      <c r="J12860" s="2"/>
      <c r="K12860" s="2"/>
      <c r="L12860" s="2"/>
      <c r="M12860" s="2"/>
      <c r="N12860" s="2"/>
      <c r="O12860" s="2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</row>
    <row r="12861">
      <c r="A12861" s="2"/>
      <c r="B12861" s="2"/>
      <c r="C12861" s="2"/>
      <c r="D12861" s="2"/>
      <c r="E12861" s="2"/>
      <c r="F12861" s="2"/>
      <c r="G12861" s="2"/>
      <c r="H12861" s="2"/>
      <c r="I12861" s="2"/>
      <c r="J12861" s="2"/>
      <c r="K12861" s="2"/>
      <c r="L12861" s="2"/>
      <c r="M12861" s="2"/>
      <c r="N12861" s="2"/>
      <c r="O12861" s="2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</row>
    <row r="12862">
      <c r="A12862" s="2"/>
      <c r="B12862" s="2"/>
      <c r="C12862" s="2"/>
      <c r="D12862" s="2"/>
      <c r="E12862" s="2"/>
      <c r="F12862" s="2"/>
      <c r="G12862" s="2"/>
      <c r="H12862" s="2"/>
      <c r="I12862" s="2"/>
      <c r="J12862" s="2"/>
      <c r="K12862" s="2"/>
      <c r="L12862" s="2"/>
      <c r="M12862" s="2"/>
      <c r="N12862" s="2"/>
      <c r="O12862" s="2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</row>
    <row r="12863">
      <c r="A12863" s="2"/>
      <c r="B12863" s="2"/>
      <c r="C12863" s="2"/>
      <c r="D12863" s="2"/>
      <c r="E12863" s="2"/>
      <c r="F12863" s="2"/>
      <c r="G12863" s="2"/>
      <c r="H12863" s="2"/>
      <c r="I12863" s="2"/>
      <c r="J12863" s="2"/>
      <c r="K12863" s="2"/>
      <c r="L12863" s="2"/>
      <c r="M12863" s="2"/>
      <c r="N12863" s="2"/>
      <c r="O12863" s="2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</row>
    <row r="12864">
      <c r="A12864" s="2"/>
      <c r="B12864" s="2"/>
      <c r="C12864" s="2"/>
      <c r="D12864" s="2"/>
      <c r="E12864" s="2"/>
      <c r="F12864" s="2"/>
      <c r="G12864" s="2"/>
      <c r="H12864" s="2"/>
      <c r="I12864" s="2"/>
      <c r="J12864" s="2"/>
      <c r="K12864" s="2"/>
      <c r="L12864" s="2"/>
      <c r="M12864" s="2"/>
      <c r="N12864" s="2"/>
      <c r="O12864" s="2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</row>
    <row r="12865">
      <c r="A12865" s="2"/>
      <c r="B12865" s="2"/>
      <c r="C12865" s="2"/>
      <c r="D12865" s="2"/>
      <c r="E12865" s="2"/>
      <c r="F12865" s="2"/>
      <c r="G12865" s="2"/>
      <c r="H12865" s="2"/>
      <c r="I12865" s="2"/>
      <c r="J12865" s="2"/>
      <c r="K12865" s="2"/>
      <c r="L12865" s="2"/>
      <c r="M12865" s="2"/>
      <c r="N12865" s="2"/>
      <c r="O12865" s="2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</row>
    <row r="12866">
      <c r="A12866" s="2"/>
      <c r="B12866" s="2"/>
      <c r="C12866" s="2"/>
      <c r="D12866" s="2"/>
      <c r="E12866" s="2"/>
      <c r="F12866" s="2"/>
      <c r="G12866" s="2"/>
      <c r="H12866" s="2"/>
      <c r="I12866" s="2"/>
      <c r="J12866" s="2"/>
      <c r="K12866" s="2"/>
      <c r="L12866" s="2"/>
      <c r="M12866" s="2"/>
      <c r="N12866" s="2"/>
      <c r="O12866" s="2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</row>
    <row r="12867">
      <c r="A12867" s="2"/>
      <c r="B12867" s="2"/>
      <c r="C12867" s="2"/>
      <c r="D12867" s="2"/>
      <c r="E12867" s="2"/>
      <c r="F12867" s="2"/>
      <c r="G12867" s="2"/>
      <c r="H12867" s="2"/>
      <c r="I12867" s="2"/>
      <c r="J12867" s="2"/>
      <c r="K12867" s="2"/>
      <c r="L12867" s="2"/>
      <c r="M12867" s="2"/>
      <c r="N12867" s="2"/>
      <c r="O12867" s="2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</row>
    <row r="12868">
      <c r="A12868" s="2"/>
      <c r="B12868" s="2"/>
      <c r="C12868" s="2"/>
      <c r="D12868" s="2"/>
      <c r="E12868" s="2"/>
      <c r="F12868" s="2"/>
      <c r="G12868" s="2"/>
      <c r="H12868" s="2"/>
      <c r="I12868" s="2"/>
      <c r="J12868" s="2"/>
      <c r="K12868" s="2"/>
      <c r="L12868" s="2"/>
      <c r="M12868" s="2"/>
      <c r="N12868" s="2"/>
      <c r="O12868" s="2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</row>
    <row r="12869">
      <c r="A12869" s="2"/>
      <c r="B12869" s="2"/>
      <c r="C12869" s="2"/>
      <c r="D12869" s="2"/>
      <c r="E12869" s="2"/>
      <c r="F12869" s="2"/>
      <c r="G12869" s="2"/>
      <c r="H12869" s="2"/>
      <c r="I12869" s="2"/>
      <c r="J12869" s="2"/>
      <c r="K12869" s="2"/>
      <c r="L12869" s="2"/>
      <c r="M12869" s="2"/>
      <c r="N12869" s="2"/>
      <c r="O12869" s="2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</row>
    <row r="12870">
      <c r="A12870" s="2"/>
      <c r="B12870" s="2"/>
      <c r="C12870" s="2"/>
      <c r="D12870" s="2"/>
      <c r="E12870" s="2"/>
      <c r="F12870" s="2"/>
      <c r="G12870" s="2"/>
      <c r="H12870" s="2"/>
      <c r="I12870" s="2"/>
      <c r="J12870" s="2"/>
      <c r="K12870" s="2"/>
      <c r="L12870" s="2"/>
      <c r="M12870" s="2"/>
      <c r="N12870" s="2"/>
      <c r="O12870" s="2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</row>
    <row r="12871">
      <c r="A12871" s="2"/>
      <c r="B12871" s="2"/>
      <c r="C12871" s="2"/>
      <c r="D12871" s="2"/>
      <c r="E12871" s="2"/>
      <c r="F12871" s="2"/>
      <c r="G12871" s="2"/>
      <c r="H12871" s="2"/>
      <c r="I12871" s="2"/>
      <c r="J12871" s="2"/>
      <c r="K12871" s="2"/>
      <c r="L12871" s="2"/>
      <c r="M12871" s="2"/>
      <c r="N12871" s="2"/>
      <c r="O12871" s="2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</row>
    <row r="12872">
      <c r="A12872" s="2"/>
      <c r="B12872" s="2"/>
      <c r="C12872" s="2"/>
      <c r="D12872" s="2"/>
      <c r="E12872" s="2"/>
      <c r="F12872" s="2"/>
      <c r="G12872" s="2"/>
      <c r="H12872" s="2"/>
      <c r="I12872" s="2"/>
      <c r="J12872" s="2"/>
      <c r="K12872" s="2"/>
      <c r="L12872" s="2"/>
      <c r="M12872" s="2"/>
      <c r="N12872" s="2"/>
      <c r="O12872" s="2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</row>
    <row r="12873">
      <c r="A12873" s="2"/>
      <c r="B12873" s="2"/>
      <c r="C12873" s="2"/>
      <c r="D12873" s="2"/>
      <c r="E12873" s="2"/>
      <c r="F12873" s="2"/>
      <c r="G12873" s="2"/>
      <c r="H12873" s="2"/>
      <c r="I12873" s="2"/>
      <c r="J12873" s="2"/>
      <c r="K12873" s="2"/>
      <c r="L12873" s="2"/>
      <c r="M12873" s="2"/>
      <c r="N12873" s="2"/>
      <c r="O12873" s="2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</row>
    <row r="12874">
      <c r="A12874" s="2"/>
      <c r="B12874" s="2"/>
      <c r="C12874" s="2"/>
      <c r="D12874" s="2"/>
      <c r="E12874" s="2"/>
      <c r="F12874" s="2"/>
      <c r="G12874" s="2"/>
      <c r="H12874" s="2"/>
      <c r="I12874" s="2"/>
      <c r="J12874" s="2"/>
      <c r="K12874" s="2"/>
      <c r="L12874" s="2"/>
      <c r="M12874" s="2"/>
      <c r="N12874" s="2"/>
      <c r="O12874" s="2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</row>
    <row r="12875">
      <c r="A12875" s="2"/>
      <c r="B12875" s="2"/>
      <c r="C12875" s="2"/>
      <c r="D12875" s="2"/>
      <c r="E12875" s="2"/>
      <c r="F12875" s="2"/>
      <c r="G12875" s="2"/>
      <c r="H12875" s="2"/>
      <c r="I12875" s="2"/>
      <c r="J12875" s="2"/>
      <c r="K12875" s="2"/>
      <c r="L12875" s="2"/>
      <c r="M12875" s="2"/>
      <c r="N12875" s="2"/>
      <c r="O12875" s="2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</row>
    <row r="12876">
      <c r="A12876" s="2"/>
      <c r="B12876" s="2"/>
      <c r="C12876" s="2"/>
      <c r="D12876" s="2"/>
      <c r="E12876" s="2"/>
      <c r="F12876" s="2"/>
      <c r="G12876" s="2"/>
      <c r="H12876" s="2"/>
      <c r="I12876" s="2"/>
      <c r="J12876" s="2"/>
      <c r="K12876" s="2"/>
      <c r="L12876" s="2"/>
      <c r="M12876" s="2"/>
      <c r="N12876" s="2"/>
      <c r="O12876" s="2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</row>
    <row r="12877">
      <c r="A12877" s="2"/>
      <c r="B12877" s="2"/>
      <c r="C12877" s="2"/>
      <c r="D12877" s="2"/>
      <c r="E12877" s="2"/>
      <c r="F12877" s="2"/>
      <c r="G12877" s="2"/>
      <c r="H12877" s="2"/>
      <c r="I12877" s="2"/>
      <c r="J12877" s="2"/>
      <c r="K12877" s="2"/>
      <c r="L12877" s="2"/>
      <c r="M12877" s="2"/>
      <c r="N12877" s="2"/>
      <c r="O12877" s="2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</row>
    <row r="12878">
      <c r="A12878" s="2"/>
      <c r="B12878" s="2"/>
      <c r="C12878" s="2"/>
      <c r="D12878" s="2"/>
      <c r="E12878" s="2"/>
      <c r="F12878" s="2"/>
      <c r="G12878" s="2"/>
      <c r="H12878" s="2"/>
      <c r="I12878" s="2"/>
      <c r="J12878" s="2"/>
      <c r="K12878" s="2"/>
      <c r="L12878" s="2"/>
      <c r="M12878" s="2"/>
      <c r="N12878" s="2"/>
      <c r="O12878" s="2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</row>
    <row r="12879">
      <c r="A12879" s="2"/>
      <c r="B12879" s="2"/>
      <c r="C12879" s="2"/>
      <c r="D12879" s="2"/>
      <c r="E12879" s="2"/>
      <c r="F12879" s="2"/>
      <c r="G12879" s="2"/>
      <c r="H12879" s="2"/>
      <c r="I12879" s="2"/>
      <c r="J12879" s="2"/>
      <c r="K12879" s="2"/>
      <c r="L12879" s="2"/>
      <c r="M12879" s="2"/>
      <c r="N12879" s="2"/>
      <c r="O12879" s="2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</row>
    <row r="12880">
      <c r="A12880" s="2"/>
      <c r="B12880" s="2"/>
      <c r="C12880" s="2"/>
      <c r="D12880" s="2"/>
      <c r="E12880" s="2"/>
      <c r="F12880" s="2"/>
      <c r="G12880" s="2"/>
      <c r="H12880" s="2"/>
      <c r="I12880" s="2"/>
      <c r="J12880" s="2"/>
      <c r="K12880" s="2"/>
      <c r="L12880" s="2"/>
      <c r="M12880" s="2"/>
      <c r="N12880" s="2"/>
      <c r="O12880" s="2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</row>
    <row r="12881">
      <c r="A12881" s="2"/>
      <c r="B12881" s="2"/>
      <c r="C12881" s="2"/>
      <c r="D12881" s="2"/>
      <c r="E12881" s="2"/>
      <c r="F12881" s="2"/>
      <c r="G12881" s="2"/>
      <c r="H12881" s="2"/>
      <c r="I12881" s="2"/>
      <c r="J12881" s="2"/>
      <c r="K12881" s="2"/>
      <c r="L12881" s="2"/>
      <c r="M12881" s="2"/>
      <c r="N12881" s="2"/>
      <c r="O12881" s="2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</row>
    <row r="12882">
      <c r="A12882" s="2"/>
      <c r="B12882" s="2"/>
      <c r="C12882" s="2"/>
      <c r="D12882" s="2"/>
      <c r="E12882" s="2"/>
      <c r="F12882" s="2"/>
      <c r="G12882" s="2"/>
      <c r="H12882" s="2"/>
      <c r="I12882" s="2"/>
      <c r="J12882" s="2"/>
      <c r="K12882" s="2"/>
      <c r="L12882" s="2"/>
      <c r="M12882" s="2"/>
      <c r="N12882" s="2"/>
      <c r="O12882" s="2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</row>
    <row r="12883">
      <c r="A12883" s="2"/>
      <c r="B12883" s="2"/>
      <c r="C12883" s="2"/>
      <c r="D12883" s="2"/>
      <c r="E12883" s="2"/>
      <c r="F12883" s="2"/>
      <c r="G12883" s="2"/>
      <c r="H12883" s="2"/>
      <c r="I12883" s="2"/>
      <c r="J12883" s="2"/>
      <c r="K12883" s="2"/>
      <c r="L12883" s="2"/>
      <c r="M12883" s="2"/>
      <c r="N12883" s="2"/>
      <c r="O12883" s="2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</row>
    <row r="12884">
      <c r="A12884" s="2"/>
      <c r="B12884" s="2"/>
      <c r="C12884" s="2"/>
      <c r="D12884" s="2"/>
      <c r="E12884" s="2"/>
      <c r="F12884" s="2"/>
      <c r="G12884" s="2"/>
      <c r="H12884" s="2"/>
      <c r="I12884" s="2"/>
      <c r="J12884" s="2"/>
      <c r="K12884" s="2"/>
      <c r="L12884" s="2"/>
      <c r="M12884" s="2"/>
      <c r="N12884" s="2"/>
      <c r="O12884" s="2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</row>
    <row r="12885">
      <c r="A12885" s="2"/>
      <c r="B12885" s="2"/>
      <c r="C12885" s="2"/>
      <c r="D12885" s="2"/>
      <c r="E12885" s="2"/>
      <c r="F12885" s="2"/>
      <c r="G12885" s="2"/>
      <c r="H12885" s="2"/>
      <c r="I12885" s="2"/>
      <c r="J12885" s="2"/>
      <c r="K12885" s="2"/>
      <c r="L12885" s="2"/>
      <c r="M12885" s="2"/>
      <c r="N12885" s="2"/>
      <c r="O12885" s="2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</row>
    <row r="12886">
      <c r="A12886" s="2"/>
      <c r="B12886" s="2"/>
      <c r="C12886" s="2"/>
      <c r="D12886" s="2"/>
      <c r="E12886" s="2"/>
      <c r="F12886" s="2"/>
      <c r="G12886" s="2"/>
      <c r="H12886" s="2"/>
      <c r="I12886" s="2"/>
      <c r="J12886" s="2"/>
      <c r="K12886" s="2"/>
      <c r="L12886" s="2"/>
      <c r="M12886" s="2"/>
      <c r="N12886" s="2"/>
      <c r="O12886" s="2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</row>
    <row r="12887">
      <c r="A12887" s="2"/>
      <c r="B12887" s="2"/>
      <c r="C12887" s="2"/>
      <c r="D12887" s="2"/>
      <c r="E12887" s="2"/>
      <c r="F12887" s="2"/>
      <c r="G12887" s="2"/>
      <c r="H12887" s="2"/>
      <c r="I12887" s="2"/>
      <c r="J12887" s="2"/>
      <c r="K12887" s="2"/>
      <c r="L12887" s="2"/>
      <c r="M12887" s="2"/>
      <c r="N12887" s="2"/>
      <c r="O12887" s="2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</row>
    <row r="12888">
      <c r="A12888" s="2"/>
      <c r="B12888" s="2"/>
      <c r="C12888" s="2"/>
      <c r="D12888" s="2"/>
      <c r="E12888" s="2"/>
      <c r="F12888" s="2"/>
      <c r="G12888" s="2"/>
      <c r="H12888" s="2"/>
      <c r="I12888" s="2"/>
      <c r="J12888" s="2"/>
      <c r="K12888" s="2"/>
      <c r="L12888" s="2"/>
      <c r="M12888" s="2"/>
      <c r="N12888" s="2"/>
      <c r="O12888" s="2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</row>
    <row r="12889">
      <c r="A12889" s="2"/>
      <c r="B12889" s="2"/>
      <c r="C12889" s="2"/>
      <c r="D12889" s="2"/>
      <c r="E12889" s="2"/>
      <c r="F12889" s="2"/>
      <c r="G12889" s="2"/>
      <c r="H12889" s="2"/>
      <c r="I12889" s="2"/>
      <c r="J12889" s="2"/>
      <c r="K12889" s="2"/>
      <c r="L12889" s="2"/>
      <c r="M12889" s="2"/>
      <c r="N12889" s="2"/>
      <c r="O12889" s="2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</row>
    <row r="12890">
      <c r="A12890" s="2"/>
      <c r="B12890" s="2"/>
      <c r="C12890" s="2"/>
      <c r="D12890" s="2"/>
      <c r="E12890" s="2"/>
      <c r="F12890" s="2"/>
      <c r="G12890" s="2"/>
      <c r="H12890" s="2"/>
      <c r="I12890" s="2"/>
      <c r="J12890" s="2"/>
      <c r="K12890" s="2"/>
      <c r="L12890" s="2"/>
      <c r="M12890" s="2"/>
      <c r="N12890" s="2"/>
      <c r="O12890" s="2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</row>
    <row r="12891">
      <c r="A12891" s="2"/>
      <c r="B12891" s="2"/>
      <c r="C12891" s="2"/>
      <c r="D12891" s="2"/>
      <c r="E12891" s="2"/>
      <c r="F12891" s="2"/>
      <c r="G12891" s="2"/>
      <c r="H12891" s="2"/>
      <c r="I12891" s="2"/>
      <c r="J12891" s="2"/>
      <c r="K12891" s="2"/>
      <c r="L12891" s="2"/>
      <c r="M12891" s="2"/>
      <c r="N12891" s="2"/>
      <c r="O12891" s="2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</row>
    <row r="12892">
      <c r="A12892" s="2"/>
      <c r="B12892" s="2"/>
      <c r="C12892" s="2"/>
      <c r="D12892" s="2"/>
      <c r="E12892" s="2"/>
      <c r="F12892" s="2"/>
      <c r="G12892" s="2"/>
      <c r="H12892" s="2"/>
      <c r="I12892" s="2"/>
      <c r="J12892" s="2"/>
      <c r="K12892" s="2"/>
      <c r="L12892" s="2"/>
      <c r="M12892" s="2"/>
      <c r="N12892" s="2"/>
      <c r="O12892" s="2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</row>
    <row r="12893">
      <c r="A12893" s="2"/>
      <c r="B12893" s="2"/>
      <c r="C12893" s="2"/>
      <c r="D12893" s="2"/>
      <c r="E12893" s="2"/>
      <c r="F12893" s="2"/>
      <c r="G12893" s="2"/>
      <c r="H12893" s="2"/>
      <c r="I12893" s="2"/>
      <c r="J12893" s="2"/>
      <c r="K12893" s="2"/>
      <c r="L12893" s="2"/>
      <c r="M12893" s="2"/>
      <c r="N12893" s="2"/>
      <c r="O12893" s="2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</row>
    <row r="12894">
      <c r="A12894" s="2"/>
      <c r="B12894" s="2"/>
      <c r="C12894" s="2"/>
      <c r="D12894" s="2"/>
      <c r="E12894" s="2"/>
      <c r="F12894" s="2"/>
      <c r="G12894" s="2"/>
      <c r="H12894" s="2"/>
      <c r="I12894" s="2"/>
      <c r="J12894" s="2"/>
      <c r="K12894" s="2"/>
      <c r="L12894" s="2"/>
      <c r="M12894" s="2"/>
      <c r="N12894" s="2"/>
      <c r="O12894" s="2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</row>
    <row r="12895">
      <c r="A12895" s="2"/>
      <c r="B12895" s="2"/>
      <c r="C12895" s="2"/>
      <c r="D12895" s="2"/>
      <c r="E12895" s="2"/>
      <c r="F12895" s="2"/>
      <c r="G12895" s="2"/>
      <c r="H12895" s="2"/>
      <c r="I12895" s="2"/>
      <c r="J12895" s="2"/>
      <c r="K12895" s="2"/>
      <c r="L12895" s="2"/>
      <c r="M12895" s="2"/>
      <c r="N12895" s="2"/>
      <c r="O12895" s="2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</row>
    <row r="12896">
      <c r="A12896" s="2"/>
      <c r="B12896" s="2"/>
      <c r="C12896" s="2"/>
      <c r="D12896" s="2"/>
      <c r="E12896" s="2"/>
      <c r="F12896" s="2"/>
      <c r="G12896" s="2"/>
      <c r="H12896" s="2"/>
      <c r="I12896" s="2"/>
      <c r="J12896" s="2"/>
      <c r="K12896" s="2"/>
      <c r="L12896" s="2"/>
      <c r="M12896" s="2"/>
      <c r="N12896" s="2"/>
      <c r="O12896" s="2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</row>
    <row r="12897">
      <c r="A12897" s="2"/>
      <c r="B12897" s="2"/>
      <c r="C12897" s="2"/>
      <c r="D12897" s="2"/>
      <c r="E12897" s="2"/>
      <c r="F12897" s="2"/>
      <c r="G12897" s="2"/>
      <c r="H12897" s="2"/>
      <c r="I12897" s="2"/>
      <c r="J12897" s="2"/>
      <c r="K12897" s="2"/>
      <c r="L12897" s="2"/>
      <c r="M12897" s="2"/>
      <c r="N12897" s="2"/>
      <c r="O12897" s="2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</row>
    <row r="12898">
      <c r="A12898" s="2"/>
      <c r="B12898" s="2"/>
      <c r="C12898" s="2"/>
      <c r="D12898" s="2"/>
      <c r="E12898" s="2"/>
      <c r="F12898" s="2"/>
      <c r="G12898" s="2"/>
      <c r="H12898" s="2"/>
      <c r="I12898" s="2"/>
      <c r="J12898" s="2"/>
      <c r="K12898" s="2"/>
      <c r="L12898" s="2"/>
      <c r="M12898" s="2"/>
      <c r="N12898" s="2"/>
      <c r="O12898" s="2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</row>
    <row r="12899">
      <c r="A12899" s="2"/>
      <c r="B12899" s="2"/>
      <c r="C12899" s="2"/>
      <c r="D12899" s="2"/>
      <c r="E12899" s="2"/>
      <c r="F12899" s="2"/>
      <c r="G12899" s="2"/>
      <c r="H12899" s="2"/>
      <c r="I12899" s="2"/>
      <c r="J12899" s="2"/>
      <c r="K12899" s="2"/>
      <c r="L12899" s="2"/>
      <c r="M12899" s="2"/>
      <c r="N12899" s="2"/>
      <c r="O12899" s="2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</row>
    <row r="12900">
      <c r="A12900" s="2"/>
      <c r="B12900" s="2"/>
      <c r="C12900" s="2"/>
      <c r="D12900" s="2"/>
      <c r="E12900" s="2"/>
      <c r="F12900" s="2"/>
      <c r="G12900" s="2"/>
      <c r="H12900" s="2"/>
      <c r="I12900" s="2"/>
      <c r="J12900" s="2"/>
      <c r="K12900" s="2"/>
      <c r="L12900" s="2"/>
      <c r="M12900" s="2"/>
      <c r="N12900" s="2"/>
      <c r="O12900" s="2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</row>
    <row r="12901">
      <c r="A12901" s="2"/>
      <c r="B12901" s="2"/>
      <c r="C12901" s="2"/>
      <c r="D12901" s="2"/>
      <c r="E12901" s="2"/>
      <c r="F12901" s="2"/>
      <c r="G12901" s="2"/>
      <c r="H12901" s="2"/>
      <c r="I12901" s="2"/>
      <c r="J12901" s="2"/>
      <c r="K12901" s="2"/>
      <c r="L12901" s="2"/>
      <c r="M12901" s="2"/>
      <c r="N12901" s="2"/>
      <c r="O12901" s="2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</row>
    <row r="12902">
      <c r="A12902" s="2"/>
      <c r="B12902" s="2"/>
      <c r="C12902" s="2"/>
      <c r="D12902" s="2"/>
      <c r="E12902" s="2"/>
      <c r="F12902" s="2"/>
      <c r="G12902" s="2"/>
      <c r="H12902" s="2"/>
      <c r="I12902" s="2"/>
      <c r="J12902" s="2"/>
      <c r="K12902" s="2"/>
      <c r="L12902" s="2"/>
      <c r="M12902" s="2"/>
      <c r="N12902" s="2"/>
      <c r="O12902" s="2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</row>
    <row r="12903">
      <c r="A12903" s="2"/>
      <c r="B12903" s="2"/>
      <c r="C12903" s="2"/>
      <c r="D12903" s="2"/>
      <c r="E12903" s="2"/>
      <c r="F12903" s="2"/>
      <c r="G12903" s="2"/>
      <c r="H12903" s="2"/>
      <c r="I12903" s="2"/>
      <c r="J12903" s="2"/>
      <c r="K12903" s="2"/>
      <c r="L12903" s="2"/>
      <c r="M12903" s="2"/>
      <c r="N12903" s="2"/>
      <c r="O12903" s="2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</row>
    <row r="12904">
      <c r="A12904" s="2"/>
      <c r="B12904" s="2"/>
      <c r="C12904" s="2"/>
      <c r="D12904" s="2"/>
      <c r="E12904" s="2"/>
      <c r="F12904" s="2"/>
      <c r="G12904" s="2"/>
      <c r="H12904" s="2"/>
      <c r="I12904" s="2"/>
      <c r="J12904" s="2"/>
      <c r="K12904" s="2"/>
      <c r="L12904" s="2"/>
      <c r="M12904" s="2"/>
      <c r="N12904" s="2"/>
      <c r="O12904" s="2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</row>
    <row r="12905">
      <c r="A12905" s="2"/>
      <c r="B12905" s="2"/>
      <c r="C12905" s="2"/>
      <c r="D12905" s="2"/>
      <c r="E12905" s="2"/>
      <c r="F12905" s="2"/>
      <c r="G12905" s="2"/>
      <c r="H12905" s="2"/>
      <c r="I12905" s="2"/>
      <c r="J12905" s="2"/>
      <c r="K12905" s="2"/>
      <c r="L12905" s="2"/>
      <c r="M12905" s="2"/>
      <c r="N12905" s="2"/>
      <c r="O12905" s="2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</row>
    <row r="12906">
      <c r="A12906" s="2"/>
      <c r="B12906" s="2"/>
      <c r="C12906" s="2"/>
      <c r="D12906" s="2"/>
      <c r="E12906" s="2"/>
      <c r="F12906" s="2"/>
      <c r="G12906" s="2"/>
      <c r="H12906" s="2"/>
      <c r="I12906" s="2"/>
      <c r="J12906" s="2"/>
      <c r="K12906" s="2"/>
      <c r="L12906" s="2"/>
      <c r="M12906" s="2"/>
      <c r="N12906" s="2"/>
      <c r="O12906" s="2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</row>
    <row r="12907">
      <c r="A12907" s="2"/>
      <c r="B12907" s="2"/>
      <c r="C12907" s="2"/>
      <c r="D12907" s="2"/>
      <c r="E12907" s="2"/>
      <c r="F12907" s="2"/>
      <c r="G12907" s="2"/>
      <c r="H12907" s="2"/>
      <c r="I12907" s="2"/>
      <c r="J12907" s="2"/>
      <c r="K12907" s="2"/>
      <c r="L12907" s="2"/>
      <c r="M12907" s="2"/>
      <c r="N12907" s="2"/>
      <c r="O12907" s="2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</row>
    <row r="12908">
      <c r="A12908" s="2"/>
      <c r="B12908" s="2"/>
      <c r="C12908" s="2"/>
      <c r="D12908" s="2"/>
      <c r="E12908" s="2"/>
      <c r="F12908" s="2"/>
      <c r="G12908" s="2"/>
      <c r="H12908" s="2"/>
      <c r="I12908" s="2"/>
      <c r="J12908" s="2"/>
      <c r="K12908" s="2"/>
      <c r="L12908" s="2"/>
      <c r="M12908" s="2"/>
      <c r="N12908" s="2"/>
      <c r="O12908" s="2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</row>
    <row r="12909">
      <c r="A12909" s="2"/>
      <c r="B12909" s="2"/>
      <c r="C12909" s="2"/>
      <c r="D12909" s="2"/>
      <c r="E12909" s="2"/>
      <c r="F12909" s="2"/>
      <c r="G12909" s="2"/>
      <c r="H12909" s="2"/>
      <c r="I12909" s="2"/>
      <c r="J12909" s="2"/>
      <c r="K12909" s="2"/>
      <c r="L12909" s="2"/>
      <c r="M12909" s="2"/>
      <c r="N12909" s="2"/>
      <c r="O12909" s="2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</row>
    <row r="12910">
      <c r="A12910" s="2"/>
      <c r="B12910" s="2"/>
      <c r="C12910" s="2"/>
      <c r="D12910" s="2"/>
      <c r="E12910" s="2"/>
      <c r="F12910" s="2"/>
      <c r="G12910" s="2"/>
      <c r="H12910" s="2"/>
      <c r="I12910" s="2"/>
      <c r="J12910" s="2"/>
      <c r="K12910" s="2"/>
      <c r="L12910" s="2"/>
      <c r="M12910" s="2"/>
      <c r="N12910" s="2"/>
      <c r="O12910" s="2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</row>
    <row r="12911">
      <c r="A12911" s="2"/>
      <c r="B12911" s="2"/>
      <c r="C12911" s="2"/>
      <c r="D12911" s="2"/>
      <c r="E12911" s="2"/>
      <c r="F12911" s="2"/>
      <c r="G12911" s="2"/>
      <c r="H12911" s="2"/>
      <c r="I12911" s="2"/>
      <c r="J12911" s="2"/>
      <c r="K12911" s="2"/>
      <c r="L12911" s="2"/>
      <c r="M12911" s="2"/>
      <c r="N12911" s="2"/>
      <c r="O12911" s="2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</row>
    <row r="12912">
      <c r="A12912" s="2"/>
      <c r="B12912" s="2"/>
      <c r="C12912" s="2"/>
      <c r="D12912" s="2"/>
      <c r="E12912" s="2"/>
      <c r="F12912" s="2"/>
      <c r="G12912" s="2"/>
      <c r="H12912" s="2"/>
      <c r="I12912" s="2"/>
      <c r="J12912" s="2"/>
      <c r="K12912" s="2"/>
      <c r="L12912" s="2"/>
      <c r="M12912" s="2"/>
      <c r="N12912" s="2"/>
      <c r="O12912" s="2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</row>
    <row r="12913">
      <c r="A12913" s="2"/>
      <c r="B12913" s="2"/>
      <c r="C12913" s="2"/>
      <c r="D12913" s="2"/>
      <c r="E12913" s="2"/>
      <c r="F12913" s="2"/>
      <c r="G12913" s="2"/>
      <c r="H12913" s="2"/>
      <c r="I12913" s="2"/>
      <c r="J12913" s="2"/>
      <c r="K12913" s="2"/>
      <c r="L12913" s="2"/>
      <c r="M12913" s="2"/>
      <c r="N12913" s="2"/>
      <c r="O12913" s="2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</row>
    <row r="12914">
      <c r="A12914" s="2"/>
      <c r="B12914" s="2"/>
      <c r="C12914" s="2"/>
      <c r="D12914" s="2"/>
      <c r="E12914" s="2"/>
      <c r="F12914" s="2"/>
      <c r="G12914" s="2"/>
      <c r="H12914" s="2"/>
      <c r="I12914" s="2"/>
      <c r="J12914" s="2"/>
      <c r="K12914" s="2"/>
      <c r="L12914" s="2"/>
      <c r="M12914" s="2"/>
      <c r="N12914" s="2"/>
      <c r="O12914" s="2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</row>
    <row r="12915">
      <c r="A12915" s="2"/>
      <c r="B12915" s="2"/>
      <c r="C12915" s="2"/>
      <c r="D12915" s="2"/>
      <c r="E12915" s="2"/>
      <c r="F12915" s="2"/>
      <c r="G12915" s="2"/>
      <c r="H12915" s="2"/>
      <c r="I12915" s="2"/>
      <c r="J12915" s="2"/>
      <c r="K12915" s="2"/>
      <c r="L12915" s="2"/>
      <c r="M12915" s="2"/>
      <c r="N12915" s="2"/>
      <c r="O12915" s="2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</row>
    <row r="12916">
      <c r="A12916" s="2"/>
      <c r="B12916" s="2"/>
      <c r="C12916" s="2"/>
      <c r="D12916" s="2"/>
      <c r="E12916" s="2"/>
      <c r="F12916" s="2"/>
      <c r="G12916" s="2"/>
      <c r="H12916" s="2"/>
      <c r="I12916" s="2"/>
      <c r="J12916" s="2"/>
      <c r="K12916" s="2"/>
      <c r="L12916" s="2"/>
      <c r="M12916" s="2"/>
      <c r="N12916" s="2"/>
      <c r="O12916" s="2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</row>
    <row r="12917">
      <c r="A12917" s="2"/>
      <c r="B12917" s="2"/>
      <c r="C12917" s="2"/>
      <c r="D12917" s="2"/>
      <c r="E12917" s="2"/>
      <c r="F12917" s="2"/>
      <c r="G12917" s="2"/>
      <c r="H12917" s="2"/>
      <c r="I12917" s="2"/>
      <c r="J12917" s="2"/>
      <c r="K12917" s="2"/>
      <c r="L12917" s="2"/>
      <c r="M12917" s="2"/>
      <c r="N12917" s="2"/>
      <c r="O12917" s="2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</row>
    <row r="12918">
      <c r="A12918" s="2"/>
      <c r="B12918" s="2"/>
      <c r="C12918" s="2"/>
      <c r="D12918" s="2"/>
      <c r="E12918" s="2"/>
      <c r="F12918" s="2"/>
      <c r="G12918" s="2"/>
      <c r="H12918" s="2"/>
      <c r="I12918" s="2"/>
      <c r="J12918" s="2"/>
      <c r="K12918" s="2"/>
      <c r="L12918" s="2"/>
      <c r="M12918" s="2"/>
      <c r="N12918" s="2"/>
      <c r="O12918" s="2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</row>
    <row r="12919">
      <c r="A12919" s="2"/>
      <c r="B12919" s="2"/>
      <c r="C12919" s="2"/>
      <c r="D12919" s="2"/>
      <c r="E12919" s="2"/>
      <c r="F12919" s="2"/>
      <c r="G12919" s="2"/>
      <c r="H12919" s="2"/>
      <c r="I12919" s="2"/>
      <c r="J12919" s="2"/>
      <c r="K12919" s="2"/>
      <c r="L12919" s="2"/>
      <c r="M12919" s="2"/>
      <c r="N12919" s="2"/>
      <c r="O12919" s="2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</row>
    <row r="12920">
      <c r="A12920" s="2"/>
      <c r="B12920" s="2"/>
      <c r="C12920" s="2"/>
      <c r="D12920" s="2"/>
      <c r="E12920" s="2"/>
      <c r="F12920" s="2"/>
      <c r="G12920" s="2"/>
      <c r="H12920" s="2"/>
      <c r="I12920" s="2"/>
      <c r="J12920" s="2"/>
      <c r="K12920" s="2"/>
      <c r="L12920" s="2"/>
      <c r="M12920" s="2"/>
      <c r="N12920" s="2"/>
      <c r="O12920" s="2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</row>
    <row r="12921">
      <c r="A12921" s="2"/>
      <c r="B12921" s="2"/>
      <c r="C12921" s="2"/>
      <c r="D12921" s="2"/>
      <c r="E12921" s="2"/>
      <c r="F12921" s="2"/>
      <c r="G12921" s="2"/>
      <c r="H12921" s="2"/>
      <c r="I12921" s="2"/>
      <c r="J12921" s="2"/>
      <c r="K12921" s="2"/>
      <c r="L12921" s="2"/>
      <c r="M12921" s="2"/>
      <c r="N12921" s="2"/>
      <c r="O12921" s="2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</row>
    <row r="12922">
      <c r="A12922" s="2"/>
      <c r="B12922" s="2"/>
      <c r="C12922" s="2"/>
      <c r="D12922" s="2"/>
      <c r="E12922" s="2"/>
      <c r="F12922" s="2"/>
      <c r="G12922" s="2"/>
      <c r="H12922" s="2"/>
      <c r="I12922" s="2"/>
      <c r="J12922" s="2"/>
      <c r="K12922" s="2"/>
      <c r="L12922" s="2"/>
      <c r="M12922" s="2"/>
      <c r="N12922" s="2"/>
      <c r="O12922" s="2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</row>
    <row r="12923">
      <c r="A12923" s="2"/>
      <c r="B12923" s="2"/>
      <c r="C12923" s="2"/>
      <c r="D12923" s="2"/>
      <c r="E12923" s="2"/>
      <c r="F12923" s="2"/>
      <c r="G12923" s="2"/>
      <c r="H12923" s="2"/>
      <c r="I12923" s="2"/>
      <c r="J12923" s="2"/>
      <c r="K12923" s="2"/>
      <c r="L12923" s="2"/>
      <c r="M12923" s="2"/>
      <c r="N12923" s="2"/>
      <c r="O12923" s="2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</row>
    <row r="12924">
      <c r="A12924" s="2"/>
      <c r="B12924" s="2"/>
      <c r="C12924" s="2"/>
      <c r="D12924" s="2"/>
      <c r="E12924" s="2"/>
      <c r="F12924" s="2"/>
      <c r="G12924" s="2"/>
      <c r="H12924" s="2"/>
      <c r="I12924" s="2"/>
      <c r="J12924" s="2"/>
      <c r="K12924" s="2"/>
      <c r="L12924" s="2"/>
      <c r="M12924" s="2"/>
      <c r="N12924" s="2"/>
      <c r="O12924" s="2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</row>
    <row r="12925">
      <c r="A12925" s="2"/>
      <c r="B12925" s="2"/>
      <c r="C12925" s="2"/>
      <c r="D12925" s="2"/>
      <c r="E12925" s="2"/>
      <c r="F12925" s="2"/>
      <c r="G12925" s="2"/>
      <c r="H12925" s="2"/>
      <c r="I12925" s="2"/>
      <c r="J12925" s="2"/>
      <c r="K12925" s="2"/>
      <c r="L12925" s="2"/>
      <c r="M12925" s="2"/>
      <c r="N12925" s="2"/>
      <c r="O12925" s="2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</row>
    <row r="12926">
      <c r="A12926" s="2"/>
      <c r="B12926" s="2"/>
      <c r="C12926" s="2"/>
      <c r="D12926" s="2"/>
      <c r="E12926" s="2"/>
      <c r="F12926" s="2"/>
      <c r="G12926" s="2"/>
      <c r="H12926" s="2"/>
      <c r="I12926" s="2"/>
      <c r="J12926" s="2"/>
      <c r="K12926" s="2"/>
      <c r="L12926" s="2"/>
      <c r="M12926" s="2"/>
      <c r="N12926" s="2"/>
      <c r="O12926" s="2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</row>
    <row r="12927">
      <c r="A12927" s="2"/>
      <c r="B12927" s="2"/>
      <c r="C12927" s="2"/>
      <c r="D12927" s="2"/>
      <c r="E12927" s="2"/>
      <c r="F12927" s="2"/>
      <c r="G12927" s="2"/>
      <c r="H12927" s="2"/>
      <c r="I12927" s="2"/>
      <c r="J12927" s="2"/>
      <c r="K12927" s="2"/>
      <c r="L12927" s="2"/>
      <c r="M12927" s="2"/>
      <c r="N12927" s="2"/>
      <c r="O12927" s="2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</row>
    <row r="12928">
      <c r="A12928" s="2"/>
      <c r="B12928" s="2"/>
      <c r="C12928" s="2"/>
      <c r="D12928" s="2"/>
      <c r="E12928" s="2"/>
      <c r="F12928" s="2"/>
      <c r="G12928" s="2"/>
      <c r="H12928" s="2"/>
      <c r="I12928" s="2"/>
      <c r="J12928" s="2"/>
      <c r="K12928" s="2"/>
      <c r="L12928" s="2"/>
      <c r="M12928" s="2"/>
      <c r="N12928" s="2"/>
      <c r="O12928" s="2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</row>
    <row r="12929">
      <c r="A12929" s="2"/>
      <c r="B12929" s="2"/>
      <c r="C12929" s="2"/>
      <c r="D12929" s="2"/>
      <c r="E12929" s="2"/>
      <c r="F12929" s="2"/>
      <c r="G12929" s="2"/>
      <c r="H12929" s="2"/>
      <c r="I12929" s="2"/>
      <c r="J12929" s="2"/>
      <c r="K12929" s="2"/>
      <c r="L12929" s="2"/>
      <c r="M12929" s="2"/>
      <c r="N12929" s="2"/>
      <c r="O12929" s="2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</row>
    <row r="12930">
      <c r="A12930" s="2"/>
      <c r="B12930" s="2"/>
      <c r="C12930" s="2"/>
      <c r="D12930" s="2"/>
      <c r="E12930" s="2"/>
      <c r="F12930" s="2"/>
      <c r="G12930" s="2"/>
      <c r="H12930" s="2"/>
      <c r="I12930" s="2"/>
      <c r="J12930" s="2"/>
      <c r="K12930" s="2"/>
      <c r="L12930" s="2"/>
      <c r="M12930" s="2"/>
      <c r="N12930" s="2"/>
      <c r="O12930" s="2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</row>
    <row r="12931">
      <c r="A12931" s="2"/>
      <c r="B12931" s="2"/>
      <c r="C12931" s="2"/>
      <c r="D12931" s="2"/>
      <c r="E12931" s="2"/>
      <c r="F12931" s="2"/>
      <c r="G12931" s="2"/>
      <c r="H12931" s="2"/>
      <c r="I12931" s="2"/>
      <c r="J12931" s="2"/>
      <c r="K12931" s="2"/>
      <c r="L12931" s="2"/>
      <c r="M12931" s="2"/>
      <c r="N12931" s="2"/>
      <c r="O12931" s="2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</row>
    <row r="12932">
      <c r="A12932" s="2"/>
      <c r="B12932" s="2"/>
      <c r="C12932" s="2"/>
      <c r="D12932" s="2"/>
      <c r="E12932" s="2"/>
      <c r="F12932" s="2"/>
      <c r="G12932" s="2"/>
      <c r="H12932" s="2"/>
      <c r="I12932" s="2"/>
      <c r="J12932" s="2"/>
      <c r="K12932" s="2"/>
      <c r="L12932" s="2"/>
      <c r="M12932" s="2"/>
      <c r="N12932" s="2"/>
      <c r="O12932" s="2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</row>
    <row r="12933">
      <c r="A12933" s="2"/>
      <c r="B12933" s="2"/>
      <c r="C12933" s="2"/>
      <c r="D12933" s="2"/>
      <c r="E12933" s="2"/>
      <c r="F12933" s="2"/>
      <c r="G12933" s="2"/>
      <c r="H12933" s="2"/>
      <c r="I12933" s="2"/>
      <c r="J12933" s="2"/>
      <c r="K12933" s="2"/>
      <c r="L12933" s="2"/>
      <c r="M12933" s="2"/>
      <c r="N12933" s="2"/>
      <c r="O12933" s="2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</row>
    <row r="12934">
      <c r="A12934" s="2"/>
      <c r="B12934" s="2"/>
      <c r="C12934" s="2"/>
      <c r="D12934" s="2"/>
      <c r="E12934" s="2"/>
      <c r="F12934" s="2"/>
      <c r="G12934" s="2"/>
      <c r="H12934" s="2"/>
      <c r="I12934" s="2"/>
      <c r="J12934" s="2"/>
      <c r="K12934" s="2"/>
      <c r="L12934" s="2"/>
      <c r="M12934" s="2"/>
      <c r="N12934" s="2"/>
      <c r="O12934" s="2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</row>
    <row r="12935">
      <c r="A12935" s="2"/>
      <c r="B12935" s="2"/>
      <c r="C12935" s="2"/>
      <c r="D12935" s="2"/>
      <c r="E12935" s="2"/>
      <c r="F12935" s="2"/>
      <c r="G12935" s="2"/>
      <c r="H12935" s="2"/>
      <c r="I12935" s="2"/>
      <c r="J12935" s="2"/>
      <c r="K12935" s="2"/>
      <c r="L12935" s="2"/>
      <c r="M12935" s="2"/>
      <c r="N12935" s="2"/>
      <c r="O12935" s="2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</row>
    <row r="12936">
      <c r="A12936" s="2"/>
      <c r="B12936" s="2"/>
      <c r="C12936" s="2"/>
      <c r="D12936" s="2"/>
      <c r="E12936" s="2"/>
      <c r="F12936" s="2"/>
      <c r="G12936" s="2"/>
      <c r="H12936" s="2"/>
      <c r="I12936" s="2"/>
      <c r="J12936" s="2"/>
      <c r="K12936" s="2"/>
      <c r="L12936" s="2"/>
      <c r="M12936" s="2"/>
      <c r="N12936" s="2"/>
      <c r="O12936" s="2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</row>
    <row r="12937">
      <c r="A12937" s="2"/>
      <c r="B12937" s="2"/>
      <c r="C12937" s="2"/>
      <c r="D12937" s="2"/>
      <c r="E12937" s="2"/>
      <c r="F12937" s="2"/>
      <c r="G12937" s="2"/>
      <c r="H12937" s="2"/>
      <c r="I12937" s="2"/>
      <c r="J12937" s="2"/>
      <c r="K12937" s="2"/>
      <c r="L12937" s="2"/>
      <c r="M12937" s="2"/>
      <c r="N12937" s="2"/>
      <c r="O12937" s="2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</row>
    <row r="12938">
      <c r="A12938" s="2"/>
      <c r="B12938" s="2"/>
      <c r="C12938" s="2"/>
      <c r="D12938" s="2"/>
      <c r="E12938" s="2"/>
      <c r="F12938" s="2"/>
      <c r="G12938" s="2"/>
      <c r="H12938" s="2"/>
      <c r="I12938" s="2"/>
      <c r="J12938" s="2"/>
      <c r="K12938" s="2"/>
      <c r="L12938" s="2"/>
      <c r="M12938" s="2"/>
      <c r="N12938" s="2"/>
      <c r="O12938" s="2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</row>
    <row r="12939">
      <c r="A12939" s="2"/>
      <c r="B12939" s="2"/>
      <c r="C12939" s="2"/>
      <c r="D12939" s="2"/>
      <c r="E12939" s="2"/>
      <c r="F12939" s="2"/>
      <c r="G12939" s="2"/>
      <c r="H12939" s="2"/>
      <c r="I12939" s="2"/>
      <c r="J12939" s="2"/>
      <c r="K12939" s="2"/>
      <c r="L12939" s="2"/>
      <c r="M12939" s="2"/>
      <c r="N12939" s="2"/>
      <c r="O12939" s="2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</row>
    <row r="12940">
      <c r="A12940" s="2"/>
      <c r="B12940" s="2"/>
      <c r="C12940" s="2"/>
      <c r="D12940" s="2"/>
      <c r="E12940" s="2"/>
      <c r="F12940" s="2"/>
      <c r="G12940" s="2"/>
      <c r="H12940" s="2"/>
      <c r="I12940" s="2"/>
      <c r="J12940" s="2"/>
      <c r="K12940" s="2"/>
      <c r="L12940" s="2"/>
      <c r="M12940" s="2"/>
      <c r="N12940" s="2"/>
      <c r="O12940" s="2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</row>
    <row r="12941">
      <c r="A12941" s="2"/>
      <c r="B12941" s="2"/>
      <c r="C12941" s="2"/>
      <c r="D12941" s="2"/>
      <c r="E12941" s="2"/>
      <c r="F12941" s="2"/>
      <c r="G12941" s="2"/>
      <c r="H12941" s="2"/>
      <c r="I12941" s="2"/>
      <c r="J12941" s="2"/>
      <c r="K12941" s="2"/>
      <c r="L12941" s="2"/>
      <c r="M12941" s="2"/>
      <c r="N12941" s="2"/>
      <c r="O12941" s="2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</row>
    <row r="12942">
      <c r="A12942" s="2"/>
      <c r="B12942" s="2"/>
      <c r="C12942" s="2"/>
      <c r="D12942" s="2"/>
      <c r="E12942" s="2"/>
      <c r="F12942" s="2"/>
      <c r="G12942" s="2"/>
      <c r="H12942" s="2"/>
      <c r="I12942" s="2"/>
      <c r="J12942" s="2"/>
      <c r="K12942" s="2"/>
      <c r="L12942" s="2"/>
      <c r="M12942" s="2"/>
      <c r="N12942" s="2"/>
      <c r="O12942" s="2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</row>
    <row r="12943">
      <c r="A12943" s="2"/>
      <c r="B12943" s="2"/>
      <c r="C12943" s="2"/>
      <c r="D12943" s="2"/>
      <c r="E12943" s="2"/>
      <c r="F12943" s="2"/>
      <c r="G12943" s="2"/>
      <c r="H12943" s="2"/>
      <c r="I12943" s="2"/>
      <c r="J12943" s="2"/>
      <c r="K12943" s="2"/>
      <c r="L12943" s="2"/>
      <c r="M12943" s="2"/>
      <c r="N12943" s="2"/>
      <c r="O12943" s="2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</row>
    <row r="12944">
      <c r="A12944" s="2"/>
      <c r="B12944" s="2"/>
      <c r="C12944" s="2"/>
      <c r="D12944" s="2"/>
      <c r="E12944" s="2"/>
      <c r="F12944" s="2"/>
      <c r="G12944" s="2"/>
      <c r="H12944" s="2"/>
      <c r="I12944" s="2"/>
      <c r="J12944" s="2"/>
      <c r="K12944" s="2"/>
      <c r="L12944" s="2"/>
      <c r="M12944" s="2"/>
      <c r="N12944" s="2"/>
      <c r="O12944" s="2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</row>
    <row r="12945">
      <c r="A12945" s="2"/>
      <c r="B12945" s="2"/>
      <c r="C12945" s="2"/>
      <c r="D12945" s="2"/>
      <c r="E12945" s="2"/>
      <c r="F12945" s="2"/>
      <c r="G12945" s="2"/>
      <c r="H12945" s="2"/>
      <c r="I12945" s="2"/>
      <c r="J12945" s="2"/>
      <c r="K12945" s="2"/>
      <c r="L12945" s="2"/>
      <c r="M12945" s="2"/>
      <c r="N12945" s="2"/>
      <c r="O12945" s="2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</row>
    <row r="12946">
      <c r="A12946" s="2"/>
      <c r="B12946" s="2"/>
      <c r="C12946" s="2"/>
      <c r="D12946" s="2"/>
      <c r="E12946" s="2"/>
      <c r="F12946" s="2"/>
      <c r="G12946" s="2"/>
      <c r="H12946" s="2"/>
      <c r="I12946" s="2"/>
      <c r="J12946" s="2"/>
      <c r="K12946" s="2"/>
      <c r="L12946" s="2"/>
      <c r="M12946" s="2"/>
      <c r="N12946" s="2"/>
      <c r="O12946" s="2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</row>
    <row r="12947">
      <c r="A12947" s="2"/>
      <c r="B12947" s="2"/>
      <c r="C12947" s="2"/>
      <c r="D12947" s="2"/>
      <c r="E12947" s="2"/>
      <c r="F12947" s="2"/>
      <c r="G12947" s="2"/>
      <c r="H12947" s="2"/>
      <c r="I12947" s="2"/>
      <c r="J12947" s="2"/>
      <c r="K12947" s="2"/>
      <c r="L12947" s="2"/>
      <c r="M12947" s="2"/>
      <c r="N12947" s="2"/>
      <c r="O12947" s="2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</row>
    <row r="12948">
      <c r="A12948" s="2"/>
      <c r="B12948" s="2"/>
      <c r="C12948" s="2"/>
      <c r="D12948" s="2"/>
      <c r="E12948" s="2"/>
      <c r="F12948" s="2"/>
      <c r="G12948" s="2"/>
      <c r="H12948" s="2"/>
      <c r="I12948" s="2"/>
      <c r="J12948" s="2"/>
      <c r="K12948" s="2"/>
      <c r="L12948" s="2"/>
      <c r="M12948" s="2"/>
      <c r="N12948" s="2"/>
      <c r="O12948" s="2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</row>
    <row r="12949">
      <c r="A12949" s="2"/>
      <c r="B12949" s="2"/>
      <c r="C12949" s="2"/>
      <c r="D12949" s="2"/>
      <c r="E12949" s="2"/>
      <c r="F12949" s="2"/>
      <c r="G12949" s="2"/>
      <c r="H12949" s="2"/>
      <c r="I12949" s="2"/>
      <c r="J12949" s="2"/>
      <c r="K12949" s="2"/>
      <c r="L12949" s="2"/>
      <c r="M12949" s="2"/>
      <c r="N12949" s="2"/>
      <c r="O12949" s="2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</row>
    <row r="12950">
      <c r="A12950" s="2"/>
      <c r="B12950" s="2"/>
      <c r="C12950" s="2"/>
      <c r="D12950" s="2"/>
      <c r="E12950" s="2"/>
      <c r="F12950" s="2"/>
      <c r="G12950" s="2"/>
      <c r="H12950" s="2"/>
      <c r="I12950" s="2"/>
      <c r="J12950" s="2"/>
      <c r="K12950" s="2"/>
      <c r="L12950" s="2"/>
      <c r="M12950" s="2"/>
      <c r="N12950" s="2"/>
      <c r="O12950" s="2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</row>
    <row r="12951">
      <c r="A12951" s="2"/>
      <c r="B12951" s="2"/>
      <c r="C12951" s="2"/>
      <c r="D12951" s="2"/>
      <c r="E12951" s="2"/>
      <c r="F12951" s="2"/>
      <c r="G12951" s="2"/>
      <c r="H12951" s="2"/>
      <c r="I12951" s="2"/>
      <c r="J12951" s="2"/>
      <c r="K12951" s="2"/>
      <c r="L12951" s="2"/>
      <c r="M12951" s="2"/>
      <c r="N12951" s="2"/>
      <c r="O12951" s="2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</row>
    <row r="12952">
      <c r="A12952" s="2"/>
      <c r="B12952" s="2"/>
      <c r="C12952" s="2"/>
      <c r="D12952" s="2"/>
      <c r="E12952" s="2"/>
      <c r="F12952" s="2"/>
      <c r="G12952" s="2"/>
      <c r="H12952" s="2"/>
      <c r="I12952" s="2"/>
      <c r="J12952" s="2"/>
      <c r="K12952" s="2"/>
      <c r="L12952" s="2"/>
      <c r="M12952" s="2"/>
      <c r="N12952" s="2"/>
      <c r="O12952" s="2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</row>
    <row r="12953">
      <c r="A12953" s="2"/>
      <c r="B12953" s="2"/>
      <c r="C12953" s="2"/>
      <c r="D12953" s="2"/>
      <c r="E12953" s="2"/>
      <c r="F12953" s="2"/>
      <c r="G12953" s="2"/>
      <c r="H12953" s="2"/>
      <c r="I12953" s="2"/>
      <c r="J12953" s="2"/>
      <c r="K12953" s="2"/>
      <c r="L12953" s="2"/>
      <c r="M12953" s="2"/>
      <c r="N12953" s="2"/>
      <c r="O12953" s="2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</row>
    <row r="12954">
      <c r="A12954" s="2"/>
      <c r="B12954" s="2"/>
      <c r="C12954" s="2"/>
      <c r="D12954" s="2"/>
      <c r="E12954" s="2"/>
      <c r="F12954" s="2"/>
      <c r="G12954" s="2"/>
      <c r="H12954" s="2"/>
      <c r="I12954" s="2"/>
      <c r="J12954" s="2"/>
      <c r="K12954" s="2"/>
      <c r="L12954" s="2"/>
      <c r="M12954" s="2"/>
      <c r="N12954" s="2"/>
      <c r="O12954" s="2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</row>
    <row r="12955">
      <c r="A12955" s="2"/>
      <c r="B12955" s="2"/>
      <c r="C12955" s="2"/>
      <c r="D12955" s="2"/>
      <c r="E12955" s="2"/>
      <c r="F12955" s="2"/>
      <c r="G12955" s="2"/>
      <c r="H12955" s="2"/>
      <c r="I12955" s="2"/>
      <c r="J12955" s="2"/>
      <c r="K12955" s="2"/>
      <c r="L12955" s="2"/>
      <c r="M12955" s="2"/>
      <c r="N12955" s="2"/>
      <c r="O12955" s="2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</row>
    <row r="12956">
      <c r="A12956" s="2"/>
      <c r="B12956" s="2"/>
      <c r="C12956" s="2"/>
      <c r="D12956" s="2"/>
      <c r="E12956" s="2"/>
      <c r="F12956" s="2"/>
      <c r="G12956" s="2"/>
      <c r="H12956" s="2"/>
      <c r="I12956" s="2"/>
      <c r="J12956" s="2"/>
      <c r="K12956" s="2"/>
      <c r="L12956" s="2"/>
      <c r="M12956" s="2"/>
      <c r="N12956" s="2"/>
      <c r="O12956" s="2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</row>
    <row r="12957">
      <c r="A12957" s="2"/>
      <c r="B12957" s="2"/>
      <c r="C12957" s="2"/>
      <c r="D12957" s="2"/>
      <c r="E12957" s="2"/>
      <c r="F12957" s="2"/>
      <c r="G12957" s="2"/>
      <c r="H12957" s="2"/>
      <c r="I12957" s="2"/>
      <c r="J12957" s="2"/>
      <c r="K12957" s="2"/>
      <c r="L12957" s="2"/>
      <c r="M12957" s="2"/>
      <c r="N12957" s="2"/>
      <c r="O12957" s="2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</row>
    <row r="12958">
      <c r="A12958" s="2"/>
      <c r="B12958" s="2"/>
      <c r="C12958" s="2"/>
      <c r="D12958" s="2"/>
      <c r="E12958" s="2"/>
      <c r="F12958" s="2"/>
      <c r="G12958" s="2"/>
      <c r="H12958" s="2"/>
      <c r="I12958" s="2"/>
      <c r="J12958" s="2"/>
      <c r="K12958" s="2"/>
      <c r="L12958" s="2"/>
      <c r="M12958" s="2"/>
      <c r="N12958" s="2"/>
      <c r="O12958" s="2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</row>
    <row r="12959">
      <c r="A12959" s="2"/>
      <c r="B12959" s="2"/>
      <c r="C12959" s="2"/>
      <c r="D12959" s="2"/>
      <c r="E12959" s="2"/>
      <c r="F12959" s="2"/>
      <c r="G12959" s="2"/>
      <c r="H12959" s="2"/>
      <c r="I12959" s="2"/>
      <c r="J12959" s="2"/>
      <c r="K12959" s="2"/>
      <c r="L12959" s="2"/>
      <c r="M12959" s="2"/>
      <c r="N12959" s="2"/>
      <c r="O12959" s="2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</row>
    <row r="12960">
      <c r="A12960" s="2"/>
      <c r="B12960" s="2"/>
      <c r="C12960" s="2"/>
      <c r="D12960" s="2"/>
      <c r="E12960" s="2"/>
      <c r="F12960" s="2"/>
      <c r="G12960" s="2"/>
      <c r="H12960" s="2"/>
      <c r="I12960" s="2"/>
      <c r="J12960" s="2"/>
      <c r="K12960" s="2"/>
      <c r="L12960" s="2"/>
      <c r="M12960" s="2"/>
      <c r="N12960" s="2"/>
      <c r="O12960" s="2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</row>
    <row r="12961">
      <c r="A12961" s="2"/>
      <c r="B12961" s="2"/>
      <c r="C12961" s="2"/>
      <c r="D12961" s="2"/>
      <c r="E12961" s="2"/>
      <c r="F12961" s="2"/>
      <c r="G12961" s="2"/>
      <c r="H12961" s="2"/>
      <c r="I12961" s="2"/>
      <c r="J12961" s="2"/>
      <c r="K12961" s="2"/>
      <c r="L12961" s="2"/>
      <c r="M12961" s="2"/>
      <c r="N12961" s="2"/>
      <c r="O12961" s="2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</row>
    <row r="12962">
      <c r="A12962" s="2"/>
      <c r="B12962" s="2"/>
      <c r="C12962" s="2"/>
      <c r="D12962" s="2"/>
      <c r="E12962" s="2"/>
      <c r="F12962" s="2"/>
      <c r="G12962" s="2"/>
      <c r="H12962" s="2"/>
      <c r="I12962" s="2"/>
      <c r="J12962" s="2"/>
      <c r="K12962" s="2"/>
      <c r="L12962" s="2"/>
      <c r="M12962" s="2"/>
      <c r="N12962" s="2"/>
      <c r="O12962" s="2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</row>
    <row r="12963">
      <c r="A12963" s="2"/>
      <c r="B12963" s="2"/>
      <c r="C12963" s="2"/>
      <c r="D12963" s="2"/>
      <c r="E12963" s="2"/>
      <c r="F12963" s="2"/>
      <c r="G12963" s="2"/>
      <c r="H12963" s="2"/>
      <c r="I12963" s="2"/>
      <c r="J12963" s="2"/>
      <c r="K12963" s="2"/>
      <c r="L12963" s="2"/>
      <c r="M12963" s="2"/>
      <c r="N12963" s="2"/>
      <c r="O12963" s="2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</row>
    <row r="12964">
      <c r="A12964" s="2"/>
      <c r="B12964" s="2"/>
      <c r="C12964" s="2"/>
      <c r="D12964" s="2"/>
      <c r="E12964" s="2"/>
      <c r="F12964" s="2"/>
      <c r="G12964" s="2"/>
      <c r="H12964" s="2"/>
      <c r="I12964" s="2"/>
      <c r="J12964" s="2"/>
      <c r="K12964" s="2"/>
      <c r="L12964" s="2"/>
      <c r="M12964" s="2"/>
      <c r="N12964" s="2"/>
      <c r="O12964" s="2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</row>
    <row r="12965">
      <c r="A12965" s="2"/>
      <c r="B12965" s="2"/>
      <c r="C12965" s="2"/>
      <c r="D12965" s="2"/>
      <c r="E12965" s="2"/>
      <c r="F12965" s="2"/>
      <c r="G12965" s="2"/>
      <c r="H12965" s="2"/>
      <c r="I12965" s="2"/>
      <c r="J12965" s="2"/>
      <c r="K12965" s="2"/>
      <c r="L12965" s="2"/>
      <c r="M12965" s="2"/>
      <c r="N12965" s="2"/>
      <c r="O12965" s="2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</row>
    <row r="12966">
      <c r="A12966" s="2"/>
      <c r="B12966" s="2"/>
      <c r="C12966" s="2"/>
      <c r="D12966" s="2"/>
      <c r="E12966" s="2"/>
      <c r="F12966" s="2"/>
      <c r="G12966" s="2"/>
      <c r="H12966" s="2"/>
      <c r="I12966" s="2"/>
      <c r="J12966" s="2"/>
      <c r="K12966" s="2"/>
      <c r="L12966" s="2"/>
      <c r="M12966" s="2"/>
      <c r="N12966" s="2"/>
      <c r="O12966" s="2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</row>
    <row r="12967">
      <c r="A12967" s="2"/>
      <c r="B12967" s="2"/>
      <c r="C12967" s="2"/>
      <c r="D12967" s="2"/>
      <c r="E12967" s="2"/>
      <c r="F12967" s="2"/>
      <c r="G12967" s="2"/>
      <c r="H12967" s="2"/>
      <c r="I12967" s="2"/>
      <c r="J12967" s="2"/>
      <c r="K12967" s="2"/>
      <c r="L12967" s="2"/>
      <c r="M12967" s="2"/>
      <c r="N12967" s="2"/>
      <c r="O12967" s="2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</row>
    <row r="12968">
      <c r="A12968" s="2"/>
      <c r="B12968" s="2"/>
      <c r="C12968" s="2"/>
      <c r="D12968" s="2"/>
      <c r="E12968" s="2"/>
      <c r="F12968" s="2"/>
      <c r="G12968" s="2"/>
      <c r="H12968" s="2"/>
      <c r="I12968" s="2"/>
      <c r="J12968" s="2"/>
      <c r="K12968" s="2"/>
      <c r="L12968" s="2"/>
      <c r="M12968" s="2"/>
      <c r="N12968" s="2"/>
      <c r="O12968" s="2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</row>
    <row r="12969">
      <c r="A12969" s="2"/>
      <c r="B12969" s="2"/>
      <c r="C12969" s="2"/>
      <c r="D12969" s="2"/>
      <c r="E12969" s="2"/>
      <c r="F12969" s="2"/>
      <c r="G12969" s="2"/>
      <c r="H12969" s="2"/>
      <c r="I12969" s="2"/>
      <c r="J12969" s="2"/>
      <c r="K12969" s="2"/>
      <c r="L12969" s="2"/>
      <c r="M12969" s="2"/>
      <c r="N12969" s="2"/>
      <c r="O12969" s="2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</row>
    <row r="12970">
      <c r="A12970" s="2"/>
      <c r="B12970" s="2"/>
      <c r="C12970" s="2"/>
      <c r="D12970" s="2"/>
      <c r="E12970" s="2"/>
      <c r="F12970" s="2"/>
      <c r="G12970" s="2"/>
      <c r="H12970" s="2"/>
      <c r="I12970" s="2"/>
      <c r="J12970" s="2"/>
      <c r="K12970" s="2"/>
      <c r="L12970" s="2"/>
      <c r="M12970" s="2"/>
      <c r="N12970" s="2"/>
      <c r="O12970" s="2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</row>
    <row r="12971">
      <c r="A12971" s="2"/>
      <c r="B12971" s="2"/>
      <c r="C12971" s="2"/>
      <c r="D12971" s="2"/>
      <c r="E12971" s="2"/>
      <c r="F12971" s="2"/>
      <c r="G12971" s="2"/>
      <c r="H12971" s="2"/>
      <c r="I12971" s="2"/>
      <c r="J12971" s="2"/>
      <c r="K12971" s="2"/>
      <c r="L12971" s="2"/>
      <c r="M12971" s="2"/>
      <c r="N12971" s="2"/>
      <c r="O12971" s="2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</row>
    <row r="12972">
      <c r="A12972" s="2"/>
      <c r="B12972" s="2"/>
      <c r="C12972" s="2"/>
      <c r="D12972" s="2"/>
      <c r="E12972" s="2"/>
      <c r="F12972" s="2"/>
      <c r="G12972" s="2"/>
      <c r="H12972" s="2"/>
      <c r="I12972" s="2"/>
      <c r="J12972" s="2"/>
      <c r="K12972" s="2"/>
      <c r="L12972" s="2"/>
      <c r="M12972" s="2"/>
      <c r="N12972" s="2"/>
      <c r="O12972" s="2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</row>
    <row r="12973">
      <c r="A12973" s="2"/>
      <c r="B12973" s="2"/>
      <c r="C12973" s="2"/>
      <c r="D12973" s="2"/>
      <c r="E12973" s="2"/>
      <c r="F12973" s="2"/>
      <c r="G12973" s="2"/>
      <c r="H12973" s="2"/>
      <c r="I12973" s="2"/>
      <c r="J12973" s="2"/>
      <c r="K12973" s="2"/>
      <c r="L12973" s="2"/>
      <c r="M12973" s="2"/>
      <c r="N12973" s="2"/>
      <c r="O12973" s="2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</row>
    <row r="12974">
      <c r="A12974" s="2"/>
      <c r="B12974" s="2"/>
      <c r="C12974" s="2"/>
      <c r="D12974" s="2"/>
      <c r="E12974" s="2"/>
      <c r="F12974" s="2"/>
      <c r="G12974" s="2"/>
      <c r="H12974" s="2"/>
      <c r="I12974" s="2"/>
      <c r="J12974" s="2"/>
      <c r="K12974" s="2"/>
      <c r="L12974" s="2"/>
      <c r="M12974" s="2"/>
      <c r="N12974" s="2"/>
      <c r="O12974" s="2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</row>
    <row r="12975">
      <c r="A12975" s="2"/>
      <c r="B12975" s="2"/>
      <c r="C12975" s="2"/>
      <c r="D12975" s="2"/>
      <c r="E12975" s="2"/>
      <c r="F12975" s="2"/>
      <c r="G12975" s="2"/>
      <c r="H12975" s="2"/>
      <c r="I12975" s="2"/>
      <c r="J12975" s="2"/>
      <c r="K12975" s="2"/>
      <c r="L12975" s="2"/>
      <c r="M12975" s="2"/>
      <c r="N12975" s="2"/>
      <c r="O12975" s="2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</row>
    <row r="12976">
      <c r="A12976" s="2"/>
      <c r="B12976" s="2"/>
      <c r="C12976" s="2"/>
      <c r="D12976" s="2"/>
      <c r="E12976" s="2"/>
      <c r="F12976" s="2"/>
      <c r="G12976" s="2"/>
      <c r="H12976" s="2"/>
      <c r="I12976" s="2"/>
      <c r="J12976" s="2"/>
      <c r="K12976" s="2"/>
      <c r="L12976" s="2"/>
      <c r="M12976" s="2"/>
      <c r="N12976" s="2"/>
      <c r="O12976" s="2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</row>
    <row r="12977">
      <c r="A12977" s="2"/>
      <c r="B12977" s="2"/>
      <c r="C12977" s="2"/>
      <c r="D12977" s="2"/>
      <c r="E12977" s="2"/>
      <c r="F12977" s="2"/>
      <c r="G12977" s="2"/>
      <c r="H12977" s="2"/>
      <c r="I12977" s="2"/>
      <c r="J12977" s="2"/>
      <c r="K12977" s="2"/>
      <c r="L12977" s="2"/>
      <c r="M12977" s="2"/>
      <c r="N12977" s="2"/>
      <c r="O12977" s="2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</row>
    <row r="12978">
      <c r="A12978" s="2"/>
      <c r="B12978" s="2"/>
      <c r="C12978" s="2"/>
      <c r="D12978" s="2"/>
      <c r="E12978" s="2"/>
      <c r="F12978" s="2"/>
      <c r="G12978" s="2"/>
      <c r="H12978" s="2"/>
      <c r="I12978" s="2"/>
      <c r="J12978" s="2"/>
      <c r="K12978" s="2"/>
      <c r="L12978" s="2"/>
      <c r="M12978" s="2"/>
      <c r="N12978" s="2"/>
      <c r="O12978" s="2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</row>
    <row r="12979">
      <c r="A12979" s="2"/>
      <c r="B12979" s="2"/>
      <c r="C12979" s="2"/>
      <c r="D12979" s="2"/>
      <c r="E12979" s="2"/>
      <c r="F12979" s="2"/>
      <c r="G12979" s="2"/>
      <c r="H12979" s="2"/>
      <c r="I12979" s="2"/>
      <c r="J12979" s="2"/>
      <c r="K12979" s="2"/>
      <c r="L12979" s="2"/>
      <c r="M12979" s="2"/>
      <c r="N12979" s="2"/>
      <c r="O12979" s="2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</row>
    <row r="12980">
      <c r="A12980" s="2"/>
      <c r="B12980" s="2"/>
      <c r="C12980" s="2"/>
      <c r="D12980" s="2"/>
      <c r="E12980" s="2"/>
      <c r="F12980" s="2"/>
      <c r="G12980" s="2"/>
      <c r="H12980" s="2"/>
      <c r="I12980" s="2"/>
      <c r="J12980" s="2"/>
      <c r="K12980" s="2"/>
      <c r="L12980" s="2"/>
      <c r="M12980" s="2"/>
      <c r="N12980" s="2"/>
      <c r="O12980" s="2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</row>
    <row r="12981">
      <c r="A12981" s="2"/>
      <c r="B12981" s="2"/>
      <c r="C12981" s="2"/>
      <c r="D12981" s="2"/>
      <c r="E12981" s="2"/>
      <c r="F12981" s="2"/>
      <c r="G12981" s="2"/>
      <c r="H12981" s="2"/>
      <c r="I12981" s="2"/>
      <c r="J12981" s="2"/>
      <c r="K12981" s="2"/>
      <c r="L12981" s="2"/>
      <c r="M12981" s="2"/>
      <c r="N12981" s="2"/>
      <c r="O12981" s="2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</row>
    <row r="12982">
      <c r="A12982" s="2"/>
      <c r="B12982" s="2"/>
      <c r="C12982" s="2"/>
      <c r="D12982" s="2"/>
      <c r="E12982" s="2"/>
      <c r="F12982" s="2"/>
      <c r="G12982" s="2"/>
      <c r="H12982" s="2"/>
      <c r="I12982" s="2"/>
      <c r="J12982" s="2"/>
      <c r="K12982" s="2"/>
      <c r="L12982" s="2"/>
      <c r="M12982" s="2"/>
      <c r="N12982" s="2"/>
      <c r="O12982" s="2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</row>
    <row r="12983">
      <c r="A12983" s="2"/>
      <c r="B12983" s="2"/>
      <c r="C12983" s="2"/>
      <c r="D12983" s="2"/>
      <c r="E12983" s="2"/>
      <c r="F12983" s="2"/>
      <c r="G12983" s="2"/>
      <c r="H12983" s="2"/>
      <c r="I12983" s="2"/>
      <c r="J12983" s="2"/>
      <c r="K12983" s="2"/>
      <c r="L12983" s="2"/>
      <c r="M12983" s="2"/>
      <c r="N12983" s="2"/>
      <c r="O12983" s="2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</row>
    <row r="12984">
      <c r="A12984" s="2"/>
      <c r="B12984" s="2"/>
      <c r="C12984" s="2"/>
      <c r="D12984" s="2"/>
      <c r="E12984" s="2"/>
      <c r="F12984" s="2"/>
      <c r="G12984" s="2"/>
      <c r="H12984" s="2"/>
      <c r="I12984" s="2"/>
      <c r="J12984" s="2"/>
      <c r="K12984" s="2"/>
      <c r="L12984" s="2"/>
      <c r="M12984" s="2"/>
      <c r="N12984" s="2"/>
      <c r="O12984" s="2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</row>
    <row r="12985">
      <c r="A12985" s="2"/>
      <c r="B12985" s="2"/>
      <c r="C12985" s="2"/>
      <c r="D12985" s="2"/>
      <c r="E12985" s="2"/>
      <c r="F12985" s="2"/>
      <c r="G12985" s="2"/>
      <c r="H12985" s="2"/>
      <c r="I12985" s="2"/>
      <c r="J12985" s="2"/>
      <c r="K12985" s="2"/>
      <c r="L12985" s="2"/>
      <c r="M12985" s="2"/>
      <c r="N12985" s="2"/>
      <c r="O12985" s="2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</row>
    <row r="12986">
      <c r="A12986" s="2"/>
      <c r="B12986" s="2"/>
      <c r="C12986" s="2"/>
      <c r="D12986" s="2"/>
      <c r="E12986" s="2"/>
      <c r="F12986" s="2"/>
      <c r="G12986" s="2"/>
      <c r="H12986" s="2"/>
      <c r="I12986" s="2"/>
      <c r="J12986" s="2"/>
      <c r="K12986" s="2"/>
      <c r="L12986" s="2"/>
      <c r="M12986" s="2"/>
      <c r="N12986" s="2"/>
      <c r="O12986" s="2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</row>
    <row r="12987">
      <c r="A12987" s="2"/>
      <c r="B12987" s="2"/>
      <c r="C12987" s="2"/>
      <c r="D12987" s="2"/>
      <c r="E12987" s="2"/>
      <c r="F12987" s="2"/>
      <c r="G12987" s="2"/>
      <c r="H12987" s="2"/>
      <c r="I12987" s="2"/>
      <c r="J12987" s="2"/>
      <c r="K12987" s="2"/>
      <c r="L12987" s="2"/>
      <c r="M12987" s="2"/>
      <c r="N12987" s="2"/>
      <c r="O12987" s="2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</row>
    <row r="12988">
      <c r="A12988" s="2"/>
      <c r="B12988" s="2"/>
      <c r="C12988" s="2"/>
      <c r="D12988" s="2"/>
      <c r="E12988" s="2"/>
      <c r="F12988" s="2"/>
      <c r="G12988" s="2"/>
      <c r="H12988" s="2"/>
      <c r="I12988" s="2"/>
      <c r="J12988" s="2"/>
      <c r="K12988" s="2"/>
      <c r="L12988" s="2"/>
      <c r="M12988" s="2"/>
      <c r="N12988" s="2"/>
      <c r="O12988" s="2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</row>
    <row r="12989">
      <c r="A12989" s="2"/>
      <c r="B12989" s="2"/>
      <c r="C12989" s="2"/>
      <c r="D12989" s="2"/>
      <c r="E12989" s="2"/>
      <c r="F12989" s="2"/>
      <c r="G12989" s="2"/>
      <c r="H12989" s="2"/>
      <c r="I12989" s="2"/>
      <c r="J12989" s="2"/>
      <c r="K12989" s="2"/>
      <c r="L12989" s="2"/>
      <c r="M12989" s="2"/>
      <c r="N12989" s="2"/>
      <c r="O12989" s="2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</row>
    <row r="12990">
      <c r="A12990" s="2"/>
      <c r="B12990" s="2"/>
      <c r="C12990" s="2"/>
      <c r="D12990" s="2"/>
      <c r="E12990" s="2"/>
      <c r="F12990" s="2"/>
      <c r="G12990" s="2"/>
      <c r="H12990" s="2"/>
      <c r="I12990" s="2"/>
      <c r="J12990" s="2"/>
      <c r="K12990" s="2"/>
      <c r="L12990" s="2"/>
      <c r="M12990" s="2"/>
      <c r="N12990" s="2"/>
      <c r="O12990" s="2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</row>
    <row r="12991">
      <c r="A12991" s="2"/>
      <c r="B12991" s="2"/>
      <c r="C12991" s="2"/>
      <c r="D12991" s="2"/>
      <c r="E12991" s="2"/>
      <c r="F12991" s="2"/>
      <c r="G12991" s="2"/>
      <c r="H12991" s="2"/>
      <c r="I12991" s="2"/>
      <c r="J12991" s="2"/>
      <c r="K12991" s="2"/>
      <c r="L12991" s="2"/>
      <c r="M12991" s="2"/>
      <c r="N12991" s="2"/>
      <c r="O12991" s="2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</row>
    <row r="12992">
      <c r="A12992" s="2"/>
      <c r="B12992" s="2"/>
      <c r="C12992" s="2"/>
      <c r="D12992" s="2"/>
      <c r="E12992" s="2"/>
      <c r="F12992" s="2"/>
      <c r="G12992" s="2"/>
      <c r="H12992" s="2"/>
      <c r="I12992" s="2"/>
      <c r="J12992" s="2"/>
      <c r="K12992" s="2"/>
      <c r="L12992" s="2"/>
      <c r="M12992" s="2"/>
      <c r="N12992" s="2"/>
      <c r="O12992" s="2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</row>
    <row r="12993">
      <c r="A12993" s="2"/>
      <c r="B12993" s="2"/>
      <c r="C12993" s="2"/>
      <c r="D12993" s="2"/>
      <c r="E12993" s="2"/>
      <c r="F12993" s="2"/>
      <c r="G12993" s="2"/>
      <c r="H12993" s="2"/>
      <c r="I12993" s="2"/>
      <c r="J12993" s="2"/>
      <c r="K12993" s="2"/>
      <c r="L12993" s="2"/>
      <c r="M12993" s="2"/>
      <c r="N12993" s="2"/>
      <c r="O12993" s="2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</row>
    <row r="12994">
      <c r="A12994" s="2"/>
      <c r="B12994" s="2"/>
      <c r="C12994" s="2"/>
      <c r="D12994" s="2"/>
      <c r="E12994" s="2"/>
      <c r="F12994" s="2"/>
      <c r="G12994" s="2"/>
      <c r="H12994" s="2"/>
      <c r="I12994" s="2"/>
      <c r="J12994" s="2"/>
      <c r="K12994" s="2"/>
      <c r="L12994" s="2"/>
      <c r="M12994" s="2"/>
      <c r="N12994" s="2"/>
      <c r="O12994" s="2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</row>
    <row r="12995">
      <c r="A12995" s="2"/>
      <c r="B12995" s="2"/>
      <c r="C12995" s="2"/>
      <c r="D12995" s="2"/>
      <c r="E12995" s="2"/>
      <c r="F12995" s="2"/>
      <c r="G12995" s="2"/>
      <c r="H12995" s="2"/>
      <c r="I12995" s="2"/>
      <c r="J12995" s="2"/>
      <c r="K12995" s="2"/>
      <c r="L12995" s="2"/>
      <c r="M12995" s="2"/>
      <c r="N12995" s="2"/>
      <c r="O12995" s="2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</row>
    <row r="12996">
      <c r="A12996" s="2"/>
      <c r="B12996" s="2"/>
      <c r="C12996" s="2"/>
      <c r="D12996" s="2"/>
      <c r="E12996" s="2"/>
      <c r="F12996" s="2"/>
      <c r="G12996" s="2"/>
      <c r="H12996" s="2"/>
      <c r="I12996" s="2"/>
      <c r="J12996" s="2"/>
      <c r="K12996" s="2"/>
      <c r="L12996" s="2"/>
      <c r="M12996" s="2"/>
      <c r="N12996" s="2"/>
      <c r="O12996" s="2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</row>
    <row r="12997">
      <c r="A12997" s="2"/>
      <c r="B12997" s="2"/>
      <c r="C12997" s="2"/>
      <c r="D12997" s="2"/>
      <c r="E12997" s="2"/>
      <c r="F12997" s="2"/>
      <c r="G12997" s="2"/>
      <c r="H12997" s="2"/>
      <c r="I12997" s="2"/>
      <c r="J12997" s="2"/>
      <c r="K12997" s="2"/>
      <c r="L12997" s="2"/>
      <c r="M12997" s="2"/>
      <c r="N12997" s="2"/>
      <c r="O12997" s="2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</row>
    <row r="12998">
      <c r="A12998" s="2"/>
      <c r="B12998" s="2"/>
      <c r="C12998" s="2"/>
      <c r="D12998" s="2"/>
      <c r="E12998" s="2"/>
      <c r="F12998" s="2"/>
      <c r="G12998" s="2"/>
      <c r="H12998" s="2"/>
      <c r="I12998" s="2"/>
      <c r="J12998" s="2"/>
      <c r="K12998" s="2"/>
      <c r="L12998" s="2"/>
      <c r="M12998" s="2"/>
      <c r="N12998" s="2"/>
      <c r="O12998" s="2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</row>
    <row r="12999">
      <c r="A12999" s="2"/>
      <c r="B12999" s="2"/>
      <c r="C12999" s="2"/>
      <c r="D12999" s="2"/>
      <c r="E12999" s="2"/>
      <c r="F12999" s="2"/>
      <c r="G12999" s="2"/>
      <c r="H12999" s="2"/>
      <c r="I12999" s="2"/>
      <c r="J12999" s="2"/>
      <c r="K12999" s="2"/>
      <c r="L12999" s="2"/>
      <c r="M12999" s="2"/>
      <c r="N12999" s="2"/>
      <c r="O12999" s="2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</row>
    <row r="13000">
      <c r="A13000" s="2"/>
      <c r="B13000" s="2"/>
      <c r="C13000" s="2"/>
      <c r="D13000" s="2"/>
      <c r="E13000" s="2"/>
      <c r="F13000" s="2"/>
      <c r="G13000" s="2"/>
      <c r="H13000" s="2"/>
      <c r="I13000" s="2"/>
      <c r="J13000" s="2"/>
      <c r="K13000" s="2"/>
      <c r="L13000" s="2"/>
      <c r="M13000" s="2"/>
      <c r="N13000" s="2"/>
      <c r="O13000" s="2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</row>
    <row r="13001">
      <c r="A13001" s="2"/>
      <c r="B13001" s="2"/>
      <c r="C13001" s="2"/>
      <c r="D13001" s="2"/>
      <c r="E13001" s="2"/>
      <c r="F13001" s="2"/>
      <c r="G13001" s="2"/>
      <c r="H13001" s="2"/>
      <c r="I13001" s="2"/>
      <c r="J13001" s="2"/>
      <c r="K13001" s="2"/>
      <c r="L13001" s="2"/>
      <c r="M13001" s="2"/>
      <c r="N13001" s="2"/>
      <c r="O13001" s="2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</row>
    <row r="13002">
      <c r="A13002" s="2"/>
      <c r="B13002" s="2"/>
      <c r="C13002" s="2"/>
      <c r="D13002" s="2"/>
      <c r="E13002" s="2"/>
      <c r="F13002" s="2"/>
      <c r="G13002" s="2"/>
      <c r="H13002" s="2"/>
      <c r="I13002" s="2"/>
      <c r="J13002" s="2"/>
      <c r="K13002" s="2"/>
      <c r="L13002" s="2"/>
      <c r="M13002" s="2"/>
      <c r="N13002" s="2"/>
      <c r="O13002" s="2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</row>
    <row r="13003">
      <c r="A13003" s="2"/>
      <c r="B13003" s="2"/>
      <c r="C13003" s="2"/>
      <c r="D13003" s="2"/>
      <c r="E13003" s="2"/>
      <c r="F13003" s="2"/>
      <c r="G13003" s="2"/>
      <c r="H13003" s="2"/>
      <c r="I13003" s="2"/>
      <c r="J13003" s="2"/>
      <c r="K13003" s="2"/>
      <c r="L13003" s="2"/>
      <c r="M13003" s="2"/>
      <c r="N13003" s="2"/>
      <c r="O13003" s="2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</row>
    <row r="13004">
      <c r="A13004" s="2"/>
      <c r="B13004" s="2"/>
      <c r="C13004" s="2"/>
      <c r="D13004" s="2"/>
      <c r="E13004" s="2"/>
      <c r="F13004" s="2"/>
      <c r="G13004" s="2"/>
      <c r="H13004" s="2"/>
      <c r="I13004" s="2"/>
      <c r="J13004" s="2"/>
      <c r="K13004" s="2"/>
      <c r="L13004" s="2"/>
      <c r="M13004" s="2"/>
      <c r="N13004" s="2"/>
      <c r="O13004" s="2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</row>
    <row r="13005">
      <c r="A13005" s="2"/>
      <c r="B13005" s="2"/>
      <c r="C13005" s="2"/>
      <c r="D13005" s="2"/>
      <c r="E13005" s="2"/>
      <c r="F13005" s="2"/>
      <c r="G13005" s="2"/>
      <c r="H13005" s="2"/>
      <c r="I13005" s="2"/>
      <c r="J13005" s="2"/>
      <c r="K13005" s="2"/>
      <c r="L13005" s="2"/>
      <c r="M13005" s="2"/>
      <c r="N13005" s="2"/>
      <c r="O13005" s="2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</row>
    <row r="13006">
      <c r="A13006" s="2"/>
      <c r="B13006" s="2"/>
      <c r="C13006" s="2"/>
      <c r="D13006" s="2"/>
      <c r="E13006" s="2"/>
      <c r="F13006" s="2"/>
      <c r="G13006" s="2"/>
      <c r="H13006" s="2"/>
      <c r="I13006" s="2"/>
      <c r="J13006" s="2"/>
      <c r="K13006" s="2"/>
      <c r="L13006" s="2"/>
      <c r="M13006" s="2"/>
      <c r="N13006" s="2"/>
      <c r="O13006" s="2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</row>
    <row r="13007">
      <c r="A13007" s="2"/>
      <c r="B13007" s="2"/>
      <c r="C13007" s="2"/>
      <c r="D13007" s="2"/>
      <c r="E13007" s="2"/>
      <c r="F13007" s="2"/>
      <c r="G13007" s="2"/>
      <c r="H13007" s="2"/>
      <c r="I13007" s="2"/>
      <c r="J13007" s="2"/>
      <c r="K13007" s="2"/>
      <c r="L13007" s="2"/>
      <c r="M13007" s="2"/>
      <c r="N13007" s="2"/>
      <c r="O13007" s="2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</row>
    <row r="13008">
      <c r="A13008" s="2"/>
      <c r="B13008" s="2"/>
      <c r="C13008" s="2"/>
      <c r="D13008" s="2"/>
      <c r="E13008" s="2"/>
      <c r="F13008" s="2"/>
      <c r="G13008" s="2"/>
      <c r="H13008" s="2"/>
      <c r="I13008" s="2"/>
      <c r="J13008" s="2"/>
      <c r="K13008" s="2"/>
      <c r="L13008" s="2"/>
      <c r="M13008" s="2"/>
      <c r="N13008" s="2"/>
      <c r="O13008" s="2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</row>
    <row r="13009">
      <c r="A13009" s="2"/>
      <c r="B13009" s="2"/>
      <c r="C13009" s="2"/>
      <c r="D13009" s="2"/>
      <c r="E13009" s="2"/>
      <c r="F13009" s="2"/>
      <c r="G13009" s="2"/>
      <c r="H13009" s="2"/>
      <c r="I13009" s="2"/>
      <c r="J13009" s="2"/>
      <c r="K13009" s="2"/>
      <c r="L13009" s="2"/>
      <c r="M13009" s="2"/>
      <c r="N13009" s="2"/>
      <c r="O13009" s="2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</row>
    <row r="13010">
      <c r="A13010" s="2"/>
      <c r="B13010" s="2"/>
      <c r="C13010" s="2"/>
      <c r="D13010" s="2"/>
      <c r="E13010" s="2"/>
      <c r="F13010" s="2"/>
      <c r="G13010" s="2"/>
      <c r="H13010" s="2"/>
      <c r="I13010" s="2"/>
      <c r="J13010" s="2"/>
      <c r="K13010" s="2"/>
      <c r="L13010" s="2"/>
      <c r="M13010" s="2"/>
      <c r="N13010" s="2"/>
      <c r="O13010" s="2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</row>
    <row r="13011">
      <c r="A13011" s="2"/>
      <c r="B13011" s="2"/>
      <c r="C13011" s="2"/>
      <c r="D13011" s="2"/>
      <c r="E13011" s="2"/>
      <c r="F13011" s="2"/>
      <c r="G13011" s="2"/>
      <c r="H13011" s="2"/>
      <c r="I13011" s="2"/>
      <c r="J13011" s="2"/>
      <c r="K13011" s="2"/>
      <c r="L13011" s="2"/>
      <c r="M13011" s="2"/>
      <c r="N13011" s="2"/>
      <c r="O13011" s="2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</row>
    <row r="13012">
      <c r="A13012" s="2"/>
      <c r="B13012" s="2"/>
      <c r="C13012" s="2"/>
      <c r="D13012" s="2"/>
      <c r="E13012" s="2"/>
      <c r="F13012" s="2"/>
      <c r="G13012" s="2"/>
      <c r="H13012" s="2"/>
      <c r="I13012" s="2"/>
      <c r="J13012" s="2"/>
      <c r="K13012" s="2"/>
      <c r="L13012" s="2"/>
      <c r="M13012" s="2"/>
      <c r="N13012" s="2"/>
      <c r="O13012" s="2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</row>
    <row r="13013">
      <c r="A13013" s="2"/>
      <c r="B13013" s="2"/>
      <c r="C13013" s="2"/>
      <c r="D13013" s="2"/>
      <c r="E13013" s="2"/>
      <c r="F13013" s="2"/>
      <c r="G13013" s="2"/>
      <c r="H13013" s="2"/>
      <c r="I13013" s="2"/>
      <c r="J13013" s="2"/>
      <c r="K13013" s="2"/>
      <c r="L13013" s="2"/>
      <c r="M13013" s="2"/>
      <c r="N13013" s="2"/>
      <c r="O13013" s="2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</row>
    <row r="13014">
      <c r="A13014" s="2"/>
      <c r="B13014" s="2"/>
      <c r="C13014" s="2"/>
      <c r="D13014" s="2"/>
      <c r="E13014" s="2"/>
      <c r="F13014" s="2"/>
      <c r="G13014" s="2"/>
      <c r="H13014" s="2"/>
      <c r="I13014" s="2"/>
      <c r="J13014" s="2"/>
      <c r="K13014" s="2"/>
      <c r="L13014" s="2"/>
      <c r="M13014" s="2"/>
      <c r="N13014" s="2"/>
      <c r="O13014" s="2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</row>
    <row r="13015">
      <c r="A13015" s="2"/>
      <c r="B13015" s="2"/>
      <c r="C13015" s="2"/>
      <c r="D13015" s="2"/>
      <c r="E13015" s="2"/>
      <c r="F13015" s="2"/>
      <c r="G13015" s="2"/>
      <c r="H13015" s="2"/>
      <c r="I13015" s="2"/>
      <c r="J13015" s="2"/>
      <c r="K13015" s="2"/>
      <c r="L13015" s="2"/>
      <c r="M13015" s="2"/>
      <c r="N13015" s="2"/>
      <c r="O13015" s="2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</row>
    <row r="13016">
      <c r="A13016" s="2"/>
      <c r="B13016" s="2"/>
      <c r="C13016" s="2"/>
      <c r="D13016" s="2"/>
      <c r="E13016" s="2"/>
      <c r="F13016" s="2"/>
      <c r="G13016" s="2"/>
      <c r="H13016" s="2"/>
      <c r="I13016" s="2"/>
      <c r="J13016" s="2"/>
      <c r="K13016" s="2"/>
      <c r="L13016" s="2"/>
      <c r="M13016" s="2"/>
      <c r="N13016" s="2"/>
      <c r="O13016" s="2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</row>
    <row r="13017">
      <c r="A13017" s="2"/>
      <c r="B13017" s="2"/>
      <c r="C13017" s="2"/>
      <c r="D13017" s="2"/>
      <c r="E13017" s="2"/>
      <c r="F13017" s="2"/>
      <c r="G13017" s="2"/>
      <c r="H13017" s="2"/>
      <c r="I13017" s="2"/>
      <c r="J13017" s="2"/>
      <c r="K13017" s="2"/>
      <c r="L13017" s="2"/>
      <c r="M13017" s="2"/>
      <c r="N13017" s="2"/>
      <c r="O13017" s="2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</row>
    <row r="13018">
      <c r="A13018" s="2"/>
      <c r="B13018" s="2"/>
      <c r="C13018" s="2"/>
      <c r="D13018" s="2"/>
      <c r="E13018" s="2"/>
      <c r="F13018" s="2"/>
      <c r="G13018" s="2"/>
      <c r="H13018" s="2"/>
      <c r="I13018" s="2"/>
      <c r="J13018" s="2"/>
      <c r="K13018" s="2"/>
      <c r="L13018" s="2"/>
      <c r="M13018" s="2"/>
      <c r="N13018" s="2"/>
      <c r="O13018" s="2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</row>
    <row r="13019">
      <c r="A13019" s="2"/>
      <c r="B13019" s="2"/>
      <c r="C13019" s="2"/>
      <c r="D13019" s="2"/>
      <c r="E13019" s="2"/>
      <c r="F13019" s="2"/>
      <c r="G13019" s="2"/>
      <c r="H13019" s="2"/>
      <c r="I13019" s="2"/>
      <c r="J13019" s="2"/>
      <c r="K13019" s="2"/>
      <c r="L13019" s="2"/>
      <c r="M13019" s="2"/>
      <c r="N13019" s="2"/>
      <c r="O13019" s="2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</row>
    <row r="13020">
      <c r="A13020" s="2"/>
      <c r="B13020" s="2"/>
      <c r="C13020" s="2"/>
      <c r="D13020" s="2"/>
      <c r="E13020" s="2"/>
      <c r="F13020" s="2"/>
      <c r="G13020" s="2"/>
      <c r="H13020" s="2"/>
      <c r="I13020" s="2"/>
      <c r="J13020" s="2"/>
      <c r="K13020" s="2"/>
      <c r="L13020" s="2"/>
      <c r="M13020" s="2"/>
      <c r="N13020" s="2"/>
      <c r="O13020" s="2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</row>
    <row r="13021">
      <c r="A13021" s="2"/>
      <c r="B13021" s="2"/>
      <c r="C13021" s="2"/>
      <c r="D13021" s="2"/>
      <c r="E13021" s="2"/>
      <c r="F13021" s="2"/>
      <c r="G13021" s="2"/>
      <c r="H13021" s="2"/>
      <c r="I13021" s="2"/>
      <c r="J13021" s="2"/>
      <c r="K13021" s="2"/>
      <c r="L13021" s="2"/>
      <c r="M13021" s="2"/>
      <c r="N13021" s="2"/>
      <c r="O13021" s="2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</row>
    <row r="13022">
      <c r="A13022" s="2"/>
      <c r="B13022" s="2"/>
      <c r="C13022" s="2"/>
      <c r="D13022" s="2"/>
      <c r="E13022" s="2"/>
      <c r="F13022" s="2"/>
      <c r="G13022" s="2"/>
      <c r="H13022" s="2"/>
      <c r="I13022" s="2"/>
      <c r="J13022" s="2"/>
      <c r="K13022" s="2"/>
      <c r="L13022" s="2"/>
      <c r="M13022" s="2"/>
      <c r="N13022" s="2"/>
      <c r="O13022" s="2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</row>
    <row r="13023">
      <c r="A13023" s="2"/>
      <c r="B13023" s="2"/>
      <c r="C13023" s="2"/>
      <c r="D13023" s="2"/>
      <c r="E13023" s="2"/>
      <c r="F13023" s="2"/>
      <c r="G13023" s="2"/>
      <c r="H13023" s="2"/>
      <c r="I13023" s="2"/>
      <c r="J13023" s="2"/>
      <c r="K13023" s="2"/>
      <c r="L13023" s="2"/>
      <c r="M13023" s="2"/>
      <c r="N13023" s="2"/>
      <c r="O13023" s="2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</row>
    <row r="13024">
      <c r="A13024" s="2"/>
      <c r="B13024" s="2"/>
      <c r="C13024" s="2"/>
      <c r="D13024" s="2"/>
      <c r="E13024" s="2"/>
      <c r="F13024" s="2"/>
      <c r="G13024" s="2"/>
      <c r="H13024" s="2"/>
      <c r="I13024" s="2"/>
      <c r="J13024" s="2"/>
      <c r="K13024" s="2"/>
      <c r="L13024" s="2"/>
      <c r="M13024" s="2"/>
      <c r="N13024" s="2"/>
      <c r="O13024" s="2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</row>
    <row r="13025">
      <c r="A13025" s="2"/>
      <c r="B13025" s="2"/>
      <c r="C13025" s="2"/>
      <c r="D13025" s="2"/>
      <c r="E13025" s="2"/>
      <c r="F13025" s="2"/>
      <c r="G13025" s="2"/>
      <c r="H13025" s="2"/>
      <c r="I13025" s="2"/>
      <c r="J13025" s="2"/>
      <c r="K13025" s="2"/>
      <c r="L13025" s="2"/>
      <c r="M13025" s="2"/>
      <c r="N13025" s="2"/>
      <c r="O13025" s="2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</row>
    <row r="13026">
      <c r="A13026" s="2"/>
      <c r="B13026" s="2"/>
      <c r="C13026" s="2"/>
      <c r="D13026" s="2"/>
      <c r="E13026" s="2"/>
      <c r="F13026" s="2"/>
      <c r="G13026" s="2"/>
      <c r="H13026" s="2"/>
      <c r="I13026" s="2"/>
      <c r="J13026" s="2"/>
      <c r="K13026" s="2"/>
      <c r="L13026" s="2"/>
      <c r="M13026" s="2"/>
      <c r="N13026" s="2"/>
      <c r="O13026" s="2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</row>
    <row r="13027">
      <c r="A13027" s="2"/>
      <c r="B13027" s="2"/>
      <c r="C13027" s="2"/>
      <c r="D13027" s="2"/>
      <c r="E13027" s="2"/>
      <c r="F13027" s="2"/>
      <c r="G13027" s="2"/>
      <c r="H13027" s="2"/>
      <c r="I13027" s="2"/>
      <c r="J13027" s="2"/>
      <c r="K13027" s="2"/>
      <c r="L13027" s="2"/>
      <c r="M13027" s="2"/>
      <c r="N13027" s="2"/>
      <c r="O13027" s="2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</row>
    <row r="13028">
      <c r="A13028" s="2"/>
      <c r="B13028" s="2"/>
      <c r="C13028" s="2"/>
      <c r="D13028" s="2"/>
      <c r="E13028" s="2"/>
      <c r="F13028" s="2"/>
      <c r="G13028" s="2"/>
      <c r="H13028" s="2"/>
      <c r="I13028" s="2"/>
      <c r="J13028" s="2"/>
      <c r="K13028" s="2"/>
      <c r="L13028" s="2"/>
      <c r="M13028" s="2"/>
      <c r="N13028" s="2"/>
      <c r="O13028" s="2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</row>
    <row r="13029">
      <c r="A13029" s="2"/>
      <c r="B13029" s="2"/>
      <c r="C13029" s="2"/>
      <c r="D13029" s="2"/>
      <c r="E13029" s="2"/>
      <c r="F13029" s="2"/>
      <c r="G13029" s="2"/>
      <c r="H13029" s="2"/>
      <c r="I13029" s="2"/>
      <c r="J13029" s="2"/>
      <c r="K13029" s="2"/>
      <c r="L13029" s="2"/>
      <c r="M13029" s="2"/>
      <c r="N13029" s="2"/>
      <c r="O13029" s="2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</row>
    <row r="13030">
      <c r="A13030" s="2"/>
      <c r="B13030" s="2"/>
      <c r="C13030" s="2"/>
      <c r="D13030" s="2"/>
      <c r="E13030" s="2"/>
      <c r="F13030" s="2"/>
      <c r="G13030" s="2"/>
      <c r="H13030" s="2"/>
      <c r="I13030" s="2"/>
      <c r="J13030" s="2"/>
      <c r="K13030" s="2"/>
      <c r="L13030" s="2"/>
      <c r="M13030" s="2"/>
      <c r="N13030" s="2"/>
      <c r="O13030" s="2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</row>
    <row r="13031">
      <c r="A13031" s="2"/>
      <c r="B13031" s="2"/>
      <c r="C13031" s="2"/>
      <c r="D13031" s="2"/>
      <c r="E13031" s="2"/>
      <c r="F13031" s="2"/>
      <c r="G13031" s="2"/>
      <c r="H13031" s="2"/>
      <c r="I13031" s="2"/>
      <c r="J13031" s="2"/>
      <c r="K13031" s="2"/>
      <c r="L13031" s="2"/>
      <c r="M13031" s="2"/>
      <c r="N13031" s="2"/>
      <c r="O13031" s="2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</row>
    <row r="13032">
      <c r="A13032" s="2"/>
      <c r="B13032" s="2"/>
      <c r="C13032" s="2"/>
      <c r="D13032" s="2"/>
      <c r="E13032" s="2"/>
      <c r="F13032" s="2"/>
      <c r="G13032" s="2"/>
      <c r="H13032" s="2"/>
      <c r="I13032" s="2"/>
      <c r="J13032" s="2"/>
      <c r="K13032" s="2"/>
      <c r="L13032" s="2"/>
      <c r="M13032" s="2"/>
      <c r="N13032" s="2"/>
      <c r="O13032" s="2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</row>
    <row r="13033">
      <c r="A13033" s="2"/>
      <c r="B13033" s="2"/>
      <c r="C13033" s="2"/>
      <c r="D13033" s="2"/>
      <c r="E13033" s="2"/>
      <c r="F13033" s="2"/>
      <c r="G13033" s="2"/>
      <c r="H13033" s="2"/>
      <c r="I13033" s="2"/>
      <c r="J13033" s="2"/>
      <c r="K13033" s="2"/>
      <c r="L13033" s="2"/>
      <c r="M13033" s="2"/>
      <c r="N13033" s="2"/>
      <c r="O13033" s="2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</row>
    <row r="13034">
      <c r="A13034" s="2"/>
      <c r="B13034" s="2"/>
      <c r="C13034" s="2"/>
      <c r="D13034" s="2"/>
      <c r="E13034" s="2"/>
      <c r="F13034" s="2"/>
      <c r="G13034" s="2"/>
      <c r="H13034" s="2"/>
      <c r="I13034" s="2"/>
      <c r="J13034" s="2"/>
      <c r="K13034" s="2"/>
      <c r="L13034" s="2"/>
      <c r="M13034" s="2"/>
      <c r="N13034" s="2"/>
      <c r="O13034" s="2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</row>
    <row r="13035">
      <c r="A13035" s="2"/>
      <c r="B13035" s="2"/>
      <c r="C13035" s="2"/>
      <c r="D13035" s="2"/>
      <c r="E13035" s="2"/>
      <c r="F13035" s="2"/>
      <c r="G13035" s="2"/>
      <c r="H13035" s="2"/>
      <c r="I13035" s="2"/>
      <c r="J13035" s="2"/>
      <c r="K13035" s="2"/>
      <c r="L13035" s="2"/>
      <c r="M13035" s="2"/>
      <c r="N13035" s="2"/>
      <c r="O13035" s="2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</row>
    <row r="13036">
      <c r="A13036" s="2"/>
      <c r="B13036" s="2"/>
      <c r="C13036" s="2"/>
      <c r="D13036" s="2"/>
      <c r="E13036" s="2"/>
      <c r="F13036" s="2"/>
      <c r="G13036" s="2"/>
      <c r="H13036" s="2"/>
      <c r="I13036" s="2"/>
      <c r="J13036" s="2"/>
      <c r="K13036" s="2"/>
      <c r="L13036" s="2"/>
      <c r="M13036" s="2"/>
      <c r="N13036" s="2"/>
      <c r="O13036" s="2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</row>
    <row r="13037">
      <c r="A13037" s="2"/>
      <c r="B13037" s="2"/>
      <c r="C13037" s="2"/>
      <c r="D13037" s="2"/>
      <c r="E13037" s="2"/>
      <c r="F13037" s="2"/>
      <c r="G13037" s="2"/>
      <c r="H13037" s="2"/>
      <c r="I13037" s="2"/>
      <c r="J13037" s="2"/>
      <c r="K13037" s="2"/>
      <c r="L13037" s="2"/>
      <c r="M13037" s="2"/>
      <c r="N13037" s="2"/>
      <c r="O13037" s="2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</row>
    <row r="13038">
      <c r="A13038" s="2"/>
      <c r="B13038" s="2"/>
      <c r="C13038" s="2"/>
      <c r="D13038" s="2"/>
      <c r="E13038" s="2"/>
      <c r="F13038" s="2"/>
      <c r="G13038" s="2"/>
      <c r="H13038" s="2"/>
      <c r="I13038" s="2"/>
      <c r="J13038" s="2"/>
      <c r="K13038" s="2"/>
      <c r="L13038" s="2"/>
      <c r="M13038" s="2"/>
      <c r="N13038" s="2"/>
      <c r="O13038" s="2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</row>
    <row r="13039">
      <c r="A13039" s="2"/>
      <c r="B13039" s="2"/>
      <c r="C13039" s="2"/>
      <c r="D13039" s="2"/>
      <c r="E13039" s="2"/>
      <c r="F13039" s="2"/>
      <c r="G13039" s="2"/>
      <c r="H13039" s="2"/>
      <c r="I13039" s="2"/>
      <c r="J13039" s="2"/>
      <c r="K13039" s="2"/>
      <c r="L13039" s="2"/>
      <c r="M13039" s="2"/>
      <c r="N13039" s="2"/>
      <c r="O13039" s="2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</row>
    <row r="13040">
      <c r="A13040" s="2"/>
      <c r="B13040" s="2"/>
      <c r="C13040" s="2"/>
      <c r="D13040" s="2"/>
      <c r="E13040" s="2"/>
      <c r="F13040" s="2"/>
      <c r="G13040" s="2"/>
      <c r="H13040" s="2"/>
      <c r="I13040" s="2"/>
      <c r="J13040" s="2"/>
      <c r="K13040" s="2"/>
      <c r="L13040" s="2"/>
      <c r="M13040" s="2"/>
      <c r="N13040" s="2"/>
      <c r="O13040" s="2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</row>
    <row r="13041">
      <c r="A13041" s="2"/>
      <c r="B13041" s="2"/>
      <c r="C13041" s="2"/>
      <c r="D13041" s="2"/>
      <c r="E13041" s="2"/>
      <c r="F13041" s="2"/>
      <c r="G13041" s="2"/>
      <c r="H13041" s="2"/>
      <c r="I13041" s="2"/>
      <c r="J13041" s="2"/>
      <c r="K13041" s="2"/>
      <c r="L13041" s="2"/>
      <c r="M13041" s="2"/>
      <c r="N13041" s="2"/>
      <c r="O13041" s="2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</row>
    <row r="13042">
      <c r="A13042" s="2"/>
      <c r="B13042" s="2"/>
      <c r="C13042" s="2"/>
      <c r="D13042" s="2"/>
      <c r="E13042" s="2"/>
      <c r="F13042" s="2"/>
      <c r="G13042" s="2"/>
      <c r="H13042" s="2"/>
      <c r="I13042" s="2"/>
      <c r="J13042" s="2"/>
      <c r="K13042" s="2"/>
      <c r="L13042" s="2"/>
      <c r="M13042" s="2"/>
      <c r="N13042" s="2"/>
      <c r="O13042" s="2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</row>
    <row r="13043">
      <c r="A13043" s="2"/>
      <c r="B13043" s="2"/>
      <c r="C13043" s="2"/>
      <c r="D13043" s="2"/>
      <c r="E13043" s="2"/>
      <c r="F13043" s="2"/>
      <c r="G13043" s="2"/>
      <c r="H13043" s="2"/>
      <c r="I13043" s="2"/>
      <c r="J13043" s="2"/>
      <c r="K13043" s="2"/>
      <c r="L13043" s="2"/>
      <c r="M13043" s="2"/>
      <c r="N13043" s="2"/>
      <c r="O13043" s="2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</row>
    <row r="13044">
      <c r="A13044" s="2"/>
      <c r="B13044" s="2"/>
      <c r="C13044" s="2"/>
      <c r="D13044" s="2"/>
      <c r="E13044" s="2"/>
      <c r="F13044" s="2"/>
      <c r="G13044" s="2"/>
      <c r="H13044" s="2"/>
      <c r="I13044" s="2"/>
      <c r="J13044" s="2"/>
      <c r="K13044" s="2"/>
      <c r="L13044" s="2"/>
      <c r="M13044" s="2"/>
      <c r="N13044" s="2"/>
      <c r="O13044" s="2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</row>
    <row r="13045">
      <c r="A13045" s="2"/>
      <c r="B13045" s="2"/>
      <c r="C13045" s="2"/>
      <c r="D13045" s="2"/>
      <c r="E13045" s="2"/>
      <c r="F13045" s="2"/>
      <c r="G13045" s="2"/>
      <c r="H13045" s="2"/>
      <c r="I13045" s="2"/>
      <c r="J13045" s="2"/>
      <c r="K13045" s="2"/>
      <c r="L13045" s="2"/>
      <c r="M13045" s="2"/>
      <c r="N13045" s="2"/>
      <c r="O13045" s="2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</row>
    <row r="13046">
      <c r="A13046" s="2"/>
      <c r="B13046" s="2"/>
      <c r="C13046" s="2"/>
      <c r="D13046" s="2"/>
      <c r="E13046" s="2"/>
      <c r="F13046" s="2"/>
      <c r="G13046" s="2"/>
      <c r="H13046" s="2"/>
      <c r="I13046" s="2"/>
      <c r="J13046" s="2"/>
      <c r="K13046" s="2"/>
      <c r="L13046" s="2"/>
      <c r="M13046" s="2"/>
      <c r="N13046" s="2"/>
      <c r="O13046" s="2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</row>
    <row r="13047">
      <c r="A13047" s="2"/>
      <c r="B13047" s="2"/>
      <c r="C13047" s="2"/>
      <c r="D13047" s="2"/>
      <c r="E13047" s="2"/>
      <c r="F13047" s="2"/>
      <c r="G13047" s="2"/>
      <c r="H13047" s="2"/>
      <c r="I13047" s="2"/>
      <c r="J13047" s="2"/>
      <c r="K13047" s="2"/>
      <c r="L13047" s="2"/>
      <c r="M13047" s="2"/>
      <c r="N13047" s="2"/>
      <c r="O13047" s="2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</row>
    <row r="13048">
      <c r="A13048" s="2"/>
      <c r="B13048" s="2"/>
      <c r="C13048" s="2"/>
      <c r="D13048" s="2"/>
      <c r="E13048" s="2"/>
      <c r="F13048" s="2"/>
      <c r="G13048" s="2"/>
      <c r="H13048" s="2"/>
      <c r="I13048" s="2"/>
      <c r="J13048" s="2"/>
      <c r="K13048" s="2"/>
      <c r="L13048" s="2"/>
      <c r="M13048" s="2"/>
      <c r="N13048" s="2"/>
      <c r="O13048" s="2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</row>
    <row r="13049">
      <c r="A13049" s="2"/>
      <c r="B13049" s="2"/>
      <c r="C13049" s="2"/>
      <c r="D13049" s="2"/>
      <c r="E13049" s="2"/>
      <c r="F13049" s="2"/>
      <c r="G13049" s="2"/>
      <c r="H13049" s="2"/>
      <c r="I13049" s="2"/>
      <c r="J13049" s="2"/>
      <c r="K13049" s="2"/>
      <c r="L13049" s="2"/>
      <c r="M13049" s="2"/>
      <c r="N13049" s="2"/>
      <c r="O13049" s="2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</row>
    <row r="13050">
      <c r="A13050" s="2"/>
      <c r="B13050" s="2"/>
      <c r="C13050" s="2"/>
      <c r="D13050" s="2"/>
      <c r="E13050" s="2"/>
      <c r="F13050" s="2"/>
      <c r="G13050" s="2"/>
      <c r="H13050" s="2"/>
      <c r="I13050" s="2"/>
      <c r="J13050" s="2"/>
      <c r="K13050" s="2"/>
      <c r="L13050" s="2"/>
      <c r="M13050" s="2"/>
      <c r="N13050" s="2"/>
      <c r="O13050" s="2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</row>
    <row r="13051">
      <c r="A13051" s="2"/>
      <c r="B13051" s="2"/>
      <c r="C13051" s="2"/>
      <c r="D13051" s="2"/>
      <c r="E13051" s="2"/>
      <c r="F13051" s="2"/>
      <c r="G13051" s="2"/>
      <c r="H13051" s="2"/>
      <c r="I13051" s="2"/>
      <c r="J13051" s="2"/>
      <c r="K13051" s="2"/>
      <c r="L13051" s="2"/>
      <c r="M13051" s="2"/>
      <c r="N13051" s="2"/>
      <c r="O13051" s="2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</row>
    <row r="13052">
      <c r="A13052" s="2"/>
      <c r="B13052" s="2"/>
      <c r="C13052" s="2"/>
      <c r="D13052" s="2"/>
      <c r="E13052" s="2"/>
      <c r="F13052" s="2"/>
      <c r="G13052" s="2"/>
      <c r="H13052" s="2"/>
      <c r="I13052" s="2"/>
      <c r="J13052" s="2"/>
      <c r="K13052" s="2"/>
      <c r="L13052" s="2"/>
      <c r="M13052" s="2"/>
      <c r="N13052" s="2"/>
      <c r="O13052" s="2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</row>
    <row r="13053">
      <c r="A13053" s="2"/>
      <c r="B13053" s="2"/>
      <c r="C13053" s="2"/>
      <c r="D13053" s="2"/>
      <c r="E13053" s="2"/>
      <c r="F13053" s="2"/>
      <c r="G13053" s="2"/>
      <c r="H13053" s="2"/>
      <c r="I13053" s="2"/>
      <c r="J13053" s="2"/>
      <c r="K13053" s="2"/>
      <c r="L13053" s="2"/>
      <c r="M13053" s="2"/>
      <c r="N13053" s="2"/>
      <c r="O13053" s="2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</row>
    <row r="13054">
      <c r="A13054" s="2"/>
      <c r="B13054" s="2"/>
      <c r="C13054" s="2"/>
      <c r="D13054" s="2"/>
      <c r="E13054" s="2"/>
      <c r="F13054" s="2"/>
      <c r="G13054" s="2"/>
      <c r="H13054" s="2"/>
      <c r="I13054" s="2"/>
      <c r="J13054" s="2"/>
      <c r="K13054" s="2"/>
      <c r="L13054" s="2"/>
      <c r="M13054" s="2"/>
      <c r="N13054" s="2"/>
      <c r="O13054" s="2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</row>
    <row r="13055">
      <c r="A13055" s="2"/>
      <c r="B13055" s="2"/>
      <c r="C13055" s="2"/>
      <c r="D13055" s="2"/>
      <c r="E13055" s="2"/>
      <c r="F13055" s="2"/>
      <c r="G13055" s="2"/>
      <c r="H13055" s="2"/>
      <c r="I13055" s="2"/>
      <c r="J13055" s="2"/>
      <c r="K13055" s="2"/>
      <c r="L13055" s="2"/>
      <c r="M13055" s="2"/>
      <c r="N13055" s="2"/>
      <c r="O13055" s="2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</row>
    <row r="13056">
      <c r="A13056" s="2"/>
      <c r="B13056" s="2"/>
      <c r="C13056" s="2"/>
      <c r="D13056" s="2"/>
      <c r="E13056" s="2"/>
      <c r="F13056" s="2"/>
      <c r="G13056" s="2"/>
      <c r="H13056" s="2"/>
      <c r="I13056" s="2"/>
      <c r="J13056" s="2"/>
      <c r="K13056" s="2"/>
      <c r="L13056" s="2"/>
      <c r="M13056" s="2"/>
      <c r="N13056" s="2"/>
      <c r="O13056" s="2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</row>
    <row r="13057">
      <c r="A13057" s="2"/>
      <c r="B13057" s="2"/>
      <c r="C13057" s="2"/>
      <c r="D13057" s="2"/>
      <c r="E13057" s="2"/>
      <c r="F13057" s="2"/>
      <c r="G13057" s="2"/>
      <c r="H13057" s="2"/>
      <c r="I13057" s="2"/>
      <c r="J13057" s="2"/>
      <c r="K13057" s="2"/>
      <c r="L13057" s="2"/>
      <c r="M13057" s="2"/>
      <c r="N13057" s="2"/>
      <c r="O13057" s="2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</row>
    <row r="13058">
      <c r="A13058" s="2"/>
      <c r="B13058" s="2"/>
      <c r="C13058" s="2"/>
      <c r="D13058" s="2"/>
      <c r="E13058" s="2"/>
      <c r="F13058" s="2"/>
      <c r="G13058" s="2"/>
      <c r="H13058" s="2"/>
      <c r="I13058" s="2"/>
      <c r="J13058" s="2"/>
      <c r="K13058" s="2"/>
      <c r="L13058" s="2"/>
      <c r="M13058" s="2"/>
      <c r="N13058" s="2"/>
      <c r="O13058" s="2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</row>
    <row r="13059">
      <c r="A13059" s="2"/>
      <c r="B13059" s="2"/>
      <c r="C13059" s="2"/>
      <c r="D13059" s="2"/>
      <c r="E13059" s="2"/>
      <c r="F13059" s="2"/>
      <c r="G13059" s="2"/>
      <c r="H13059" s="2"/>
      <c r="I13059" s="2"/>
      <c r="J13059" s="2"/>
      <c r="K13059" s="2"/>
      <c r="L13059" s="2"/>
      <c r="M13059" s="2"/>
      <c r="N13059" s="2"/>
      <c r="O13059" s="2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</row>
    <row r="13060">
      <c r="A13060" s="2"/>
      <c r="B13060" s="2"/>
      <c r="C13060" s="2"/>
      <c r="D13060" s="2"/>
      <c r="E13060" s="2"/>
      <c r="F13060" s="2"/>
      <c r="G13060" s="2"/>
      <c r="H13060" s="2"/>
      <c r="I13060" s="2"/>
      <c r="J13060" s="2"/>
      <c r="K13060" s="2"/>
      <c r="L13060" s="2"/>
      <c r="M13060" s="2"/>
      <c r="N13060" s="2"/>
      <c r="O13060" s="2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</row>
    <row r="13061">
      <c r="A13061" s="2"/>
      <c r="B13061" s="2"/>
      <c r="C13061" s="2"/>
      <c r="D13061" s="2"/>
      <c r="E13061" s="2"/>
      <c r="F13061" s="2"/>
      <c r="G13061" s="2"/>
      <c r="H13061" s="2"/>
      <c r="I13061" s="2"/>
      <c r="J13061" s="2"/>
      <c r="K13061" s="2"/>
      <c r="L13061" s="2"/>
      <c r="M13061" s="2"/>
      <c r="N13061" s="2"/>
      <c r="O13061" s="2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</row>
    <row r="13062">
      <c r="A13062" s="2"/>
      <c r="B13062" s="2"/>
      <c r="C13062" s="2"/>
      <c r="D13062" s="2"/>
      <c r="E13062" s="2"/>
      <c r="F13062" s="2"/>
      <c r="G13062" s="2"/>
      <c r="H13062" s="2"/>
      <c r="I13062" s="2"/>
      <c r="J13062" s="2"/>
      <c r="K13062" s="2"/>
      <c r="L13062" s="2"/>
      <c r="M13062" s="2"/>
      <c r="N13062" s="2"/>
      <c r="O13062" s="2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</row>
    <row r="13063">
      <c r="A13063" s="2"/>
      <c r="B13063" s="2"/>
      <c r="C13063" s="2"/>
      <c r="D13063" s="2"/>
      <c r="E13063" s="2"/>
      <c r="F13063" s="2"/>
      <c r="G13063" s="2"/>
      <c r="H13063" s="2"/>
      <c r="I13063" s="2"/>
      <c r="J13063" s="2"/>
      <c r="K13063" s="2"/>
      <c r="L13063" s="2"/>
      <c r="M13063" s="2"/>
      <c r="N13063" s="2"/>
      <c r="O13063" s="2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</row>
    <row r="13064">
      <c r="A13064" s="2"/>
      <c r="B13064" s="2"/>
      <c r="C13064" s="2"/>
      <c r="D13064" s="2"/>
      <c r="E13064" s="2"/>
      <c r="F13064" s="2"/>
      <c r="G13064" s="2"/>
      <c r="H13064" s="2"/>
      <c r="I13064" s="2"/>
      <c r="J13064" s="2"/>
      <c r="K13064" s="2"/>
      <c r="L13064" s="2"/>
      <c r="M13064" s="2"/>
      <c r="N13064" s="2"/>
      <c r="O13064" s="2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</row>
    <row r="13065">
      <c r="A13065" s="2"/>
      <c r="B13065" s="2"/>
      <c r="C13065" s="2"/>
      <c r="D13065" s="2"/>
      <c r="E13065" s="2"/>
      <c r="F13065" s="2"/>
      <c r="G13065" s="2"/>
      <c r="H13065" s="2"/>
      <c r="I13065" s="2"/>
      <c r="J13065" s="2"/>
      <c r="K13065" s="2"/>
      <c r="L13065" s="2"/>
      <c r="M13065" s="2"/>
      <c r="N13065" s="2"/>
      <c r="O13065" s="2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</row>
    <row r="13066">
      <c r="A13066" s="2"/>
      <c r="B13066" s="2"/>
      <c r="C13066" s="2"/>
      <c r="D13066" s="2"/>
      <c r="E13066" s="2"/>
      <c r="F13066" s="2"/>
      <c r="G13066" s="2"/>
      <c r="H13066" s="2"/>
      <c r="I13066" s="2"/>
      <c r="J13066" s="2"/>
      <c r="K13066" s="2"/>
      <c r="L13066" s="2"/>
      <c r="M13066" s="2"/>
      <c r="N13066" s="2"/>
      <c r="O13066" s="2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</row>
    <row r="13067">
      <c r="A13067" s="2"/>
      <c r="B13067" s="2"/>
      <c r="C13067" s="2"/>
      <c r="D13067" s="2"/>
      <c r="E13067" s="2"/>
      <c r="F13067" s="2"/>
      <c r="G13067" s="2"/>
      <c r="H13067" s="2"/>
      <c r="I13067" s="2"/>
      <c r="J13067" s="2"/>
      <c r="K13067" s="2"/>
      <c r="L13067" s="2"/>
      <c r="M13067" s="2"/>
      <c r="N13067" s="2"/>
      <c r="O13067" s="2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</row>
    <row r="13068">
      <c r="A13068" s="2"/>
      <c r="B13068" s="2"/>
      <c r="C13068" s="2"/>
      <c r="D13068" s="2"/>
      <c r="E13068" s="2"/>
      <c r="F13068" s="2"/>
      <c r="G13068" s="2"/>
      <c r="H13068" s="2"/>
      <c r="I13068" s="2"/>
      <c r="J13068" s="2"/>
      <c r="K13068" s="2"/>
      <c r="L13068" s="2"/>
      <c r="M13068" s="2"/>
      <c r="N13068" s="2"/>
      <c r="O13068" s="2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</row>
    <row r="13069">
      <c r="A13069" s="2"/>
      <c r="B13069" s="2"/>
      <c r="C13069" s="2"/>
      <c r="D13069" s="2"/>
      <c r="E13069" s="2"/>
      <c r="F13069" s="2"/>
      <c r="G13069" s="2"/>
      <c r="H13069" s="2"/>
      <c r="I13069" s="2"/>
      <c r="J13069" s="2"/>
      <c r="K13069" s="2"/>
      <c r="L13069" s="2"/>
      <c r="M13069" s="2"/>
      <c r="N13069" s="2"/>
      <c r="O13069" s="2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</row>
    <row r="13070">
      <c r="A13070" s="2"/>
      <c r="B13070" s="2"/>
      <c r="C13070" s="2"/>
      <c r="D13070" s="2"/>
      <c r="E13070" s="2"/>
      <c r="F13070" s="2"/>
      <c r="G13070" s="2"/>
      <c r="H13070" s="2"/>
      <c r="I13070" s="2"/>
      <c r="J13070" s="2"/>
      <c r="K13070" s="2"/>
      <c r="L13070" s="2"/>
      <c r="M13070" s="2"/>
      <c r="N13070" s="2"/>
      <c r="O13070" s="2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</row>
    <row r="13071">
      <c r="A13071" s="2"/>
      <c r="B13071" s="2"/>
      <c r="C13071" s="2"/>
      <c r="D13071" s="2"/>
      <c r="E13071" s="2"/>
      <c r="F13071" s="2"/>
      <c r="G13071" s="2"/>
      <c r="H13071" s="2"/>
      <c r="I13071" s="2"/>
      <c r="J13071" s="2"/>
      <c r="K13071" s="2"/>
      <c r="L13071" s="2"/>
      <c r="M13071" s="2"/>
      <c r="N13071" s="2"/>
      <c r="O13071" s="2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</row>
    <row r="13072">
      <c r="A13072" s="2"/>
      <c r="B13072" s="2"/>
      <c r="C13072" s="2"/>
      <c r="D13072" s="2"/>
      <c r="E13072" s="2"/>
      <c r="F13072" s="2"/>
      <c r="G13072" s="2"/>
      <c r="H13072" s="2"/>
      <c r="I13072" s="2"/>
      <c r="J13072" s="2"/>
      <c r="K13072" s="2"/>
      <c r="L13072" s="2"/>
      <c r="M13072" s="2"/>
      <c r="N13072" s="2"/>
      <c r="O13072" s="2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</row>
    <row r="13073">
      <c r="A13073" s="2"/>
      <c r="B13073" s="2"/>
      <c r="C13073" s="2"/>
      <c r="D13073" s="2"/>
      <c r="E13073" s="2"/>
      <c r="F13073" s="2"/>
      <c r="G13073" s="2"/>
      <c r="H13073" s="2"/>
      <c r="I13073" s="2"/>
      <c r="J13073" s="2"/>
      <c r="K13073" s="2"/>
      <c r="L13073" s="2"/>
      <c r="M13073" s="2"/>
      <c r="N13073" s="2"/>
      <c r="O13073" s="2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</row>
    <row r="13074">
      <c r="A13074" s="2"/>
      <c r="B13074" s="2"/>
      <c r="C13074" s="2"/>
      <c r="D13074" s="2"/>
      <c r="E13074" s="2"/>
      <c r="F13074" s="2"/>
      <c r="G13074" s="2"/>
      <c r="H13074" s="2"/>
      <c r="I13074" s="2"/>
      <c r="J13074" s="2"/>
      <c r="K13074" s="2"/>
      <c r="L13074" s="2"/>
      <c r="M13074" s="2"/>
      <c r="N13074" s="2"/>
      <c r="O13074" s="2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</row>
    <row r="13075">
      <c r="A13075" s="2"/>
      <c r="B13075" s="2"/>
      <c r="C13075" s="2"/>
      <c r="D13075" s="2"/>
      <c r="E13075" s="2"/>
      <c r="F13075" s="2"/>
      <c r="G13075" s="2"/>
      <c r="H13075" s="2"/>
      <c r="I13075" s="2"/>
      <c r="J13075" s="2"/>
      <c r="K13075" s="2"/>
      <c r="L13075" s="2"/>
      <c r="M13075" s="2"/>
      <c r="N13075" s="2"/>
      <c r="O13075" s="2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</row>
    <row r="13076">
      <c r="A13076" s="2"/>
      <c r="B13076" s="2"/>
      <c r="C13076" s="2"/>
      <c r="D13076" s="2"/>
      <c r="E13076" s="2"/>
      <c r="F13076" s="2"/>
      <c r="G13076" s="2"/>
      <c r="H13076" s="2"/>
      <c r="I13076" s="2"/>
      <c r="J13076" s="2"/>
      <c r="K13076" s="2"/>
      <c r="L13076" s="2"/>
      <c r="M13076" s="2"/>
      <c r="N13076" s="2"/>
      <c r="O13076" s="2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</row>
    <row r="13077">
      <c r="A13077" s="2"/>
      <c r="B13077" s="2"/>
      <c r="C13077" s="2"/>
      <c r="D13077" s="2"/>
      <c r="E13077" s="2"/>
      <c r="F13077" s="2"/>
      <c r="G13077" s="2"/>
      <c r="H13077" s="2"/>
      <c r="I13077" s="2"/>
      <c r="J13077" s="2"/>
      <c r="K13077" s="2"/>
      <c r="L13077" s="2"/>
      <c r="M13077" s="2"/>
      <c r="N13077" s="2"/>
      <c r="O13077" s="2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</row>
    <row r="13078">
      <c r="A13078" s="2"/>
      <c r="B13078" s="2"/>
      <c r="C13078" s="2"/>
      <c r="D13078" s="2"/>
      <c r="E13078" s="2"/>
      <c r="F13078" s="2"/>
      <c r="G13078" s="2"/>
      <c r="H13078" s="2"/>
      <c r="I13078" s="2"/>
      <c r="J13078" s="2"/>
      <c r="K13078" s="2"/>
      <c r="L13078" s="2"/>
      <c r="M13078" s="2"/>
      <c r="N13078" s="2"/>
      <c r="O13078" s="2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</row>
    <row r="13079">
      <c r="A13079" s="2"/>
      <c r="B13079" s="2"/>
      <c r="C13079" s="2"/>
      <c r="D13079" s="2"/>
      <c r="E13079" s="2"/>
      <c r="F13079" s="2"/>
      <c r="G13079" s="2"/>
      <c r="H13079" s="2"/>
      <c r="I13079" s="2"/>
      <c r="J13079" s="2"/>
      <c r="K13079" s="2"/>
      <c r="L13079" s="2"/>
      <c r="M13079" s="2"/>
      <c r="N13079" s="2"/>
      <c r="O13079" s="2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</row>
    <row r="13080">
      <c r="A13080" s="2"/>
      <c r="B13080" s="2"/>
      <c r="C13080" s="2"/>
      <c r="D13080" s="2"/>
      <c r="E13080" s="2"/>
      <c r="F13080" s="2"/>
      <c r="G13080" s="2"/>
      <c r="H13080" s="2"/>
      <c r="I13080" s="2"/>
      <c r="J13080" s="2"/>
      <c r="K13080" s="2"/>
      <c r="L13080" s="2"/>
      <c r="M13080" s="2"/>
      <c r="N13080" s="2"/>
      <c r="O13080" s="2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</row>
    <row r="13081">
      <c r="A13081" s="2"/>
      <c r="B13081" s="2"/>
      <c r="C13081" s="2"/>
      <c r="D13081" s="2"/>
      <c r="E13081" s="2"/>
      <c r="F13081" s="2"/>
      <c r="G13081" s="2"/>
      <c r="H13081" s="2"/>
      <c r="I13081" s="2"/>
      <c r="J13081" s="2"/>
      <c r="K13081" s="2"/>
      <c r="L13081" s="2"/>
      <c r="M13081" s="2"/>
      <c r="N13081" s="2"/>
      <c r="O13081" s="2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</row>
    <row r="13082">
      <c r="A13082" s="2"/>
      <c r="B13082" s="2"/>
      <c r="C13082" s="2"/>
      <c r="D13082" s="2"/>
      <c r="E13082" s="2"/>
      <c r="F13082" s="2"/>
      <c r="G13082" s="2"/>
      <c r="H13082" s="2"/>
      <c r="I13082" s="2"/>
      <c r="J13082" s="2"/>
      <c r="K13082" s="2"/>
      <c r="L13082" s="2"/>
      <c r="M13082" s="2"/>
      <c r="N13082" s="2"/>
      <c r="O13082" s="2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</row>
    <row r="13083">
      <c r="A13083" s="2"/>
      <c r="B13083" s="2"/>
      <c r="C13083" s="2"/>
      <c r="D13083" s="2"/>
      <c r="E13083" s="2"/>
      <c r="F13083" s="2"/>
      <c r="G13083" s="2"/>
      <c r="H13083" s="2"/>
      <c r="I13083" s="2"/>
      <c r="J13083" s="2"/>
      <c r="K13083" s="2"/>
      <c r="L13083" s="2"/>
      <c r="M13083" s="2"/>
      <c r="N13083" s="2"/>
      <c r="O13083" s="2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</row>
    <row r="13084">
      <c r="A13084" s="2"/>
      <c r="B13084" s="2"/>
      <c r="C13084" s="2"/>
      <c r="D13084" s="2"/>
      <c r="E13084" s="2"/>
      <c r="F13084" s="2"/>
      <c r="G13084" s="2"/>
      <c r="H13084" s="2"/>
      <c r="I13084" s="2"/>
      <c r="J13084" s="2"/>
      <c r="K13084" s="2"/>
      <c r="L13084" s="2"/>
      <c r="M13084" s="2"/>
      <c r="N13084" s="2"/>
      <c r="O13084" s="2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</row>
    <row r="13085">
      <c r="A13085" s="2"/>
      <c r="B13085" s="2"/>
      <c r="C13085" s="2"/>
      <c r="D13085" s="2"/>
      <c r="E13085" s="2"/>
      <c r="F13085" s="2"/>
      <c r="G13085" s="2"/>
      <c r="H13085" s="2"/>
      <c r="I13085" s="2"/>
      <c r="J13085" s="2"/>
      <c r="K13085" s="2"/>
      <c r="L13085" s="2"/>
      <c r="M13085" s="2"/>
      <c r="N13085" s="2"/>
      <c r="O13085" s="2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</row>
    <row r="13086">
      <c r="A13086" s="2"/>
      <c r="B13086" s="2"/>
      <c r="C13086" s="2"/>
      <c r="D13086" s="2"/>
      <c r="E13086" s="2"/>
      <c r="F13086" s="2"/>
      <c r="G13086" s="2"/>
      <c r="H13086" s="2"/>
      <c r="I13086" s="2"/>
      <c r="J13086" s="2"/>
      <c r="K13086" s="2"/>
      <c r="L13086" s="2"/>
      <c r="M13086" s="2"/>
      <c r="N13086" s="2"/>
      <c r="O13086" s="2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</row>
    <row r="13087">
      <c r="A13087" s="2"/>
      <c r="B13087" s="2"/>
      <c r="C13087" s="2"/>
      <c r="D13087" s="2"/>
      <c r="E13087" s="2"/>
      <c r="F13087" s="2"/>
      <c r="G13087" s="2"/>
      <c r="H13087" s="2"/>
      <c r="I13087" s="2"/>
      <c r="J13087" s="2"/>
      <c r="K13087" s="2"/>
      <c r="L13087" s="2"/>
      <c r="M13087" s="2"/>
      <c r="N13087" s="2"/>
      <c r="O13087" s="2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</row>
    <row r="13088">
      <c r="A13088" s="2"/>
      <c r="B13088" s="2"/>
      <c r="C13088" s="2"/>
      <c r="D13088" s="2"/>
      <c r="E13088" s="2"/>
      <c r="F13088" s="2"/>
      <c r="G13088" s="2"/>
      <c r="H13088" s="2"/>
      <c r="I13088" s="2"/>
      <c r="J13088" s="2"/>
      <c r="K13088" s="2"/>
      <c r="L13088" s="2"/>
      <c r="M13088" s="2"/>
      <c r="N13088" s="2"/>
      <c r="O13088" s="2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</row>
    <row r="13089">
      <c r="A13089" s="2"/>
      <c r="B13089" s="2"/>
      <c r="C13089" s="2"/>
      <c r="D13089" s="2"/>
      <c r="E13089" s="2"/>
      <c r="F13089" s="2"/>
      <c r="G13089" s="2"/>
      <c r="H13089" s="2"/>
      <c r="I13089" s="2"/>
      <c r="J13089" s="2"/>
      <c r="K13089" s="2"/>
      <c r="L13089" s="2"/>
      <c r="M13089" s="2"/>
      <c r="N13089" s="2"/>
      <c r="O13089" s="2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</row>
    <row r="13090">
      <c r="A13090" s="2"/>
      <c r="B13090" s="2"/>
      <c r="C13090" s="2"/>
      <c r="D13090" s="2"/>
      <c r="E13090" s="2"/>
      <c r="F13090" s="2"/>
      <c r="G13090" s="2"/>
      <c r="H13090" s="2"/>
      <c r="I13090" s="2"/>
      <c r="J13090" s="2"/>
      <c r="K13090" s="2"/>
      <c r="L13090" s="2"/>
      <c r="M13090" s="2"/>
      <c r="N13090" s="2"/>
      <c r="O13090" s="2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</row>
    <row r="13091">
      <c r="A13091" s="2"/>
      <c r="B13091" s="2"/>
      <c r="C13091" s="2"/>
      <c r="D13091" s="2"/>
      <c r="E13091" s="2"/>
      <c r="F13091" s="2"/>
      <c r="G13091" s="2"/>
      <c r="H13091" s="2"/>
      <c r="I13091" s="2"/>
      <c r="J13091" s="2"/>
      <c r="K13091" s="2"/>
      <c r="L13091" s="2"/>
      <c r="M13091" s="2"/>
      <c r="N13091" s="2"/>
      <c r="O13091" s="2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</row>
    <row r="13092">
      <c r="A13092" s="2"/>
      <c r="B13092" s="2"/>
      <c r="C13092" s="2"/>
      <c r="D13092" s="2"/>
      <c r="E13092" s="2"/>
      <c r="F13092" s="2"/>
      <c r="G13092" s="2"/>
      <c r="H13092" s="2"/>
      <c r="I13092" s="2"/>
      <c r="J13092" s="2"/>
      <c r="K13092" s="2"/>
      <c r="L13092" s="2"/>
      <c r="M13092" s="2"/>
      <c r="N13092" s="2"/>
      <c r="O13092" s="2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</row>
    <row r="13093">
      <c r="A13093" s="2"/>
      <c r="B13093" s="2"/>
      <c r="C13093" s="2"/>
      <c r="D13093" s="2"/>
      <c r="E13093" s="2"/>
      <c r="F13093" s="2"/>
      <c r="G13093" s="2"/>
      <c r="H13093" s="2"/>
      <c r="I13093" s="2"/>
      <c r="J13093" s="2"/>
      <c r="K13093" s="2"/>
      <c r="L13093" s="2"/>
      <c r="M13093" s="2"/>
      <c r="N13093" s="2"/>
      <c r="O13093" s="2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</row>
    <row r="13094">
      <c r="A13094" s="2"/>
      <c r="B13094" s="2"/>
      <c r="C13094" s="2"/>
      <c r="D13094" s="2"/>
      <c r="E13094" s="2"/>
      <c r="F13094" s="2"/>
      <c r="G13094" s="2"/>
      <c r="H13094" s="2"/>
      <c r="I13094" s="2"/>
      <c r="J13094" s="2"/>
      <c r="K13094" s="2"/>
      <c r="L13094" s="2"/>
      <c r="M13094" s="2"/>
      <c r="N13094" s="2"/>
      <c r="O13094" s="2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</row>
    <row r="13095">
      <c r="A13095" s="2"/>
      <c r="B13095" s="2"/>
      <c r="C13095" s="2"/>
      <c r="D13095" s="2"/>
      <c r="E13095" s="2"/>
      <c r="F13095" s="2"/>
      <c r="G13095" s="2"/>
      <c r="H13095" s="2"/>
      <c r="I13095" s="2"/>
      <c r="J13095" s="2"/>
      <c r="K13095" s="2"/>
      <c r="L13095" s="2"/>
      <c r="M13095" s="2"/>
      <c r="N13095" s="2"/>
      <c r="O13095" s="2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</row>
    <row r="13096">
      <c r="A13096" s="2"/>
      <c r="B13096" s="2"/>
      <c r="C13096" s="2"/>
      <c r="D13096" s="2"/>
      <c r="E13096" s="2"/>
      <c r="F13096" s="2"/>
      <c r="G13096" s="2"/>
      <c r="H13096" s="2"/>
      <c r="I13096" s="2"/>
      <c r="J13096" s="2"/>
      <c r="K13096" s="2"/>
      <c r="L13096" s="2"/>
      <c r="M13096" s="2"/>
      <c r="N13096" s="2"/>
      <c r="O13096" s="2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</row>
    <row r="13097">
      <c r="A13097" s="2"/>
      <c r="B13097" s="2"/>
      <c r="C13097" s="2"/>
      <c r="D13097" s="2"/>
      <c r="E13097" s="2"/>
      <c r="F13097" s="2"/>
      <c r="G13097" s="2"/>
      <c r="H13097" s="2"/>
      <c r="I13097" s="2"/>
      <c r="J13097" s="2"/>
      <c r="K13097" s="2"/>
      <c r="L13097" s="2"/>
      <c r="M13097" s="2"/>
      <c r="N13097" s="2"/>
      <c r="O13097" s="2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</row>
    <row r="13098">
      <c r="A13098" s="2"/>
      <c r="B13098" s="2"/>
      <c r="C13098" s="2"/>
      <c r="D13098" s="2"/>
      <c r="E13098" s="2"/>
      <c r="F13098" s="2"/>
      <c r="G13098" s="2"/>
      <c r="H13098" s="2"/>
      <c r="I13098" s="2"/>
      <c r="J13098" s="2"/>
      <c r="K13098" s="2"/>
      <c r="L13098" s="2"/>
      <c r="M13098" s="2"/>
      <c r="N13098" s="2"/>
      <c r="O13098" s="2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</row>
    <row r="13099">
      <c r="A13099" s="2"/>
      <c r="B13099" s="2"/>
      <c r="C13099" s="2"/>
      <c r="D13099" s="2"/>
      <c r="E13099" s="2"/>
      <c r="F13099" s="2"/>
      <c r="G13099" s="2"/>
      <c r="H13099" s="2"/>
      <c r="I13099" s="2"/>
      <c r="J13099" s="2"/>
      <c r="K13099" s="2"/>
      <c r="L13099" s="2"/>
      <c r="M13099" s="2"/>
      <c r="N13099" s="2"/>
      <c r="O13099" s="2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</row>
    <row r="13100">
      <c r="A13100" s="2"/>
      <c r="B13100" s="2"/>
      <c r="C13100" s="2"/>
      <c r="D13100" s="2"/>
      <c r="E13100" s="2"/>
      <c r="F13100" s="2"/>
      <c r="G13100" s="2"/>
      <c r="H13100" s="2"/>
      <c r="I13100" s="2"/>
      <c r="J13100" s="2"/>
      <c r="K13100" s="2"/>
      <c r="L13100" s="2"/>
      <c r="M13100" s="2"/>
      <c r="N13100" s="2"/>
      <c r="O13100" s="2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</row>
    <row r="13101">
      <c r="A13101" s="2"/>
      <c r="B13101" s="2"/>
      <c r="C13101" s="2"/>
      <c r="D13101" s="2"/>
      <c r="E13101" s="2"/>
      <c r="F13101" s="2"/>
      <c r="G13101" s="2"/>
      <c r="H13101" s="2"/>
      <c r="I13101" s="2"/>
      <c r="J13101" s="2"/>
      <c r="K13101" s="2"/>
      <c r="L13101" s="2"/>
      <c r="M13101" s="2"/>
      <c r="N13101" s="2"/>
      <c r="O13101" s="2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</row>
    <row r="13102">
      <c r="A13102" s="2"/>
      <c r="B13102" s="2"/>
      <c r="C13102" s="2"/>
      <c r="D13102" s="2"/>
      <c r="E13102" s="2"/>
      <c r="F13102" s="2"/>
      <c r="G13102" s="2"/>
      <c r="H13102" s="2"/>
      <c r="I13102" s="2"/>
      <c r="J13102" s="2"/>
      <c r="K13102" s="2"/>
      <c r="L13102" s="2"/>
      <c r="M13102" s="2"/>
      <c r="N13102" s="2"/>
      <c r="O13102" s="2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</row>
    <row r="13103">
      <c r="A13103" s="2"/>
      <c r="B13103" s="2"/>
      <c r="C13103" s="2"/>
      <c r="D13103" s="2"/>
      <c r="E13103" s="2"/>
      <c r="F13103" s="2"/>
      <c r="G13103" s="2"/>
      <c r="H13103" s="2"/>
      <c r="I13103" s="2"/>
      <c r="J13103" s="2"/>
      <c r="K13103" s="2"/>
      <c r="L13103" s="2"/>
      <c r="M13103" s="2"/>
      <c r="N13103" s="2"/>
      <c r="O13103" s="2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</row>
    <row r="13104">
      <c r="A13104" s="2"/>
      <c r="B13104" s="2"/>
      <c r="C13104" s="2"/>
      <c r="D13104" s="2"/>
      <c r="E13104" s="2"/>
      <c r="F13104" s="2"/>
      <c r="G13104" s="2"/>
      <c r="H13104" s="2"/>
      <c r="I13104" s="2"/>
      <c r="J13104" s="2"/>
      <c r="K13104" s="2"/>
      <c r="L13104" s="2"/>
      <c r="M13104" s="2"/>
      <c r="N13104" s="2"/>
      <c r="O13104" s="2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</row>
    <row r="13105">
      <c r="A13105" s="2"/>
      <c r="B13105" s="2"/>
      <c r="C13105" s="2"/>
      <c r="D13105" s="2"/>
      <c r="E13105" s="2"/>
      <c r="F13105" s="2"/>
      <c r="G13105" s="2"/>
      <c r="H13105" s="2"/>
      <c r="I13105" s="2"/>
      <c r="J13105" s="2"/>
      <c r="K13105" s="2"/>
      <c r="L13105" s="2"/>
      <c r="M13105" s="2"/>
      <c r="N13105" s="2"/>
      <c r="O13105" s="2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</row>
    <row r="13106">
      <c r="A13106" s="2"/>
      <c r="B13106" s="2"/>
      <c r="C13106" s="2"/>
      <c r="D13106" s="2"/>
      <c r="E13106" s="2"/>
      <c r="F13106" s="2"/>
      <c r="G13106" s="2"/>
      <c r="H13106" s="2"/>
      <c r="I13106" s="2"/>
      <c r="J13106" s="2"/>
      <c r="K13106" s="2"/>
      <c r="L13106" s="2"/>
      <c r="M13106" s="2"/>
      <c r="N13106" s="2"/>
      <c r="O13106" s="2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</row>
    <row r="13107">
      <c r="A13107" s="2"/>
      <c r="B13107" s="2"/>
      <c r="C13107" s="2"/>
      <c r="D13107" s="2"/>
      <c r="E13107" s="2"/>
      <c r="F13107" s="2"/>
      <c r="G13107" s="2"/>
      <c r="H13107" s="2"/>
      <c r="I13107" s="2"/>
      <c r="J13107" s="2"/>
      <c r="K13107" s="2"/>
      <c r="L13107" s="2"/>
      <c r="M13107" s="2"/>
      <c r="N13107" s="2"/>
      <c r="O13107" s="2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</row>
    <row r="13108">
      <c r="A13108" s="2"/>
      <c r="B13108" s="2"/>
      <c r="C13108" s="2"/>
      <c r="D13108" s="2"/>
      <c r="E13108" s="2"/>
      <c r="F13108" s="2"/>
      <c r="G13108" s="2"/>
      <c r="H13108" s="2"/>
      <c r="I13108" s="2"/>
      <c r="J13108" s="2"/>
      <c r="K13108" s="2"/>
      <c r="L13108" s="2"/>
      <c r="M13108" s="2"/>
      <c r="N13108" s="2"/>
      <c r="O13108" s="2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</row>
    <row r="13109">
      <c r="A13109" s="2"/>
      <c r="B13109" s="2"/>
      <c r="C13109" s="2"/>
      <c r="D13109" s="2"/>
      <c r="E13109" s="2"/>
      <c r="F13109" s="2"/>
      <c r="G13109" s="2"/>
      <c r="H13109" s="2"/>
      <c r="I13109" s="2"/>
      <c r="J13109" s="2"/>
      <c r="K13109" s="2"/>
      <c r="L13109" s="2"/>
      <c r="M13109" s="2"/>
      <c r="N13109" s="2"/>
      <c r="O13109" s="2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</row>
    <row r="13110">
      <c r="A13110" s="2"/>
      <c r="B13110" s="2"/>
      <c r="C13110" s="2"/>
      <c r="D13110" s="2"/>
      <c r="E13110" s="2"/>
      <c r="F13110" s="2"/>
      <c r="G13110" s="2"/>
      <c r="H13110" s="2"/>
      <c r="I13110" s="2"/>
      <c r="J13110" s="2"/>
      <c r="K13110" s="2"/>
      <c r="L13110" s="2"/>
      <c r="M13110" s="2"/>
      <c r="N13110" s="2"/>
      <c r="O13110" s="2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</row>
    <row r="13111">
      <c r="A13111" s="2"/>
      <c r="B13111" s="2"/>
      <c r="C13111" s="2"/>
      <c r="D13111" s="2"/>
      <c r="E13111" s="2"/>
      <c r="F13111" s="2"/>
      <c r="G13111" s="2"/>
      <c r="H13111" s="2"/>
      <c r="I13111" s="2"/>
      <c r="J13111" s="2"/>
      <c r="K13111" s="2"/>
      <c r="L13111" s="2"/>
      <c r="M13111" s="2"/>
      <c r="N13111" s="2"/>
      <c r="O13111" s="2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</row>
    <row r="13112">
      <c r="A13112" s="2"/>
      <c r="B13112" s="2"/>
      <c r="C13112" s="2"/>
      <c r="D13112" s="2"/>
      <c r="E13112" s="2"/>
      <c r="F13112" s="2"/>
      <c r="G13112" s="2"/>
      <c r="H13112" s="2"/>
      <c r="I13112" s="2"/>
      <c r="J13112" s="2"/>
      <c r="K13112" s="2"/>
      <c r="L13112" s="2"/>
      <c r="M13112" s="2"/>
      <c r="N13112" s="2"/>
      <c r="O13112" s="2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</row>
    <row r="13113">
      <c r="A13113" s="2"/>
      <c r="B13113" s="2"/>
      <c r="C13113" s="2"/>
      <c r="D13113" s="2"/>
      <c r="E13113" s="2"/>
      <c r="F13113" s="2"/>
      <c r="G13113" s="2"/>
      <c r="H13113" s="2"/>
      <c r="I13113" s="2"/>
      <c r="J13113" s="2"/>
      <c r="K13113" s="2"/>
      <c r="L13113" s="2"/>
      <c r="M13113" s="2"/>
      <c r="N13113" s="2"/>
      <c r="O13113" s="2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</row>
    <row r="13114">
      <c r="A13114" s="2"/>
      <c r="B13114" s="2"/>
      <c r="C13114" s="2"/>
      <c r="D13114" s="2"/>
      <c r="E13114" s="2"/>
      <c r="F13114" s="2"/>
      <c r="G13114" s="2"/>
      <c r="H13114" s="2"/>
      <c r="I13114" s="2"/>
      <c r="J13114" s="2"/>
      <c r="K13114" s="2"/>
      <c r="L13114" s="2"/>
      <c r="M13114" s="2"/>
      <c r="N13114" s="2"/>
      <c r="O13114" s="2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</row>
    <row r="13115">
      <c r="A13115" s="2"/>
      <c r="B13115" s="2"/>
      <c r="C13115" s="2"/>
      <c r="D13115" s="2"/>
      <c r="E13115" s="2"/>
      <c r="F13115" s="2"/>
      <c r="G13115" s="2"/>
      <c r="H13115" s="2"/>
      <c r="I13115" s="2"/>
      <c r="J13115" s="2"/>
      <c r="K13115" s="2"/>
      <c r="L13115" s="2"/>
      <c r="M13115" s="2"/>
      <c r="N13115" s="2"/>
      <c r="O13115" s="2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</row>
    <row r="13116">
      <c r="A13116" s="2"/>
      <c r="B13116" s="2"/>
      <c r="C13116" s="2"/>
      <c r="D13116" s="2"/>
      <c r="E13116" s="2"/>
      <c r="F13116" s="2"/>
      <c r="G13116" s="2"/>
      <c r="H13116" s="2"/>
      <c r="I13116" s="2"/>
      <c r="J13116" s="2"/>
      <c r="K13116" s="2"/>
      <c r="L13116" s="2"/>
      <c r="M13116" s="2"/>
      <c r="N13116" s="2"/>
      <c r="O13116" s="2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</row>
    <row r="13117">
      <c r="A13117" s="2"/>
      <c r="B13117" s="2"/>
      <c r="C13117" s="2"/>
      <c r="D13117" s="2"/>
      <c r="E13117" s="2"/>
      <c r="F13117" s="2"/>
      <c r="G13117" s="2"/>
      <c r="H13117" s="2"/>
      <c r="I13117" s="2"/>
      <c r="J13117" s="2"/>
      <c r="K13117" s="2"/>
      <c r="L13117" s="2"/>
      <c r="M13117" s="2"/>
      <c r="N13117" s="2"/>
      <c r="O13117" s="2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</row>
    <row r="13118">
      <c r="A13118" s="2"/>
      <c r="B13118" s="2"/>
      <c r="C13118" s="2"/>
      <c r="D13118" s="2"/>
      <c r="E13118" s="2"/>
      <c r="F13118" s="2"/>
      <c r="G13118" s="2"/>
      <c r="H13118" s="2"/>
      <c r="I13118" s="2"/>
      <c r="J13118" s="2"/>
      <c r="K13118" s="2"/>
      <c r="L13118" s="2"/>
      <c r="M13118" s="2"/>
      <c r="N13118" s="2"/>
      <c r="O13118" s="2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</row>
    <row r="13119">
      <c r="A13119" s="2"/>
      <c r="B13119" s="2"/>
      <c r="C13119" s="2"/>
      <c r="D13119" s="2"/>
      <c r="E13119" s="2"/>
      <c r="F13119" s="2"/>
      <c r="G13119" s="2"/>
      <c r="H13119" s="2"/>
      <c r="I13119" s="2"/>
      <c r="J13119" s="2"/>
      <c r="K13119" s="2"/>
      <c r="L13119" s="2"/>
      <c r="M13119" s="2"/>
      <c r="N13119" s="2"/>
      <c r="O13119" s="2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</row>
    <row r="13120">
      <c r="A13120" s="2"/>
      <c r="B13120" s="2"/>
      <c r="C13120" s="2"/>
      <c r="D13120" s="2"/>
      <c r="E13120" s="2"/>
      <c r="F13120" s="2"/>
      <c r="G13120" s="2"/>
      <c r="H13120" s="2"/>
      <c r="I13120" s="2"/>
      <c r="J13120" s="2"/>
      <c r="K13120" s="2"/>
      <c r="L13120" s="2"/>
      <c r="M13120" s="2"/>
      <c r="N13120" s="2"/>
      <c r="O13120" s="2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</row>
    <row r="13121">
      <c r="A13121" s="2"/>
      <c r="B13121" s="2"/>
      <c r="C13121" s="2"/>
      <c r="D13121" s="2"/>
      <c r="E13121" s="2"/>
      <c r="F13121" s="2"/>
      <c r="G13121" s="2"/>
      <c r="H13121" s="2"/>
      <c r="I13121" s="2"/>
      <c r="J13121" s="2"/>
      <c r="K13121" s="2"/>
      <c r="L13121" s="2"/>
      <c r="M13121" s="2"/>
      <c r="N13121" s="2"/>
      <c r="O13121" s="2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</row>
    <row r="13122">
      <c r="A13122" s="2"/>
      <c r="B13122" s="2"/>
      <c r="C13122" s="2"/>
      <c r="D13122" s="2"/>
      <c r="E13122" s="2"/>
      <c r="F13122" s="2"/>
      <c r="G13122" s="2"/>
      <c r="H13122" s="2"/>
      <c r="I13122" s="2"/>
      <c r="J13122" s="2"/>
      <c r="K13122" s="2"/>
      <c r="L13122" s="2"/>
      <c r="M13122" s="2"/>
      <c r="N13122" s="2"/>
      <c r="O13122" s="2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</row>
    <row r="13123">
      <c r="A13123" s="2"/>
      <c r="B13123" s="2"/>
      <c r="C13123" s="2"/>
      <c r="D13123" s="2"/>
      <c r="E13123" s="2"/>
      <c r="F13123" s="2"/>
      <c r="G13123" s="2"/>
      <c r="H13123" s="2"/>
      <c r="I13123" s="2"/>
      <c r="J13123" s="2"/>
      <c r="K13123" s="2"/>
      <c r="L13123" s="2"/>
      <c r="M13123" s="2"/>
      <c r="N13123" s="2"/>
      <c r="O13123" s="2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</row>
    <row r="13124">
      <c r="A13124" s="2"/>
      <c r="B13124" s="2"/>
      <c r="C13124" s="2"/>
      <c r="D13124" s="2"/>
      <c r="E13124" s="2"/>
      <c r="F13124" s="2"/>
      <c r="G13124" s="2"/>
      <c r="H13124" s="2"/>
      <c r="I13124" s="2"/>
      <c r="J13124" s="2"/>
      <c r="K13124" s="2"/>
      <c r="L13124" s="2"/>
      <c r="M13124" s="2"/>
      <c r="N13124" s="2"/>
      <c r="O13124" s="2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</row>
    <row r="13125">
      <c r="A13125" s="2"/>
      <c r="B13125" s="2"/>
      <c r="C13125" s="2"/>
      <c r="D13125" s="2"/>
      <c r="E13125" s="2"/>
      <c r="F13125" s="2"/>
      <c r="G13125" s="2"/>
      <c r="H13125" s="2"/>
      <c r="I13125" s="2"/>
      <c r="J13125" s="2"/>
      <c r="K13125" s="2"/>
      <c r="L13125" s="2"/>
      <c r="M13125" s="2"/>
      <c r="N13125" s="2"/>
      <c r="O13125" s="2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</row>
    <row r="13126">
      <c r="A13126" s="2"/>
      <c r="B13126" s="2"/>
      <c r="C13126" s="2"/>
      <c r="D13126" s="2"/>
      <c r="E13126" s="2"/>
      <c r="F13126" s="2"/>
      <c r="G13126" s="2"/>
      <c r="H13126" s="2"/>
      <c r="I13126" s="2"/>
      <c r="J13126" s="2"/>
      <c r="K13126" s="2"/>
      <c r="L13126" s="2"/>
      <c r="M13126" s="2"/>
      <c r="N13126" s="2"/>
      <c r="O13126" s="2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</row>
    <row r="13127">
      <c r="A13127" s="2"/>
      <c r="B13127" s="2"/>
      <c r="C13127" s="2"/>
      <c r="D13127" s="2"/>
      <c r="E13127" s="2"/>
      <c r="F13127" s="2"/>
      <c r="G13127" s="2"/>
      <c r="H13127" s="2"/>
      <c r="I13127" s="2"/>
      <c r="J13127" s="2"/>
      <c r="K13127" s="2"/>
      <c r="L13127" s="2"/>
      <c r="M13127" s="2"/>
      <c r="N13127" s="2"/>
      <c r="O13127" s="2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</row>
    <row r="13128">
      <c r="A13128" s="2"/>
      <c r="B13128" s="2"/>
      <c r="C13128" s="2"/>
      <c r="D13128" s="2"/>
      <c r="E13128" s="2"/>
      <c r="F13128" s="2"/>
      <c r="G13128" s="2"/>
      <c r="H13128" s="2"/>
      <c r="I13128" s="2"/>
      <c r="J13128" s="2"/>
      <c r="K13128" s="2"/>
      <c r="L13128" s="2"/>
      <c r="M13128" s="2"/>
      <c r="N13128" s="2"/>
      <c r="O13128" s="2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</row>
    <row r="13129">
      <c r="A13129" s="2"/>
      <c r="B13129" s="2"/>
      <c r="C13129" s="2"/>
      <c r="D13129" s="2"/>
      <c r="E13129" s="2"/>
      <c r="F13129" s="2"/>
      <c r="G13129" s="2"/>
      <c r="H13129" s="2"/>
      <c r="I13129" s="2"/>
      <c r="J13129" s="2"/>
      <c r="K13129" s="2"/>
      <c r="L13129" s="2"/>
      <c r="M13129" s="2"/>
      <c r="N13129" s="2"/>
      <c r="O13129" s="2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</row>
    <row r="13130">
      <c r="A13130" s="2"/>
      <c r="B13130" s="2"/>
      <c r="C13130" s="2"/>
      <c r="D13130" s="2"/>
      <c r="E13130" s="2"/>
      <c r="F13130" s="2"/>
      <c r="G13130" s="2"/>
      <c r="H13130" s="2"/>
      <c r="I13130" s="2"/>
      <c r="J13130" s="2"/>
      <c r="K13130" s="2"/>
      <c r="L13130" s="2"/>
      <c r="M13130" s="2"/>
      <c r="N13130" s="2"/>
      <c r="O13130" s="2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</row>
    <row r="13131">
      <c r="A13131" s="2"/>
      <c r="B13131" s="2"/>
      <c r="C13131" s="2"/>
      <c r="D13131" s="2"/>
      <c r="E13131" s="2"/>
      <c r="F13131" s="2"/>
      <c r="G13131" s="2"/>
      <c r="H13131" s="2"/>
      <c r="I13131" s="2"/>
      <c r="J13131" s="2"/>
      <c r="K13131" s="2"/>
      <c r="L13131" s="2"/>
      <c r="M13131" s="2"/>
      <c r="N13131" s="2"/>
      <c r="O13131" s="2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</row>
    <row r="13132">
      <c r="A13132" s="2"/>
      <c r="B13132" s="2"/>
      <c r="C13132" s="2"/>
      <c r="D13132" s="2"/>
      <c r="E13132" s="2"/>
      <c r="F13132" s="2"/>
      <c r="G13132" s="2"/>
      <c r="H13132" s="2"/>
      <c r="I13132" s="2"/>
      <c r="J13132" s="2"/>
      <c r="K13132" s="2"/>
      <c r="L13132" s="2"/>
      <c r="M13132" s="2"/>
      <c r="N13132" s="2"/>
      <c r="O13132" s="2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</row>
    <row r="13133">
      <c r="A13133" s="2"/>
      <c r="B13133" s="2"/>
      <c r="C13133" s="2"/>
      <c r="D13133" s="2"/>
      <c r="E13133" s="2"/>
      <c r="F13133" s="2"/>
      <c r="G13133" s="2"/>
      <c r="H13133" s="2"/>
      <c r="I13133" s="2"/>
      <c r="J13133" s="2"/>
      <c r="K13133" s="2"/>
      <c r="L13133" s="2"/>
      <c r="M13133" s="2"/>
      <c r="N13133" s="2"/>
      <c r="O13133" s="2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</row>
    <row r="13134">
      <c r="A13134" s="2"/>
      <c r="B13134" s="2"/>
      <c r="C13134" s="2"/>
      <c r="D13134" s="2"/>
      <c r="E13134" s="2"/>
      <c r="F13134" s="2"/>
      <c r="G13134" s="2"/>
      <c r="H13134" s="2"/>
      <c r="I13134" s="2"/>
      <c r="J13134" s="2"/>
      <c r="K13134" s="2"/>
      <c r="L13134" s="2"/>
      <c r="M13134" s="2"/>
      <c r="N13134" s="2"/>
      <c r="O13134" s="2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</row>
    <row r="13135">
      <c r="A13135" s="2"/>
      <c r="B13135" s="2"/>
      <c r="C13135" s="2"/>
      <c r="D13135" s="2"/>
      <c r="E13135" s="2"/>
      <c r="F13135" s="2"/>
      <c r="G13135" s="2"/>
      <c r="H13135" s="2"/>
      <c r="I13135" s="2"/>
      <c r="J13135" s="2"/>
      <c r="K13135" s="2"/>
      <c r="L13135" s="2"/>
      <c r="M13135" s="2"/>
      <c r="N13135" s="2"/>
      <c r="O13135" s="2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</row>
    <row r="13136">
      <c r="A13136" s="2"/>
      <c r="B13136" s="2"/>
      <c r="C13136" s="2"/>
      <c r="D13136" s="2"/>
      <c r="E13136" s="2"/>
      <c r="F13136" s="2"/>
      <c r="G13136" s="2"/>
      <c r="H13136" s="2"/>
      <c r="I13136" s="2"/>
      <c r="J13136" s="2"/>
      <c r="K13136" s="2"/>
      <c r="L13136" s="2"/>
      <c r="M13136" s="2"/>
      <c r="N13136" s="2"/>
      <c r="O13136" s="2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</row>
    <row r="13137">
      <c r="A13137" s="2"/>
      <c r="B13137" s="2"/>
      <c r="C13137" s="2"/>
      <c r="D13137" s="2"/>
      <c r="E13137" s="2"/>
      <c r="F13137" s="2"/>
      <c r="G13137" s="2"/>
      <c r="H13137" s="2"/>
      <c r="I13137" s="2"/>
      <c r="J13137" s="2"/>
      <c r="K13137" s="2"/>
      <c r="L13137" s="2"/>
      <c r="M13137" s="2"/>
      <c r="N13137" s="2"/>
      <c r="O13137" s="2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</row>
    <row r="13138">
      <c r="A13138" s="2"/>
      <c r="B13138" s="2"/>
      <c r="C13138" s="2"/>
      <c r="D13138" s="2"/>
      <c r="E13138" s="2"/>
      <c r="F13138" s="2"/>
      <c r="G13138" s="2"/>
      <c r="H13138" s="2"/>
      <c r="I13138" s="2"/>
      <c r="J13138" s="2"/>
      <c r="K13138" s="2"/>
      <c r="L13138" s="2"/>
      <c r="M13138" s="2"/>
      <c r="N13138" s="2"/>
      <c r="O13138" s="2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</row>
    <row r="13139">
      <c r="A13139" s="2"/>
      <c r="B13139" s="2"/>
      <c r="C13139" s="2"/>
      <c r="D13139" s="2"/>
      <c r="E13139" s="2"/>
      <c r="F13139" s="2"/>
      <c r="G13139" s="2"/>
      <c r="H13139" s="2"/>
      <c r="I13139" s="2"/>
      <c r="J13139" s="2"/>
      <c r="K13139" s="2"/>
      <c r="L13139" s="2"/>
      <c r="M13139" s="2"/>
      <c r="N13139" s="2"/>
      <c r="O13139" s="2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</row>
    <row r="13140">
      <c r="A13140" s="2"/>
      <c r="B13140" s="2"/>
      <c r="C13140" s="2"/>
      <c r="D13140" s="2"/>
      <c r="E13140" s="2"/>
      <c r="F13140" s="2"/>
      <c r="G13140" s="2"/>
      <c r="H13140" s="2"/>
      <c r="I13140" s="2"/>
      <c r="J13140" s="2"/>
      <c r="K13140" s="2"/>
      <c r="L13140" s="2"/>
      <c r="M13140" s="2"/>
      <c r="N13140" s="2"/>
      <c r="O13140" s="2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</row>
    <row r="13141">
      <c r="A13141" s="2"/>
      <c r="B13141" s="2"/>
      <c r="C13141" s="2"/>
      <c r="D13141" s="2"/>
      <c r="E13141" s="2"/>
      <c r="F13141" s="2"/>
      <c r="G13141" s="2"/>
      <c r="H13141" s="2"/>
      <c r="I13141" s="2"/>
      <c r="J13141" s="2"/>
      <c r="K13141" s="2"/>
      <c r="L13141" s="2"/>
      <c r="M13141" s="2"/>
      <c r="N13141" s="2"/>
      <c r="O13141" s="2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</row>
    <row r="13142">
      <c r="A13142" s="2"/>
      <c r="B13142" s="2"/>
      <c r="C13142" s="2"/>
      <c r="D13142" s="2"/>
      <c r="E13142" s="2"/>
      <c r="F13142" s="2"/>
      <c r="G13142" s="2"/>
      <c r="H13142" s="2"/>
      <c r="I13142" s="2"/>
      <c r="J13142" s="2"/>
      <c r="K13142" s="2"/>
      <c r="L13142" s="2"/>
      <c r="M13142" s="2"/>
      <c r="N13142" s="2"/>
      <c r="O13142" s="2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</row>
    <row r="13143">
      <c r="A13143" s="2"/>
      <c r="B13143" s="2"/>
      <c r="C13143" s="2"/>
      <c r="D13143" s="2"/>
      <c r="E13143" s="2"/>
      <c r="F13143" s="2"/>
      <c r="G13143" s="2"/>
      <c r="H13143" s="2"/>
      <c r="I13143" s="2"/>
      <c r="J13143" s="2"/>
      <c r="K13143" s="2"/>
      <c r="L13143" s="2"/>
      <c r="M13143" s="2"/>
      <c r="N13143" s="2"/>
      <c r="O13143" s="2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</row>
    <row r="13144">
      <c r="A13144" s="2"/>
      <c r="B13144" s="2"/>
      <c r="C13144" s="2"/>
      <c r="D13144" s="2"/>
      <c r="E13144" s="2"/>
      <c r="F13144" s="2"/>
      <c r="G13144" s="2"/>
      <c r="H13144" s="2"/>
      <c r="I13144" s="2"/>
      <c r="J13144" s="2"/>
      <c r="K13144" s="2"/>
      <c r="L13144" s="2"/>
      <c r="M13144" s="2"/>
      <c r="N13144" s="2"/>
      <c r="O13144" s="2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</row>
    <row r="13145">
      <c r="A13145" s="2"/>
      <c r="B13145" s="2"/>
      <c r="C13145" s="2"/>
      <c r="D13145" s="2"/>
      <c r="E13145" s="2"/>
      <c r="F13145" s="2"/>
      <c r="G13145" s="2"/>
      <c r="H13145" s="2"/>
      <c r="I13145" s="2"/>
      <c r="J13145" s="2"/>
      <c r="K13145" s="2"/>
      <c r="L13145" s="2"/>
      <c r="M13145" s="2"/>
      <c r="N13145" s="2"/>
      <c r="O13145" s="2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</row>
    <row r="13146">
      <c r="A13146" s="2"/>
      <c r="B13146" s="2"/>
      <c r="C13146" s="2"/>
      <c r="D13146" s="2"/>
      <c r="E13146" s="2"/>
      <c r="F13146" s="2"/>
      <c r="G13146" s="2"/>
      <c r="H13146" s="2"/>
      <c r="I13146" s="2"/>
      <c r="J13146" s="2"/>
      <c r="K13146" s="2"/>
      <c r="L13146" s="2"/>
      <c r="M13146" s="2"/>
      <c r="N13146" s="2"/>
      <c r="O13146" s="2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</row>
    <row r="13147">
      <c r="A13147" s="2"/>
      <c r="B13147" s="2"/>
      <c r="C13147" s="2"/>
      <c r="D13147" s="2"/>
      <c r="E13147" s="2"/>
      <c r="F13147" s="2"/>
      <c r="G13147" s="2"/>
      <c r="H13147" s="2"/>
      <c r="I13147" s="2"/>
      <c r="J13147" s="2"/>
      <c r="K13147" s="2"/>
      <c r="L13147" s="2"/>
      <c r="M13147" s="2"/>
      <c r="N13147" s="2"/>
      <c r="O13147" s="2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</row>
    <row r="13148">
      <c r="A13148" s="2"/>
      <c r="B13148" s="2"/>
      <c r="C13148" s="2"/>
      <c r="D13148" s="2"/>
      <c r="E13148" s="2"/>
      <c r="F13148" s="2"/>
      <c r="G13148" s="2"/>
      <c r="H13148" s="2"/>
      <c r="I13148" s="2"/>
      <c r="J13148" s="2"/>
      <c r="K13148" s="2"/>
      <c r="L13148" s="2"/>
      <c r="M13148" s="2"/>
      <c r="N13148" s="2"/>
      <c r="O13148" s="2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</row>
    <row r="13149">
      <c r="A13149" s="2"/>
      <c r="B13149" s="2"/>
      <c r="C13149" s="2"/>
      <c r="D13149" s="2"/>
      <c r="E13149" s="2"/>
      <c r="F13149" s="2"/>
      <c r="G13149" s="2"/>
      <c r="H13149" s="2"/>
      <c r="I13149" s="2"/>
      <c r="J13149" s="2"/>
      <c r="K13149" s="2"/>
      <c r="L13149" s="2"/>
      <c r="M13149" s="2"/>
      <c r="N13149" s="2"/>
      <c r="O13149" s="2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</row>
    <row r="13150">
      <c r="A13150" s="2"/>
      <c r="B13150" s="2"/>
      <c r="C13150" s="2"/>
      <c r="D13150" s="2"/>
      <c r="E13150" s="2"/>
      <c r="F13150" s="2"/>
      <c r="G13150" s="2"/>
      <c r="H13150" s="2"/>
      <c r="I13150" s="2"/>
      <c r="J13150" s="2"/>
      <c r="K13150" s="2"/>
      <c r="L13150" s="2"/>
      <c r="M13150" s="2"/>
      <c r="N13150" s="2"/>
      <c r="O13150" s="2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</row>
    <row r="13151">
      <c r="A13151" s="2"/>
      <c r="B13151" s="2"/>
      <c r="C13151" s="2"/>
      <c r="D13151" s="2"/>
      <c r="E13151" s="2"/>
      <c r="F13151" s="2"/>
      <c r="G13151" s="2"/>
      <c r="H13151" s="2"/>
      <c r="I13151" s="2"/>
      <c r="J13151" s="2"/>
      <c r="K13151" s="2"/>
      <c r="L13151" s="2"/>
      <c r="M13151" s="2"/>
      <c r="N13151" s="2"/>
      <c r="O13151" s="2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</row>
    <row r="13152">
      <c r="A13152" s="2"/>
      <c r="B13152" s="2"/>
      <c r="C13152" s="2"/>
      <c r="D13152" s="2"/>
      <c r="E13152" s="2"/>
      <c r="F13152" s="2"/>
      <c r="G13152" s="2"/>
      <c r="H13152" s="2"/>
      <c r="I13152" s="2"/>
      <c r="J13152" s="2"/>
      <c r="K13152" s="2"/>
      <c r="L13152" s="2"/>
      <c r="M13152" s="2"/>
      <c r="N13152" s="2"/>
      <c r="O13152" s="2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</row>
    <row r="13153">
      <c r="A13153" s="2"/>
      <c r="B13153" s="2"/>
      <c r="C13153" s="2"/>
      <c r="D13153" s="2"/>
      <c r="E13153" s="2"/>
      <c r="F13153" s="2"/>
      <c r="G13153" s="2"/>
      <c r="H13153" s="2"/>
      <c r="I13153" s="2"/>
      <c r="J13153" s="2"/>
      <c r="K13153" s="2"/>
      <c r="L13153" s="2"/>
      <c r="M13153" s="2"/>
      <c r="N13153" s="2"/>
      <c r="O13153" s="2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</row>
    <row r="13154">
      <c r="A13154" s="2"/>
      <c r="B13154" s="2"/>
      <c r="C13154" s="2"/>
      <c r="D13154" s="2"/>
      <c r="E13154" s="2"/>
      <c r="F13154" s="2"/>
      <c r="G13154" s="2"/>
      <c r="H13154" s="2"/>
      <c r="I13154" s="2"/>
      <c r="J13154" s="2"/>
      <c r="K13154" s="2"/>
      <c r="L13154" s="2"/>
      <c r="M13154" s="2"/>
      <c r="N13154" s="2"/>
      <c r="O13154" s="2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</row>
    <row r="13155">
      <c r="A13155" s="2"/>
      <c r="B13155" s="2"/>
      <c r="C13155" s="2"/>
      <c r="D13155" s="2"/>
      <c r="E13155" s="2"/>
      <c r="F13155" s="2"/>
      <c r="G13155" s="2"/>
      <c r="H13155" s="2"/>
      <c r="I13155" s="2"/>
      <c r="J13155" s="2"/>
      <c r="K13155" s="2"/>
      <c r="L13155" s="2"/>
      <c r="M13155" s="2"/>
      <c r="N13155" s="2"/>
      <c r="O13155" s="2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</row>
    <row r="13156">
      <c r="A13156" s="2"/>
      <c r="B13156" s="2"/>
      <c r="C13156" s="2"/>
      <c r="D13156" s="2"/>
      <c r="E13156" s="2"/>
      <c r="F13156" s="2"/>
      <c r="G13156" s="2"/>
      <c r="H13156" s="2"/>
      <c r="I13156" s="2"/>
      <c r="J13156" s="2"/>
      <c r="K13156" s="2"/>
      <c r="L13156" s="2"/>
      <c r="M13156" s="2"/>
      <c r="N13156" s="2"/>
      <c r="O13156" s="2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</row>
    <row r="13157">
      <c r="A13157" s="2"/>
      <c r="B13157" s="2"/>
      <c r="C13157" s="2"/>
      <c r="D13157" s="2"/>
      <c r="E13157" s="2"/>
      <c r="F13157" s="2"/>
      <c r="G13157" s="2"/>
      <c r="H13157" s="2"/>
      <c r="I13157" s="2"/>
      <c r="J13157" s="2"/>
      <c r="K13157" s="2"/>
      <c r="L13157" s="2"/>
      <c r="M13157" s="2"/>
      <c r="N13157" s="2"/>
      <c r="O13157" s="2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</row>
    <row r="13158">
      <c r="A13158" s="2"/>
      <c r="B13158" s="2"/>
      <c r="C13158" s="2"/>
      <c r="D13158" s="2"/>
      <c r="E13158" s="2"/>
      <c r="F13158" s="2"/>
      <c r="G13158" s="2"/>
      <c r="H13158" s="2"/>
      <c r="I13158" s="2"/>
      <c r="J13158" s="2"/>
      <c r="K13158" s="2"/>
      <c r="L13158" s="2"/>
      <c r="M13158" s="2"/>
      <c r="N13158" s="2"/>
      <c r="O13158" s="2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</row>
    <row r="13159">
      <c r="A13159" s="2"/>
      <c r="B13159" s="2"/>
      <c r="C13159" s="2"/>
      <c r="D13159" s="2"/>
      <c r="E13159" s="2"/>
      <c r="F13159" s="2"/>
      <c r="G13159" s="2"/>
      <c r="H13159" s="2"/>
      <c r="I13159" s="2"/>
      <c r="J13159" s="2"/>
      <c r="K13159" s="2"/>
      <c r="L13159" s="2"/>
      <c r="M13159" s="2"/>
      <c r="N13159" s="2"/>
      <c r="O13159" s="2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</row>
    <row r="13160">
      <c r="A13160" s="2"/>
      <c r="B13160" s="2"/>
      <c r="C13160" s="2"/>
      <c r="D13160" s="2"/>
      <c r="E13160" s="2"/>
      <c r="F13160" s="2"/>
      <c r="G13160" s="2"/>
      <c r="H13160" s="2"/>
      <c r="I13160" s="2"/>
      <c r="J13160" s="2"/>
      <c r="K13160" s="2"/>
      <c r="L13160" s="2"/>
      <c r="M13160" s="2"/>
      <c r="N13160" s="2"/>
      <c r="O13160" s="2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</row>
    <row r="13161">
      <c r="A13161" s="2"/>
      <c r="B13161" s="2"/>
      <c r="C13161" s="2"/>
      <c r="D13161" s="2"/>
      <c r="E13161" s="2"/>
      <c r="F13161" s="2"/>
      <c r="G13161" s="2"/>
      <c r="H13161" s="2"/>
      <c r="I13161" s="2"/>
      <c r="J13161" s="2"/>
      <c r="K13161" s="2"/>
      <c r="L13161" s="2"/>
      <c r="M13161" s="2"/>
      <c r="N13161" s="2"/>
      <c r="O13161" s="2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</row>
    <row r="13162">
      <c r="A13162" s="2"/>
      <c r="B13162" s="2"/>
      <c r="C13162" s="2"/>
      <c r="D13162" s="2"/>
      <c r="E13162" s="2"/>
      <c r="F13162" s="2"/>
      <c r="G13162" s="2"/>
      <c r="H13162" s="2"/>
      <c r="I13162" s="2"/>
      <c r="J13162" s="2"/>
      <c r="K13162" s="2"/>
      <c r="L13162" s="2"/>
      <c r="M13162" s="2"/>
      <c r="N13162" s="2"/>
      <c r="O13162" s="2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</row>
    <row r="13163">
      <c r="A13163" s="2"/>
      <c r="B13163" s="2"/>
      <c r="C13163" s="2"/>
      <c r="D13163" s="2"/>
      <c r="E13163" s="2"/>
      <c r="F13163" s="2"/>
      <c r="G13163" s="2"/>
      <c r="H13163" s="2"/>
      <c r="I13163" s="2"/>
      <c r="J13163" s="2"/>
      <c r="K13163" s="2"/>
      <c r="L13163" s="2"/>
      <c r="M13163" s="2"/>
      <c r="N13163" s="2"/>
      <c r="O13163" s="2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</row>
    <row r="13164">
      <c r="A13164" s="2"/>
      <c r="B13164" s="2"/>
      <c r="C13164" s="2"/>
      <c r="D13164" s="2"/>
      <c r="E13164" s="2"/>
      <c r="F13164" s="2"/>
      <c r="G13164" s="2"/>
      <c r="H13164" s="2"/>
      <c r="I13164" s="2"/>
      <c r="J13164" s="2"/>
      <c r="K13164" s="2"/>
      <c r="L13164" s="2"/>
      <c r="M13164" s="2"/>
      <c r="N13164" s="2"/>
      <c r="O13164" s="2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</row>
    <row r="13165">
      <c r="A13165" s="2"/>
      <c r="B13165" s="2"/>
      <c r="C13165" s="2"/>
      <c r="D13165" s="2"/>
      <c r="E13165" s="2"/>
      <c r="F13165" s="2"/>
      <c r="G13165" s="2"/>
      <c r="H13165" s="2"/>
      <c r="I13165" s="2"/>
      <c r="J13165" s="2"/>
      <c r="K13165" s="2"/>
      <c r="L13165" s="2"/>
      <c r="M13165" s="2"/>
      <c r="N13165" s="2"/>
      <c r="O13165" s="2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</row>
    <row r="13166">
      <c r="A13166" s="2"/>
      <c r="B13166" s="2"/>
      <c r="C13166" s="2"/>
      <c r="D13166" s="2"/>
      <c r="E13166" s="2"/>
      <c r="F13166" s="2"/>
      <c r="G13166" s="2"/>
      <c r="H13166" s="2"/>
      <c r="I13166" s="2"/>
      <c r="J13166" s="2"/>
      <c r="K13166" s="2"/>
      <c r="L13166" s="2"/>
      <c r="M13166" s="2"/>
      <c r="N13166" s="2"/>
      <c r="O13166" s="2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</row>
    <row r="13167">
      <c r="A13167" s="2"/>
      <c r="B13167" s="2"/>
      <c r="C13167" s="2"/>
      <c r="D13167" s="2"/>
      <c r="E13167" s="2"/>
      <c r="F13167" s="2"/>
      <c r="G13167" s="2"/>
      <c r="H13167" s="2"/>
      <c r="I13167" s="2"/>
      <c r="J13167" s="2"/>
      <c r="K13167" s="2"/>
      <c r="L13167" s="2"/>
      <c r="M13167" s="2"/>
      <c r="N13167" s="2"/>
      <c r="O13167" s="2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</row>
    <row r="13168">
      <c r="A13168" s="2"/>
      <c r="B13168" s="2"/>
      <c r="C13168" s="2"/>
      <c r="D13168" s="2"/>
      <c r="E13168" s="2"/>
      <c r="F13168" s="2"/>
      <c r="G13168" s="2"/>
      <c r="H13168" s="2"/>
      <c r="I13168" s="2"/>
      <c r="J13168" s="2"/>
      <c r="K13168" s="2"/>
      <c r="L13168" s="2"/>
      <c r="M13168" s="2"/>
      <c r="N13168" s="2"/>
      <c r="O13168" s="2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</row>
    <row r="13169">
      <c r="A13169" s="2"/>
      <c r="B13169" s="2"/>
      <c r="C13169" s="2"/>
      <c r="D13169" s="2"/>
      <c r="E13169" s="2"/>
      <c r="F13169" s="2"/>
      <c r="G13169" s="2"/>
      <c r="H13169" s="2"/>
      <c r="I13169" s="2"/>
      <c r="J13169" s="2"/>
      <c r="K13169" s="2"/>
      <c r="L13169" s="2"/>
      <c r="M13169" s="2"/>
      <c r="N13169" s="2"/>
      <c r="O13169" s="2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</row>
    <row r="13170">
      <c r="A13170" s="2"/>
      <c r="B13170" s="2"/>
      <c r="C13170" s="2"/>
      <c r="D13170" s="2"/>
      <c r="E13170" s="2"/>
      <c r="F13170" s="2"/>
      <c r="G13170" s="2"/>
      <c r="H13170" s="2"/>
      <c r="I13170" s="2"/>
      <c r="J13170" s="2"/>
      <c r="K13170" s="2"/>
      <c r="L13170" s="2"/>
      <c r="M13170" s="2"/>
      <c r="N13170" s="2"/>
      <c r="O13170" s="2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</row>
    <row r="13171">
      <c r="A13171" s="2"/>
      <c r="B13171" s="2"/>
      <c r="C13171" s="2"/>
      <c r="D13171" s="2"/>
      <c r="E13171" s="2"/>
      <c r="F13171" s="2"/>
      <c r="G13171" s="2"/>
      <c r="H13171" s="2"/>
      <c r="I13171" s="2"/>
      <c r="J13171" s="2"/>
      <c r="K13171" s="2"/>
      <c r="L13171" s="2"/>
      <c r="M13171" s="2"/>
      <c r="N13171" s="2"/>
      <c r="O13171" s="2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</row>
    <row r="13172">
      <c r="A13172" s="2"/>
      <c r="B13172" s="2"/>
      <c r="C13172" s="2"/>
      <c r="D13172" s="2"/>
      <c r="E13172" s="2"/>
      <c r="F13172" s="2"/>
      <c r="G13172" s="2"/>
      <c r="H13172" s="2"/>
      <c r="I13172" s="2"/>
      <c r="J13172" s="2"/>
      <c r="K13172" s="2"/>
      <c r="L13172" s="2"/>
      <c r="M13172" s="2"/>
      <c r="N13172" s="2"/>
      <c r="O13172" s="2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</row>
    <row r="13173">
      <c r="A13173" s="2"/>
      <c r="B13173" s="2"/>
      <c r="C13173" s="2"/>
      <c r="D13173" s="2"/>
      <c r="E13173" s="2"/>
      <c r="F13173" s="2"/>
      <c r="G13173" s="2"/>
      <c r="H13173" s="2"/>
      <c r="I13173" s="2"/>
      <c r="J13173" s="2"/>
      <c r="K13173" s="2"/>
      <c r="L13173" s="2"/>
      <c r="M13173" s="2"/>
      <c r="N13173" s="2"/>
      <c r="O13173" s="2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</row>
    <row r="13174">
      <c r="A13174" s="2"/>
      <c r="B13174" s="2"/>
      <c r="C13174" s="2"/>
      <c r="D13174" s="2"/>
      <c r="E13174" s="2"/>
      <c r="F13174" s="2"/>
      <c r="G13174" s="2"/>
      <c r="H13174" s="2"/>
      <c r="I13174" s="2"/>
      <c r="J13174" s="2"/>
      <c r="K13174" s="2"/>
      <c r="L13174" s="2"/>
      <c r="M13174" s="2"/>
      <c r="N13174" s="2"/>
      <c r="O13174" s="2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</row>
    <row r="13175">
      <c r="A13175" s="2"/>
      <c r="B13175" s="2"/>
      <c r="C13175" s="2"/>
      <c r="D13175" s="2"/>
      <c r="E13175" s="2"/>
      <c r="F13175" s="2"/>
      <c r="G13175" s="2"/>
      <c r="H13175" s="2"/>
      <c r="I13175" s="2"/>
      <c r="J13175" s="2"/>
      <c r="K13175" s="2"/>
      <c r="L13175" s="2"/>
      <c r="M13175" s="2"/>
      <c r="N13175" s="2"/>
      <c r="O13175" s="2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</row>
    <row r="13176">
      <c r="A13176" s="2"/>
      <c r="B13176" s="2"/>
      <c r="C13176" s="2"/>
      <c r="D13176" s="2"/>
      <c r="E13176" s="2"/>
      <c r="F13176" s="2"/>
      <c r="G13176" s="2"/>
      <c r="H13176" s="2"/>
      <c r="I13176" s="2"/>
      <c r="J13176" s="2"/>
      <c r="K13176" s="2"/>
      <c r="L13176" s="2"/>
      <c r="M13176" s="2"/>
      <c r="N13176" s="2"/>
      <c r="O13176" s="2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</row>
    <row r="13177">
      <c r="A13177" s="2"/>
      <c r="B13177" s="2"/>
      <c r="C13177" s="2"/>
      <c r="D13177" s="2"/>
      <c r="E13177" s="2"/>
      <c r="F13177" s="2"/>
      <c r="G13177" s="2"/>
      <c r="H13177" s="2"/>
      <c r="I13177" s="2"/>
      <c r="J13177" s="2"/>
      <c r="K13177" s="2"/>
      <c r="L13177" s="2"/>
      <c r="M13177" s="2"/>
      <c r="N13177" s="2"/>
      <c r="O13177" s="2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</row>
    <row r="13178">
      <c r="A13178" s="2"/>
      <c r="B13178" s="2"/>
      <c r="C13178" s="2"/>
      <c r="D13178" s="2"/>
      <c r="E13178" s="2"/>
      <c r="F13178" s="2"/>
      <c r="G13178" s="2"/>
      <c r="H13178" s="2"/>
      <c r="I13178" s="2"/>
      <c r="J13178" s="2"/>
      <c r="K13178" s="2"/>
      <c r="L13178" s="2"/>
      <c r="M13178" s="2"/>
      <c r="N13178" s="2"/>
      <c r="O13178" s="2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</row>
    <row r="13179">
      <c r="A13179" s="2"/>
      <c r="B13179" s="2"/>
      <c r="C13179" s="2"/>
      <c r="D13179" s="2"/>
      <c r="E13179" s="2"/>
      <c r="F13179" s="2"/>
      <c r="G13179" s="2"/>
      <c r="H13179" s="2"/>
      <c r="I13179" s="2"/>
      <c r="J13179" s="2"/>
      <c r="K13179" s="2"/>
      <c r="L13179" s="2"/>
      <c r="M13179" s="2"/>
      <c r="N13179" s="2"/>
      <c r="O13179" s="2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</row>
    <row r="13180">
      <c r="A13180" s="2"/>
      <c r="B13180" s="2"/>
      <c r="C13180" s="2"/>
      <c r="D13180" s="2"/>
      <c r="E13180" s="2"/>
      <c r="F13180" s="2"/>
      <c r="G13180" s="2"/>
      <c r="H13180" s="2"/>
      <c r="I13180" s="2"/>
      <c r="J13180" s="2"/>
      <c r="K13180" s="2"/>
      <c r="L13180" s="2"/>
      <c r="M13180" s="2"/>
      <c r="N13180" s="2"/>
      <c r="O13180" s="2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</row>
    <row r="13181">
      <c r="A13181" s="2"/>
      <c r="B13181" s="2"/>
      <c r="C13181" s="2"/>
      <c r="D13181" s="2"/>
      <c r="E13181" s="2"/>
      <c r="F13181" s="2"/>
      <c r="G13181" s="2"/>
      <c r="H13181" s="2"/>
      <c r="I13181" s="2"/>
      <c r="J13181" s="2"/>
      <c r="K13181" s="2"/>
      <c r="L13181" s="2"/>
      <c r="M13181" s="2"/>
      <c r="N13181" s="2"/>
      <c r="O13181" s="2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</row>
    <row r="13182">
      <c r="A13182" s="2"/>
      <c r="B13182" s="2"/>
      <c r="C13182" s="2"/>
      <c r="D13182" s="2"/>
      <c r="E13182" s="2"/>
      <c r="F13182" s="2"/>
      <c r="G13182" s="2"/>
      <c r="H13182" s="2"/>
      <c r="I13182" s="2"/>
      <c r="J13182" s="2"/>
      <c r="K13182" s="2"/>
      <c r="L13182" s="2"/>
      <c r="M13182" s="2"/>
      <c r="N13182" s="2"/>
      <c r="O13182" s="2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</row>
    <row r="13183">
      <c r="A13183" s="2"/>
      <c r="B13183" s="2"/>
      <c r="C13183" s="2"/>
      <c r="D13183" s="2"/>
      <c r="E13183" s="2"/>
      <c r="F13183" s="2"/>
      <c r="G13183" s="2"/>
      <c r="H13183" s="2"/>
      <c r="I13183" s="2"/>
      <c r="J13183" s="2"/>
      <c r="K13183" s="2"/>
      <c r="L13183" s="2"/>
      <c r="M13183" s="2"/>
      <c r="N13183" s="2"/>
      <c r="O13183" s="2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</row>
    <row r="13184">
      <c r="A13184" s="2"/>
      <c r="B13184" s="2"/>
      <c r="C13184" s="2"/>
      <c r="D13184" s="2"/>
      <c r="E13184" s="2"/>
      <c r="F13184" s="2"/>
      <c r="G13184" s="2"/>
      <c r="H13184" s="2"/>
      <c r="I13184" s="2"/>
      <c r="J13184" s="2"/>
      <c r="K13184" s="2"/>
      <c r="L13184" s="2"/>
      <c r="M13184" s="2"/>
      <c r="N13184" s="2"/>
      <c r="O13184" s="2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</row>
    <row r="13185">
      <c r="A13185" s="2"/>
      <c r="B13185" s="2"/>
      <c r="C13185" s="2"/>
      <c r="D13185" s="2"/>
      <c r="E13185" s="2"/>
      <c r="F13185" s="2"/>
      <c r="G13185" s="2"/>
      <c r="H13185" s="2"/>
      <c r="I13185" s="2"/>
      <c r="J13185" s="2"/>
      <c r="K13185" s="2"/>
      <c r="L13185" s="2"/>
      <c r="M13185" s="2"/>
      <c r="N13185" s="2"/>
      <c r="O13185" s="2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</row>
    <row r="13186">
      <c r="A13186" s="2"/>
      <c r="B13186" s="2"/>
      <c r="C13186" s="2"/>
      <c r="D13186" s="2"/>
      <c r="E13186" s="2"/>
      <c r="F13186" s="2"/>
      <c r="G13186" s="2"/>
      <c r="H13186" s="2"/>
      <c r="I13186" s="2"/>
      <c r="J13186" s="2"/>
      <c r="K13186" s="2"/>
      <c r="L13186" s="2"/>
      <c r="M13186" s="2"/>
      <c r="N13186" s="2"/>
      <c r="O13186" s="2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</row>
    <row r="13187">
      <c r="A13187" s="2"/>
      <c r="B13187" s="2"/>
      <c r="C13187" s="2"/>
      <c r="D13187" s="2"/>
      <c r="E13187" s="2"/>
      <c r="F13187" s="2"/>
      <c r="G13187" s="2"/>
      <c r="H13187" s="2"/>
      <c r="I13187" s="2"/>
      <c r="J13187" s="2"/>
      <c r="K13187" s="2"/>
      <c r="L13187" s="2"/>
      <c r="M13187" s="2"/>
      <c r="N13187" s="2"/>
      <c r="O13187" s="2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</row>
    <row r="13188">
      <c r="A13188" s="2"/>
      <c r="B13188" s="2"/>
      <c r="C13188" s="2"/>
      <c r="D13188" s="2"/>
      <c r="E13188" s="2"/>
      <c r="F13188" s="2"/>
      <c r="G13188" s="2"/>
      <c r="H13188" s="2"/>
      <c r="I13188" s="2"/>
      <c r="J13188" s="2"/>
      <c r="K13188" s="2"/>
      <c r="L13188" s="2"/>
      <c r="M13188" s="2"/>
      <c r="N13188" s="2"/>
      <c r="O13188" s="2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</row>
    <row r="13189">
      <c r="A13189" s="2"/>
      <c r="B13189" s="2"/>
      <c r="C13189" s="2"/>
      <c r="D13189" s="2"/>
      <c r="E13189" s="2"/>
      <c r="F13189" s="2"/>
      <c r="G13189" s="2"/>
      <c r="H13189" s="2"/>
      <c r="I13189" s="2"/>
      <c r="J13189" s="2"/>
      <c r="K13189" s="2"/>
      <c r="L13189" s="2"/>
      <c r="M13189" s="2"/>
      <c r="N13189" s="2"/>
      <c r="O13189" s="2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</row>
    <row r="13190">
      <c r="A13190" s="2"/>
      <c r="B13190" s="2"/>
      <c r="C13190" s="2"/>
      <c r="D13190" s="2"/>
      <c r="E13190" s="2"/>
      <c r="F13190" s="2"/>
      <c r="G13190" s="2"/>
      <c r="H13190" s="2"/>
      <c r="I13190" s="2"/>
      <c r="J13190" s="2"/>
      <c r="K13190" s="2"/>
      <c r="L13190" s="2"/>
      <c r="M13190" s="2"/>
      <c r="N13190" s="2"/>
      <c r="O13190" s="2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</row>
    <row r="13191">
      <c r="A13191" s="2"/>
      <c r="B13191" s="2"/>
      <c r="C13191" s="2"/>
      <c r="D13191" s="2"/>
      <c r="E13191" s="2"/>
      <c r="F13191" s="2"/>
      <c r="G13191" s="2"/>
      <c r="H13191" s="2"/>
      <c r="I13191" s="2"/>
      <c r="J13191" s="2"/>
      <c r="K13191" s="2"/>
      <c r="L13191" s="2"/>
      <c r="M13191" s="2"/>
      <c r="N13191" s="2"/>
      <c r="O13191" s="2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</row>
    <row r="13192">
      <c r="A13192" s="2"/>
      <c r="B13192" s="2"/>
      <c r="C13192" s="2"/>
      <c r="D13192" s="2"/>
      <c r="E13192" s="2"/>
      <c r="F13192" s="2"/>
      <c r="G13192" s="2"/>
      <c r="H13192" s="2"/>
      <c r="I13192" s="2"/>
      <c r="J13192" s="2"/>
      <c r="K13192" s="2"/>
      <c r="L13192" s="2"/>
      <c r="M13192" s="2"/>
      <c r="N13192" s="2"/>
      <c r="O13192" s="2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</row>
    <row r="13193">
      <c r="A13193" s="2"/>
      <c r="B13193" s="2"/>
      <c r="C13193" s="2"/>
      <c r="D13193" s="2"/>
      <c r="E13193" s="2"/>
      <c r="F13193" s="2"/>
      <c r="G13193" s="2"/>
      <c r="H13193" s="2"/>
      <c r="I13193" s="2"/>
      <c r="J13193" s="2"/>
      <c r="K13193" s="2"/>
      <c r="L13193" s="2"/>
      <c r="M13193" s="2"/>
      <c r="N13193" s="2"/>
      <c r="O13193" s="2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</row>
    <row r="13194">
      <c r="A13194" s="2"/>
      <c r="B13194" s="2"/>
      <c r="C13194" s="2"/>
      <c r="D13194" s="2"/>
      <c r="E13194" s="2"/>
      <c r="F13194" s="2"/>
      <c r="G13194" s="2"/>
      <c r="H13194" s="2"/>
      <c r="I13194" s="2"/>
      <c r="J13194" s="2"/>
      <c r="K13194" s="2"/>
      <c r="L13194" s="2"/>
      <c r="M13194" s="2"/>
      <c r="N13194" s="2"/>
      <c r="O13194" s="2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</row>
    <row r="13195">
      <c r="A13195" s="2"/>
      <c r="B13195" s="2"/>
      <c r="C13195" s="2"/>
      <c r="D13195" s="2"/>
      <c r="E13195" s="2"/>
      <c r="F13195" s="2"/>
      <c r="G13195" s="2"/>
      <c r="H13195" s="2"/>
      <c r="I13195" s="2"/>
      <c r="J13195" s="2"/>
      <c r="K13195" s="2"/>
      <c r="L13195" s="2"/>
      <c r="M13195" s="2"/>
      <c r="N13195" s="2"/>
      <c r="O13195" s="2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</row>
    <row r="13196">
      <c r="A13196" s="2"/>
      <c r="B13196" s="2"/>
      <c r="C13196" s="2"/>
      <c r="D13196" s="2"/>
      <c r="E13196" s="2"/>
      <c r="F13196" s="2"/>
      <c r="G13196" s="2"/>
      <c r="H13196" s="2"/>
      <c r="I13196" s="2"/>
      <c r="J13196" s="2"/>
      <c r="K13196" s="2"/>
      <c r="L13196" s="2"/>
      <c r="M13196" s="2"/>
      <c r="N13196" s="2"/>
      <c r="O13196" s="2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</row>
    <row r="13197">
      <c r="A13197" s="2"/>
      <c r="B13197" s="2"/>
      <c r="C13197" s="2"/>
      <c r="D13197" s="2"/>
      <c r="E13197" s="2"/>
      <c r="F13197" s="2"/>
      <c r="G13197" s="2"/>
      <c r="H13197" s="2"/>
      <c r="I13197" s="2"/>
      <c r="J13197" s="2"/>
      <c r="K13197" s="2"/>
      <c r="L13197" s="2"/>
      <c r="M13197" s="2"/>
      <c r="N13197" s="2"/>
      <c r="O13197" s="2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</row>
    <row r="13198">
      <c r="A13198" s="2"/>
      <c r="B13198" s="2"/>
      <c r="C13198" s="2"/>
      <c r="D13198" s="2"/>
      <c r="E13198" s="2"/>
      <c r="F13198" s="2"/>
      <c r="G13198" s="2"/>
      <c r="H13198" s="2"/>
      <c r="I13198" s="2"/>
      <c r="J13198" s="2"/>
      <c r="K13198" s="2"/>
      <c r="L13198" s="2"/>
      <c r="M13198" s="2"/>
      <c r="N13198" s="2"/>
      <c r="O13198" s="2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</row>
    <row r="13199">
      <c r="A13199" s="2"/>
      <c r="B13199" s="2"/>
      <c r="C13199" s="2"/>
      <c r="D13199" s="2"/>
      <c r="E13199" s="2"/>
      <c r="F13199" s="2"/>
      <c r="G13199" s="2"/>
      <c r="H13199" s="2"/>
      <c r="I13199" s="2"/>
      <c r="J13199" s="2"/>
      <c r="K13199" s="2"/>
      <c r="L13199" s="2"/>
      <c r="M13199" s="2"/>
      <c r="N13199" s="2"/>
      <c r="O13199" s="2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</row>
    <row r="13200">
      <c r="A13200" s="2"/>
      <c r="B13200" s="2"/>
      <c r="C13200" s="2"/>
      <c r="D13200" s="2"/>
      <c r="E13200" s="2"/>
      <c r="F13200" s="2"/>
      <c r="G13200" s="2"/>
      <c r="H13200" s="2"/>
      <c r="I13200" s="2"/>
      <c r="J13200" s="2"/>
      <c r="K13200" s="2"/>
      <c r="L13200" s="2"/>
      <c r="M13200" s="2"/>
      <c r="N13200" s="2"/>
      <c r="O13200" s="2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</row>
    <row r="13201">
      <c r="A13201" s="2"/>
      <c r="B13201" s="2"/>
      <c r="C13201" s="2"/>
      <c r="D13201" s="2"/>
      <c r="E13201" s="2"/>
      <c r="F13201" s="2"/>
      <c r="G13201" s="2"/>
      <c r="H13201" s="2"/>
      <c r="I13201" s="2"/>
      <c r="J13201" s="2"/>
      <c r="K13201" s="2"/>
      <c r="L13201" s="2"/>
      <c r="M13201" s="2"/>
      <c r="N13201" s="2"/>
      <c r="O13201" s="2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</row>
    <row r="13202">
      <c r="A13202" s="2"/>
      <c r="B13202" s="2"/>
      <c r="C13202" s="2"/>
      <c r="D13202" s="2"/>
      <c r="E13202" s="2"/>
      <c r="F13202" s="2"/>
      <c r="G13202" s="2"/>
      <c r="H13202" s="2"/>
      <c r="I13202" s="2"/>
      <c r="J13202" s="2"/>
      <c r="K13202" s="2"/>
      <c r="L13202" s="2"/>
      <c r="M13202" s="2"/>
      <c r="N13202" s="2"/>
      <c r="O13202" s="2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</row>
    <row r="13203">
      <c r="A13203" s="2"/>
      <c r="B13203" s="2"/>
      <c r="C13203" s="2"/>
      <c r="D13203" s="2"/>
      <c r="E13203" s="2"/>
      <c r="F13203" s="2"/>
      <c r="G13203" s="2"/>
      <c r="H13203" s="2"/>
      <c r="I13203" s="2"/>
      <c r="J13203" s="2"/>
      <c r="K13203" s="2"/>
      <c r="L13203" s="2"/>
      <c r="M13203" s="2"/>
      <c r="N13203" s="2"/>
      <c r="O13203" s="2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</row>
    <row r="13204">
      <c r="A13204" s="2"/>
      <c r="B13204" s="2"/>
      <c r="C13204" s="2"/>
      <c r="D13204" s="2"/>
      <c r="E13204" s="2"/>
      <c r="F13204" s="2"/>
      <c r="G13204" s="2"/>
      <c r="H13204" s="2"/>
      <c r="I13204" s="2"/>
      <c r="J13204" s="2"/>
      <c r="K13204" s="2"/>
      <c r="L13204" s="2"/>
      <c r="M13204" s="2"/>
      <c r="N13204" s="2"/>
      <c r="O13204" s="2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</row>
    <row r="13205">
      <c r="A13205" s="2"/>
      <c r="B13205" s="2"/>
      <c r="C13205" s="2"/>
      <c r="D13205" s="2"/>
      <c r="E13205" s="2"/>
      <c r="F13205" s="2"/>
      <c r="G13205" s="2"/>
      <c r="H13205" s="2"/>
      <c r="I13205" s="2"/>
      <c r="J13205" s="2"/>
      <c r="K13205" s="2"/>
      <c r="L13205" s="2"/>
      <c r="M13205" s="2"/>
      <c r="N13205" s="2"/>
      <c r="O13205" s="2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</row>
    <row r="13206">
      <c r="A13206" s="2"/>
      <c r="B13206" s="2"/>
      <c r="C13206" s="2"/>
      <c r="D13206" s="2"/>
      <c r="E13206" s="2"/>
      <c r="F13206" s="2"/>
      <c r="G13206" s="2"/>
      <c r="H13206" s="2"/>
      <c r="I13206" s="2"/>
      <c r="J13206" s="2"/>
      <c r="K13206" s="2"/>
      <c r="L13206" s="2"/>
      <c r="M13206" s="2"/>
      <c r="N13206" s="2"/>
      <c r="O13206" s="2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</row>
    <row r="13207">
      <c r="A13207" s="2"/>
      <c r="B13207" s="2"/>
      <c r="C13207" s="2"/>
      <c r="D13207" s="2"/>
      <c r="E13207" s="2"/>
      <c r="F13207" s="2"/>
      <c r="G13207" s="2"/>
      <c r="H13207" s="2"/>
      <c r="I13207" s="2"/>
      <c r="J13207" s="2"/>
      <c r="K13207" s="2"/>
      <c r="L13207" s="2"/>
      <c r="M13207" s="2"/>
      <c r="N13207" s="2"/>
      <c r="O13207" s="2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</row>
    <row r="13208">
      <c r="A13208" s="2"/>
      <c r="B13208" s="2"/>
      <c r="C13208" s="2"/>
      <c r="D13208" s="2"/>
      <c r="E13208" s="2"/>
      <c r="F13208" s="2"/>
      <c r="G13208" s="2"/>
      <c r="H13208" s="2"/>
      <c r="I13208" s="2"/>
      <c r="J13208" s="2"/>
      <c r="K13208" s="2"/>
      <c r="L13208" s="2"/>
      <c r="M13208" s="2"/>
      <c r="N13208" s="2"/>
      <c r="O13208" s="2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</row>
    <row r="13209">
      <c r="A13209" s="2"/>
      <c r="B13209" s="2"/>
      <c r="C13209" s="2"/>
      <c r="D13209" s="2"/>
      <c r="E13209" s="2"/>
      <c r="F13209" s="2"/>
      <c r="G13209" s="2"/>
      <c r="H13209" s="2"/>
      <c r="I13209" s="2"/>
      <c r="J13209" s="2"/>
      <c r="K13209" s="2"/>
      <c r="L13209" s="2"/>
      <c r="M13209" s="2"/>
      <c r="N13209" s="2"/>
      <c r="O13209" s="2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</row>
    <row r="13210">
      <c r="A13210" s="2"/>
      <c r="B13210" s="2"/>
      <c r="C13210" s="2"/>
      <c r="D13210" s="2"/>
      <c r="E13210" s="2"/>
      <c r="F13210" s="2"/>
      <c r="G13210" s="2"/>
      <c r="H13210" s="2"/>
      <c r="I13210" s="2"/>
      <c r="J13210" s="2"/>
      <c r="K13210" s="2"/>
      <c r="L13210" s="2"/>
      <c r="M13210" s="2"/>
      <c r="N13210" s="2"/>
      <c r="O13210" s="2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</row>
    <row r="13211">
      <c r="A13211" s="2"/>
      <c r="B13211" s="2"/>
      <c r="C13211" s="2"/>
      <c r="D13211" s="2"/>
      <c r="E13211" s="2"/>
      <c r="F13211" s="2"/>
      <c r="G13211" s="2"/>
      <c r="H13211" s="2"/>
      <c r="I13211" s="2"/>
      <c r="J13211" s="2"/>
      <c r="K13211" s="2"/>
      <c r="L13211" s="2"/>
      <c r="M13211" s="2"/>
      <c r="N13211" s="2"/>
      <c r="O13211" s="2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</row>
    <row r="13212">
      <c r="A13212" s="2"/>
      <c r="B13212" s="2"/>
      <c r="C13212" s="2"/>
      <c r="D13212" s="2"/>
      <c r="E13212" s="2"/>
      <c r="F13212" s="2"/>
      <c r="G13212" s="2"/>
      <c r="H13212" s="2"/>
      <c r="I13212" s="2"/>
      <c r="J13212" s="2"/>
      <c r="K13212" s="2"/>
      <c r="L13212" s="2"/>
      <c r="M13212" s="2"/>
      <c r="N13212" s="2"/>
      <c r="O13212" s="2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</row>
    <row r="13213">
      <c r="A13213" s="2"/>
      <c r="B13213" s="2"/>
      <c r="C13213" s="2"/>
      <c r="D13213" s="2"/>
      <c r="E13213" s="2"/>
      <c r="F13213" s="2"/>
      <c r="G13213" s="2"/>
      <c r="H13213" s="2"/>
      <c r="I13213" s="2"/>
      <c r="J13213" s="2"/>
      <c r="K13213" s="2"/>
      <c r="L13213" s="2"/>
      <c r="M13213" s="2"/>
      <c r="N13213" s="2"/>
      <c r="O13213" s="2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</row>
    <row r="13214">
      <c r="A13214" s="2"/>
      <c r="B13214" s="2"/>
      <c r="C13214" s="2"/>
      <c r="D13214" s="2"/>
      <c r="E13214" s="2"/>
      <c r="F13214" s="2"/>
      <c r="G13214" s="2"/>
      <c r="H13214" s="2"/>
      <c r="I13214" s="2"/>
      <c r="J13214" s="2"/>
      <c r="K13214" s="2"/>
      <c r="L13214" s="2"/>
      <c r="M13214" s="2"/>
      <c r="N13214" s="2"/>
      <c r="O13214" s="2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</row>
    <row r="13215">
      <c r="A13215" s="2"/>
      <c r="B13215" s="2"/>
      <c r="C13215" s="2"/>
      <c r="D13215" s="2"/>
      <c r="E13215" s="2"/>
      <c r="F13215" s="2"/>
      <c r="G13215" s="2"/>
      <c r="H13215" s="2"/>
      <c r="I13215" s="2"/>
      <c r="J13215" s="2"/>
      <c r="K13215" s="2"/>
      <c r="L13215" s="2"/>
      <c r="M13215" s="2"/>
      <c r="N13215" s="2"/>
      <c r="O13215" s="2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</row>
    <row r="13216">
      <c r="A13216" s="2"/>
      <c r="B13216" s="2"/>
      <c r="C13216" s="2"/>
      <c r="D13216" s="2"/>
      <c r="E13216" s="2"/>
      <c r="F13216" s="2"/>
      <c r="G13216" s="2"/>
      <c r="H13216" s="2"/>
      <c r="I13216" s="2"/>
      <c r="J13216" s="2"/>
      <c r="K13216" s="2"/>
      <c r="L13216" s="2"/>
      <c r="M13216" s="2"/>
      <c r="N13216" s="2"/>
      <c r="O13216" s="2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</row>
    <row r="13217">
      <c r="A13217" s="2"/>
      <c r="B13217" s="2"/>
      <c r="C13217" s="2"/>
      <c r="D13217" s="2"/>
      <c r="E13217" s="2"/>
      <c r="F13217" s="2"/>
      <c r="G13217" s="2"/>
      <c r="H13217" s="2"/>
      <c r="I13217" s="2"/>
      <c r="J13217" s="2"/>
      <c r="K13217" s="2"/>
      <c r="L13217" s="2"/>
      <c r="M13217" s="2"/>
      <c r="N13217" s="2"/>
      <c r="O13217" s="2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</row>
    <row r="13218">
      <c r="A13218" s="2"/>
      <c r="B13218" s="2"/>
      <c r="C13218" s="2"/>
      <c r="D13218" s="2"/>
      <c r="E13218" s="2"/>
      <c r="F13218" s="2"/>
      <c r="G13218" s="2"/>
      <c r="H13218" s="2"/>
      <c r="I13218" s="2"/>
      <c r="J13218" s="2"/>
      <c r="K13218" s="2"/>
      <c r="L13218" s="2"/>
      <c r="M13218" s="2"/>
      <c r="N13218" s="2"/>
      <c r="O13218" s="2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</row>
    <row r="13219">
      <c r="A13219" s="2"/>
      <c r="B13219" s="2"/>
      <c r="C13219" s="2"/>
      <c r="D13219" s="2"/>
      <c r="E13219" s="2"/>
      <c r="F13219" s="2"/>
      <c r="G13219" s="2"/>
      <c r="H13219" s="2"/>
      <c r="I13219" s="2"/>
      <c r="J13219" s="2"/>
      <c r="K13219" s="2"/>
      <c r="L13219" s="2"/>
      <c r="M13219" s="2"/>
      <c r="N13219" s="2"/>
      <c r="O13219" s="2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</row>
    <row r="13220">
      <c r="A13220" s="2"/>
      <c r="B13220" s="2"/>
      <c r="C13220" s="2"/>
      <c r="D13220" s="2"/>
      <c r="E13220" s="2"/>
      <c r="F13220" s="2"/>
      <c r="G13220" s="2"/>
      <c r="H13220" s="2"/>
      <c r="I13220" s="2"/>
      <c r="J13220" s="2"/>
      <c r="K13220" s="2"/>
      <c r="L13220" s="2"/>
      <c r="M13220" s="2"/>
      <c r="N13220" s="2"/>
      <c r="O13220" s="2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</row>
    <row r="13221">
      <c r="A13221" s="2"/>
      <c r="B13221" s="2"/>
      <c r="C13221" s="2"/>
      <c r="D13221" s="2"/>
      <c r="E13221" s="2"/>
      <c r="F13221" s="2"/>
      <c r="G13221" s="2"/>
      <c r="H13221" s="2"/>
      <c r="I13221" s="2"/>
      <c r="J13221" s="2"/>
      <c r="K13221" s="2"/>
      <c r="L13221" s="2"/>
      <c r="M13221" s="2"/>
      <c r="N13221" s="2"/>
      <c r="O13221" s="2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</row>
    <row r="13222">
      <c r="A13222" s="2"/>
      <c r="B13222" s="2"/>
      <c r="C13222" s="2"/>
      <c r="D13222" s="2"/>
      <c r="E13222" s="2"/>
      <c r="F13222" s="2"/>
      <c r="G13222" s="2"/>
      <c r="H13222" s="2"/>
      <c r="I13222" s="2"/>
      <c r="J13222" s="2"/>
      <c r="K13222" s="2"/>
      <c r="L13222" s="2"/>
      <c r="M13222" s="2"/>
      <c r="N13222" s="2"/>
      <c r="O13222" s="2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</row>
    <row r="13223">
      <c r="A13223" s="2"/>
      <c r="B13223" s="2"/>
      <c r="C13223" s="2"/>
      <c r="D13223" s="2"/>
      <c r="E13223" s="2"/>
      <c r="F13223" s="2"/>
      <c r="G13223" s="2"/>
      <c r="H13223" s="2"/>
      <c r="I13223" s="2"/>
      <c r="J13223" s="2"/>
      <c r="K13223" s="2"/>
      <c r="L13223" s="2"/>
      <c r="M13223" s="2"/>
      <c r="N13223" s="2"/>
      <c r="O13223" s="2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</row>
    <row r="13224">
      <c r="A13224" s="2"/>
      <c r="B13224" s="2"/>
      <c r="C13224" s="2"/>
      <c r="D13224" s="2"/>
      <c r="E13224" s="2"/>
      <c r="F13224" s="2"/>
      <c r="G13224" s="2"/>
      <c r="H13224" s="2"/>
      <c r="I13224" s="2"/>
      <c r="J13224" s="2"/>
      <c r="K13224" s="2"/>
      <c r="L13224" s="2"/>
      <c r="M13224" s="2"/>
      <c r="N13224" s="2"/>
      <c r="O13224" s="2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</row>
    <row r="13225">
      <c r="A13225" s="2"/>
      <c r="B13225" s="2"/>
      <c r="C13225" s="2"/>
      <c r="D13225" s="2"/>
      <c r="E13225" s="2"/>
      <c r="F13225" s="2"/>
      <c r="G13225" s="2"/>
      <c r="H13225" s="2"/>
      <c r="I13225" s="2"/>
      <c r="J13225" s="2"/>
      <c r="K13225" s="2"/>
      <c r="L13225" s="2"/>
      <c r="M13225" s="2"/>
      <c r="N13225" s="2"/>
      <c r="O13225" s="2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</row>
    <row r="13226">
      <c r="A13226" s="2"/>
      <c r="B13226" s="2"/>
      <c r="C13226" s="2"/>
      <c r="D13226" s="2"/>
      <c r="E13226" s="2"/>
      <c r="F13226" s="2"/>
      <c r="G13226" s="2"/>
      <c r="H13226" s="2"/>
      <c r="I13226" s="2"/>
      <c r="J13226" s="2"/>
      <c r="K13226" s="2"/>
      <c r="L13226" s="2"/>
      <c r="M13226" s="2"/>
      <c r="N13226" s="2"/>
      <c r="O13226" s="2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</row>
    <row r="13227">
      <c r="A13227" s="2"/>
      <c r="B13227" s="2"/>
      <c r="C13227" s="2"/>
      <c r="D13227" s="2"/>
      <c r="E13227" s="2"/>
      <c r="F13227" s="2"/>
      <c r="G13227" s="2"/>
      <c r="H13227" s="2"/>
      <c r="I13227" s="2"/>
      <c r="J13227" s="2"/>
      <c r="K13227" s="2"/>
      <c r="L13227" s="2"/>
      <c r="M13227" s="2"/>
      <c r="N13227" s="2"/>
      <c r="O13227" s="2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</row>
    <row r="13228">
      <c r="A13228" s="2"/>
      <c r="B13228" s="2"/>
      <c r="C13228" s="2"/>
      <c r="D13228" s="2"/>
      <c r="E13228" s="2"/>
      <c r="F13228" s="2"/>
      <c r="G13228" s="2"/>
      <c r="H13228" s="2"/>
      <c r="I13228" s="2"/>
      <c r="J13228" s="2"/>
      <c r="K13228" s="2"/>
      <c r="L13228" s="2"/>
      <c r="M13228" s="2"/>
      <c r="N13228" s="2"/>
      <c r="O13228" s="2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</row>
    <row r="13229">
      <c r="A13229" s="2"/>
      <c r="B13229" s="2"/>
      <c r="C13229" s="2"/>
      <c r="D13229" s="2"/>
      <c r="E13229" s="2"/>
      <c r="F13229" s="2"/>
      <c r="G13229" s="2"/>
      <c r="H13229" s="2"/>
      <c r="I13229" s="2"/>
      <c r="J13229" s="2"/>
      <c r="K13229" s="2"/>
      <c r="L13229" s="2"/>
      <c r="M13229" s="2"/>
      <c r="N13229" s="2"/>
      <c r="O13229" s="2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</row>
    <row r="13230">
      <c r="A13230" s="2"/>
      <c r="B13230" s="2"/>
      <c r="C13230" s="2"/>
      <c r="D13230" s="2"/>
      <c r="E13230" s="2"/>
      <c r="F13230" s="2"/>
      <c r="G13230" s="2"/>
      <c r="H13230" s="2"/>
      <c r="I13230" s="2"/>
      <c r="J13230" s="2"/>
      <c r="K13230" s="2"/>
      <c r="L13230" s="2"/>
      <c r="M13230" s="2"/>
      <c r="N13230" s="2"/>
      <c r="O13230" s="2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</row>
    <row r="13231">
      <c r="A13231" s="2"/>
      <c r="B13231" s="2"/>
      <c r="C13231" s="2"/>
      <c r="D13231" s="2"/>
      <c r="E13231" s="2"/>
      <c r="F13231" s="2"/>
      <c r="G13231" s="2"/>
      <c r="H13231" s="2"/>
      <c r="I13231" s="2"/>
      <c r="J13231" s="2"/>
      <c r="K13231" s="2"/>
      <c r="L13231" s="2"/>
      <c r="M13231" s="2"/>
      <c r="N13231" s="2"/>
      <c r="O13231" s="2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</row>
    <row r="13232">
      <c r="A13232" s="2"/>
      <c r="B13232" s="2"/>
      <c r="C13232" s="2"/>
      <c r="D13232" s="2"/>
      <c r="E13232" s="2"/>
      <c r="F13232" s="2"/>
      <c r="G13232" s="2"/>
      <c r="H13232" s="2"/>
      <c r="I13232" s="2"/>
      <c r="J13232" s="2"/>
      <c r="K13232" s="2"/>
      <c r="L13232" s="2"/>
      <c r="M13232" s="2"/>
      <c r="N13232" s="2"/>
      <c r="O13232" s="2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</row>
    <row r="13233">
      <c r="A13233" s="2"/>
      <c r="B13233" s="2"/>
      <c r="C13233" s="2"/>
      <c r="D13233" s="2"/>
      <c r="E13233" s="2"/>
      <c r="F13233" s="2"/>
      <c r="G13233" s="2"/>
      <c r="H13233" s="2"/>
      <c r="I13233" s="2"/>
      <c r="J13233" s="2"/>
      <c r="K13233" s="2"/>
      <c r="L13233" s="2"/>
      <c r="M13233" s="2"/>
      <c r="N13233" s="2"/>
      <c r="O13233" s="2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</row>
    <row r="13234">
      <c r="A13234" s="2"/>
      <c r="B13234" s="2"/>
      <c r="C13234" s="2"/>
      <c r="D13234" s="2"/>
      <c r="E13234" s="2"/>
      <c r="F13234" s="2"/>
      <c r="G13234" s="2"/>
      <c r="H13234" s="2"/>
      <c r="I13234" s="2"/>
      <c r="J13234" s="2"/>
      <c r="K13234" s="2"/>
      <c r="L13234" s="2"/>
      <c r="M13234" s="2"/>
      <c r="N13234" s="2"/>
      <c r="O13234" s="2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</row>
    <row r="13235">
      <c r="A13235" s="2"/>
      <c r="B13235" s="2"/>
      <c r="C13235" s="2"/>
      <c r="D13235" s="2"/>
      <c r="E13235" s="2"/>
      <c r="F13235" s="2"/>
      <c r="G13235" s="2"/>
      <c r="H13235" s="2"/>
      <c r="I13235" s="2"/>
      <c r="J13235" s="2"/>
      <c r="K13235" s="2"/>
      <c r="L13235" s="2"/>
      <c r="M13235" s="2"/>
      <c r="N13235" s="2"/>
      <c r="O13235" s="2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</row>
    <row r="13236">
      <c r="A13236" s="2"/>
      <c r="B13236" s="2"/>
      <c r="C13236" s="2"/>
      <c r="D13236" s="2"/>
      <c r="E13236" s="2"/>
      <c r="F13236" s="2"/>
      <c r="G13236" s="2"/>
      <c r="H13236" s="2"/>
      <c r="I13236" s="2"/>
      <c r="J13236" s="2"/>
      <c r="K13236" s="2"/>
      <c r="L13236" s="2"/>
      <c r="M13236" s="2"/>
      <c r="N13236" s="2"/>
      <c r="O13236" s="2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</row>
    <row r="13237">
      <c r="A13237" s="2"/>
      <c r="B13237" s="2"/>
      <c r="C13237" s="2"/>
      <c r="D13237" s="2"/>
      <c r="E13237" s="2"/>
      <c r="F13237" s="2"/>
      <c r="G13237" s="2"/>
      <c r="H13237" s="2"/>
      <c r="I13237" s="2"/>
      <c r="J13237" s="2"/>
      <c r="K13237" s="2"/>
      <c r="L13237" s="2"/>
      <c r="M13237" s="2"/>
      <c r="N13237" s="2"/>
      <c r="O13237" s="2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</row>
    <row r="13238">
      <c r="A13238" s="2"/>
      <c r="B13238" s="2"/>
      <c r="C13238" s="2"/>
      <c r="D13238" s="2"/>
      <c r="E13238" s="2"/>
      <c r="F13238" s="2"/>
      <c r="G13238" s="2"/>
      <c r="H13238" s="2"/>
      <c r="I13238" s="2"/>
      <c r="J13238" s="2"/>
      <c r="K13238" s="2"/>
      <c r="L13238" s="2"/>
      <c r="M13238" s="2"/>
      <c r="N13238" s="2"/>
      <c r="O13238" s="2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</row>
    <row r="13239">
      <c r="A13239" s="2"/>
      <c r="B13239" s="2"/>
      <c r="C13239" s="2"/>
      <c r="D13239" s="2"/>
      <c r="E13239" s="2"/>
      <c r="F13239" s="2"/>
      <c r="G13239" s="2"/>
      <c r="H13239" s="2"/>
      <c r="I13239" s="2"/>
      <c r="J13239" s="2"/>
      <c r="K13239" s="2"/>
      <c r="L13239" s="2"/>
      <c r="M13239" s="2"/>
      <c r="N13239" s="2"/>
      <c r="O13239" s="2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</row>
    <row r="13240">
      <c r="A13240" s="2"/>
      <c r="B13240" s="2"/>
      <c r="C13240" s="2"/>
      <c r="D13240" s="2"/>
      <c r="E13240" s="2"/>
      <c r="F13240" s="2"/>
      <c r="G13240" s="2"/>
      <c r="H13240" s="2"/>
      <c r="I13240" s="2"/>
      <c r="J13240" s="2"/>
      <c r="K13240" s="2"/>
      <c r="L13240" s="2"/>
      <c r="M13240" s="2"/>
      <c r="N13240" s="2"/>
      <c r="O13240" s="2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</row>
    <row r="13241">
      <c r="A13241" s="2"/>
      <c r="B13241" s="2"/>
      <c r="C13241" s="2"/>
      <c r="D13241" s="2"/>
      <c r="E13241" s="2"/>
      <c r="F13241" s="2"/>
      <c r="G13241" s="2"/>
      <c r="H13241" s="2"/>
      <c r="I13241" s="2"/>
      <c r="J13241" s="2"/>
      <c r="K13241" s="2"/>
      <c r="L13241" s="2"/>
      <c r="M13241" s="2"/>
      <c r="N13241" s="2"/>
      <c r="O13241" s="2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</row>
    <row r="13242">
      <c r="A13242" s="2"/>
      <c r="B13242" s="2"/>
      <c r="C13242" s="2"/>
      <c r="D13242" s="2"/>
      <c r="E13242" s="2"/>
      <c r="F13242" s="2"/>
      <c r="G13242" s="2"/>
      <c r="H13242" s="2"/>
      <c r="I13242" s="2"/>
      <c r="J13242" s="2"/>
      <c r="K13242" s="2"/>
      <c r="L13242" s="2"/>
      <c r="M13242" s="2"/>
      <c r="N13242" s="2"/>
      <c r="O13242" s="2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</row>
    <row r="13243">
      <c r="A13243" s="2"/>
      <c r="B13243" s="2"/>
      <c r="C13243" s="2"/>
      <c r="D13243" s="2"/>
      <c r="E13243" s="2"/>
      <c r="F13243" s="2"/>
      <c r="G13243" s="2"/>
      <c r="H13243" s="2"/>
      <c r="I13243" s="2"/>
      <c r="J13243" s="2"/>
      <c r="K13243" s="2"/>
      <c r="L13243" s="2"/>
      <c r="M13243" s="2"/>
      <c r="N13243" s="2"/>
      <c r="O13243" s="2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</row>
    <row r="13244">
      <c r="A13244" s="2"/>
      <c r="B13244" s="2"/>
      <c r="C13244" s="2"/>
      <c r="D13244" s="2"/>
      <c r="E13244" s="2"/>
      <c r="F13244" s="2"/>
      <c r="G13244" s="2"/>
      <c r="H13244" s="2"/>
      <c r="I13244" s="2"/>
      <c r="J13244" s="2"/>
      <c r="K13244" s="2"/>
      <c r="L13244" s="2"/>
      <c r="M13244" s="2"/>
      <c r="N13244" s="2"/>
      <c r="O13244" s="2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</row>
    <row r="13245">
      <c r="A13245" s="2"/>
      <c r="B13245" s="2"/>
      <c r="C13245" s="2"/>
      <c r="D13245" s="2"/>
      <c r="E13245" s="2"/>
      <c r="F13245" s="2"/>
      <c r="G13245" s="2"/>
      <c r="H13245" s="2"/>
      <c r="I13245" s="2"/>
      <c r="J13245" s="2"/>
      <c r="K13245" s="2"/>
      <c r="L13245" s="2"/>
      <c r="M13245" s="2"/>
      <c r="N13245" s="2"/>
      <c r="O13245" s="2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</row>
    <row r="13246">
      <c r="A13246" s="2"/>
      <c r="B13246" s="2"/>
      <c r="C13246" s="2"/>
      <c r="D13246" s="2"/>
      <c r="E13246" s="2"/>
      <c r="F13246" s="2"/>
      <c r="G13246" s="2"/>
      <c r="H13246" s="2"/>
      <c r="I13246" s="2"/>
      <c r="J13246" s="2"/>
      <c r="K13246" s="2"/>
      <c r="L13246" s="2"/>
      <c r="M13246" s="2"/>
      <c r="N13246" s="2"/>
      <c r="O13246" s="2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</row>
    <row r="13247">
      <c r="A13247" s="2"/>
      <c r="B13247" s="2"/>
      <c r="C13247" s="2"/>
      <c r="D13247" s="2"/>
      <c r="E13247" s="2"/>
      <c r="F13247" s="2"/>
      <c r="G13247" s="2"/>
      <c r="H13247" s="2"/>
      <c r="I13247" s="2"/>
      <c r="J13247" s="2"/>
      <c r="K13247" s="2"/>
      <c r="L13247" s="2"/>
      <c r="M13247" s="2"/>
      <c r="N13247" s="2"/>
      <c r="O13247" s="2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</row>
    <row r="13248">
      <c r="A13248" s="2"/>
      <c r="B13248" s="2"/>
      <c r="C13248" s="2"/>
      <c r="D13248" s="2"/>
      <c r="E13248" s="2"/>
      <c r="F13248" s="2"/>
      <c r="G13248" s="2"/>
      <c r="H13248" s="2"/>
      <c r="I13248" s="2"/>
      <c r="J13248" s="2"/>
      <c r="K13248" s="2"/>
      <c r="L13248" s="2"/>
      <c r="M13248" s="2"/>
      <c r="N13248" s="2"/>
      <c r="O13248" s="2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</row>
    <row r="13249">
      <c r="A13249" s="2"/>
      <c r="B13249" s="2"/>
      <c r="C13249" s="2"/>
      <c r="D13249" s="2"/>
      <c r="E13249" s="2"/>
      <c r="F13249" s="2"/>
      <c r="G13249" s="2"/>
      <c r="H13249" s="2"/>
      <c r="I13249" s="2"/>
      <c r="J13249" s="2"/>
      <c r="K13249" s="2"/>
      <c r="L13249" s="2"/>
      <c r="M13249" s="2"/>
      <c r="N13249" s="2"/>
      <c r="O13249" s="2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</row>
    <row r="13250">
      <c r="A13250" s="2"/>
      <c r="B13250" s="2"/>
      <c r="C13250" s="2"/>
      <c r="D13250" s="2"/>
      <c r="E13250" s="2"/>
      <c r="F13250" s="2"/>
      <c r="G13250" s="2"/>
      <c r="H13250" s="2"/>
      <c r="I13250" s="2"/>
      <c r="J13250" s="2"/>
      <c r="K13250" s="2"/>
      <c r="L13250" s="2"/>
      <c r="M13250" s="2"/>
      <c r="N13250" s="2"/>
      <c r="O13250" s="2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</row>
    <row r="13251">
      <c r="A13251" s="2"/>
      <c r="B13251" s="2"/>
      <c r="C13251" s="2"/>
      <c r="D13251" s="2"/>
      <c r="E13251" s="2"/>
      <c r="F13251" s="2"/>
      <c r="G13251" s="2"/>
      <c r="H13251" s="2"/>
      <c r="I13251" s="2"/>
      <c r="J13251" s="2"/>
      <c r="K13251" s="2"/>
      <c r="L13251" s="2"/>
      <c r="M13251" s="2"/>
      <c r="N13251" s="2"/>
      <c r="O13251" s="2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</row>
    <row r="13252">
      <c r="A13252" s="2"/>
      <c r="B13252" s="2"/>
      <c r="C13252" s="2"/>
      <c r="D13252" s="2"/>
      <c r="E13252" s="2"/>
      <c r="F13252" s="2"/>
      <c r="G13252" s="2"/>
      <c r="H13252" s="2"/>
      <c r="I13252" s="2"/>
      <c r="J13252" s="2"/>
      <c r="K13252" s="2"/>
      <c r="L13252" s="2"/>
      <c r="M13252" s="2"/>
      <c r="N13252" s="2"/>
      <c r="O13252" s="2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</row>
    <row r="13253">
      <c r="A13253" s="2"/>
      <c r="B13253" s="2"/>
      <c r="C13253" s="2"/>
      <c r="D13253" s="2"/>
      <c r="E13253" s="2"/>
      <c r="F13253" s="2"/>
      <c r="G13253" s="2"/>
      <c r="H13253" s="2"/>
      <c r="I13253" s="2"/>
      <c r="J13253" s="2"/>
      <c r="K13253" s="2"/>
      <c r="L13253" s="2"/>
      <c r="M13253" s="2"/>
      <c r="N13253" s="2"/>
      <c r="O13253" s="2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</row>
    <row r="13254">
      <c r="A13254" s="2"/>
      <c r="B13254" s="2"/>
      <c r="C13254" s="2"/>
      <c r="D13254" s="2"/>
      <c r="E13254" s="2"/>
      <c r="F13254" s="2"/>
      <c r="G13254" s="2"/>
      <c r="H13254" s="2"/>
      <c r="I13254" s="2"/>
      <c r="J13254" s="2"/>
      <c r="K13254" s="2"/>
      <c r="L13254" s="2"/>
      <c r="M13254" s="2"/>
      <c r="N13254" s="2"/>
      <c r="O13254" s="2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</row>
    <row r="13255">
      <c r="A13255" s="2"/>
      <c r="B13255" s="2"/>
      <c r="C13255" s="2"/>
      <c r="D13255" s="2"/>
      <c r="E13255" s="2"/>
      <c r="F13255" s="2"/>
      <c r="G13255" s="2"/>
      <c r="H13255" s="2"/>
      <c r="I13255" s="2"/>
      <c r="J13255" s="2"/>
      <c r="K13255" s="2"/>
      <c r="L13255" s="2"/>
      <c r="M13255" s="2"/>
      <c r="N13255" s="2"/>
      <c r="O13255" s="2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</row>
    <row r="13256">
      <c r="A13256" s="2"/>
      <c r="B13256" s="2"/>
      <c r="C13256" s="2"/>
      <c r="D13256" s="2"/>
      <c r="E13256" s="2"/>
      <c r="F13256" s="2"/>
      <c r="G13256" s="2"/>
      <c r="H13256" s="2"/>
      <c r="I13256" s="2"/>
      <c r="J13256" s="2"/>
      <c r="K13256" s="2"/>
      <c r="L13256" s="2"/>
      <c r="M13256" s="2"/>
      <c r="N13256" s="2"/>
      <c r="O13256" s="2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</row>
    <row r="13257">
      <c r="A13257" s="2"/>
      <c r="B13257" s="2"/>
      <c r="C13257" s="2"/>
      <c r="D13257" s="2"/>
      <c r="E13257" s="2"/>
      <c r="F13257" s="2"/>
      <c r="G13257" s="2"/>
      <c r="H13257" s="2"/>
      <c r="I13257" s="2"/>
      <c r="J13257" s="2"/>
      <c r="K13257" s="2"/>
      <c r="L13257" s="2"/>
      <c r="M13257" s="2"/>
      <c r="N13257" s="2"/>
      <c r="O13257" s="2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</row>
    <row r="13258">
      <c r="A13258" s="2"/>
      <c r="B13258" s="2"/>
      <c r="C13258" s="2"/>
      <c r="D13258" s="2"/>
      <c r="E13258" s="2"/>
      <c r="F13258" s="2"/>
      <c r="G13258" s="2"/>
      <c r="H13258" s="2"/>
      <c r="I13258" s="2"/>
      <c r="J13258" s="2"/>
      <c r="K13258" s="2"/>
      <c r="L13258" s="2"/>
      <c r="M13258" s="2"/>
      <c r="N13258" s="2"/>
      <c r="O13258" s="2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</row>
    <row r="13259">
      <c r="A13259" s="2"/>
      <c r="B13259" s="2"/>
      <c r="C13259" s="2"/>
      <c r="D13259" s="2"/>
      <c r="E13259" s="2"/>
      <c r="F13259" s="2"/>
      <c r="G13259" s="2"/>
      <c r="H13259" s="2"/>
      <c r="I13259" s="2"/>
      <c r="J13259" s="2"/>
      <c r="K13259" s="2"/>
      <c r="L13259" s="2"/>
      <c r="M13259" s="2"/>
      <c r="N13259" s="2"/>
      <c r="O13259" s="2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</row>
    <row r="13260">
      <c r="A13260" s="2"/>
      <c r="B13260" s="2"/>
      <c r="C13260" s="2"/>
      <c r="D13260" s="2"/>
      <c r="E13260" s="2"/>
      <c r="F13260" s="2"/>
      <c r="G13260" s="2"/>
      <c r="H13260" s="2"/>
      <c r="I13260" s="2"/>
      <c r="J13260" s="2"/>
      <c r="K13260" s="2"/>
      <c r="L13260" s="2"/>
      <c r="M13260" s="2"/>
      <c r="N13260" s="2"/>
      <c r="O13260" s="2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</row>
    <row r="13261">
      <c r="A13261" s="2"/>
      <c r="B13261" s="2"/>
      <c r="C13261" s="2"/>
      <c r="D13261" s="2"/>
      <c r="E13261" s="2"/>
      <c r="F13261" s="2"/>
      <c r="G13261" s="2"/>
      <c r="H13261" s="2"/>
      <c r="I13261" s="2"/>
      <c r="J13261" s="2"/>
      <c r="K13261" s="2"/>
      <c r="L13261" s="2"/>
      <c r="M13261" s="2"/>
      <c r="N13261" s="2"/>
      <c r="O13261" s="2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</row>
    <row r="13262">
      <c r="A13262" s="2"/>
      <c r="B13262" s="2"/>
      <c r="C13262" s="2"/>
      <c r="D13262" s="2"/>
      <c r="E13262" s="2"/>
      <c r="F13262" s="2"/>
      <c r="G13262" s="2"/>
      <c r="H13262" s="2"/>
      <c r="I13262" s="2"/>
      <c r="J13262" s="2"/>
      <c r="K13262" s="2"/>
      <c r="L13262" s="2"/>
      <c r="M13262" s="2"/>
      <c r="N13262" s="2"/>
      <c r="O13262" s="2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</row>
    <row r="13263">
      <c r="A13263" s="2"/>
      <c r="B13263" s="2"/>
      <c r="C13263" s="2"/>
      <c r="D13263" s="2"/>
      <c r="E13263" s="2"/>
      <c r="F13263" s="2"/>
      <c r="G13263" s="2"/>
      <c r="H13263" s="2"/>
      <c r="I13263" s="2"/>
      <c r="J13263" s="2"/>
      <c r="K13263" s="2"/>
      <c r="L13263" s="2"/>
      <c r="M13263" s="2"/>
      <c r="N13263" s="2"/>
      <c r="O13263" s="2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</row>
    <row r="13264">
      <c r="A13264" s="2"/>
      <c r="B13264" s="2"/>
      <c r="C13264" s="2"/>
      <c r="D13264" s="2"/>
      <c r="E13264" s="2"/>
      <c r="F13264" s="2"/>
      <c r="G13264" s="2"/>
      <c r="H13264" s="2"/>
      <c r="I13264" s="2"/>
      <c r="J13264" s="2"/>
      <c r="K13264" s="2"/>
      <c r="L13264" s="2"/>
      <c r="M13264" s="2"/>
      <c r="N13264" s="2"/>
      <c r="O13264" s="2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</row>
    <row r="13265">
      <c r="A13265" s="2"/>
      <c r="B13265" s="2"/>
      <c r="C13265" s="2"/>
      <c r="D13265" s="2"/>
      <c r="E13265" s="2"/>
      <c r="F13265" s="2"/>
      <c r="G13265" s="2"/>
      <c r="H13265" s="2"/>
      <c r="I13265" s="2"/>
      <c r="J13265" s="2"/>
      <c r="K13265" s="2"/>
      <c r="L13265" s="2"/>
      <c r="M13265" s="2"/>
      <c r="N13265" s="2"/>
      <c r="O13265" s="2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</row>
    <row r="13266">
      <c r="A13266" s="2"/>
      <c r="B13266" s="2"/>
      <c r="C13266" s="2"/>
      <c r="D13266" s="2"/>
      <c r="E13266" s="2"/>
      <c r="F13266" s="2"/>
      <c r="G13266" s="2"/>
      <c r="H13266" s="2"/>
      <c r="I13266" s="2"/>
      <c r="J13266" s="2"/>
      <c r="K13266" s="2"/>
      <c r="L13266" s="2"/>
      <c r="M13266" s="2"/>
      <c r="N13266" s="2"/>
      <c r="O13266" s="2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</row>
    <row r="13267">
      <c r="A13267" s="2"/>
      <c r="B13267" s="2"/>
      <c r="C13267" s="2"/>
      <c r="D13267" s="2"/>
      <c r="E13267" s="2"/>
      <c r="F13267" s="2"/>
      <c r="G13267" s="2"/>
      <c r="H13267" s="2"/>
      <c r="I13267" s="2"/>
      <c r="J13267" s="2"/>
      <c r="K13267" s="2"/>
      <c r="L13267" s="2"/>
      <c r="M13267" s="2"/>
      <c r="N13267" s="2"/>
      <c r="O13267" s="2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</row>
    <row r="13268">
      <c r="A13268" s="2"/>
      <c r="B13268" s="2"/>
      <c r="C13268" s="2"/>
      <c r="D13268" s="2"/>
      <c r="E13268" s="2"/>
      <c r="F13268" s="2"/>
      <c r="G13268" s="2"/>
      <c r="H13268" s="2"/>
      <c r="I13268" s="2"/>
      <c r="J13268" s="2"/>
      <c r="K13268" s="2"/>
      <c r="L13268" s="2"/>
      <c r="M13268" s="2"/>
      <c r="N13268" s="2"/>
      <c r="O13268" s="2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</row>
    <row r="13269">
      <c r="A13269" s="2"/>
      <c r="B13269" s="2"/>
      <c r="C13269" s="2"/>
      <c r="D13269" s="2"/>
      <c r="E13269" s="2"/>
      <c r="F13269" s="2"/>
      <c r="G13269" s="2"/>
      <c r="H13269" s="2"/>
      <c r="I13269" s="2"/>
      <c r="J13269" s="2"/>
      <c r="K13269" s="2"/>
      <c r="L13269" s="2"/>
      <c r="M13269" s="2"/>
      <c r="N13269" s="2"/>
      <c r="O13269" s="2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</row>
    <row r="13270">
      <c r="A13270" s="2"/>
      <c r="B13270" s="2"/>
      <c r="C13270" s="2"/>
      <c r="D13270" s="2"/>
      <c r="E13270" s="2"/>
      <c r="F13270" s="2"/>
      <c r="G13270" s="2"/>
      <c r="H13270" s="2"/>
      <c r="I13270" s="2"/>
      <c r="J13270" s="2"/>
      <c r="K13270" s="2"/>
      <c r="L13270" s="2"/>
      <c r="M13270" s="2"/>
      <c r="N13270" s="2"/>
      <c r="O13270" s="2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</row>
    <row r="13271">
      <c r="A13271" s="2"/>
      <c r="B13271" s="2"/>
      <c r="C13271" s="2"/>
      <c r="D13271" s="2"/>
      <c r="E13271" s="2"/>
      <c r="F13271" s="2"/>
      <c r="G13271" s="2"/>
      <c r="H13271" s="2"/>
      <c r="I13271" s="2"/>
      <c r="J13271" s="2"/>
      <c r="K13271" s="2"/>
      <c r="L13271" s="2"/>
      <c r="M13271" s="2"/>
      <c r="N13271" s="2"/>
      <c r="O13271" s="2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</row>
    <row r="13272">
      <c r="A13272" s="2"/>
      <c r="B13272" s="2"/>
      <c r="C13272" s="2"/>
      <c r="D13272" s="2"/>
      <c r="E13272" s="2"/>
      <c r="F13272" s="2"/>
      <c r="G13272" s="2"/>
      <c r="H13272" s="2"/>
      <c r="I13272" s="2"/>
      <c r="J13272" s="2"/>
      <c r="K13272" s="2"/>
      <c r="L13272" s="2"/>
      <c r="M13272" s="2"/>
      <c r="N13272" s="2"/>
      <c r="O13272" s="2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</row>
    <row r="13273">
      <c r="A13273" s="2"/>
      <c r="B13273" s="2"/>
      <c r="C13273" s="2"/>
      <c r="D13273" s="2"/>
      <c r="E13273" s="2"/>
      <c r="F13273" s="2"/>
      <c r="G13273" s="2"/>
      <c r="H13273" s="2"/>
      <c r="I13273" s="2"/>
      <c r="J13273" s="2"/>
      <c r="K13273" s="2"/>
      <c r="L13273" s="2"/>
      <c r="M13273" s="2"/>
      <c r="N13273" s="2"/>
      <c r="O13273" s="2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</row>
    <row r="13274">
      <c r="A13274" s="2"/>
      <c r="B13274" s="2"/>
      <c r="C13274" s="2"/>
      <c r="D13274" s="2"/>
      <c r="E13274" s="2"/>
      <c r="F13274" s="2"/>
      <c r="G13274" s="2"/>
      <c r="H13274" s="2"/>
      <c r="I13274" s="2"/>
      <c r="J13274" s="2"/>
      <c r="K13274" s="2"/>
      <c r="L13274" s="2"/>
      <c r="M13274" s="2"/>
      <c r="N13274" s="2"/>
      <c r="O13274" s="2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</row>
    <row r="13275">
      <c r="A13275" s="2"/>
      <c r="B13275" s="2"/>
      <c r="C13275" s="2"/>
      <c r="D13275" s="2"/>
      <c r="E13275" s="2"/>
      <c r="F13275" s="2"/>
      <c r="G13275" s="2"/>
      <c r="H13275" s="2"/>
      <c r="I13275" s="2"/>
      <c r="J13275" s="2"/>
      <c r="K13275" s="2"/>
      <c r="L13275" s="2"/>
      <c r="M13275" s="2"/>
      <c r="N13275" s="2"/>
      <c r="O13275" s="2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</row>
    <row r="13276">
      <c r="A13276" s="2"/>
      <c r="B13276" s="2"/>
      <c r="C13276" s="2"/>
      <c r="D13276" s="2"/>
      <c r="E13276" s="2"/>
      <c r="F13276" s="2"/>
      <c r="G13276" s="2"/>
      <c r="H13276" s="2"/>
      <c r="I13276" s="2"/>
      <c r="J13276" s="2"/>
      <c r="K13276" s="2"/>
      <c r="L13276" s="2"/>
      <c r="M13276" s="2"/>
      <c r="N13276" s="2"/>
      <c r="O13276" s="2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</row>
    <row r="13277">
      <c r="A13277" s="2"/>
      <c r="B13277" s="2"/>
      <c r="C13277" s="2"/>
      <c r="D13277" s="2"/>
      <c r="E13277" s="2"/>
      <c r="F13277" s="2"/>
      <c r="G13277" s="2"/>
      <c r="H13277" s="2"/>
      <c r="I13277" s="2"/>
      <c r="J13277" s="2"/>
      <c r="K13277" s="2"/>
      <c r="L13277" s="2"/>
      <c r="M13277" s="2"/>
      <c r="N13277" s="2"/>
      <c r="O13277" s="2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</row>
    <row r="13278">
      <c r="A13278" s="2"/>
      <c r="B13278" s="2"/>
      <c r="C13278" s="2"/>
      <c r="D13278" s="2"/>
      <c r="E13278" s="2"/>
      <c r="F13278" s="2"/>
      <c r="G13278" s="2"/>
      <c r="H13278" s="2"/>
      <c r="I13278" s="2"/>
      <c r="J13278" s="2"/>
      <c r="K13278" s="2"/>
      <c r="L13278" s="2"/>
      <c r="M13278" s="2"/>
      <c r="N13278" s="2"/>
      <c r="O13278" s="2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</row>
    <row r="13279">
      <c r="A13279" s="2"/>
      <c r="B13279" s="2"/>
      <c r="C13279" s="2"/>
      <c r="D13279" s="2"/>
      <c r="E13279" s="2"/>
      <c r="F13279" s="2"/>
      <c r="G13279" s="2"/>
      <c r="H13279" s="2"/>
      <c r="I13279" s="2"/>
      <c r="J13279" s="2"/>
      <c r="K13279" s="2"/>
      <c r="L13279" s="2"/>
      <c r="M13279" s="2"/>
      <c r="N13279" s="2"/>
      <c r="O13279" s="2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</row>
    <row r="13280">
      <c r="A13280" s="2"/>
      <c r="B13280" s="2"/>
      <c r="C13280" s="2"/>
      <c r="D13280" s="2"/>
      <c r="E13280" s="2"/>
      <c r="F13280" s="2"/>
      <c r="G13280" s="2"/>
      <c r="H13280" s="2"/>
      <c r="I13280" s="2"/>
      <c r="J13280" s="2"/>
      <c r="K13280" s="2"/>
      <c r="L13280" s="2"/>
      <c r="M13280" s="2"/>
      <c r="N13280" s="2"/>
      <c r="O13280" s="2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</row>
    <row r="13281">
      <c r="A13281" s="2"/>
      <c r="B13281" s="2"/>
      <c r="C13281" s="2"/>
      <c r="D13281" s="2"/>
      <c r="E13281" s="2"/>
      <c r="F13281" s="2"/>
      <c r="G13281" s="2"/>
      <c r="H13281" s="2"/>
      <c r="I13281" s="2"/>
      <c r="J13281" s="2"/>
      <c r="K13281" s="2"/>
      <c r="L13281" s="2"/>
      <c r="M13281" s="2"/>
      <c r="N13281" s="2"/>
      <c r="O13281" s="2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</row>
    <row r="13282">
      <c r="A13282" s="2"/>
      <c r="B13282" s="2"/>
      <c r="C13282" s="2"/>
      <c r="D13282" s="2"/>
      <c r="E13282" s="2"/>
      <c r="F13282" s="2"/>
      <c r="G13282" s="2"/>
      <c r="H13282" s="2"/>
      <c r="I13282" s="2"/>
      <c r="J13282" s="2"/>
      <c r="K13282" s="2"/>
      <c r="L13282" s="2"/>
      <c r="M13282" s="2"/>
      <c r="N13282" s="2"/>
      <c r="O13282" s="2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</row>
    <row r="13283">
      <c r="A13283" s="2"/>
      <c r="B13283" s="2"/>
      <c r="C13283" s="2"/>
      <c r="D13283" s="2"/>
      <c r="E13283" s="2"/>
      <c r="F13283" s="2"/>
      <c r="G13283" s="2"/>
      <c r="H13283" s="2"/>
      <c r="I13283" s="2"/>
      <c r="J13283" s="2"/>
      <c r="K13283" s="2"/>
      <c r="L13283" s="2"/>
      <c r="M13283" s="2"/>
      <c r="N13283" s="2"/>
      <c r="O13283" s="2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</row>
    <row r="13284">
      <c r="A13284" s="2"/>
      <c r="B13284" s="2"/>
      <c r="C13284" s="2"/>
      <c r="D13284" s="2"/>
      <c r="E13284" s="2"/>
      <c r="F13284" s="2"/>
      <c r="G13284" s="2"/>
      <c r="H13284" s="2"/>
      <c r="I13284" s="2"/>
      <c r="J13284" s="2"/>
      <c r="K13284" s="2"/>
      <c r="L13284" s="2"/>
      <c r="M13284" s="2"/>
      <c r="N13284" s="2"/>
      <c r="O13284" s="2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</row>
    <row r="13285">
      <c r="A13285" s="2"/>
      <c r="B13285" s="2"/>
      <c r="C13285" s="2"/>
      <c r="D13285" s="2"/>
      <c r="E13285" s="2"/>
      <c r="F13285" s="2"/>
      <c r="G13285" s="2"/>
      <c r="H13285" s="2"/>
      <c r="I13285" s="2"/>
      <c r="J13285" s="2"/>
      <c r="K13285" s="2"/>
      <c r="L13285" s="2"/>
      <c r="M13285" s="2"/>
      <c r="N13285" s="2"/>
      <c r="O13285" s="2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</row>
    <row r="13286">
      <c r="A13286" s="2"/>
      <c r="B13286" s="2"/>
      <c r="C13286" s="2"/>
      <c r="D13286" s="2"/>
      <c r="E13286" s="2"/>
      <c r="F13286" s="2"/>
      <c r="G13286" s="2"/>
      <c r="H13286" s="2"/>
      <c r="I13286" s="2"/>
      <c r="J13286" s="2"/>
      <c r="K13286" s="2"/>
      <c r="L13286" s="2"/>
      <c r="M13286" s="2"/>
      <c r="N13286" s="2"/>
      <c r="O13286" s="2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</row>
    <row r="13287">
      <c r="A13287" s="2"/>
      <c r="B13287" s="2"/>
      <c r="C13287" s="2"/>
      <c r="D13287" s="2"/>
      <c r="E13287" s="2"/>
      <c r="F13287" s="2"/>
      <c r="G13287" s="2"/>
      <c r="H13287" s="2"/>
      <c r="I13287" s="2"/>
      <c r="J13287" s="2"/>
      <c r="K13287" s="2"/>
      <c r="L13287" s="2"/>
      <c r="M13287" s="2"/>
      <c r="N13287" s="2"/>
      <c r="O13287" s="2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</row>
    <row r="13288">
      <c r="A13288" s="2"/>
      <c r="B13288" s="2"/>
      <c r="C13288" s="2"/>
      <c r="D13288" s="2"/>
      <c r="E13288" s="2"/>
      <c r="F13288" s="2"/>
      <c r="G13288" s="2"/>
      <c r="H13288" s="2"/>
      <c r="I13288" s="2"/>
      <c r="J13288" s="2"/>
      <c r="K13288" s="2"/>
      <c r="L13288" s="2"/>
      <c r="M13288" s="2"/>
      <c r="N13288" s="2"/>
      <c r="O13288" s="2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</row>
    <row r="13289">
      <c r="A13289" s="2"/>
      <c r="B13289" s="2"/>
      <c r="C13289" s="2"/>
      <c r="D13289" s="2"/>
      <c r="E13289" s="2"/>
      <c r="F13289" s="2"/>
      <c r="G13289" s="2"/>
      <c r="H13289" s="2"/>
      <c r="I13289" s="2"/>
      <c r="J13289" s="2"/>
      <c r="K13289" s="2"/>
      <c r="L13289" s="2"/>
      <c r="M13289" s="2"/>
      <c r="N13289" s="2"/>
      <c r="O13289" s="2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</row>
    <row r="13290">
      <c r="A13290" s="2"/>
      <c r="B13290" s="2"/>
      <c r="C13290" s="2"/>
      <c r="D13290" s="2"/>
      <c r="E13290" s="2"/>
      <c r="F13290" s="2"/>
      <c r="G13290" s="2"/>
      <c r="H13290" s="2"/>
      <c r="I13290" s="2"/>
      <c r="J13290" s="2"/>
      <c r="K13290" s="2"/>
      <c r="L13290" s="2"/>
      <c r="M13290" s="2"/>
      <c r="N13290" s="2"/>
      <c r="O13290" s="2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</row>
    <row r="13291">
      <c r="A13291" s="2"/>
      <c r="B13291" s="2"/>
      <c r="C13291" s="2"/>
      <c r="D13291" s="2"/>
      <c r="E13291" s="2"/>
      <c r="F13291" s="2"/>
      <c r="G13291" s="2"/>
      <c r="H13291" s="2"/>
      <c r="I13291" s="2"/>
      <c r="J13291" s="2"/>
      <c r="K13291" s="2"/>
      <c r="L13291" s="2"/>
      <c r="M13291" s="2"/>
      <c r="N13291" s="2"/>
      <c r="O13291" s="2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</row>
    <row r="13292">
      <c r="A13292" s="2"/>
      <c r="B13292" s="2"/>
      <c r="C13292" s="2"/>
      <c r="D13292" s="2"/>
      <c r="E13292" s="2"/>
      <c r="F13292" s="2"/>
      <c r="G13292" s="2"/>
      <c r="H13292" s="2"/>
      <c r="I13292" s="2"/>
      <c r="J13292" s="2"/>
      <c r="K13292" s="2"/>
      <c r="L13292" s="2"/>
      <c r="M13292" s="2"/>
      <c r="N13292" s="2"/>
      <c r="O13292" s="2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</row>
    <row r="13293">
      <c r="A13293" s="2"/>
      <c r="B13293" s="2"/>
      <c r="C13293" s="2"/>
      <c r="D13293" s="2"/>
      <c r="E13293" s="2"/>
      <c r="F13293" s="2"/>
      <c r="G13293" s="2"/>
      <c r="H13293" s="2"/>
      <c r="I13293" s="2"/>
      <c r="J13293" s="2"/>
      <c r="K13293" s="2"/>
      <c r="L13293" s="2"/>
      <c r="M13293" s="2"/>
      <c r="N13293" s="2"/>
      <c r="O13293" s="2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</row>
    <row r="13294">
      <c r="A13294" s="2"/>
      <c r="B13294" s="2"/>
      <c r="C13294" s="2"/>
      <c r="D13294" s="2"/>
      <c r="E13294" s="2"/>
      <c r="F13294" s="2"/>
      <c r="G13294" s="2"/>
      <c r="H13294" s="2"/>
      <c r="I13294" s="2"/>
      <c r="J13294" s="2"/>
      <c r="K13294" s="2"/>
      <c r="L13294" s="2"/>
      <c r="M13294" s="2"/>
      <c r="N13294" s="2"/>
      <c r="O13294" s="2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</row>
    <row r="13295">
      <c r="A13295" s="2"/>
      <c r="B13295" s="2"/>
      <c r="C13295" s="2"/>
      <c r="D13295" s="2"/>
      <c r="E13295" s="2"/>
      <c r="F13295" s="2"/>
      <c r="G13295" s="2"/>
      <c r="H13295" s="2"/>
      <c r="I13295" s="2"/>
      <c r="J13295" s="2"/>
      <c r="K13295" s="2"/>
      <c r="L13295" s="2"/>
      <c r="M13295" s="2"/>
      <c r="N13295" s="2"/>
      <c r="O13295" s="2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</row>
    <row r="13296">
      <c r="A13296" s="2"/>
      <c r="B13296" s="2"/>
      <c r="C13296" s="2"/>
      <c r="D13296" s="2"/>
      <c r="E13296" s="2"/>
      <c r="F13296" s="2"/>
      <c r="G13296" s="2"/>
      <c r="H13296" s="2"/>
      <c r="I13296" s="2"/>
      <c r="J13296" s="2"/>
      <c r="K13296" s="2"/>
      <c r="L13296" s="2"/>
      <c r="M13296" s="2"/>
      <c r="N13296" s="2"/>
      <c r="O13296" s="2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</row>
    <row r="13297">
      <c r="A13297" s="2"/>
      <c r="B13297" s="2"/>
      <c r="C13297" s="2"/>
      <c r="D13297" s="2"/>
      <c r="E13297" s="2"/>
      <c r="F13297" s="2"/>
      <c r="G13297" s="2"/>
      <c r="H13297" s="2"/>
      <c r="I13297" s="2"/>
      <c r="J13297" s="2"/>
      <c r="K13297" s="2"/>
      <c r="L13297" s="2"/>
      <c r="M13297" s="2"/>
      <c r="N13297" s="2"/>
      <c r="O13297" s="2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</row>
    <row r="13298">
      <c r="A13298" s="2"/>
      <c r="B13298" s="2"/>
      <c r="C13298" s="2"/>
      <c r="D13298" s="2"/>
      <c r="E13298" s="2"/>
      <c r="F13298" s="2"/>
      <c r="G13298" s="2"/>
      <c r="H13298" s="2"/>
      <c r="I13298" s="2"/>
      <c r="J13298" s="2"/>
      <c r="K13298" s="2"/>
      <c r="L13298" s="2"/>
      <c r="M13298" s="2"/>
      <c r="N13298" s="2"/>
      <c r="O13298" s="2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</row>
    <row r="13299">
      <c r="A13299" s="2"/>
      <c r="B13299" s="2"/>
      <c r="C13299" s="2"/>
      <c r="D13299" s="2"/>
      <c r="E13299" s="2"/>
      <c r="F13299" s="2"/>
      <c r="G13299" s="2"/>
      <c r="H13299" s="2"/>
      <c r="I13299" s="2"/>
      <c r="J13299" s="2"/>
      <c r="K13299" s="2"/>
      <c r="L13299" s="2"/>
      <c r="M13299" s="2"/>
      <c r="N13299" s="2"/>
      <c r="O13299" s="2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</row>
    <row r="13300">
      <c r="A13300" s="2"/>
      <c r="B13300" s="2"/>
      <c r="C13300" s="2"/>
      <c r="D13300" s="2"/>
      <c r="E13300" s="2"/>
      <c r="F13300" s="2"/>
      <c r="G13300" s="2"/>
      <c r="H13300" s="2"/>
      <c r="I13300" s="2"/>
      <c r="J13300" s="2"/>
      <c r="K13300" s="2"/>
      <c r="L13300" s="2"/>
      <c r="M13300" s="2"/>
      <c r="N13300" s="2"/>
      <c r="O13300" s="2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</row>
    <row r="13301">
      <c r="A13301" s="2"/>
      <c r="B13301" s="2"/>
      <c r="C13301" s="2"/>
      <c r="D13301" s="2"/>
      <c r="E13301" s="2"/>
      <c r="F13301" s="2"/>
      <c r="G13301" s="2"/>
      <c r="H13301" s="2"/>
      <c r="I13301" s="2"/>
      <c r="J13301" s="2"/>
      <c r="K13301" s="2"/>
      <c r="L13301" s="2"/>
      <c r="M13301" s="2"/>
      <c r="N13301" s="2"/>
      <c r="O13301" s="2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</row>
    <row r="13302">
      <c r="A13302" s="2"/>
      <c r="B13302" s="2"/>
      <c r="C13302" s="2"/>
      <c r="D13302" s="2"/>
      <c r="E13302" s="2"/>
      <c r="F13302" s="2"/>
      <c r="G13302" s="2"/>
      <c r="H13302" s="2"/>
      <c r="I13302" s="2"/>
      <c r="J13302" s="2"/>
      <c r="K13302" s="2"/>
      <c r="L13302" s="2"/>
      <c r="M13302" s="2"/>
      <c r="N13302" s="2"/>
      <c r="O13302" s="2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</row>
    <row r="13303">
      <c r="A13303" s="2"/>
      <c r="B13303" s="2"/>
      <c r="C13303" s="2"/>
      <c r="D13303" s="2"/>
      <c r="E13303" s="2"/>
      <c r="F13303" s="2"/>
      <c r="G13303" s="2"/>
      <c r="H13303" s="2"/>
      <c r="I13303" s="2"/>
      <c r="J13303" s="2"/>
      <c r="K13303" s="2"/>
      <c r="L13303" s="2"/>
      <c r="M13303" s="2"/>
      <c r="N13303" s="2"/>
      <c r="O13303" s="2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</row>
    <row r="13304">
      <c r="A13304" s="2"/>
      <c r="B13304" s="2"/>
      <c r="C13304" s="2"/>
      <c r="D13304" s="2"/>
      <c r="E13304" s="2"/>
      <c r="F13304" s="2"/>
      <c r="G13304" s="2"/>
      <c r="H13304" s="2"/>
      <c r="I13304" s="2"/>
      <c r="J13304" s="2"/>
      <c r="K13304" s="2"/>
      <c r="L13304" s="2"/>
      <c r="M13304" s="2"/>
      <c r="N13304" s="2"/>
      <c r="O13304" s="2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</row>
    <row r="13305">
      <c r="A13305" s="2"/>
      <c r="B13305" s="2"/>
      <c r="C13305" s="2"/>
      <c r="D13305" s="2"/>
      <c r="E13305" s="2"/>
      <c r="F13305" s="2"/>
      <c r="G13305" s="2"/>
      <c r="H13305" s="2"/>
      <c r="I13305" s="2"/>
      <c r="J13305" s="2"/>
      <c r="K13305" s="2"/>
      <c r="L13305" s="2"/>
      <c r="M13305" s="2"/>
      <c r="N13305" s="2"/>
      <c r="O13305" s="2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</row>
    <row r="13306">
      <c r="A13306" s="2"/>
      <c r="B13306" s="2"/>
      <c r="C13306" s="2"/>
      <c r="D13306" s="2"/>
      <c r="E13306" s="2"/>
      <c r="F13306" s="2"/>
      <c r="G13306" s="2"/>
      <c r="H13306" s="2"/>
      <c r="I13306" s="2"/>
      <c r="J13306" s="2"/>
      <c r="K13306" s="2"/>
      <c r="L13306" s="2"/>
      <c r="M13306" s="2"/>
      <c r="N13306" s="2"/>
      <c r="O13306" s="2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</row>
    <row r="13307">
      <c r="A13307" s="2"/>
      <c r="B13307" s="2"/>
      <c r="C13307" s="2"/>
      <c r="D13307" s="2"/>
      <c r="E13307" s="2"/>
      <c r="F13307" s="2"/>
      <c r="G13307" s="2"/>
      <c r="H13307" s="2"/>
      <c r="I13307" s="2"/>
      <c r="J13307" s="2"/>
      <c r="K13307" s="2"/>
      <c r="L13307" s="2"/>
      <c r="M13307" s="2"/>
      <c r="N13307" s="2"/>
      <c r="O13307" s="2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</row>
    <row r="13308">
      <c r="A13308" s="2"/>
      <c r="B13308" s="2"/>
      <c r="C13308" s="2"/>
      <c r="D13308" s="2"/>
      <c r="E13308" s="2"/>
      <c r="F13308" s="2"/>
      <c r="G13308" s="2"/>
      <c r="H13308" s="2"/>
      <c r="I13308" s="2"/>
      <c r="J13308" s="2"/>
      <c r="K13308" s="2"/>
      <c r="L13308" s="2"/>
      <c r="M13308" s="2"/>
      <c r="N13308" s="2"/>
      <c r="O13308" s="2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</row>
    <row r="13309">
      <c r="A13309" s="2"/>
      <c r="B13309" s="2"/>
      <c r="C13309" s="2"/>
      <c r="D13309" s="2"/>
      <c r="E13309" s="2"/>
      <c r="F13309" s="2"/>
      <c r="G13309" s="2"/>
      <c r="H13309" s="2"/>
      <c r="I13309" s="2"/>
      <c r="J13309" s="2"/>
      <c r="K13309" s="2"/>
      <c r="L13309" s="2"/>
      <c r="M13309" s="2"/>
      <c r="N13309" s="2"/>
      <c r="O13309" s="2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</row>
    <row r="13310">
      <c r="A13310" s="2"/>
      <c r="B13310" s="2"/>
      <c r="C13310" s="2"/>
      <c r="D13310" s="2"/>
      <c r="E13310" s="2"/>
      <c r="F13310" s="2"/>
      <c r="G13310" s="2"/>
      <c r="H13310" s="2"/>
      <c r="I13310" s="2"/>
      <c r="J13310" s="2"/>
      <c r="K13310" s="2"/>
      <c r="L13310" s="2"/>
      <c r="M13310" s="2"/>
      <c r="N13310" s="2"/>
      <c r="O13310" s="2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</row>
    <row r="13311">
      <c r="A13311" s="2"/>
      <c r="B13311" s="2"/>
      <c r="C13311" s="2"/>
      <c r="D13311" s="2"/>
      <c r="E13311" s="2"/>
      <c r="F13311" s="2"/>
      <c r="G13311" s="2"/>
      <c r="H13311" s="2"/>
      <c r="I13311" s="2"/>
      <c r="J13311" s="2"/>
      <c r="K13311" s="2"/>
      <c r="L13311" s="2"/>
      <c r="M13311" s="2"/>
      <c r="N13311" s="2"/>
      <c r="O13311" s="2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</row>
    <row r="13312">
      <c r="A13312" s="2"/>
      <c r="B13312" s="2"/>
      <c r="C13312" s="2"/>
      <c r="D13312" s="2"/>
      <c r="E13312" s="2"/>
      <c r="F13312" s="2"/>
      <c r="G13312" s="2"/>
      <c r="H13312" s="2"/>
      <c r="I13312" s="2"/>
      <c r="J13312" s="2"/>
      <c r="K13312" s="2"/>
      <c r="L13312" s="2"/>
      <c r="M13312" s="2"/>
      <c r="N13312" s="2"/>
      <c r="O13312" s="2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</row>
    <row r="13313">
      <c r="A13313" s="2"/>
      <c r="B13313" s="2"/>
      <c r="C13313" s="2"/>
      <c r="D13313" s="2"/>
      <c r="E13313" s="2"/>
      <c r="F13313" s="2"/>
      <c r="G13313" s="2"/>
      <c r="H13313" s="2"/>
      <c r="I13313" s="2"/>
      <c r="J13313" s="2"/>
      <c r="K13313" s="2"/>
      <c r="L13313" s="2"/>
      <c r="M13313" s="2"/>
      <c r="N13313" s="2"/>
      <c r="O13313" s="2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</row>
    <row r="13314">
      <c r="A13314" s="2"/>
      <c r="B13314" s="2"/>
      <c r="C13314" s="2"/>
      <c r="D13314" s="2"/>
      <c r="E13314" s="2"/>
      <c r="F13314" s="2"/>
      <c r="G13314" s="2"/>
      <c r="H13314" s="2"/>
      <c r="I13314" s="2"/>
      <c r="J13314" s="2"/>
      <c r="K13314" s="2"/>
      <c r="L13314" s="2"/>
      <c r="M13314" s="2"/>
      <c r="N13314" s="2"/>
      <c r="O13314" s="2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</row>
    <row r="13315">
      <c r="A13315" s="2"/>
      <c r="B13315" s="2"/>
      <c r="C13315" s="2"/>
      <c r="D13315" s="2"/>
      <c r="E13315" s="2"/>
      <c r="F13315" s="2"/>
      <c r="G13315" s="2"/>
      <c r="H13315" s="2"/>
      <c r="I13315" s="2"/>
      <c r="J13315" s="2"/>
      <c r="K13315" s="2"/>
      <c r="L13315" s="2"/>
      <c r="M13315" s="2"/>
      <c r="N13315" s="2"/>
      <c r="O13315" s="2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</row>
    <row r="13316">
      <c r="A13316" s="2"/>
      <c r="B13316" s="2"/>
      <c r="C13316" s="2"/>
      <c r="D13316" s="2"/>
      <c r="E13316" s="2"/>
      <c r="F13316" s="2"/>
      <c r="G13316" s="2"/>
      <c r="H13316" s="2"/>
      <c r="I13316" s="2"/>
      <c r="J13316" s="2"/>
      <c r="K13316" s="2"/>
      <c r="L13316" s="2"/>
      <c r="M13316" s="2"/>
      <c r="N13316" s="2"/>
      <c r="O13316" s="2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</row>
    <row r="13317">
      <c r="A13317" s="2"/>
      <c r="B13317" s="2"/>
      <c r="C13317" s="2"/>
      <c r="D13317" s="2"/>
      <c r="E13317" s="2"/>
      <c r="F13317" s="2"/>
      <c r="G13317" s="2"/>
      <c r="H13317" s="2"/>
      <c r="I13317" s="2"/>
      <c r="J13317" s="2"/>
      <c r="K13317" s="2"/>
      <c r="L13317" s="2"/>
      <c r="M13317" s="2"/>
      <c r="N13317" s="2"/>
      <c r="O13317" s="2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</row>
    <row r="13318">
      <c r="A13318" s="2"/>
      <c r="B13318" s="2"/>
      <c r="C13318" s="2"/>
      <c r="D13318" s="2"/>
      <c r="E13318" s="2"/>
      <c r="F13318" s="2"/>
      <c r="G13318" s="2"/>
      <c r="H13318" s="2"/>
      <c r="I13318" s="2"/>
      <c r="J13318" s="2"/>
      <c r="K13318" s="2"/>
      <c r="L13318" s="2"/>
      <c r="M13318" s="2"/>
      <c r="N13318" s="2"/>
      <c r="O13318" s="2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</row>
    <row r="13319">
      <c r="A13319" s="2"/>
      <c r="B13319" s="2"/>
      <c r="C13319" s="2"/>
      <c r="D13319" s="2"/>
      <c r="E13319" s="2"/>
      <c r="F13319" s="2"/>
      <c r="G13319" s="2"/>
      <c r="H13319" s="2"/>
      <c r="I13319" s="2"/>
      <c r="J13319" s="2"/>
      <c r="K13319" s="2"/>
      <c r="L13319" s="2"/>
      <c r="M13319" s="2"/>
      <c r="N13319" s="2"/>
      <c r="O13319" s="2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</row>
    <row r="13320">
      <c r="A13320" s="2"/>
      <c r="B13320" s="2"/>
      <c r="C13320" s="2"/>
      <c r="D13320" s="2"/>
      <c r="E13320" s="2"/>
      <c r="F13320" s="2"/>
      <c r="G13320" s="2"/>
      <c r="H13320" s="2"/>
      <c r="I13320" s="2"/>
      <c r="J13320" s="2"/>
      <c r="K13320" s="2"/>
      <c r="L13320" s="2"/>
      <c r="M13320" s="2"/>
      <c r="N13320" s="2"/>
      <c r="O13320" s="2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</row>
    <row r="13321">
      <c r="A13321" s="2"/>
      <c r="B13321" s="2"/>
      <c r="C13321" s="2"/>
      <c r="D13321" s="2"/>
      <c r="E13321" s="2"/>
      <c r="F13321" s="2"/>
      <c r="G13321" s="2"/>
      <c r="H13321" s="2"/>
      <c r="I13321" s="2"/>
      <c r="J13321" s="2"/>
      <c r="K13321" s="2"/>
      <c r="L13321" s="2"/>
      <c r="M13321" s="2"/>
      <c r="N13321" s="2"/>
      <c r="O13321" s="2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</row>
    <row r="13322">
      <c r="A13322" s="2"/>
      <c r="B13322" s="2"/>
      <c r="C13322" s="2"/>
      <c r="D13322" s="2"/>
      <c r="E13322" s="2"/>
      <c r="F13322" s="2"/>
      <c r="G13322" s="2"/>
      <c r="H13322" s="2"/>
      <c r="I13322" s="2"/>
      <c r="J13322" s="2"/>
      <c r="K13322" s="2"/>
      <c r="L13322" s="2"/>
      <c r="M13322" s="2"/>
      <c r="N13322" s="2"/>
      <c r="O13322" s="2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</row>
    <row r="13323">
      <c r="A13323" s="2"/>
      <c r="B13323" s="2"/>
      <c r="C13323" s="2"/>
      <c r="D13323" s="2"/>
      <c r="E13323" s="2"/>
      <c r="F13323" s="2"/>
      <c r="G13323" s="2"/>
      <c r="H13323" s="2"/>
      <c r="I13323" s="2"/>
      <c r="J13323" s="2"/>
      <c r="K13323" s="2"/>
      <c r="L13323" s="2"/>
      <c r="M13323" s="2"/>
      <c r="N13323" s="2"/>
      <c r="O13323" s="2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</row>
    <row r="13324">
      <c r="A13324" s="2"/>
      <c r="B13324" s="2"/>
      <c r="C13324" s="2"/>
      <c r="D13324" s="2"/>
      <c r="E13324" s="2"/>
      <c r="F13324" s="2"/>
      <c r="G13324" s="2"/>
      <c r="H13324" s="2"/>
      <c r="I13324" s="2"/>
      <c r="J13324" s="2"/>
      <c r="K13324" s="2"/>
      <c r="L13324" s="2"/>
      <c r="M13324" s="2"/>
      <c r="N13324" s="2"/>
      <c r="O13324" s="2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</row>
    <row r="13325">
      <c r="A13325" s="2"/>
      <c r="B13325" s="2"/>
      <c r="C13325" s="2"/>
      <c r="D13325" s="2"/>
      <c r="E13325" s="2"/>
      <c r="F13325" s="2"/>
      <c r="G13325" s="2"/>
      <c r="H13325" s="2"/>
      <c r="I13325" s="2"/>
      <c r="J13325" s="2"/>
      <c r="K13325" s="2"/>
      <c r="L13325" s="2"/>
      <c r="M13325" s="2"/>
      <c r="N13325" s="2"/>
      <c r="O13325" s="2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</row>
    <row r="13326">
      <c r="A13326" s="2"/>
      <c r="B13326" s="2"/>
      <c r="C13326" s="2"/>
      <c r="D13326" s="2"/>
      <c r="E13326" s="2"/>
      <c r="F13326" s="2"/>
      <c r="G13326" s="2"/>
      <c r="H13326" s="2"/>
      <c r="I13326" s="2"/>
      <c r="J13326" s="2"/>
      <c r="K13326" s="2"/>
      <c r="L13326" s="2"/>
      <c r="M13326" s="2"/>
      <c r="N13326" s="2"/>
      <c r="O13326" s="2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</row>
    <row r="13327">
      <c r="A13327" s="2"/>
      <c r="B13327" s="2"/>
      <c r="C13327" s="2"/>
      <c r="D13327" s="2"/>
      <c r="E13327" s="2"/>
      <c r="F13327" s="2"/>
      <c r="G13327" s="2"/>
      <c r="H13327" s="2"/>
      <c r="I13327" s="2"/>
      <c r="J13327" s="2"/>
      <c r="K13327" s="2"/>
      <c r="L13327" s="2"/>
      <c r="M13327" s="2"/>
      <c r="N13327" s="2"/>
      <c r="O13327" s="2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</row>
    <row r="13328">
      <c r="A13328" s="2"/>
      <c r="B13328" s="2"/>
      <c r="C13328" s="2"/>
      <c r="D13328" s="2"/>
      <c r="E13328" s="2"/>
      <c r="F13328" s="2"/>
      <c r="G13328" s="2"/>
      <c r="H13328" s="2"/>
      <c r="I13328" s="2"/>
      <c r="J13328" s="2"/>
      <c r="K13328" s="2"/>
      <c r="L13328" s="2"/>
      <c r="M13328" s="2"/>
      <c r="N13328" s="2"/>
      <c r="O13328" s="2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</row>
    <row r="13329">
      <c r="A13329" s="2"/>
      <c r="B13329" s="2"/>
      <c r="C13329" s="2"/>
      <c r="D13329" s="2"/>
      <c r="E13329" s="2"/>
      <c r="F13329" s="2"/>
      <c r="G13329" s="2"/>
      <c r="H13329" s="2"/>
      <c r="I13329" s="2"/>
      <c r="J13329" s="2"/>
      <c r="K13329" s="2"/>
      <c r="L13329" s="2"/>
      <c r="M13329" s="2"/>
      <c r="N13329" s="2"/>
      <c r="O13329" s="2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</row>
    <row r="13330">
      <c r="A13330" s="2"/>
      <c r="B13330" s="2"/>
      <c r="C13330" s="2"/>
      <c r="D13330" s="2"/>
      <c r="E13330" s="2"/>
      <c r="F13330" s="2"/>
      <c r="G13330" s="2"/>
      <c r="H13330" s="2"/>
      <c r="I13330" s="2"/>
      <c r="J13330" s="2"/>
      <c r="K13330" s="2"/>
      <c r="L13330" s="2"/>
      <c r="M13330" s="2"/>
      <c r="N13330" s="2"/>
      <c r="O13330" s="2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</row>
    <row r="13331">
      <c r="A13331" s="2"/>
      <c r="B13331" s="2"/>
      <c r="C13331" s="2"/>
      <c r="D13331" s="2"/>
      <c r="E13331" s="2"/>
      <c r="F13331" s="2"/>
      <c r="G13331" s="2"/>
      <c r="H13331" s="2"/>
      <c r="I13331" s="2"/>
      <c r="J13331" s="2"/>
      <c r="K13331" s="2"/>
      <c r="L13331" s="2"/>
      <c r="M13331" s="2"/>
      <c r="N13331" s="2"/>
      <c r="O13331" s="2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</row>
    <row r="13332">
      <c r="A13332" s="2"/>
      <c r="B13332" s="2"/>
      <c r="C13332" s="2"/>
      <c r="D13332" s="2"/>
      <c r="E13332" s="2"/>
      <c r="F13332" s="2"/>
      <c r="G13332" s="2"/>
      <c r="H13332" s="2"/>
      <c r="I13332" s="2"/>
      <c r="J13332" s="2"/>
      <c r="K13332" s="2"/>
      <c r="L13332" s="2"/>
      <c r="M13332" s="2"/>
      <c r="N13332" s="2"/>
      <c r="O13332" s="2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</row>
    <row r="13333">
      <c r="A13333" s="2"/>
      <c r="B13333" s="2"/>
      <c r="C13333" s="2"/>
      <c r="D13333" s="2"/>
      <c r="E13333" s="2"/>
      <c r="F13333" s="2"/>
      <c r="G13333" s="2"/>
      <c r="H13333" s="2"/>
      <c r="I13333" s="2"/>
      <c r="J13333" s="2"/>
      <c r="K13333" s="2"/>
      <c r="L13333" s="2"/>
      <c r="M13333" s="2"/>
      <c r="N13333" s="2"/>
      <c r="O13333" s="2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</row>
    <row r="13334">
      <c r="A13334" s="2"/>
      <c r="B13334" s="2"/>
      <c r="C13334" s="2"/>
      <c r="D13334" s="2"/>
      <c r="E13334" s="2"/>
      <c r="F13334" s="2"/>
      <c r="G13334" s="2"/>
      <c r="H13334" s="2"/>
      <c r="I13334" s="2"/>
      <c r="J13334" s="2"/>
      <c r="K13334" s="2"/>
      <c r="L13334" s="2"/>
      <c r="M13334" s="2"/>
      <c r="N13334" s="2"/>
      <c r="O13334" s="2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</row>
    <row r="13335">
      <c r="A13335" s="2"/>
      <c r="B13335" s="2"/>
      <c r="C13335" s="2"/>
      <c r="D13335" s="2"/>
      <c r="E13335" s="2"/>
      <c r="F13335" s="2"/>
      <c r="G13335" s="2"/>
      <c r="H13335" s="2"/>
      <c r="I13335" s="2"/>
      <c r="J13335" s="2"/>
      <c r="K13335" s="2"/>
      <c r="L13335" s="2"/>
      <c r="M13335" s="2"/>
      <c r="N13335" s="2"/>
      <c r="O13335" s="2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</row>
    <row r="13336">
      <c r="A13336" s="2"/>
      <c r="B13336" s="2"/>
      <c r="C13336" s="2"/>
      <c r="D13336" s="2"/>
      <c r="E13336" s="2"/>
      <c r="F13336" s="2"/>
      <c r="G13336" s="2"/>
      <c r="H13336" s="2"/>
      <c r="I13336" s="2"/>
      <c r="J13336" s="2"/>
      <c r="K13336" s="2"/>
      <c r="L13336" s="2"/>
      <c r="M13336" s="2"/>
      <c r="N13336" s="2"/>
      <c r="O13336" s="2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</row>
    <row r="13337">
      <c r="A13337" s="2"/>
      <c r="B13337" s="2"/>
      <c r="C13337" s="2"/>
      <c r="D13337" s="2"/>
      <c r="E13337" s="2"/>
      <c r="F13337" s="2"/>
      <c r="G13337" s="2"/>
      <c r="H13337" s="2"/>
      <c r="I13337" s="2"/>
      <c r="J13337" s="2"/>
      <c r="K13337" s="2"/>
      <c r="L13337" s="2"/>
      <c r="M13337" s="2"/>
      <c r="N13337" s="2"/>
      <c r="O13337" s="2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</row>
    <row r="13338">
      <c r="A13338" s="2"/>
      <c r="B13338" s="2"/>
      <c r="C13338" s="2"/>
      <c r="D13338" s="2"/>
      <c r="E13338" s="2"/>
      <c r="F13338" s="2"/>
      <c r="G13338" s="2"/>
      <c r="H13338" s="2"/>
      <c r="I13338" s="2"/>
      <c r="J13338" s="2"/>
      <c r="K13338" s="2"/>
      <c r="L13338" s="2"/>
      <c r="M13338" s="2"/>
      <c r="N13338" s="2"/>
      <c r="O13338" s="2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</row>
    <row r="13339">
      <c r="A13339" s="2"/>
      <c r="B13339" s="2"/>
      <c r="C13339" s="2"/>
      <c r="D13339" s="2"/>
      <c r="E13339" s="2"/>
      <c r="F13339" s="2"/>
      <c r="G13339" s="2"/>
      <c r="H13339" s="2"/>
      <c r="I13339" s="2"/>
      <c r="J13339" s="2"/>
      <c r="K13339" s="2"/>
      <c r="L13339" s="2"/>
      <c r="M13339" s="2"/>
      <c r="N13339" s="2"/>
      <c r="O13339" s="2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</row>
    <row r="13340">
      <c r="A13340" s="2"/>
      <c r="B13340" s="2"/>
      <c r="C13340" s="2"/>
      <c r="D13340" s="2"/>
      <c r="E13340" s="2"/>
      <c r="F13340" s="2"/>
      <c r="G13340" s="2"/>
      <c r="H13340" s="2"/>
      <c r="I13340" s="2"/>
      <c r="J13340" s="2"/>
      <c r="K13340" s="2"/>
      <c r="L13340" s="2"/>
      <c r="M13340" s="2"/>
      <c r="N13340" s="2"/>
      <c r="O13340" s="2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</row>
    <row r="13341">
      <c r="A13341" s="2"/>
      <c r="B13341" s="2"/>
      <c r="C13341" s="2"/>
      <c r="D13341" s="2"/>
      <c r="E13341" s="2"/>
      <c r="F13341" s="2"/>
      <c r="G13341" s="2"/>
      <c r="H13341" s="2"/>
      <c r="I13341" s="2"/>
      <c r="J13341" s="2"/>
      <c r="K13341" s="2"/>
      <c r="L13341" s="2"/>
      <c r="M13341" s="2"/>
      <c r="N13341" s="2"/>
      <c r="O13341" s="2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</row>
    <row r="13342">
      <c r="A13342" s="2"/>
      <c r="B13342" s="2"/>
      <c r="C13342" s="2"/>
      <c r="D13342" s="2"/>
      <c r="E13342" s="2"/>
      <c r="F13342" s="2"/>
      <c r="G13342" s="2"/>
      <c r="H13342" s="2"/>
      <c r="I13342" s="2"/>
      <c r="J13342" s="2"/>
      <c r="K13342" s="2"/>
      <c r="L13342" s="2"/>
      <c r="M13342" s="2"/>
      <c r="N13342" s="2"/>
      <c r="O13342" s="2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</row>
    <row r="13343">
      <c r="A13343" s="2"/>
      <c r="B13343" s="2"/>
      <c r="C13343" s="2"/>
      <c r="D13343" s="2"/>
      <c r="E13343" s="2"/>
      <c r="F13343" s="2"/>
      <c r="G13343" s="2"/>
      <c r="H13343" s="2"/>
      <c r="I13343" s="2"/>
      <c r="J13343" s="2"/>
      <c r="K13343" s="2"/>
      <c r="L13343" s="2"/>
      <c r="M13343" s="2"/>
      <c r="N13343" s="2"/>
      <c r="O13343" s="2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</row>
    <row r="13344">
      <c r="A13344" s="2"/>
      <c r="B13344" s="2"/>
      <c r="C13344" s="2"/>
      <c r="D13344" s="2"/>
      <c r="E13344" s="2"/>
      <c r="F13344" s="2"/>
      <c r="G13344" s="2"/>
      <c r="H13344" s="2"/>
      <c r="I13344" s="2"/>
      <c r="J13344" s="2"/>
      <c r="K13344" s="2"/>
      <c r="L13344" s="2"/>
      <c r="M13344" s="2"/>
      <c r="N13344" s="2"/>
      <c r="O13344" s="2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</row>
    <row r="13345">
      <c r="A13345" s="2"/>
      <c r="B13345" s="2"/>
      <c r="C13345" s="2"/>
      <c r="D13345" s="2"/>
      <c r="E13345" s="2"/>
      <c r="F13345" s="2"/>
      <c r="G13345" s="2"/>
      <c r="H13345" s="2"/>
      <c r="I13345" s="2"/>
      <c r="J13345" s="2"/>
      <c r="K13345" s="2"/>
      <c r="L13345" s="2"/>
      <c r="M13345" s="2"/>
      <c r="N13345" s="2"/>
      <c r="O13345" s="2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</row>
    <row r="13346">
      <c r="A13346" s="2"/>
      <c r="B13346" s="2"/>
      <c r="C13346" s="2"/>
      <c r="D13346" s="2"/>
      <c r="E13346" s="2"/>
      <c r="F13346" s="2"/>
      <c r="G13346" s="2"/>
      <c r="H13346" s="2"/>
      <c r="I13346" s="2"/>
      <c r="J13346" s="2"/>
      <c r="K13346" s="2"/>
      <c r="L13346" s="2"/>
      <c r="M13346" s="2"/>
      <c r="N13346" s="2"/>
      <c r="O13346" s="2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</row>
    <row r="13347">
      <c r="A13347" s="2"/>
      <c r="B13347" s="2"/>
      <c r="C13347" s="2"/>
      <c r="D13347" s="2"/>
      <c r="E13347" s="2"/>
      <c r="F13347" s="2"/>
      <c r="G13347" s="2"/>
      <c r="H13347" s="2"/>
      <c r="I13347" s="2"/>
      <c r="J13347" s="2"/>
      <c r="K13347" s="2"/>
      <c r="L13347" s="2"/>
      <c r="M13347" s="2"/>
      <c r="N13347" s="2"/>
      <c r="O13347" s="2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</row>
    <row r="13348">
      <c r="A13348" s="2"/>
      <c r="B13348" s="2"/>
      <c r="C13348" s="2"/>
      <c r="D13348" s="2"/>
      <c r="E13348" s="2"/>
      <c r="F13348" s="2"/>
      <c r="G13348" s="2"/>
      <c r="H13348" s="2"/>
      <c r="I13348" s="2"/>
      <c r="J13348" s="2"/>
      <c r="K13348" s="2"/>
      <c r="L13348" s="2"/>
      <c r="M13348" s="2"/>
      <c r="N13348" s="2"/>
      <c r="O13348" s="2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</row>
    <row r="13349">
      <c r="A13349" s="2"/>
      <c r="B13349" s="2"/>
      <c r="C13349" s="2"/>
      <c r="D13349" s="2"/>
      <c r="E13349" s="2"/>
      <c r="F13349" s="2"/>
      <c r="G13349" s="2"/>
      <c r="H13349" s="2"/>
      <c r="I13349" s="2"/>
      <c r="J13349" s="2"/>
      <c r="K13349" s="2"/>
      <c r="L13349" s="2"/>
      <c r="M13349" s="2"/>
      <c r="N13349" s="2"/>
      <c r="O13349" s="2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</row>
    <row r="13350">
      <c r="A13350" s="2"/>
      <c r="B13350" s="2"/>
      <c r="C13350" s="2"/>
      <c r="D13350" s="2"/>
      <c r="E13350" s="2"/>
      <c r="F13350" s="2"/>
      <c r="G13350" s="2"/>
      <c r="H13350" s="2"/>
      <c r="I13350" s="2"/>
      <c r="J13350" s="2"/>
      <c r="K13350" s="2"/>
      <c r="L13350" s="2"/>
      <c r="M13350" s="2"/>
      <c r="N13350" s="2"/>
      <c r="O13350" s="2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</row>
    <row r="13351">
      <c r="A13351" s="2"/>
      <c r="B13351" s="2"/>
      <c r="C13351" s="2"/>
      <c r="D13351" s="2"/>
      <c r="E13351" s="2"/>
      <c r="F13351" s="2"/>
      <c r="G13351" s="2"/>
      <c r="H13351" s="2"/>
      <c r="I13351" s="2"/>
      <c r="J13351" s="2"/>
      <c r="K13351" s="2"/>
      <c r="L13351" s="2"/>
      <c r="M13351" s="2"/>
      <c r="N13351" s="2"/>
      <c r="O13351" s="2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</row>
    <row r="13352">
      <c r="A13352" s="2"/>
      <c r="B13352" s="2"/>
      <c r="C13352" s="2"/>
      <c r="D13352" s="2"/>
      <c r="E13352" s="2"/>
      <c r="F13352" s="2"/>
      <c r="G13352" s="2"/>
      <c r="H13352" s="2"/>
      <c r="I13352" s="2"/>
      <c r="J13352" s="2"/>
      <c r="K13352" s="2"/>
      <c r="L13352" s="2"/>
      <c r="M13352" s="2"/>
      <c r="N13352" s="2"/>
      <c r="O13352" s="2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</row>
    <row r="13353">
      <c r="A13353" s="2"/>
      <c r="B13353" s="2"/>
      <c r="C13353" s="2"/>
      <c r="D13353" s="2"/>
      <c r="E13353" s="2"/>
      <c r="F13353" s="2"/>
      <c r="G13353" s="2"/>
      <c r="H13353" s="2"/>
      <c r="I13353" s="2"/>
      <c r="J13353" s="2"/>
      <c r="K13353" s="2"/>
      <c r="L13353" s="2"/>
      <c r="M13353" s="2"/>
      <c r="N13353" s="2"/>
      <c r="O13353" s="2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</row>
    <row r="13354">
      <c r="A13354" s="2"/>
      <c r="B13354" s="2"/>
      <c r="C13354" s="2"/>
      <c r="D13354" s="2"/>
      <c r="E13354" s="2"/>
      <c r="F13354" s="2"/>
      <c r="G13354" s="2"/>
      <c r="H13354" s="2"/>
      <c r="I13354" s="2"/>
      <c r="J13354" s="2"/>
      <c r="K13354" s="2"/>
      <c r="L13354" s="2"/>
      <c r="M13354" s="2"/>
      <c r="N13354" s="2"/>
      <c r="O13354" s="2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</row>
    <row r="13355">
      <c r="A13355" s="2"/>
      <c r="B13355" s="2"/>
      <c r="C13355" s="2"/>
      <c r="D13355" s="2"/>
      <c r="E13355" s="2"/>
      <c r="F13355" s="2"/>
      <c r="G13355" s="2"/>
      <c r="H13355" s="2"/>
      <c r="I13355" s="2"/>
      <c r="J13355" s="2"/>
      <c r="K13355" s="2"/>
      <c r="L13355" s="2"/>
      <c r="M13355" s="2"/>
      <c r="N13355" s="2"/>
      <c r="O13355" s="2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</row>
    <row r="13356">
      <c r="A13356" s="2"/>
      <c r="B13356" s="2"/>
      <c r="C13356" s="2"/>
      <c r="D13356" s="2"/>
      <c r="E13356" s="2"/>
      <c r="F13356" s="2"/>
      <c r="G13356" s="2"/>
      <c r="H13356" s="2"/>
      <c r="I13356" s="2"/>
      <c r="J13356" s="2"/>
      <c r="K13356" s="2"/>
      <c r="L13356" s="2"/>
      <c r="M13356" s="2"/>
      <c r="N13356" s="2"/>
      <c r="O13356" s="2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</row>
    <row r="13357">
      <c r="A13357" s="2"/>
      <c r="B13357" s="2"/>
      <c r="C13357" s="2"/>
      <c r="D13357" s="2"/>
      <c r="E13357" s="2"/>
      <c r="F13357" s="2"/>
      <c r="G13357" s="2"/>
      <c r="H13357" s="2"/>
      <c r="I13357" s="2"/>
      <c r="J13357" s="2"/>
      <c r="K13357" s="2"/>
      <c r="L13357" s="2"/>
      <c r="M13357" s="2"/>
      <c r="N13357" s="2"/>
      <c r="O13357" s="2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</row>
    <row r="13358">
      <c r="A13358" s="2"/>
      <c r="B13358" s="2"/>
      <c r="C13358" s="2"/>
      <c r="D13358" s="2"/>
      <c r="E13358" s="2"/>
      <c r="F13358" s="2"/>
      <c r="G13358" s="2"/>
      <c r="H13358" s="2"/>
      <c r="I13358" s="2"/>
      <c r="J13358" s="2"/>
      <c r="K13358" s="2"/>
      <c r="L13358" s="2"/>
      <c r="M13358" s="2"/>
      <c r="N13358" s="2"/>
      <c r="O13358" s="2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</row>
    <row r="13359">
      <c r="A13359" s="2"/>
      <c r="B13359" s="2"/>
      <c r="C13359" s="2"/>
      <c r="D13359" s="2"/>
      <c r="E13359" s="2"/>
      <c r="F13359" s="2"/>
      <c r="G13359" s="2"/>
      <c r="H13359" s="2"/>
      <c r="I13359" s="2"/>
      <c r="J13359" s="2"/>
      <c r="K13359" s="2"/>
      <c r="L13359" s="2"/>
      <c r="M13359" s="2"/>
      <c r="N13359" s="2"/>
      <c r="O13359" s="2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</row>
    <row r="13360">
      <c r="A13360" s="2"/>
      <c r="B13360" s="2"/>
      <c r="C13360" s="2"/>
      <c r="D13360" s="2"/>
      <c r="E13360" s="2"/>
      <c r="F13360" s="2"/>
      <c r="G13360" s="2"/>
      <c r="H13360" s="2"/>
      <c r="I13360" s="2"/>
      <c r="J13360" s="2"/>
      <c r="K13360" s="2"/>
      <c r="L13360" s="2"/>
      <c r="M13360" s="2"/>
      <c r="N13360" s="2"/>
      <c r="O13360" s="2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</row>
    <row r="13361">
      <c r="A13361" s="2"/>
      <c r="B13361" s="2"/>
      <c r="C13361" s="2"/>
      <c r="D13361" s="2"/>
      <c r="E13361" s="2"/>
      <c r="F13361" s="2"/>
      <c r="G13361" s="2"/>
      <c r="H13361" s="2"/>
      <c r="I13361" s="2"/>
      <c r="J13361" s="2"/>
      <c r="K13361" s="2"/>
      <c r="L13361" s="2"/>
      <c r="M13361" s="2"/>
      <c r="N13361" s="2"/>
      <c r="O13361" s="2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</row>
    <row r="13362">
      <c r="A13362" s="2"/>
      <c r="B13362" s="2"/>
      <c r="C13362" s="2"/>
      <c r="D13362" s="2"/>
      <c r="E13362" s="2"/>
      <c r="F13362" s="2"/>
      <c r="G13362" s="2"/>
      <c r="H13362" s="2"/>
      <c r="I13362" s="2"/>
      <c r="J13362" s="2"/>
      <c r="K13362" s="2"/>
      <c r="L13362" s="2"/>
      <c r="M13362" s="2"/>
      <c r="N13362" s="2"/>
      <c r="O13362" s="2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</row>
    <row r="13363">
      <c r="A13363" s="2"/>
      <c r="B13363" s="2"/>
      <c r="C13363" s="2"/>
      <c r="D13363" s="2"/>
      <c r="E13363" s="2"/>
      <c r="F13363" s="2"/>
      <c r="G13363" s="2"/>
      <c r="H13363" s="2"/>
      <c r="I13363" s="2"/>
      <c r="J13363" s="2"/>
      <c r="K13363" s="2"/>
      <c r="L13363" s="2"/>
      <c r="M13363" s="2"/>
      <c r="N13363" s="2"/>
      <c r="O13363" s="2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</row>
    <row r="13364">
      <c r="A13364" s="2"/>
      <c r="B13364" s="2"/>
      <c r="C13364" s="2"/>
      <c r="D13364" s="2"/>
      <c r="E13364" s="2"/>
      <c r="F13364" s="2"/>
      <c r="G13364" s="2"/>
      <c r="H13364" s="2"/>
      <c r="I13364" s="2"/>
      <c r="J13364" s="2"/>
      <c r="K13364" s="2"/>
      <c r="L13364" s="2"/>
      <c r="M13364" s="2"/>
      <c r="N13364" s="2"/>
      <c r="O13364" s="2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</row>
    <row r="13365">
      <c r="A13365" s="2"/>
      <c r="B13365" s="2"/>
      <c r="C13365" s="2"/>
      <c r="D13365" s="2"/>
      <c r="E13365" s="2"/>
      <c r="F13365" s="2"/>
      <c r="G13365" s="2"/>
      <c r="H13365" s="2"/>
      <c r="I13365" s="2"/>
      <c r="J13365" s="2"/>
      <c r="K13365" s="2"/>
      <c r="L13365" s="2"/>
      <c r="M13365" s="2"/>
      <c r="N13365" s="2"/>
      <c r="O13365" s="2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</row>
    <row r="13366">
      <c r="A13366" s="2"/>
      <c r="B13366" s="2"/>
      <c r="C13366" s="2"/>
      <c r="D13366" s="2"/>
      <c r="E13366" s="2"/>
      <c r="F13366" s="2"/>
      <c r="G13366" s="2"/>
      <c r="H13366" s="2"/>
      <c r="I13366" s="2"/>
      <c r="J13366" s="2"/>
      <c r="K13366" s="2"/>
      <c r="L13366" s="2"/>
      <c r="M13366" s="2"/>
      <c r="N13366" s="2"/>
      <c r="O13366" s="2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</row>
    <row r="13367">
      <c r="A13367" s="2"/>
      <c r="B13367" s="2"/>
      <c r="C13367" s="2"/>
      <c r="D13367" s="2"/>
      <c r="E13367" s="2"/>
      <c r="F13367" s="2"/>
      <c r="G13367" s="2"/>
      <c r="H13367" s="2"/>
      <c r="I13367" s="2"/>
      <c r="J13367" s="2"/>
      <c r="K13367" s="2"/>
      <c r="L13367" s="2"/>
      <c r="M13367" s="2"/>
      <c r="N13367" s="2"/>
      <c r="O13367" s="2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</row>
    <row r="13368">
      <c r="A13368" s="2"/>
      <c r="B13368" s="2"/>
      <c r="C13368" s="2"/>
      <c r="D13368" s="2"/>
      <c r="E13368" s="2"/>
      <c r="F13368" s="2"/>
      <c r="G13368" s="2"/>
      <c r="H13368" s="2"/>
      <c r="I13368" s="2"/>
      <c r="J13368" s="2"/>
      <c r="K13368" s="2"/>
      <c r="L13368" s="2"/>
      <c r="M13368" s="2"/>
      <c r="N13368" s="2"/>
      <c r="O13368" s="2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</row>
    <row r="13369">
      <c r="A13369" s="2"/>
      <c r="B13369" s="2"/>
      <c r="C13369" s="2"/>
      <c r="D13369" s="2"/>
      <c r="E13369" s="2"/>
      <c r="F13369" s="2"/>
      <c r="G13369" s="2"/>
      <c r="H13369" s="2"/>
      <c r="I13369" s="2"/>
      <c r="J13369" s="2"/>
      <c r="K13369" s="2"/>
      <c r="L13369" s="2"/>
      <c r="M13369" s="2"/>
      <c r="N13369" s="2"/>
      <c r="O13369" s="2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</row>
    <row r="13370">
      <c r="A13370" s="2"/>
      <c r="B13370" s="2"/>
      <c r="C13370" s="2"/>
      <c r="D13370" s="2"/>
      <c r="E13370" s="2"/>
      <c r="F13370" s="2"/>
      <c r="G13370" s="2"/>
      <c r="H13370" s="2"/>
      <c r="I13370" s="2"/>
      <c r="J13370" s="2"/>
      <c r="K13370" s="2"/>
      <c r="L13370" s="2"/>
      <c r="M13370" s="2"/>
      <c r="N13370" s="2"/>
      <c r="O13370" s="2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</row>
    <row r="13371">
      <c r="A13371" s="2"/>
      <c r="B13371" s="2"/>
      <c r="C13371" s="2"/>
      <c r="D13371" s="2"/>
      <c r="E13371" s="2"/>
      <c r="F13371" s="2"/>
      <c r="G13371" s="2"/>
      <c r="H13371" s="2"/>
      <c r="I13371" s="2"/>
      <c r="J13371" s="2"/>
      <c r="K13371" s="2"/>
      <c r="L13371" s="2"/>
      <c r="M13371" s="2"/>
      <c r="N13371" s="2"/>
      <c r="O13371" s="2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</row>
    <row r="13372">
      <c r="A13372" s="2"/>
      <c r="B13372" s="2"/>
      <c r="C13372" s="2"/>
      <c r="D13372" s="2"/>
      <c r="E13372" s="2"/>
      <c r="F13372" s="2"/>
      <c r="G13372" s="2"/>
      <c r="H13372" s="2"/>
      <c r="I13372" s="2"/>
      <c r="J13372" s="2"/>
      <c r="K13372" s="2"/>
      <c r="L13372" s="2"/>
      <c r="M13372" s="2"/>
      <c r="N13372" s="2"/>
      <c r="O13372" s="2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</row>
    <row r="13373">
      <c r="A13373" s="2"/>
      <c r="B13373" s="2"/>
      <c r="C13373" s="2"/>
      <c r="D13373" s="2"/>
      <c r="E13373" s="2"/>
      <c r="F13373" s="2"/>
      <c r="G13373" s="2"/>
      <c r="H13373" s="2"/>
      <c r="I13373" s="2"/>
      <c r="J13373" s="2"/>
      <c r="K13373" s="2"/>
      <c r="L13373" s="2"/>
      <c r="M13373" s="2"/>
      <c r="N13373" s="2"/>
      <c r="O13373" s="2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</row>
    <row r="13374">
      <c r="A13374" s="2"/>
      <c r="B13374" s="2"/>
      <c r="C13374" s="2"/>
      <c r="D13374" s="2"/>
      <c r="E13374" s="2"/>
      <c r="F13374" s="2"/>
      <c r="G13374" s="2"/>
      <c r="H13374" s="2"/>
      <c r="I13374" s="2"/>
      <c r="J13374" s="2"/>
      <c r="K13374" s="2"/>
      <c r="L13374" s="2"/>
      <c r="M13374" s="2"/>
      <c r="N13374" s="2"/>
      <c r="O13374" s="2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</row>
    <row r="13375">
      <c r="A13375" s="2"/>
      <c r="B13375" s="2"/>
      <c r="C13375" s="2"/>
      <c r="D13375" s="2"/>
      <c r="E13375" s="2"/>
      <c r="F13375" s="2"/>
      <c r="G13375" s="2"/>
      <c r="H13375" s="2"/>
      <c r="I13375" s="2"/>
      <c r="J13375" s="2"/>
      <c r="K13375" s="2"/>
      <c r="L13375" s="2"/>
      <c r="M13375" s="2"/>
      <c r="N13375" s="2"/>
      <c r="O13375" s="2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</row>
    <row r="13376">
      <c r="A13376" s="2"/>
      <c r="B13376" s="2"/>
      <c r="C13376" s="2"/>
      <c r="D13376" s="2"/>
      <c r="E13376" s="2"/>
      <c r="F13376" s="2"/>
      <c r="G13376" s="2"/>
      <c r="H13376" s="2"/>
      <c r="I13376" s="2"/>
      <c r="J13376" s="2"/>
      <c r="K13376" s="2"/>
      <c r="L13376" s="2"/>
      <c r="M13376" s="2"/>
      <c r="N13376" s="2"/>
      <c r="O13376" s="2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</row>
    <row r="13377">
      <c r="A13377" s="2"/>
      <c r="B13377" s="2"/>
      <c r="C13377" s="2"/>
      <c r="D13377" s="2"/>
      <c r="E13377" s="2"/>
      <c r="F13377" s="2"/>
      <c r="G13377" s="2"/>
      <c r="H13377" s="2"/>
      <c r="I13377" s="2"/>
      <c r="J13377" s="2"/>
      <c r="K13377" s="2"/>
      <c r="L13377" s="2"/>
      <c r="M13377" s="2"/>
      <c r="N13377" s="2"/>
      <c r="O13377" s="2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</row>
    <row r="13378">
      <c r="A13378" s="2"/>
      <c r="B13378" s="2"/>
      <c r="C13378" s="2"/>
      <c r="D13378" s="2"/>
      <c r="E13378" s="2"/>
      <c r="F13378" s="2"/>
      <c r="G13378" s="2"/>
      <c r="H13378" s="2"/>
      <c r="I13378" s="2"/>
      <c r="J13378" s="2"/>
      <c r="K13378" s="2"/>
      <c r="L13378" s="2"/>
      <c r="M13378" s="2"/>
      <c r="N13378" s="2"/>
      <c r="O13378" s="2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</row>
    <row r="13379">
      <c r="A13379" s="2"/>
      <c r="B13379" s="2"/>
      <c r="C13379" s="2"/>
      <c r="D13379" s="2"/>
      <c r="E13379" s="2"/>
      <c r="F13379" s="2"/>
      <c r="G13379" s="2"/>
      <c r="H13379" s="2"/>
      <c r="I13379" s="2"/>
      <c r="J13379" s="2"/>
      <c r="K13379" s="2"/>
      <c r="L13379" s="2"/>
      <c r="M13379" s="2"/>
      <c r="N13379" s="2"/>
      <c r="O13379" s="2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</row>
    <row r="13380">
      <c r="A13380" s="2"/>
      <c r="B13380" s="2"/>
      <c r="C13380" s="2"/>
      <c r="D13380" s="2"/>
      <c r="E13380" s="2"/>
      <c r="F13380" s="2"/>
      <c r="G13380" s="2"/>
      <c r="H13380" s="2"/>
      <c r="I13380" s="2"/>
      <c r="J13380" s="2"/>
      <c r="K13380" s="2"/>
      <c r="L13380" s="2"/>
      <c r="M13380" s="2"/>
      <c r="N13380" s="2"/>
      <c r="O13380" s="2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</row>
    <row r="13381">
      <c r="A13381" s="2"/>
      <c r="B13381" s="2"/>
      <c r="C13381" s="2"/>
      <c r="D13381" s="2"/>
      <c r="E13381" s="2"/>
      <c r="F13381" s="2"/>
      <c r="G13381" s="2"/>
      <c r="H13381" s="2"/>
      <c r="I13381" s="2"/>
      <c r="J13381" s="2"/>
      <c r="K13381" s="2"/>
      <c r="L13381" s="2"/>
      <c r="M13381" s="2"/>
      <c r="N13381" s="2"/>
      <c r="O13381" s="2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</row>
    <row r="13382">
      <c r="A13382" s="2"/>
      <c r="B13382" s="2"/>
      <c r="C13382" s="2"/>
      <c r="D13382" s="2"/>
      <c r="E13382" s="2"/>
      <c r="F13382" s="2"/>
      <c r="G13382" s="2"/>
      <c r="H13382" s="2"/>
      <c r="I13382" s="2"/>
      <c r="J13382" s="2"/>
      <c r="K13382" s="2"/>
      <c r="L13382" s="2"/>
      <c r="M13382" s="2"/>
      <c r="N13382" s="2"/>
      <c r="O13382" s="2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</row>
    <row r="13383">
      <c r="A13383" s="2"/>
      <c r="B13383" s="2"/>
      <c r="C13383" s="2"/>
      <c r="D13383" s="2"/>
      <c r="E13383" s="2"/>
      <c r="F13383" s="2"/>
      <c r="G13383" s="2"/>
      <c r="H13383" s="2"/>
      <c r="I13383" s="2"/>
      <c r="J13383" s="2"/>
      <c r="K13383" s="2"/>
      <c r="L13383" s="2"/>
      <c r="M13383" s="2"/>
      <c r="N13383" s="2"/>
      <c r="O13383" s="2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</row>
    <row r="13384">
      <c r="A13384" s="2"/>
      <c r="B13384" s="2"/>
      <c r="C13384" s="2"/>
      <c r="D13384" s="2"/>
      <c r="E13384" s="2"/>
      <c r="F13384" s="2"/>
      <c r="G13384" s="2"/>
      <c r="H13384" s="2"/>
      <c r="I13384" s="2"/>
      <c r="J13384" s="2"/>
      <c r="K13384" s="2"/>
      <c r="L13384" s="2"/>
      <c r="M13384" s="2"/>
      <c r="N13384" s="2"/>
      <c r="O13384" s="2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</row>
    <row r="13385">
      <c r="A13385" s="2"/>
      <c r="B13385" s="2"/>
      <c r="C13385" s="2"/>
      <c r="D13385" s="2"/>
      <c r="E13385" s="2"/>
      <c r="F13385" s="2"/>
      <c r="G13385" s="2"/>
      <c r="H13385" s="2"/>
      <c r="I13385" s="2"/>
      <c r="J13385" s="2"/>
      <c r="K13385" s="2"/>
      <c r="L13385" s="2"/>
      <c r="M13385" s="2"/>
      <c r="N13385" s="2"/>
      <c r="O13385" s="2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</row>
    <row r="13386">
      <c r="A13386" s="2"/>
      <c r="B13386" s="2"/>
      <c r="C13386" s="2"/>
      <c r="D13386" s="2"/>
      <c r="E13386" s="2"/>
      <c r="F13386" s="2"/>
      <c r="G13386" s="2"/>
      <c r="H13386" s="2"/>
      <c r="I13386" s="2"/>
      <c r="J13386" s="2"/>
      <c r="K13386" s="2"/>
      <c r="L13386" s="2"/>
      <c r="M13386" s="2"/>
      <c r="N13386" s="2"/>
      <c r="O13386" s="2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</row>
    <row r="13387">
      <c r="A13387" s="2"/>
      <c r="B13387" s="2"/>
      <c r="C13387" s="2"/>
      <c r="D13387" s="2"/>
      <c r="E13387" s="2"/>
      <c r="F13387" s="2"/>
      <c r="G13387" s="2"/>
      <c r="H13387" s="2"/>
      <c r="I13387" s="2"/>
      <c r="J13387" s="2"/>
      <c r="K13387" s="2"/>
      <c r="L13387" s="2"/>
      <c r="M13387" s="2"/>
      <c r="N13387" s="2"/>
      <c r="O13387" s="2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</row>
    <row r="13388">
      <c r="A13388" s="2"/>
      <c r="B13388" s="2"/>
      <c r="C13388" s="2"/>
      <c r="D13388" s="2"/>
      <c r="E13388" s="2"/>
      <c r="F13388" s="2"/>
      <c r="G13388" s="2"/>
      <c r="H13388" s="2"/>
      <c r="I13388" s="2"/>
      <c r="J13388" s="2"/>
      <c r="K13388" s="2"/>
      <c r="L13388" s="2"/>
      <c r="M13388" s="2"/>
      <c r="N13388" s="2"/>
      <c r="O13388" s="2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</row>
    <row r="13389">
      <c r="A13389" s="2"/>
      <c r="B13389" s="2"/>
      <c r="C13389" s="2"/>
      <c r="D13389" s="2"/>
      <c r="E13389" s="2"/>
      <c r="F13389" s="2"/>
      <c r="G13389" s="2"/>
      <c r="H13389" s="2"/>
      <c r="I13389" s="2"/>
      <c r="J13389" s="2"/>
      <c r="K13389" s="2"/>
      <c r="L13389" s="2"/>
      <c r="M13389" s="2"/>
      <c r="N13389" s="2"/>
      <c r="O13389" s="2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</row>
    <row r="13390">
      <c r="A13390" s="2"/>
      <c r="B13390" s="2"/>
      <c r="C13390" s="2"/>
      <c r="D13390" s="2"/>
      <c r="E13390" s="2"/>
      <c r="F13390" s="2"/>
      <c r="G13390" s="2"/>
      <c r="H13390" s="2"/>
      <c r="I13390" s="2"/>
      <c r="J13390" s="2"/>
      <c r="K13390" s="2"/>
      <c r="L13390" s="2"/>
      <c r="M13390" s="2"/>
      <c r="N13390" s="2"/>
      <c r="O13390" s="2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</row>
    <row r="13391">
      <c r="A13391" s="2"/>
      <c r="B13391" s="2"/>
      <c r="C13391" s="2"/>
      <c r="D13391" s="2"/>
      <c r="E13391" s="2"/>
      <c r="F13391" s="2"/>
      <c r="G13391" s="2"/>
      <c r="H13391" s="2"/>
      <c r="I13391" s="2"/>
      <c r="J13391" s="2"/>
      <c r="K13391" s="2"/>
      <c r="L13391" s="2"/>
      <c r="M13391" s="2"/>
      <c r="N13391" s="2"/>
      <c r="O13391" s="2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</row>
    <row r="13392">
      <c r="A13392" s="2"/>
      <c r="B13392" s="2"/>
      <c r="C13392" s="2"/>
      <c r="D13392" s="2"/>
      <c r="E13392" s="2"/>
      <c r="F13392" s="2"/>
      <c r="G13392" s="2"/>
      <c r="H13392" s="2"/>
      <c r="I13392" s="2"/>
      <c r="J13392" s="2"/>
      <c r="K13392" s="2"/>
      <c r="L13392" s="2"/>
      <c r="M13392" s="2"/>
      <c r="N13392" s="2"/>
      <c r="O13392" s="2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</row>
    <row r="13393">
      <c r="A13393" s="2"/>
      <c r="B13393" s="2"/>
      <c r="C13393" s="2"/>
      <c r="D13393" s="2"/>
      <c r="E13393" s="2"/>
      <c r="F13393" s="2"/>
      <c r="G13393" s="2"/>
      <c r="H13393" s="2"/>
      <c r="I13393" s="2"/>
      <c r="J13393" s="2"/>
      <c r="K13393" s="2"/>
      <c r="L13393" s="2"/>
      <c r="M13393" s="2"/>
      <c r="N13393" s="2"/>
      <c r="O13393" s="2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</row>
    <row r="13394">
      <c r="A13394" s="2"/>
      <c r="B13394" s="2"/>
      <c r="C13394" s="2"/>
      <c r="D13394" s="2"/>
      <c r="E13394" s="2"/>
      <c r="F13394" s="2"/>
      <c r="G13394" s="2"/>
      <c r="H13394" s="2"/>
      <c r="I13394" s="2"/>
      <c r="J13394" s="2"/>
      <c r="K13394" s="2"/>
      <c r="L13394" s="2"/>
      <c r="M13394" s="2"/>
      <c r="N13394" s="2"/>
      <c r="O13394" s="2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</row>
    <row r="13395">
      <c r="A13395" s="2"/>
      <c r="B13395" s="2"/>
      <c r="C13395" s="2"/>
      <c r="D13395" s="2"/>
      <c r="E13395" s="2"/>
      <c r="F13395" s="2"/>
      <c r="G13395" s="2"/>
      <c r="H13395" s="2"/>
      <c r="I13395" s="2"/>
      <c r="J13395" s="2"/>
      <c r="K13395" s="2"/>
      <c r="L13395" s="2"/>
      <c r="M13395" s="2"/>
      <c r="N13395" s="2"/>
      <c r="O13395" s="2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</row>
    <row r="13396">
      <c r="A13396" s="2"/>
      <c r="B13396" s="2"/>
      <c r="C13396" s="2"/>
      <c r="D13396" s="2"/>
      <c r="E13396" s="2"/>
      <c r="F13396" s="2"/>
      <c r="G13396" s="2"/>
      <c r="H13396" s="2"/>
      <c r="I13396" s="2"/>
      <c r="J13396" s="2"/>
      <c r="K13396" s="2"/>
      <c r="L13396" s="2"/>
      <c r="M13396" s="2"/>
      <c r="N13396" s="2"/>
      <c r="O13396" s="2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</row>
    <row r="13397">
      <c r="A13397" s="2"/>
      <c r="B13397" s="2"/>
      <c r="C13397" s="2"/>
      <c r="D13397" s="2"/>
      <c r="E13397" s="2"/>
      <c r="F13397" s="2"/>
      <c r="G13397" s="2"/>
      <c r="H13397" s="2"/>
      <c r="I13397" s="2"/>
      <c r="J13397" s="2"/>
      <c r="K13397" s="2"/>
      <c r="L13397" s="2"/>
      <c r="M13397" s="2"/>
      <c r="N13397" s="2"/>
      <c r="O13397" s="2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</row>
    <row r="13398">
      <c r="A13398" s="2"/>
      <c r="B13398" s="2"/>
      <c r="C13398" s="2"/>
      <c r="D13398" s="2"/>
      <c r="E13398" s="2"/>
      <c r="F13398" s="2"/>
      <c r="G13398" s="2"/>
      <c r="H13398" s="2"/>
      <c r="I13398" s="2"/>
      <c r="J13398" s="2"/>
      <c r="K13398" s="2"/>
      <c r="L13398" s="2"/>
      <c r="M13398" s="2"/>
      <c r="N13398" s="2"/>
      <c r="O13398" s="2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</row>
    <row r="13399">
      <c r="A13399" s="2"/>
      <c r="B13399" s="2"/>
      <c r="C13399" s="2"/>
      <c r="D13399" s="2"/>
      <c r="E13399" s="2"/>
      <c r="F13399" s="2"/>
      <c r="G13399" s="2"/>
      <c r="H13399" s="2"/>
      <c r="I13399" s="2"/>
      <c r="J13399" s="2"/>
      <c r="K13399" s="2"/>
      <c r="L13399" s="2"/>
      <c r="M13399" s="2"/>
      <c r="N13399" s="2"/>
      <c r="O13399" s="2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</row>
    <row r="13400">
      <c r="A13400" s="2"/>
      <c r="B13400" s="2"/>
      <c r="C13400" s="2"/>
      <c r="D13400" s="2"/>
      <c r="E13400" s="2"/>
      <c r="F13400" s="2"/>
      <c r="G13400" s="2"/>
      <c r="H13400" s="2"/>
      <c r="I13400" s="2"/>
      <c r="J13400" s="2"/>
      <c r="K13400" s="2"/>
      <c r="L13400" s="2"/>
      <c r="M13400" s="2"/>
      <c r="N13400" s="2"/>
      <c r="O13400" s="2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</row>
    <row r="13401">
      <c r="A13401" s="2"/>
      <c r="B13401" s="2"/>
      <c r="C13401" s="2"/>
      <c r="D13401" s="2"/>
      <c r="E13401" s="2"/>
      <c r="F13401" s="2"/>
      <c r="G13401" s="2"/>
      <c r="H13401" s="2"/>
      <c r="I13401" s="2"/>
      <c r="J13401" s="2"/>
      <c r="K13401" s="2"/>
      <c r="L13401" s="2"/>
      <c r="M13401" s="2"/>
      <c r="N13401" s="2"/>
      <c r="O13401" s="2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</row>
    <row r="13402">
      <c r="A13402" s="2"/>
      <c r="B13402" s="2"/>
      <c r="C13402" s="2"/>
      <c r="D13402" s="2"/>
      <c r="E13402" s="2"/>
      <c r="F13402" s="2"/>
      <c r="G13402" s="2"/>
      <c r="H13402" s="2"/>
      <c r="I13402" s="2"/>
      <c r="J13402" s="2"/>
      <c r="K13402" s="2"/>
      <c r="L13402" s="2"/>
      <c r="M13402" s="2"/>
      <c r="N13402" s="2"/>
      <c r="O13402" s="2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</row>
    <row r="13403">
      <c r="A13403" s="2"/>
      <c r="B13403" s="2"/>
      <c r="C13403" s="2"/>
      <c r="D13403" s="2"/>
      <c r="E13403" s="2"/>
      <c r="F13403" s="2"/>
      <c r="G13403" s="2"/>
      <c r="H13403" s="2"/>
      <c r="I13403" s="2"/>
      <c r="J13403" s="2"/>
      <c r="K13403" s="2"/>
      <c r="L13403" s="2"/>
      <c r="M13403" s="2"/>
      <c r="N13403" s="2"/>
      <c r="O13403" s="2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</row>
    <row r="13404">
      <c r="A13404" s="2"/>
      <c r="B13404" s="2"/>
      <c r="C13404" s="2"/>
      <c r="D13404" s="2"/>
      <c r="E13404" s="2"/>
      <c r="F13404" s="2"/>
      <c r="G13404" s="2"/>
      <c r="H13404" s="2"/>
      <c r="I13404" s="2"/>
      <c r="J13404" s="2"/>
      <c r="K13404" s="2"/>
      <c r="L13404" s="2"/>
      <c r="M13404" s="2"/>
      <c r="N13404" s="2"/>
      <c r="O13404" s="2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</row>
    <row r="13405">
      <c r="A13405" s="2"/>
      <c r="B13405" s="2"/>
      <c r="C13405" s="2"/>
      <c r="D13405" s="2"/>
      <c r="E13405" s="2"/>
      <c r="F13405" s="2"/>
      <c r="G13405" s="2"/>
      <c r="H13405" s="2"/>
      <c r="I13405" s="2"/>
      <c r="J13405" s="2"/>
      <c r="K13405" s="2"/>
      <c r="L13405" s="2"/>
      <c r="M13405" s="2"/>
      <c r="N13405" s="2"/>
      <c r="O13405" s="2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</row>
    <row r="13406">
      <c r="A13406" s="2"/>
      <c r="B13406" s="2"/>
      <c r="C13406" s="2"/>
      <c r="D13406" s="2"/>
      <c r="E13406" s="2"/>
      <c r="F13406" s="2"/>
      <c r="G13406" s="2"/>
      <c r="H13406" s="2"/>
      <c r="I13406" s="2"/>
      <c r="J13406" s="2"/>
      <c r="K13406" s="2"/>
      <c r="L13406" s="2"/>
      <c r="M13406" s="2"/>
      <c r="N13406" s="2"/>
      <c r="O13406" s="2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</row>
    <row r="13407">
      <c r="A13407" s="2"/>
      <c r="B13407" s="2"/>
      <c r="C13407" s="2"/>
      <c r="D13407" s="2"/>
      <c r="E13407" s="2"/>
      <c r="F13407" s="2"/>
      <c r="G13407" s="2"/>
      <c r="H13407" s="2"/>
      <c r="I13407" s="2"/>
      <c r="J13407" s="2"/>
      <c r="K13407" s="2"/>
      <c r="L13407" s="2"/>
      <c r="M13407" s="2"/>
      <c r="N13407" s="2"/>
      <c r="O13407" s="2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</row>
    <row r="13408">
      <c r="A13408" s="2"/>
      <c r="B13408" s="2"/>
      <c r="C13408" s="2"/>
      <c r="D13408" s="2"/>
      <c r="E13408" s="2"/>
      <c r="F13408" s="2"/>
      <c r="G13408" s="2"/>
      <c r="H13408" s="2"/>
      <c r="I13408" s="2"/>
      <c r="J13408" s="2"/>
      <c r="K13408" s="2"/>
      <c r="L13408" s="2"/>
      <c r="M13408" s="2"/>
      <c r="N13408" s="2"/>
      <c r="O13408" s="2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</row>
    <row r="13409">
      <c r="A13409" s="2"/>
      <c r="B13409" s="2"/>
      <c r="C13409" s="2"/>
      <c r="D13409" s="2"/>
      <c r="E13409" s="2"/>
      <c r="F13409" s="2"/>
      <c r="G13409" s="2"/>
      <c r="H13409" s="2"/>
      <c r="I13409" s="2"/>
      <c r="J13409" s="2"/>
      <c r="K13409" s="2"/>
      <c r="L13409" s="2"/>
      <c r="M13409" s="2"/>
      <c r="N13409" s="2"/>
      <c r="O13409" s="2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</row>
    <row r="13410">
      <c r="A13410" s="2"/>
      <c r="B13410" s="2"/>
      <c r="C13410" s="2"/>
      <c r="D13410" s="2"/>
      <c r="E13410" s="2"/>
      <c r="F13410" s="2"/>
      <c r="G13410" s="2"/>
      <c r="H13410" s="2"/>
      <c r="I13410" s="2"/>
      <c r="J13410" s="2"/>
      <c r="K13410" s="2"/>
      <c r="L13410" s="2"/>
      <c r="M13410" s="2"/>
      <c r="N13410" s="2"/>
      <c r="O13410" s="2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</row>
    <row r="13411">
      <c r="A13411" s="2"/>
      <c r="B13411" s="2"/>
      <c r="C13411" s="2"/>
      <c r="D13411" s="2"/>
      <c r="E13411" s="2"/>
      <c r="F13411" s="2"/>
      <c r="G13411" s="2"/>
      <c r="H13411" s="2"/>
      <c r="I13411" s="2"/>
      <c r="J13411" s="2"/>
      <c r="K13411" s="2"/>
      <c r="L13411" s="2"/>
      <c r="M13411" s="2"/>
      <c r="N13411" s="2"/>
      <c r="O13411" s="2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</row>
    <row r="13412">
      <c r="A13412" s="2"/>
      <c r="B13412" s="2"/>
      <c r="C13412" s="2"/>
      <c r="D13412" s="2"/>
      <c r="E13412" s="2"/>
      <c r="F13412" s="2"/>
      <c r="G13412" s="2"/>
      <c r="H13412" s="2"/>
      <c r="I13412" s="2"/>
      <c r="J13412" s="2"/>
      <c r="K13412" s="2"/>
      <c r="L13412" s="2"/>
      <c r="M13412" s="2"/>
      <c r="N13412" s="2"/>
      <c r="O13412" s="2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</row>
    <row r="13413">
      <c r="A13413" s="2"/>
      <c r="B13413" s="2"/>
      <c r="C13413" s="2"/>
      <c r="D13413" s="2"/>
      <c r="E13413" s="2"/>
      <c r="F13413" s="2"/>
      <c r="G13413" s="2"/>
      <c r="H13413" s="2"/>
      <c r="I13413" s="2"/>
      <c r="J13413" s="2"/>
      <c r="K13413" s="2"/>
      <c r="L13413" s="2"/>
      <c r="M13413" s="2"/>
      <c r="N13413" s="2"/>
      <c r="O13413" s="2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</row>
    <row r="13414">
      <c r="A13414" s="2"/>
      <c r="B13414" s="2"/>
      <c r="C13414" s="2"/>
      <c r="D13414" s="2"/>
      <c r="E13414" s="2"/>
      <c r="F13414" s="2"/>
      <c r="G13414" s="2"/>
      <c r="H13414" s="2"/>
      <c r="I13414" s="2"/>
      <c r="J13414" s="2"/>
      <c r="K13414" s="2"/>
      <c r="L13414" s="2"/>
      <c r="M13414" s="2"/>
      <c r="N13414" s="2"/>
      <c r="O13414" s="2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</row>
    <row r="13415">
      <c r="A13415" s="2"/>
      <c r="B13415" s="2"/>
      <c r="C13415" s="2"/>
      <c r="D13415" s="2"/>
      <c r="E13415" s="2"/>
      <c r="F13415" s="2"/>
      <c r="G13415" s="2"/>
      <c r="H13415" s="2"/>
      <c r="I13415" s="2"/>
      <c r="J13415" s="2"/>
      <c r="K13415" s="2"/>
      <c r="L13415" s="2"/>
      <c r="M13415" s="2"/>
      <c r="N13415" s="2"/>
      <c r="O13415" s="2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</row>
    <row r="13416">
      <c r="A13416" s="2"/>
      <c r="B13416" s="2"/>
      <c r="C13416" s="2"/>
      <c r="D13416" s="2"/>
      <c r="E13416" s="2"/>
      <c r="F13416" s="2"/>
      <c r="G13416" s="2"/>
      <c r="H13416" s="2"/>
      <c r="I13416" s="2"/>
      <c r="J13416" s="2"/>
      <c r="K13416" s="2"/>
      <c r="L13416" s="2"/>
      <c r="M13416" s="2"/>
      <c r="N13416" s="2"/>
      <c r="O13416" s="2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</row>
    <row r="13417">
      <c r="A13417" s="2"/>
      <c r="B13417" s="2"/>
      <c r="C13417" s="2"/>
      <c r="D13417" s="2"/>
      <c r="E13417" s="2"/>
      <c r="F13417" s="2"/>
      <c r="G13417" s="2"/>
      <c r="H13417" s="2"/>
      <c r="I13417" s="2"/>
      <c r="J13417" s="2"/>
      <c r="K13417" s="2"/>
      <c r="L13417" s="2"/>
      <c r="M13417" s="2"/>
      <c r="N13417" s="2"/>
      <c r="O13417" s="2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</row>
    <row r="13418">
      <c r="A13418" s="2"/>
      <c r="B13418" s="2"/>
      <c r="C13418" s="2"/>
      <c r="D13418" s="2"/>
      <c r="E13418" s="2"/>
      <c r="F13418" s="2"/>
      <c r="G13418" s="2"/>
      <c r="H13418" s="2"/>
      <c r="I13418" s="2"/>
      <c r="J13418" s="2"/>
      <c r="K13418" s="2"/>
      <c r="L13418" s="2"/>
      <c r="M13418" s="2"/>
      <c r="N13418" s="2"/>
      <c r="O13418" s="2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</row>
    <row r="13419">
      <c r="A13419" s="2"/>
      <c r="B13419" s="2"/>
      <c r="C13419" s="2"/>
      <c r="D13419" s="2"/>
      <c r="E13419" s="2"/>
      <c r="F13419" s="2"/>
      <c r="G13419" s="2"/>
      <c r="H13419" s="2"/>
      <c r="I13419" s="2"/>
      <c r="J13419" s="2"/>
      <c r="K13419" s="2"/>
      <c r="L13419" s="2"/>
      <c r="M13419" s="2"/>
      <c r="N13419" s="2"/>
      <c r="O13419" s="2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</row>
    <row r="13420">
      <c r="A13420" s="2"/>
      <c r="B13420" s="2"/>
      <c r="C13420" s="2"/>
      <c r="D13420" s="2"/>
      <c r="E13420" s="2"/>
      <c r="F13420" s="2"/>
      <c r="G13420" s="2"/>
      <c r="H13420" s="2"/>
      <c r="I13420" s="2"/>
      <c r="J13420" s="2"/>
      <c r="K13420" s="2"/>
      <c r="L13420" s="2"/>
      <c r="M13420" s="2"/>
      <c r="N13420" s="2"/>
      <c r="O13420" s="2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</row>
    <row r="13421">
      <c r="A13421" s="2"/>
      <c r="B13421" s="2"/>
      <c r="C13421" s="2"/>
      <c r="D13421" s="2"/>
      <c r="E13421" s="2"/>
      <c r="F13421" s="2"/>
      <c r="G13421" s="2"/>
      <c r="H13421" s="2"/>
      <c r="I13421" s="2"/>
      <c r="J13421" s="2"/>
      <c r="K13421" s="2"/>
      <c r="L13421" s="2"/>
      <c r="M13421" s="2"/>
      <c r="N13421" s="2"/>
      <c r="O13421" s="2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</row>
    <row r="13422">
      <c r="A13422" s="2"/>
      <c r="B13422" s="2"/>
      <c r="C13422" s="2"/>
      <c r="D13422" s="2"/>
      <c r="E13422" s="2"/>
      <c r="F13422" s="2"/>
      <c r="G13422" s="2"/>
      <c r="H13422" s="2"/>
      <c r="I13422" s="2"/>
      <c r="J13422" s="2"/>
      <c r="K13422" s="2"/>
      <c r="L13422" s="2"/>
      <c r="M13422" s="2"/>
      <c r="N13422" s="2"/>
      <c r="O13422" s="2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</row>
    <row r="13423">
      <c r="A13423" s="2"/>
      <c r="B13423" s="2"/>
      <c r="C13423" s="2"/>
      <c r="D13423" s="2"/>
      <c r="E13423" s="2"/>
      <c r="F13423" s="2"/>
      <c r="G13423" s="2"/>
      <c r="H13423" s="2"/>
      <c r="I13423" s="2"/>
      <c r="J13423" s="2"/>
      <c r="K13423" s="2"/>
      <c r="L13423" s="2"/>
      <c r="M13423" s="2"/>
      <c r="N13423" s="2"/>
      <c r="O13423" s="2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</row>
    <row r="13424">
      <c r="A13424" s="2"/>
      <c r="B13424" s="2"/>
      <c r="C13424" s="2"/>
      <c r="D13424" s="2"/>
      <c r="E13424" s="2"/>
      <c r="F13424" s="2"/>
      <c r="G13424" s="2"/>
      <c r="H13424" s="2"/>
      <c r="I13424" s="2"/>
      <c r="J13424" s="2"/>
      <c r="K13424" s="2"/>
      <c r="L13424" s="2"/>
      <c r="M13424" s="2"/>
      <c r="N13424" s="2"/>
      <c r="O13424" s="2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</row>
    <row r="13425">
      <c r="A13425" s="2"/>
      <c r="B13425" s="2"/>
      <c r="C13425" s="2"/>
      <c r="D13425" s="2"/>
      <c r="E13425" s="2"/>
      <c r="F13425" s="2"/>
      <c r="G13425" s="2"/>
      <c r="H13425" s="2"/>
      <c r="I13425" s="2"/>
      <c r="J13425" s="2"/>
      <c r="K13425" s="2"/>
      <c r="L13425" s="2"/>
      <c r="M13425" s="2"/>
      <c r="N13425" s="2"/>
      <c r="O13425" s="2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</row>
    <row r="13426">
      <c r="A13426" s="2"/>
      <c r="B13426" s="2"/>
      <c r="C13426" s="2"/>
      <c r="D13426" s="2"/>
      <c r="E13426" s="2"/>
      <c r="F13426" s="2"/>
      <c r="G13426" s="2"/>
      <c r="H13426" s="2"/>
      <c r="I13426" s="2"/>
      <c r="J13426" s="2"/>
      <c r="K13426" s="2"/>
      <c r="L13426" s="2"/>
      <c r="M13426" s="2"/>
      <c r="N13426" s="2"/>
      <c r="O13426" s="2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</row>
    <row r="13427">
      <c r="A13427" s="2"/>
      <c r="B13427" s="2"/>
      <c r="C13427" s="2"/>
      <c r="D13427" s="2"/>
      <c r="E13427" s="2"/>
      <c r="F13427" s="2"/>
      <c r="G13427" s="2"/>
      <c r="H13427" s="2"/>
      <c r="I13427" s="2"/>
      <c r="J13427" s="2"/>
      <c r="K13427" s="2"/>
      <c r="L13427" s="2"/>
      <c r="M13427" s="2"/>
      <c r="N13427" s="2"/>
      <c r="O13427" s="2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</row>
    <row r="13428">
      <c r="A13428" s="2"/>
      <c r="B13428" s="2"/>
      <c r="C13428" s="2"/>
      <c r="D13428" s="2"/>
      <c r="E13428" s="2"/>
      <c r="F13428" s="2"/>
      <c r="G13428" s="2"/>
      <c r="H13428" s="2"/>
      <c r="I13428" s="2"/>
      <c r="J13428" s="2"/>
      <c r="K13428" s="2"/>
      <c r="L13428" s="2"/>
      <c r="M13428" s="2"/>
      <c r="N13428" s="2"/>
      <c r="O13428" s="2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</row>
    <row r="13429">
      <c r="A13429" s="2"/>
      <c r="B13429" s="2"/>
      <c r="C13429" s="2"/>
      <c r="D13429" s="2"/>
      <c r="E13429" s="2"/>
      <c r="F13429" s="2"/>
      <c r="G13429" s="2"/>
      <c r="H13429" s="2"/>
      <c r="I13429" s="2"/>
      <c r="J13429" s="2"/>
      <c r="K13429" s="2"/>
      <c r="L13429" s="2"/>
      <c r="M13429" s="2"/>
      <c r="N13429" s="2"/>
      <c r="O13429" s="2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</row>
    <row r="13430">
      <c r="A13430" s="2"/>
      <c r="B13430" s="2"/>
      <c r="C13430" s="2"/>
      <c r="D13430" s="2"/>
      <c r="E13430" s="2"/>
      <c r="F13430" s="2"/>
      <c r="G13430" s="2"/>
      <c r="H13430" s="2"/>
      <c r="I13430" s="2"/>
      <c r="J13430" s="2"/>
      <c r="K13430" s="2"/>
      <c r="L13430" s="2"/>
      <c r="M13430" s="2"/>
      <c r="N13430" s="2"/>
      <c r="O13430" s="2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</row>
    <row r="13431">
      <c r="A13431" s="2"/>
      <c r="B13431" s="2"/>
      <c r="C13431" s="2"/>
      <c r="D13431" s="2"/>
      <c r="E13431" s="2"/>
      <c r="F13431" s="2"/>
      <c r="G13431" s="2"/>
      <c r="H13431" s="2"/>
      <c r="I13431" s="2"/>
      <c r="J13431" s="2"/>
      <c r="K13431" s="2"/>
      <c r="L13431" s="2"/>
      <c r="M13431" s="2"/>
      <c r="N13431" s="2"/>
      <c r="O13431" s="2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</row>
    <row r="13432">
      <c r="A13432" s="2"/>
      <c r="B13432" s="2"/>
      <c r="C13432" s="2"/>
      <c r="D13432" s="2"/>
      <c r="E13432" s="2"/>
      <c r="F13432" s="2"/>
      <c r="G13432" s="2"/>
      <c r="H13432" s="2"/>
      <c r="I13432" s="2"/>
      <c r="J13432" s="2"/>
      <c r="K13432" s="2"/>
      <c r="L13432" s="2"/>
      <c r="M13432" s="2"/>
      <c r="N13432" s="2"/>
      <c r="O13432" s="2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</row>
    <row r="13433">
      <c r="A13433" s="2"/>
      <c r="B13433" s="2"/>
      <c r="C13433" s="2"/>
      <c r="D13433" s="2"/>
      <c r="E13433" s="2"/>
      <c r="F13433" s="2"/>
      <c r="G13433" s="2"/>
      <c r="H13433" s="2"/>
      <c r="I13433" s="2"/>
      <c r="J13433" s="2"/>
      <c r="K13433" s="2"/>
      <c r="L13433" s="2"/>
      <c r="M13433" s="2"/>
      <c r="N13433" s="2"/>
      <c r="O13433" s="2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</row>
    <row r="13434">
      <c r="A13434" s="2"/>
      <c r="B13434" s="2"/>
      <c r="C13434" s="2"/>
      <c r="D13434" s="2"/>
      <c r="E13434" s="2"/>
      <c r="F13434" s="2"/>
      <c r="G13434" s="2"/>
      <c r="H13434" s="2"/>
      <c r="I13434" s="2"/>
      <c r="J13434" s="2"/>
      <c r="K13434" s="2"/>
      <c r="L13434" s="2"/>
      <c r="M13434" s="2"/>
      <c r="N13434" s="2"/>
      <c r="O13434" s="2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</row>
    <row r="13435">
      <c r="A13435" s="2"/>
      <c r="B13435" s="2"/>
      <c r="C13435" s="2"/>
      <c r="D13435" s="2"/>
      <c r="E13435" s="2"/>
      <c r="F13435" s="2"/>
      <c r="G13435" s="2"/>
      <c r="H13435" s="2"/>
      <c r="I13435" s="2"/>
      <c r="J13435" s="2"/>
      <c r="K13435" s="2"/>
      <c r="L13435" s="2"/>
      <c r="M13435" s="2"/>
      <c r="N13435" s="2"/>
      <c r="O13435" s="2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</row>
    <row r="13436">
      <c r="A13436" s="2"/>
      <c r="B13436" s="2"/>
      <c r="C13436" s="2"/>
      <c r="D13436" s="2"/>
      <c r="E13436" s="2"/>
      <c r="F13436" s="2"/>
      <c r="G13436" s="2"/>
      <c r="H13436" s="2"/>
      <c r="I13436" s="2"/>
      <c r="J13436" s="2"/>
      <c r="K13436" s="2"/>
      <c r="L13436" s="2"/>
      <c r="M13436" s="2"/>
      <c r="N13436" s="2"/>
      <c r="O13436" s="2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</row>
    <row r="13437">
      <c r="A13437" s="2"/>
      <c r="B13437" s="2"/>
      <c r="C13437" s="2"/>
      <c r="D13437" s="2"/>
      <c r="E13437" s="2"/>
      <c r="F13437" s="2"/>
      <c r="G13437" s="2"/>
      <c r="H13437" s="2"/>
      <c r="I13437" s="2"/>
      <c r="J13437" s="2"/>
      <c r="K13437" s="2"/>
      <c r="L13437" s="2"/>
      <c r="M13437" s="2"/>
      <c r="N13437" s="2"/>
      <c r="O13437" s="2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</row>
    <row r="13438">
      <c r="A13438" s="2"/>
      <c r="B13438" s="2"/>
      <c r="C13438" s="2"/>
      <c r="D13438" s="2"/>
      <c r="E13438" s="2"/>
      <c r="F13438" s="2"/>
      <c r="G13438" s="2"/>
      <c r="H13438" s="2"/>
      <c r="I13438" s="2"/>
      <c r="J13438" s="2"/>
      <c r="K13438" s="2"/>
      <c r="L13438" s="2"/>
      <c r="M13438" s="2"/>
      <c r="N13438" s="2"/>
      <c r="O13438" s="2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</row>
    <row r="13439">
      <c r="A13439" s="2"/>
      <c r="B13439" s="2"/>
      <c r="C13439" s="2"/>
      <c r="D13439" s="2"/>
      <c r="E13439" s="2"/>
      <c r="F13439" s="2"/>
      <c r="G13439" s="2"/>
      <c r="H13439" s="2"/>
      <c r="I13439" s="2"/>
      <c r="J13439" s="2"/>
      <c r="K13439" s="2"/>
      <c r="L13439" s="2"/>
      <c r="M13439" s="2"/>
      <c r="N13439" s="2"/>
      <c r="O13439" s="2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</row>
    <row r="13440">
      <c r="A13440" s="2"/>
      <c r="B13440" s="2"/>
      <c r="C13440" s="2"/>
      <c r="D13440" s="2"/>
      <c r="E13440" s="2"/>
      <c r="F13440" s="2"/>
      <c r="G13440" s="2"/>
      <c r="H13440" s="2"/>
      <c r="I13440" s="2"/>
      <c r="J13440" s="2"/>
      <c r="K13440" s="2"/>
      <c r="L13440" s="2"/>
      <c r="M13440" s="2"/>
      <c r="N13440" s="2"/>
      <c r="O13440" s="2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</row>
    <row r="13441">
      <c r="A13441" s="2"/>
      <c r="B13441" s="2"/>
      <c r="C13441" s="2"/>
      <c r="D13441" s="2"/>
      <c r="E13441" s="2"/>
      <c r="F13441" s="2"/>
      <c r="G13441" s="2"/>
      <c r="H13441" s="2"/>
      <c r="I13441" s="2"/>
      <c r="J13441" s="2"/>
      <c r="K13441" s="2"/>
      <c r="L13441" s="2"/>
      <c r="M13441" s="2"/>
      <c r="N13441" s="2"/>
      <c r="O13441" s="2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</row>
    <row r="13442">
      <c r="A13442" s="2"/>
      <c r="B13442" s="2"/>
      <c r="C13442" s="2"/>
      <c r="D13442" s="2"/>
      <c r="E13442" s="2"/>
      <c r="F13442" s="2"/>
      <c r="G13442" s="2"/>
      <c r="H13442" s="2"/>
      <c r="I13442" s="2"/>
      <c r="J13442" s="2"/>
      <c r="K13442" s="2"/>
      <c r="L13442" s="2"/>
      <c r="M13442" s="2"/>
      <c r="N13442" s="2"/>
      <c r="O13442" s="2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</row>
    <row r="13443">
      <c r="A13443" s="2"/>
      <c r="B13443" s="2"/>
      <c r="C13443" s="2"/>
      <c r="D13443" s="2"/>
      <c r="E13443" s="2"/>
      <c r="F13443" s="2"/>
      <c r="G13443" s="2"/>
      <c r="H13443" s="2"/>
      <c r="I13443" s="2"/>
      <c r="J13443" s="2"/>
      <c r="K13443" s="2"/>
      <c r="L13443" s="2"/>
      <c r="M13443" s="2"/>
      <c r="N13443" s="2"/>
      <c r="O13443" s="2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</row>
    <row r="13444">
      <c r="A13444" s="2"/>
      <c r="B13444" s="2"/>
      <c r="C13444" s="2"/>
      <c r="D13444" s="2"/>
      <c r="E13444" s="2"/>
      <c r="F13444" s="2"/>
      <c r="G13444" s="2"/>
      <c r="H13444" s="2"/>
      <c r="I13444" s="2"/>
      <c r="J13444" s="2"/>
      <c r="K13444" s="2"/>
      <c r="L13444" s="2"/>
      <c r="M13444" s="2"/>
      <c r="N13444" s="2"/>
      <c r="O13444" s="2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</row>
    <row r="13445">
      <c r="A13445" s="2"/>
      <c r="B13445" s="2"/>
      <c r="C13445" s="2"/>
      <c r="D13445" s="2"/>
      <c r="E13445" s="2"/>
      <c r="F13445" s="2"/>
      <c r="G13445" s="2"/>
      <c r="H13445" s="2"/>
      <c r="I13445" s="2"/>
      <c r="J13445" s="2"/>
      <c r="K13445" s="2"/>
      <c r="L13445" s="2"/>
      <c r="M13445" s="2"/>
      <c r="N13445" s="2"/>
      <c r="O13445" s="2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</row>
    <row r="13446">
      <c r="A13446" s="2"/>
      <c r="B13446" s="2"/>
      <c r="C13446" s="2"/>
      <c r="D13446" s="2"/>
      <c r="E13446" s="2"/>
      <c r="F13446" s="2"/>
      <c r="G13446" s="2"/>
      <c r="H13446" s="2"/>
      <c r="I13446" s="2"/>
      <c r="J13446" s="2"/>
      <c r="K13446" s="2"/>
      <c r="L13446" s="2"/>
      <c r="M13446" s="2"/>
      <c r="N13446" s="2"/>
      <c r="O13446" s="2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</row>
    <row r="13447">
      <c r="A13447" s="2"/>
      <c r="B13447" s="2"/>
      <c r="C13447" s="2"/>
      <c r="D13447" s="2"/>
      <c r="E13447" s="2"/>
      <c r="F13447" s="2"/>
      <c r="G13447" s="2"/>
      <c r="H13447" s="2"/>
      <c r="I13447" s="2"/>
      <c r="J13447" s="2"/>
      <c r="K13447" s="2"/>
      <c r="L13447" s="2"/>
      <c r="M13447" s="2"/>
      <c r="N13447" s="2"/>
      <c r="O13447" s="2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</row>
    <row r="13448">
      <c r="A13448" s="2"/>
      <c r="B13448" s="2"/>
      <c r="C13448" s="2"/>
      <c r="D13448" s="2"/>
      <c r="E13448" s="2"/>
      <c r="F13448" s="2"/>
      <c r="G13448" s="2"/>
      <c r="H13448" s="2"/>
      <c r="I13448" s="2"/>
      <c r="J13448" s="2"/>
      <c r="K13448" s="2"/>
      <c r="L13448" s="2"/>
      <c r="M13448" s="2"/>
      <c r="N13448" s="2"/>
      <c r="O13448" s="2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</row>
    <row r="13449">
      <c r="A13449" s="2"/>
      <c r="B13449" s="2"/>
      <c r="C13449" s="2"/>
      <c r="D13449" s="2"/>
      <c r="E13449" s="2"/>
      <c r="F13449" s="2"/>
      <c r="G13449" s="2"/>
      <c r="H13449" s="2"/>
      <c r="I13449" s="2"/>
      <c r="J13449" s="2"/>
      <c r="K13449" s="2"/>
      <c r="L13449" s="2"/>
      <c r="M13449" s="2"/>
      <c r="N13449" s="2"/>
      <c r="O13449" s="2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</row>
    <row r="13450">
      <c r="A13450" s="2"/>
      <c r="B13450" s="2"/>
      <c r="C13450" s="2"/>
      <c r="D13450" s="2"/>
      <c r="E13450" s="2"/>
      <c r="F13450" s="2"/>
      <c r="G13450" s="2"/>
      <c r="H13450" s="2"/>
      <c r="I13450" s="2"/>
      <c r="J13450" s="2"/>
      <c r="K13450" s="2"/>
      <c r="L13450" s="2"/>
      <c r="M13450" s="2"/>
      <c r="N13450" s="2"/>
      <c r="O13450" s="2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</row>
    <row r="13451">
      <c r="A13451" s="2"/>
      <c r="B13451" s="2"/>
      <c r="C13451" s="2"/>
      <c r="D13451" s="2"/>
      <c r="E13451" s="2"/>
      <c r="F13451" s="2"/>
      <c r="G13451" s="2"/>
      <c r="H13451" s="2"/>
      <c r="I13451" s="2"/>
      <c r="J13451" s="2"/>
      <c r="K13451" s="2"/>
      <c r="L13451" s="2"/>
      <c r="M13451" s="2"/>
      <c r="N13451" s="2"/>
      <c r="O13451" s="2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</row>
    <row r="13452">
      <c r="A13452" s="2"/>
      <c r="B13452" s="2"/>
      <c r="C13452" s="2"/>
      <c r="D13452" s="2"/>
      <c r="E13452" s="2"/>
      <c r="F13452" s="2"/>
      <c r="G13452" s="2"/>
      <c r="H13452" s="2"/>
      <c r="I13452" s="2"/>
      <c r="J13452" s="2"/>
      <c r="K13452" s="2"/>
      <c r="L13452" s="2"/>
      <c r="M13452" s="2"/>
      <c r="N13452" s="2"/>
      <c r="O13452" s="2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</row>
    <row r="13453">
      <c r="A13453" s="2"/>
      <c r="B13453" s="2"/>
      <c r="C13453" s="2"/>
      <c r="D13453" s="2"/>
      <c r="E13453" s="2"/>
      <c r="F13453" s="2"/>
      <c r="G13453" s="2"/>
      <c r="H13453" s="2"/>
      <c r="I13453" s="2"/>
      <c r="J13453" s="2"/>
      <c r="K13453" s="2"/>
      <c r="L13453" s="2"/>
      <c r="M13453" s="2"/>
      <c r="N13453" s="2"/>
      <c r="O13453" s="2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</row>
    <row r="13454">
      <c r="A13454" s="2"/>
      <c r="B13454" s="2"/>
      <c r="C13454" s="2"/>
      <c r="D13454" s="2"/>
      <c r="E13454" s="2"/>
      <c r="F13454" s="2"/>
      <c r="G13454" s="2"/>
      <c r="H13454" s="2"/>
      <c r="I13454" s="2"/>
      <c r="J13454" s="2"/>
      <c r="K13454" s="2"/>
      <c r="L13454" s="2"/>
      <c r="M13454" s="2"/>
      <c r="N13454" s="2"/>
      <c r="O13454" s="2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</row>
    <row r="13455">
      <c r="A13455" s="2"/>
      <c r="B13455" s="2"/>
      <c r="C13455" s="2"/>
      <c r="D13455" s="2"/>
      <c r="E13455" s="2"/>
      <c r="F13455" s="2"/>
      <c r="G13455" s="2"/>
      <c r="H13455" s="2"/>
      <c r="I13455" s="2"/>
      <c r="J13455" s="2"/>
      <c r="K13455" s="2"/>
      <c r="L13455" s="2"/>
      <c r="M13455" s="2"/>
      <c r="N13455" s="2"/>
      <c r="O13455" s="2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</row>
    <row r="13456">
      <c r="A13456" s="2"/>
      <c r="B13456" s="2"/>
      <c r="C13456" s="2"/>
      <c r="D13456" s="2"/>
      <c r="E13456" s="2"/>
      <c r="F13456" s="2"/>
      <c r="G13456" s="2"/>
      <c r="H13456" s="2"/>
      <c r="I13456" s="2"/>
      <c r="J13456" s="2"/>
      <c r="K13456" s="2"/>
      <c r="L13456" s="2"/>
      <c r="M13456" s="2"/>
      <c r="N13456" s="2"/>
      <c r="O13456" s="2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</row>
    <row r="13457">
      <c r="A13457" s="2"/>
      <c r="B13457" s="2"/>
      <c r="C13457" s="2"/>
      <c r="D13457" s="2"/>
      <c r="E13457" s="2"/>
      <c r="F13457" s="2"/>
      <c r="G13457" s="2"/>
      <c r="H13457" s="2"/>
      <c r="I13457" s="2"/>
      <c r="J13457" s="2"/>
      <c r="K13457" s="2"/>
      <c r="L13457" s="2"/>
      <c r="M13457" s="2"/>
      <c r="N13457" s="2"/>
      <c r="O13457" s="2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</row>
    <row r="13458">
      <c r="A13458" s="2"/>
      <c r="B13458" s="2"/>
      <c r="C13458" s="2"/>
      <c r="D13458" s="2"/>
      <c r="E13458" s="2"/>
      <c r="F13458" s="2"/>
      <c r="G13458" s="2"/>
      <c r="H13458" s="2"/>
      <c r="I13458" s="2"/>
      <c r="J13458" s="2"/>
      <c r="K13458" s="2"/>
      <c r="L13458" s="2"/>
      <c r="M13458" s="2"/>
      <c r="N13458" s="2"/>
      <c r="O13458" s="2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</row>
    <row r="13459">
      <c r="A13459" s="2"/>
      <c r="B13459" s="2"/>
      <c r="C13459" s="2"/>
      <c r="D13459" s="2"/>
      <c r="E13459" s="2"/>
      <c r="F13459" s="2"/>
      <c r="G13459" s="2"/>
      <c r="H13459" s="2"/>
      <c r="I13459" s="2"/>
      <c r="J13459" s="2"/>
      <c r="K13459" s="2"/>
      <c r="L13459" s="2"/>
      <c r="M13459" s="2"/>
      <c r="N13459" s="2"/>
      <c r="O13459" s="2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</row>
    <row r="13460">
      <c r="A13460" s="2"/>
      <c r="B13460" s="2"/>
      <c r="C13460" s="2"/>
      <c r="D13460" s="2"/>
      <c r="E13460" s="2"/>
      <c r="F13460" s="2"/>
      <c r="G13460" s="2"/>
      <c r="H13460" s="2"/>
      <c r="I13460" s="2"/>
      <c r="J13460" s="2"/>
      <c r="K13460" s="2"/>
      <c r="L13460" s="2"/>
      <c r="M13460" s="2"/>
      <c r="N13460" s="2"/>
      <c r="O13460" s="2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</row>
    <row r="13461">
      <c r="A13461" s="2"/>
      <c r="B13461" s="2"/>
      <c r="C13461" s="2"/>
      <c r="D13461" s="2"/>
      <c r="E13461" s="2"/>
      <c r="F13461" s="2"/>
      <c r="G13461" s="2"/>
      <c r="H13461" s="2"/>
      <c r="I13461" s="2"/>
      <c r="J13461" s="2"/>
      <c r="K13461" s="2"/>
      <c r="L13461" s="2"/>
      <c r="M13461" s="2"/>
      <c r="N13461" s="2"/>
      <c r="O13461" s="2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</row>
    <row r="13462">
      <c r="A13462" s="2"/>
      <c r="B13462" s="2"/>
      <c r="C13462" s="2"/>
      <c r="D13462" s="2"/>
      <c r="E13462" s="2"/>
      <c r="F13462" s="2"/>
      <c r="G13462" s="2"/>
      <c r="H13462" s="2"/>
      <c r="I13462" s="2"/>
      <c r="J13462" s="2"/>
      <c r="K13462" s="2"/>
      <c r="L13462" s="2"/>
      <c r="M13462" s="2"/>
      <c r="N13462" s="2"/>
      <c r="O13462" s="2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</row>
    <row r="13463">
      <c r="A13463" s="2"/>
      <c r="B13463" s="2"/>
      <c r="C13463" s="2"/>
      <c r="D13463" s="2"/>
      <c r="E13463" s="2"/>
      <c r="F13463" s="2"/>
      <c r="G13463" s="2"/>
      <c r="H13463" s="2"/>
      <c r="I13463" s="2"/>
      <c r="J13463" s="2"/>
      <c r="K13463" s="2"/>
      <c r="L13463" s="2"/>
      <c r="M13463" s="2"/>
      <c r="N13463" s="2"/>
      <c r="O13463" s="2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</row>
    <row r="13464">
      <c r="A13464" s="2"/>
      <c r="B13464" s="2"/>
      <c r="C13464" s="2"/>
      <c r="D13464" s="2"/>
      <c r="E13464" s="2"/>
      <c r="F13464" s="2"/>
      <c r="G13464" s="2"/>
      <c r="H13464" s="2"/>
      <c r="I13464" s="2"/>
      <c r="J13464" s="2"/>
      <c r="K13464" s="2"/>
      <c r="L13464" s="2"/>
      <c r="M13464" s="2"/>
      <c r="N13464" s="2"/>
      <c r="O13464" s="2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</row>
    <row r="13465">
      <c r="A13465" s="2"/>
      <c r="B13465" s="2"/>
      <c r="C13465" s="2"/>
      <c r="D13465" s="2"/>
      <c r="E13465" s="2"/>
      <c r="F13465" s="2"/>
      <c r="G13465" s="2"/>
      <c r="H13465" s="2"/>
      <c r="I13465" s="2"/>
      <c r="J13465" s="2"/>
      <c r="K13465" s="2"/>
      <c r="L13465" s="2"/>
      <c r="M13465" s="2"/>
      <c r="N13465" s="2"/>
      <c r="O13465" s="2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</row>
    <row r="13466">
      <c r="A13466" s="2"/>
      <c r="B13466" s="2"/>
      <c r="C13466" s="2"/>
      <c r="D13466" s="2"/>
      <c r="E13466" s="2"/>
      <c r="F13466" s="2"/>
      <c r="G13466" s="2"/>
      <c r="H13466" s="2"/>
      <c r="I13466" s="2"/>
      <c r="J13466" s="2"/>
      <c r="K13466" s="2"/>
      <c r="L13466" s="2"/>
      <c r="M13466" s="2"/>
      <c r="N13466" s="2"/>
      <c r="O13466" s="2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</row>
    <row r="13467">
      <c r="A13467" s="2"/>
      <c r="B13467" s="2"/>
      <c r="C13467" s="2"/>
      <c r="D13467" s="2"/>
      <c r="E13467" s="2"/>
      <c r="F13467" s="2"/>
      <c r="G13467" s="2"/>
      <c r="H13467" s="2"/>
      <c r="I13467" s="2"/>
      <c r="J13467" s="2"/>
      <c r="K13467" s="2"/>
      <c r="L13467" s="2"/>
      <c r="M13467" s="2"/>
      <c r="N13467" s="2"/>
      <c r="O13467" s="2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</row>
    <row r="13468">
      <c r="A13468" s="2"/>
      <c r="B13468" s="2"/>
      <c r="C13468" s="2"/>
      <c r="D13468" s="2"/>
      <c r="E13468" s="2"/>
      <c r="F13468" s="2"/>
      <c r="G13468" s="2"/>
      <c r="H13468" s="2"/>
      <c r="I13468" s="2"/>
      <c r="J13468" s="2"/>
      <c r="K13468" s="2"/>
      <c r="L13468" s="2"/>
      <c r="M13468" s="2"/>
      <c r="N13468" s="2"/>
      <c r="O13468" s="2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</row>
    <row r="13469">
      <c r="A13469" s="2"/>
      <c r="B13469" s="2"/>
      <c r="C13469" s="2"/>
      <c r="D13469" s="2"/>
      <c r="E13469" s="2"/>
      <c r="F13469" s="2"/>
      <c r="G13469" s="2"/>
      <c r="H13469" s="2"/>
      <c r="I13469" s="2"/>
      <c r="J13469" s="2"/>
      <c r="K13469" s="2"/>
      <c r="L13469" s="2"/>
      <c r="M13469" s="2"/>
      <c r="N13469" s="2"/>
      <c r="O13469" s="2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</row>
    <row r="13470">
      <c r="A13470" s="2"/>
      <c r="B13470" s="2"/>
      <c r="C13470" s="2"/>
      <c r="D13470" s="2"/>
      <c r="E13470" s="2"/>
      <c r="F13470" s="2"/>
      <c r="G13470" s="2"/>
      <c r="H13470" s="2"/>
      <c r="I13470" s="2"/>
      <c r="J13470" s="2"/>
      <c r="K13470" s="2"/>
      <c r="L13470" s="2"/>
      <c r="M13470" s="2"/>
      <c r="N13470" s="2"/>
      <c r="O13470" s="2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</row>
    <row r="13471">
      <c r="A13471" s="2"/>
      <c r="B13471" s="2"/>
      <c r="C13471" s="2"/>
      <c r="D13471" s="2"/>
      <c r="E13471" s="2"/>
      <c r="F13471" s="2"/>
      <c r="G13471" s="2"/>
      <c r="H13471" s="2"/>
      <c r="I13471" s="2"/>
      <c r="J13471" s="2"/>
      <c r="K13471" s="2"/>
      <c r="L13471" s="2"/>
      <c r="M13471" s="2"/>
      <c r="N13471" s="2"/>
      <c r="O13471" s="2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</row>
    <row r="13472">
      <c r="A13472" s="2"/>
      <c r="B13472" s="2"/>
      <c r="C13472" s="2"/>
      <c r="D13472" s="2"/>
      <c r="E13472" s="2"/>
      <c r="F13472" s="2"/>
      <c r="G13472" s="2"/>
      <c r="H13472" s="2"/>
      <c r="I13472" s="2"/>
      <c r="J13472" s="2"/>
      <c r="K13472" s="2"/>
      <c r="L13472" s="2"/>
      <c r="M13472" s="2"/>
      <c r="N13472" s="2"/>
      <c r="O13472" s="2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</row>
    <row r="13473">
      <c r="A13473" s="2"/>
      <c r="B13473" s="2"/>
      <c r="C13473" s="2"/>
      <c r="D13473" s="2"/>
      <c r="E13473" s="2"/>
      <c r="F13473" s="2"/>
      <c r="G13473" s="2"/>
      <c r="H13473" s="2"/>
      <c r="I13473" s="2"/>
      <c r="J13473" s="2"/>
      <c r="K13473" s="2"/>
      <c r="L13473" s="2"/>
      <c r="M13473" s="2"/>
      <c r="N13473" s="2"/>
      <c r="O13473" s="2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</row>
    <row r="13474">
      <c r="A13474" s="2"/>
      <c r="B13474" s="2"/>
      <c r="C13474" s="2"/>
      <c r="D13474" s="2"/>
      <c r="E13474" s="2"/>
      <c r="F13474" s="2"/>
      <c r="G13474" s="2"/>
      <c r="H13474" s="2"/>
      <c r="I13474" s="2"/>
      <c r="J13474" s="2"/>
      <c r="K13474" s="2"/>
      <c r="L13474" s="2"/>
      <c r="M13474" s="2"/>
      <c r="N13474" s="2"/>
      <c r="O13474" s="2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</row>
    <row r="13475">
      <c r="A13475" s="2"/>
      <c r="B13475" s="2"/>
      <c r="C13475" s="2"/>
      <c r="D13475" s="2"/>
      <c r="E13475" s="2"/>
      <c r="F13475" s="2"/>
      <c r="G13475" s="2"/>
      <c r="H13475" s="2"/>
      <c r="I13475" s="2"/>
      <c r="J13475" s="2"/>
      <c r="K13475" s="2"/>
      <c r="L13475" s="2"/>
      <c r="M13475" s="2"/>
      <c r="N13475" s="2"/>
      <c r="O13475" s="2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</row>
    <row r="13476">
      <c r="A13476" s="2"/>
      <c r="B13476" s="2"/>
      <c r="C13476" s="2"/>
      <c r="D13476" s="2"/>
      <c r="E13476" s="2"/>
      <c r="F13476" s="2"/>
      <c r="G13476" s="2"/>
      <c r="H13476" s="2"/>
      <c r="I13476" s="2"/>
      <c r="J13476" s="2"/>
      <c r="K13476" s="2"/>
      <c r="L13476" s="2"/>
      <c r="M13476" s="2"/>
      <c r="N13476" s="2"/>
      <c r="O13476" s="2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</row>
    <row r="13477">
      <c r="A13477" s="2"/>
      <c r="B13477" s="2"/>
      <c r="C13477" s="2"/>
      <c r="D13477" s="2"/>
      <c r="E13477" s="2"/>
      <c r="F13477" s="2"/>
      <c r="G13477" s="2"/>
      <c r="H13477" s="2"/>
      <c r="I13477" s="2"/>
      <c r="J13477" s="2"/>
      <c r="K13477" s="2"/>
      <c r="L13477" s="2"/>
      <c r="M13477" s="2"/>
      <c r="N13477" s="2"/>
      <c r="O13477" s="2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</row>
    <row r="13478">
      <c r="A13478" s="2"/>
      <c r="B13478" s="2"/>
      <c r="C13478" s="2"/>
      <c r="D13478" s="2"/>
      <c r="E13478" s="2"/>
      <c r="F13478" s="2"/>
      <c r="G13478" s="2"/>
      <c r="H13478" s="2"/>
      <c r="I13478" s="2"/>
      <c r="J13478" s="2"/>
      <c r="K13478" s="2"/>
      <c r="L13478" s="2"/>
      <c r="M13478" s="2"/>
      <c r="N13478" s="2"/>
      <c r="O13478" s="2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</row>
    <row r="13479">
      <c r="A13479" s="2"/>
      <c r="B13479" s="2"/>
      <c r="C13479" s="2"/>
      <c r="D13479" s="2"/>
      <c r="E13479" s="2"/>
      <c r="F13479" s="2"/>
      <c r="G13479" s="2"/>
      <c r="H13479" s="2"/>
      <c r="I13479" s="2"/>
      <c r="J13479" s="2"/>
      <c r="K13479" s="2"/>
      <c r="L13479" s="2"/>
      <c r="M13479" s="2"/>
      <c r="N13479" s="2"/>
      <c r="O13479" s="2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</row>
    <row r="13480">
      <c r="A13480" s="2"/>
      <c r="B13480" s="2"/>
      <c r="C13480" s="2"/>
      <c r="D13480" s="2"/>
      <c r="E13480" s="2"/>
      <c r="F13480" s="2"/>
      <c r="G13480" s="2"/>
      <c r="H13480" s="2"/>
      <c r="I13480" s="2"/>
      <c r="J13480" s="2"/>
      <c r="K13480" s="2"/>
      <c r="L13480" s="2"/>
      <c r="M13480" s="2"/>
      <c r="N13480" s="2"/>
      <c r="O13480" s="2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</row>
    <row r="13481">
      <c r="A13481" s="2"/>
      <c r="B13481" s="2"/>
      <c r="C13481" s="2"/>
      <c r="D13481" s="2"/>
      <c r="E13481" s="2"/>
      <c r="F13481" s="2"/>
      <c r="G13481" s="2"/>
      <c r="H13481" s="2"/>
      <c r="I13481" s="2"/>
      <c r="J13481" s="2"/>
      <c r="K13481" s="2"/>
      <c r="L13481" s="2"/>
      <c r="M13481" s="2"/>
      <c r="N13481" s="2"/>
      <c r="O13481" s="2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</row>
    <row r="13482">
      <c r="A13482" s="2"/>
      <c r="B13482" s="2"/>
      <c r="C13482" s="2"/>
      <c r="D13482" s="2"/>
      <c r="E13482" s="2"/>
      <c r="F13482" s="2"/>
      <c r="G13482" s="2"/>
      <c r="H13482" s="2"/>
      <c r="I13482" s="2"/>
      <c r="J13482" s="2"/>
      <c r="K13482" s="2"/>
      <c r="L13482" s="2"/>
      <c r="M13482" s="2"/>
      <c r="N13482" s="2"/>
      <c r="O13482" s="2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</row>
    <row r="13483">
      <c r="A13483" s="2"/>
      <c r="B13483" s="2"/>
      <c r="C13483" s="2"/>
      <c r="D13483" s="2"/>
      <c r="E13483" s="2"/>
      <c r="F13483" s="2"/>
      <c r="G13483" s="2"/>
      <c r="H13483" s="2"/>
      <c r="I13483" s="2"/>
      <c r="J13483" s="2"/>
      <c r="K13483" s="2"/>
      <c r="L13483" s="2"/>
      <c r="M13483" s="2"/>
      <c r="N13483" s="2"/>
      <c r="O13483" s="2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</row>
    <row r="13484">
      <c r="A13484" s="2"/>
      <c r="B13484" s="2"/>
      <c r="C13484" s="2"/>
      <c r="D13484" s="2"/>
      <c r="E13484" s="2"/>
      <c r="F13484" s="2"/>
      <c r="G13484" s="2"/>
      <c r="H13484" s="2"/>
      <c r="I13484" s="2"/>
      <c r="J13484" s="2"/>
      <c r="K13484" s="2"/>
      <c r="L13484" s="2"/>
      <c r="M13484" s="2"/>
      <c r="N13484" s="2"/>
      <c r="O13484" s="2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</row>
    <row r="13485">
      <c r="A13485" s="2"/>
      <c r="B13485" s="2"/>
      <c r="C13485" s="2"/>
      <c r="D13485" s="2"/>
      <c r="E13485" s="2"/>
      <c r="F13485" s="2"/>
      <c r="G13485" s="2"/>
      <c r="H13485" s="2"/>
      <c r="I13485" s="2"/>
      <c r="J13485" s="2"/>
      <c r="K13485" s="2"/>
      <c r="L13485" s="2"/>
      <c r="M13485" s="2"/>
      <c r="N13485" s="2"/>
      <c r="O13485" s="2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</row>
    <row r="13486">
      <c r="A13486" s="2"/>
      <c r="B13486" s="2"/>
      <c r="C13486" s="2"/>
      <c r="D13486" s="2"/>
      <c r="E13486" s="2"/>
      <c r="F13486" s="2"/>
      <c r="G13486" s="2"/>
      <c r="H13486" s="2"/>
      <c r="I13486" s="2"/>
      <c r="J13486" s="2"/>
      <c r="K13486" s="2"/>
      <c r="L13486" s="2"/>
      <c r="M13486" s="2"/>
      <c r="N13486" s="2"/>
      <c r="O13486" s="2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</row>
    <row r="13487">
      <c r="A13487" s="2"/>
      <c r="B13487" s="2"/>
      <c r="C13487" s="2"/>
      <c r="D13487" s="2"/>
      <c r="E13487" s="2"/>
      <c r="F13487" s="2"/>
      <c r="G13487" s="2"/>
      <c r="H13487" s="2"/>
      <c r="I13487" s="2"/>
      <c r="J13487" s="2"/>
      <c r="K13487" s="2"/>
      <c r="L13487" s="2"/>
      <c r="M13487" s="2"/>
      <c r="N13487" s="2"/>
      <c r="O13487" s="2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</row>
    <row r="13488">
      <c r="A13488" s="2"/>
      <c r="B13488" s="2"/>
      <c r="C13488" s="2"/>
      <c r="D13488" s="2"/>
      <c r="E13488" s="2"/>
      <c r="F13488" s="2"/>
      <c r="G13488" s="2"/>
      <c r="H13488" s="2"/>
      <c r="I13488" s="2"/>
      <c r="J13488" s="2"/>
      <c r="K13488" s="2"/>
      <c r="L13488" s="2"/>
      <c r="M13488" s="2"/>
      <c r="N13488" s="2"/>
      <c r="O13488" s="2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</row>
    <row r="13489">
      <c r="A13489" s="2"/>
      <c r="B13489" s="2"/>
      <c r="C13489" s="2"/>
      <c r="D13489" s="2"/>
      <c r="E13489" s="2"/>
      <c r="F13489" s="2"/>
      <c r="G13489" s="2"/>
      <c r="H13489" s="2"/>
      <c r="I13489" s="2"/>
      <c r="J13489" s="2"/>
      <c r="K13489" s="2"/>
      <c r="L13489" s="2"/>
      <c r="M13489" s="2"/>
      <c r="N13489" s="2"/>
      <c r="O13489" s="2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</row>
    <row r="13490">
      <c r="A13490" s="2"/>
      <c r="B13490" s="2"/>
      <c r="C13490" s="2"/>
      <c r="D13490" s="2"/>
      <c r="E13490" s="2"/>
      <c r="F13490" s="2"/>
      <c r="G13490" s="2"/>
      <c r="H13490" s="2"/>
      <c r="I13490" s="2"/>
      <c r="J13490" s="2"/>
      <c r="K13490" s="2"/>
      <c r="L13490" s="2"/>
      <c r="M13490" s="2"/>
      <c r="N13490" s="2"/>
      <c r="O13490" s="2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</row>
    <row r="13491">
      <c r="A13491" s="2"/>
      <c r="B13491" s="2"/>
      <c r="C13491" s="2"/>
      <c r="D13491" s="2"/>
      <c r="E13491" s="2"/>
      <c r="F13491" s="2"/>
      <c r="G13491" s="2"/>
      <c r="H13491" s="2"/>
      <c r="I13491" s="2"/>
      <c r="J13491" s="2"/>
      <c r="K13491" s="2"/>
      <c r="L13491" s="2"/>
      <c r="M13491" s="2"/>
      <c r="N13491" s="2"/>
      <c r="O13491" s="2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</row>
    <row r="13492">
      <c r="A13492" s="2"/>
      <c r="B13492" s="2"/>
      <c r="C13492" s="2"/>
      <c r="D13492" s="2"/>
      <c r="E13492" s="2"/>
      <c r="F13492" s="2"/>
      <c r="G13492" s="2"/>
      <c r="H13492" s="2"/>
      <c r="I13492" s="2"/>
      <c r="J13492" s="2"/>
      <c r="K13492" s="2"/>
      <c r="L13492" s="2"/>
      <c r="M13492" s="2"/>
      <c r="N13492" s="2"/>
      <c r="O13492" s="2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</row>
    <row r="13493">
      <c r="A13493" s="2"/>
      <c r="B13493" s="2"/>
      <c r="C13493" s="2"/>
      <c r="D13493" s="2"/>
      <c r="E13493" s="2"/>
      <c r="F13493" s="2"/>
      <c r="G13493" s="2"/>
      <c r="H13493" s="2"/>
      <c r="I13493" s="2"/>
      <c r="J13493" s="2"/>
      <c r="K13493" s="2"/>
      <c r="L13493" s="2"/>
      <c r="M13493" s="2"/>
      <c r="N13493" s="2"/>
      <c r="O13493" s="2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</row>
    <row r="13494">
      <c r="A13494" s="2"/>
      <c r="B13494" s="2"/>
      <c r="C13494" s="2"/>
      <c r="D13494" s="2"/>
      <c r="E13494" s="2"/>
      <c r="F13494" s="2"/>
      <c r="G13494" s="2"/>
      <c r="H13494" s="2"/>
      <c r="I13494" s="2"/>
      <c r="J13494" s="2"/>
      <c r="K13494" s="2"/>
      <c r="L13494" s="2"/>
      <c r="M13494" s="2"/>
      <c r="N13494" s="2"/>
      <c r="O13494" s="2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</row>
    <row r="13495">
      <c r="A13495" s="2"/>
      <c r="B13495" s="2"/>
      <c r="C13495" s="2"/>
      <c r="D13495" s="2"/>
      <c r="E13495" s="2"/>
      <c r="F13495" s="2"/>
      <c r="G13495" s="2"/>
      <c r="H13495" s="2"/>
      <c r="I13495" s="2"/>
      <c r="J13495" s="2"/>
      <c r="K13495" s="2"/>
      <c r="L13495" s="2"/>
      <c r="M13495" s="2"/>
      <c r="N13495" s="2"/>
      <c r="O13495" s="2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</row>
    <row r="13496">
      <c r="A13496" s="2"/>
      <c r="B13496" s="2"/>
      <c r="C13496" s="2"/>
      <c r="D13496" s="2"/>
      <c r="E13496" s="2"/>
      <c r="F13496" s="2"/>
      <c r="G13496" s="2"/>
      <c r="H13496" s="2"/>
      <c r="I13496" s="2"/>
      <c r="J13496" s="2"/>
      <c r="K13496" s="2"/>
      <c r="L13496" s="2"/>
      <c r="M13496" s="2"/>
      <c r="N13496" s="2"/>
      <c r="O13496" s="2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</row>
    <row r="13497">
      <c r="A13497" s="2"/>
      <c r="B13497" s="2"/>
      <c r="C13497" s="2"/>
      <c r="D13497" s="2"/>
      <c r="E13497" s="2"/>
      <c r="F13497" s="2"/>
      <c r="G13497" s="2"/>
      <c r="H13497" s="2"/>
      <c r="I13497" s="2"/>
      <c r="J13497" s="2"/>
      <c r="K13497" s="2"/>
      <c r="L13497" s="2"/>
      <c r="M13497" s="2"/>
      <c r="N13497" s="2"/>
      <c r="O13497" s="2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</row>
    <row r="13498">
      <c r="A13498" s="2"/>
      <c r="B13498" s="2"/>
      <c r="C13498" s="2"/>
      <c r="D13498" s="2"/>
      <c r="E13498" s="2"/>
      <c r="F13498" s="2"/>
      <c r="G13498" s="2"/>
      <c r="H13498" s="2"/>
      <c r="I13498" s="2"/>
      <c r="J13498" s="2"/>
      <c r="K13498" s="2"/>
      <c r="L13498" s="2"/>
      <c r="M13498" s="2"/>
      <c r="N13498" s="2"/>
      <c r="O13498" s="2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</row>
    <row r="13499">
      <c r="A13499" s="2"/>
      <c r="B13499" s="2"/>
      <c r="C13499" s="2"/>
      <c r="D13499" s="2"/>
      <c r="E13499" s="2"/>
      <c r="F13499" s="2"/>
      <c r="G13499" s="2"/>
      <c r="H13499" s="2"/>
      <c r="I13499" s="2"/>
      <c r="J13499" s="2"/>
      <c r="K13499" s="2"/>
      <c r="L13499" s="2"/>
      <c r="M13499" s="2"/>
      <c r="N13499" s="2"/>
      <c r="O13499" s="2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</row>
    <row r="13500">
      <c r="A13500" s="2"/>
      <c r="B13500" s="2"/>
      <c r="C13500" s="2"/>
      <c r="D13500" s="2"/>
      <c r="E13500" s="2"/>
      <c r="F13500" s="2"/>
      <c r="G13500" s="2"/>
      <c r="H13500" s="2"/>
      <c r="I13500" s="2"/>
      <c r="J13500" s="2"/>
      <c r="K13500" s="2"/>
      <c r="L13500" s="2"/>
      <c r="M13500" s="2"/>
      <c r="N13500" s="2"/>
      <c r="O13500" s="2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</row>
    <row r="13501">
      <c r="A13501" s="2"/>
      <c r="B13501" s="2"/>
      <c r="C13501" s="2"/>
      <c r="D13501" s="2"/>
      <c r="E13501" s="2"/>
      <c r="F13501" s="2"/>
      <c r="G13501" s="2"/>
      <c r="H13501" s="2"/>
      <c r="I13501" s="2"/>
      <c r="J13501" s="2"/>
      <c r="K13501" s="2"/>
      <c r="L13501" s="2"/>
      <c r="M13501" s="2"/>
      <c r="N13501" s="2"/>
      <c r="O13501" s="2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</row>
    <row r="13502">
      <c r="A13502" s="2"/>
      <c r="B13502" s="2"/>
      <c r="C13502" s="2"/>
      <c r="D13502" s="2"/>
      <c r="E13502" s="2"/>
      <c r="F13502" s="2"/>
      <c r="G13502" s="2"/>
      <c r="H13502" s="2"/>
      <c r="I13502" s="2"/>
      <c r="J13502" s="2"/>
      <c r="K13502" s="2"/>
      <c r="L13502" s="2"/>
      <c r="M13502" s="2"/>
      <c r="N13502" s="2"/>
      <c r="O13502" s="2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</row>
    <row r="13503">
      <c r="A13503" s="2"/>
      <c r="B13503" s="2"/>
      <c r="C13503" s="2"/>
      <c r="D13503" s="2"/>
      <c r="E13503" s="2"/>
      <c r="F13503" s="2"/>
      <c r="G13503" s="2"/>
      <c r="H13503" s="2"/>
      <c r="I13503" s="2"/>
      <c r="J13503" s="2"/>
      <c r="K13503" s="2"/>
      <c r="L13503" s="2"/>
      <c r="M13503" s="2"/>
      <c r="N13503" s="2"/>
      <c r="O13503" s="2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</row>
    <row r="13504">
      <c r="A13504" s="2"/>
      <c r="B13504" s="2"/>
      <c r="C13504" s="2"/>
      <c r="D13504" s="2"/>
      <c r="E13504" s="2"/>
      <c r="F13504" s="2"/>
      <c r="G13504" s="2"/>
      <c r="H13504" s="2"/>
      <c r="I13504" s="2"/>
      <c r="J13504" s="2"/>
      <c r="K13504" s="2"/>
      <c r="L13504" s="2"/>
      <c r="M13504" s="2"/>
      <c r="N13504" s="2"/>
      <c r="O13504" s="2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</row>
    <row r="13505">
      <c r="A13505" s="2"/>
      <c r="B13505" s="2"/>
      <c r="C13505" s="2"/>
      <c r="D13505" s="2"/>
      <c r="E13505" s="2"/>
      <c r="F13505" s="2"/>
      <c r="G13505" s="2"/>
      <c r="H13505" s="2"/>
      <c r="I13505" s="2"/>
      <c r="J13505" s="2"/>
      <c r="K13505" s="2"/>
      <c r="L13505" s="2"/>
      <c r="M13505" s="2"/>
      <c r="N13505" s="2"/>
      <c r="O13505" s="2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</row>
    <row r="13506">
      <c r="A13506" s="2"/>
      <c r="B13506" s="2"/>
      <c r="C13506" s="2"/>
      <c r="D13506" s="2"/>
      <c r="E13506" s="2"/>
      <c r="F13506" s="2"/>
      <c r="G13506" s="2"/>
      <c r="H13506" s="2"/>
      <c r="I13506" s="2"/>
      <c r="J13506" s="2"/>
      <c r="K13506" s="2"/>
      <c r="L13506" s="2"/>
      <c r="M13506" s="2"/>
      <c r="N13506" s="2"/>
      <c r="O13506" s="2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</row>
    <row r="13507">
      <c r="A13507" s="2"/>
      <c r="B13507" s="2"/>
      <c r="C13507" s="2"/>
      <c r="D13507" s="2"/>
      <c r="E13507" s="2"/>
      <c r="F13507" s="2"/>
      <c r="G13507" s="2"/>
      <c r="H13507" s="2"/>
      <c r="I13507" s="2"/>
      <c r="J13507" s="2"/>
      <c r="K13507" s="2"/>
      <c r="L13507" s="2"/>
      <c r="M13507" s="2"/>
      <c r="N13507" s="2"/>
      <c r="O13507" s="2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</row>
    <row r="13508">
      <c r="A13508" s="2"/>
      <c r="B13508" s="2"/>
      <c r="C13508" s="2"/>
      <c r="D13508" s="2"/>
      <c r="E13508" s="2"/>
      <c r="F13508" s="2"/>
      <c r="G13508" s="2"/>
      <c r="H13508" s="2"/>
      <c r="I13508" s="2"/>
      <c r="J13508" s="2"/>
      <c r="K13508" s="2"/>
      <c r="L13508" s="2"/>
      <c r="M13508" s="2"/>
      <c r="N13508" s="2"/>
      <c r="O13508" s="2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</row>
    <row r="13509">
      <c r="A13509" s="2"/>
      <c r="B13509" s="2"/>
      <c r="C13509" s="2"/>
      <c r="D13509" s="2"/>
      <c r="E13509" s="2"/>
      <c r="F13509" s="2"/>
      <c r="G13509" s="2"/>
      <c r="H13509" s="2"/>
      <c r="I13509" s="2"/>
      <c r="J13509" s="2"/>
      <c r="K13509" s="2"/>
      <c r="L13509" s="2"/>
      <c r="M13509" s="2"/>
      <c r="N13509" s="2"/>
      <c r="O13509" s="2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</row>
    <row r="13510">
      <c r="A13510" s="2"/>
      <c r="B13510" s="2"/>
      <c r="C13510" s="2"/>
      <c r="D13510" s="2"/>
      <c r="E13510" s="2"/>
      <c r="F13510" s="2"/>
      <c r="G13510" s="2"/>
      <c r="H13510" s="2"/>
      <c r="I13510" s="2"/>
      <c r="J13510" s="2"/>
      <c r="K13510" s="2"/>
      <c r="L13510" s="2"/>
      <c r="M13510" s="2"/>
      <c r="N13510" s="2"/>
      <c r="O13510" s="2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</row>
    <row r="13511">
      <c r="A13511" s="2"/>
      <c r="B13511" s="2"/>
      <c r="C13511" s="2"/>
      <c r="D13511" s="2"/>
      <c r="E13511" s="2"/>
      <c r="F13511" s="2"/>
      <c r="G13511" s="2"/>
      <c r="H13511" s="2"/>
      <c r="I13511" s="2"/>
      <c r="J13511" s="2"/>
      <c r="K13511" s="2"/>
      <c r="L13511" s="2"/>
      <c r="M13511" s="2"/>
      <c r="N13511" s="2"/>
      <c r="O13511" s="2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</row>
    <row r="13512">
      <c r="A13512" s="2"/>
      <c r="B13512" s="2"/>
      <c r="C13512" s="2"/>
      <c r="D13512" s="2"/>
      <c r="E13512" s="2"/>
      <c r="F13512" s="2"/>
      <c r="G13512" s="2"/>
      <c r="H13512" s="2"/>
      <c r="I13512" s="2"/>
      <c r="J13512" s="2"/>
      <c r="K13512" s="2"/>
      <c r="L13512" s="2"/>
      <c r="M13512" s="2"/>
      <c r="N13512" s="2"/>
      <c r="O13512" s="2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</row>
    <row r="13513">
      <c r="A13513" s="2"/>
      <c r="B13513" s="2"/>
      <c r="C13513" s="2"/>
      <c r="D13513" s="2"/>
      <c r="E13513" s="2"/>
      <c r="F13513" s="2"/>
      <c r="G13513" s="2"/>
      <c r="H13513" s="2"/>
      <c r="I13513" s="2"/>
      <c r="J13513" s="2"/>
      <c r="K13513" s="2"/>
      <c r="L13513" s="2"/>
      <c r="M13513" s="2"/>
      <c r="N13513" s="2"/>
      <c r="O13513" s="2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</row>
    <row r="13514">
      <c r="A13514" s="2"/>
      <c r="B13514" s="2"/>
      <c r="C13514" s="2"/>
      <c r="D13514" s="2"/>
      <c r="E13514" s="2"/>
      <c r="F13514" s="2"/>
      <c r="G13514" s="2"/>
      <c r="H13514" s="2"/>
      <c r="I13514" s="2"/>
      <c r="J13514" s="2"/>
      <c r="K13514" s="2"/>
      <c r="L13514" s="2"/>
      <c r="M13514" s="2"/>
      <c r="N13514" s="2"/>
      <c r="O13514" s="2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</row>
    <row r="13515">
      <c r="A13515" s="2"/>
      <c r="B13515" s="2"/>
      <c r="C13515" s="2"/>
      <c r="D13515" s="2"/>
      <c r="E13515" s="2"/>
      <c r="F13515" s="2"/>
      <c r="G13515" s="2"/>
      <c r="H13515" s="2"/>
      <c r="I13515" s="2"/>
      <c r="J13515" s="2"/>
      <c r="K13515" s="2"/>
      <c r="L13515" s="2"/>
      <c r="M13515" s="2"/>
      <c r="N13515" s="2"/>
      <c r="O13515" s="2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</row>
    <row r="13516">
      <c r="A13516" s="2"/>
      <c r="B13516" s="2"/>
      <c r="C13516" s="2"/>
      <c r="D13516" s="2"/>
      <c r="E13516" s="2"/>
      <c r="F13516" s="2"/>
      <c r="G13516" s="2"/>
      <c r="H13516" s="2"/>
      <c r="I13516" s="2"/>
      <c r="J13516" s="2"/>
      <c r="K13516" s="2"/>
      <c r="L13516" s="2"/>
      <c r="M13516" s="2"/>
      <c r="N13516" s="2"/>
      <c r="O13516" s="2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</row>
    <row r="13517">
      <c r="A13517" s="2"/>
      <c r="B13517" s="2"/>
      <c r="C13517" s="2"/>
      <c r="D13517" s="2"/>
      <c r="E13517" s="2"/>
      <c r="F13517" s="2"/>
      <c r="G13517" s="2"/>
      <c r="H13517" s="2"/>
      <c r="I13517" s="2"/>
      <c r="J13517" s="2"/>
      <c r="K13517" s="2"/>
      <c r="L13517" s="2"/>
      <c r="M13517" s="2"/>
      <c r="N13517" s="2"/>
      <c r="O13517" s="2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</row>
    <row r="13518">
      <c r="A13518" s="2"/>
      <c r="B13518" s="2"/>
      <c r="C13518" s="2"/>
      <c r="D13518" s="2"/>
      <c r="E13518" s="2"/>
      <c r="F13518" s="2"/>
      <c r="G13518" s="2"/>
      <c r="H13518" s="2"/>
      <c r="I13518" s="2"/>
      <c r="J13518" s="2"/>
      <c r="K13518" s="2"/>
      <c r="L13518" s="2"/>
      <c r="M13518" s="2"/>
      <c r="N13518" s="2"/>
      <c r="O13518" s="2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</row>
    <row r="13519">
      <c r="A13519" s="2"/>
      <c r="B13519" s="2"/>
      <c r="C13519" s="2"/>
      <c r="D13519" s="2"/>
      <c r="E13519" s="2"/>
      <c r="F13519" s="2"/>
      <c r="G13519" s="2"/>
      <c r="H13519" s="2"/>
      <c r="I13519" s="2"/>
      <c r="J13519" s="2"/>
      <c r="K13519" s="2"/>
      <c r="L13519" s="2"/>
      <c r="M13519" s="2"/>
      <c r="N13519" s="2"/>
      <c r="O13519" s="2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</row>
    <row r="13520">
      <c r="A13520" s="2"/>
      <c r="B13520" s="2"/>
      <c r="C13520" s="2"/>
      <c r="D13520" s="2"/>
      <c r="E13520" s="2"/>
      <c r="F13520" s="2"/>
      <c r="G13520" s="2"/>
      <c r="H13520" s="2"/>
      <c r="I13520" s="2"/>
      <c r="J13520" s="2"/>
      <c r="K13520" s="2"/>
      <c r="L13520" s="2"/>
      <c r="M13520" s="2"/>
      <c r="N13520" s="2"/>
      <c r="O13520" s="2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</row>
    <row r="13521">
      <c r="A13521" s="2"/>
      <c r="B13521" s="2"/>
      <c r="C13521" s="2"/>
      <c r="D13521" s="2"/>
      <c r="E13521" s="2"/>
      <c r="F13521" s="2"/>
      <c r="G13521" s="2"/>
      <c r="H13521" s="2"/>
      <c r="I13521" s="2"/>
      <c r="J13521" s="2"/>
      <c r="K13521" s="2"/>
      <c r="L13521" s="2"/>
      <c r="M13521" s="2"/>
      <c r="N13521" s="2"/>
      <c r="O13521" s="2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</row>
    <row r="13522">
      <c r="A13522" s="2"/>
      <c r="B13522" s="2"/>
      <c r="C13522" s="2"/>
      <c r="D13522" s="2"/>
      <c r="E13522" s="2"/>
      <c r="F13522" s="2"/>
      <c r="G13522" s="2"/>
      <c r="H13522" s="2"/>
      <c r="I13522" s="2"/>
      <c r="J13522" s="2"/>
      <c r="K13522" s="2"/>
      <c r="L13522" s="2"/>
      <c r="M13522" s="2"/>
      <c r="N13522" s="2"/>
      <c r="O13522" s="2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</row>
    <row r="13523">
      <c r="A13523" s="2"/>
      <c r="B13523" s="2"/>
      <c r="C13523" s="2"/>
      <c r="D13523" s="2"/>
      <c r="E13523" s="2"/>
      <c r="F13523" s="2"/>
      <c r="G13523" s="2"/>
      <c r="H13523" s="2"/>
      <c r="I13523" s="2"/>
      <c r="J13523" s="2"/>
      <c r="K13523" s="2"/>
      <c r="L13523" s="2"/>
      <c r="M13523" s="2"/>
      <c r="N13523" s="2"/>
      <c r="O13523" s="2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</row>
    <row r="13524">
      <c r="A13524" s="2"/>
      <c r="B13524" s="2"/>
      <c r="C13524" s="2"/>
      <c r="D13524" s="2"/>
      <c r="E13524" s="2"/>
      <c r="F13524" s="2"/>
      <c r="G13524" s="2"/>
      <c r="H13524" s="2"/>
      <c r="I13524" s="2"/>
      <c r="J13524" s="2"/>
      <c r="K13524" s="2"/>
      <c r="L13524" s="2"/>
      <c r="M13524" s="2"/>
      <c r="N13524" s="2"/>
      <c r="O13524" s="2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</row>
    <row r="13525">
      <c r="A13525" s="2"/>
      <c r="B13525" s="2"/>
      <c r="C13525" s="2"/>
      <c r="D13525" s="2"/>
      <c r="E13525" s="2"/>
      <c r="F13525" s="2"/>
      <c r="G13525" s="2"/>
      <c r="H13525" s="2"/>
      <c r="I13525" s="2"/>
      <c r="J13525" s="2"/>
      <c r="K13525" s="2"/>
      <c r="L13525" s="2"/>
      <c r="M13525" s="2"/>
      <c r="N13525" s="2"/>
      <c r="O13525" s="2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</row>
    <row r="13526">
      <c r="A13526" s="2"/>
      <c r="B13526" s="2"/>
      <c r="C13526" s="2"/>
      <c r="D13526" s="2"/>
      <c r="E13526" s="2"/>
      <c r="F13526" s="2"/>
      <c r="G13526" s="2"/>
      <c r="H13526" s="2"/>
      <c r="I13526" s="2"/>
      <c r="J13526" s="2"/>
      <c r="K13526" s="2"/>
      <c r="L13526" s="2"/>
      <c r="M13526" s="2"/>
      <c r="N13526" s="2"/>
      <c r="O13526" s="2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</row>
    <row r="13527">
      <c r="A13527" s="2"/>
      <c r="B13527" s="2"/>
      <c r="C13527" s="2"/>
      <c r="D13527" s="2"/>
      <c r="E13527" s="2"/>
      <c r="F13527" s="2"/>
      <c r="G13527" s="2"/>
      <c r="H13527" s="2"/>
      <c r="I13527" s="2"/>
      <c r="J13527" s="2"/>
      <c r="K13527" s="2"/>
      <c r="L13527" s="2"/>
      <c r="M13527" s="2"/>
      <c r="N13527" s="2"/>
      <c r="O13527" s="2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</row>
    <row r="13528">
      <c r="A13528" s="2"/>
      <c r="B13528" s="2"/>
      <c r="C13528" s="2"/>
      <c r="D13528" s="2"/>
      <c r="E13528" s="2"/>
      <c r="F13528" s="2"/>
      <c r="G13528" s="2"/>
      <c r="H13528" s="2"/>
      <c r="I13528" s="2"/>
      <c r="J13528" s="2"/>
      <c r="K13528" s="2"/>
      <c r="L13528" s="2"/>
      <c r="M13528" s="2"/>
      <c r="N13528" s="2"/>
      <c r="O13528" s="2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</row>
    <row r="13529">
      <c r="A13529" s="2"/>
      <c r="B13529" s="2"/>
      <c r="C13529" s="2"/>
      <c r="D13529" s="2"/>
      <c r="E13529" s="2"/>
      <c r="F13529" s="2"/>
      <c r="G13529" s="2"/>
      <c r="H13529" s="2"/>
      <c r="I13529" s="2"/>
      <c r="J13529" s="2"/>
      <c r="K13529" s="2"/>
      <c r="L13529" s="2"/>
      <c r="M13529" s="2"/>
      <c r="N13529" s="2"/>
      <c r="O13529" s="2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</row>
    <row r="13530">
      <c r="A13530" s="2"/>
      <c r="B13530" s="2"/>
      <c r="C13530" s="2"/>
      <c r="D13530" s="2"/>
      <c r="E13530" s="2"/>
      <c r="F13530" s="2"/>
      <c r="G13530" s="2"/>
      <c r="H13530" s="2"/>
      <c r="I13530" s="2"/>
      <c r="J13530" s="2"/>
      <c r="K13530" s="2"/>
      <c r="L13530" s="2"/>
      <c r="M13530" s="2"/>
      <c r="N13530" s="2"/>
      <c r="O13530" s="2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</row>
    <row r="13531">
      <c r="A13531" s="2"/>
      <c r="B13531" s="2"/>
      <c r="C13531" s="2"/>
      <c r="D13531" s="2"/>
      <c r="E13531" s="2"/>
      <c r="F13531" s="2"/>
      <c r="G13531" s="2"/>
      <c r="H13531" s="2"/>
      <c r="I13531" s="2"/>
      <c r="J13531" s="2"/>
      <c r="K13531" s="2"/>
      <c r="L13531" s="2"/>
      <c r="M13531" s="2"/>
      <c r="N13531" s="2"/>
      <c r="O13531" s="2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</row>
    <row r="13532">
      <c r="A13532" s="2"/>
      <c r="B13532" s="2"/>
      <c r="C13532" s="2"/>
      <c r="D13532" s="2"/>
      <c r="E13532" s="2"/>
      <c r="F13532" s="2"/>
      <c r="G13532" s="2"/>
      <c r="H13532" s="2"/>
      <c r="I13532" s="2"/>
      <c r="J13532" s="2"/>
      <c r="K13532" s="2"/>
      <c r="L13532" s="2"/>
      <c r="M13532" s="2"/>
      <c r="N13532" s="2"/>
      <c r="O13532" s="2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</row>
    <row r="13533">
      <c r="A13533" s="2"/>
      <c r="B13533" s="2"/>
      <c r="C13533" s="2"/>
      <c r="D13533" s="2"/>
      <c r="E13533" s="2"/>
      <c r="F13533" s="2"/>
      <c r="G13533" s="2"/>
      <c r="H13533" s="2"/>
      <c r="I13533" s="2"/>
      <c r="J13533" s="2"/>
      <c r="K13533" s="2"/>
      <c r="L13533" s="2"/>
      <c r="M13533" s="2"/>
      <c r="N13533" s="2"/>
      <c r="O13533" s="2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</row>
    <row r="13534">
      <c r="A13534" s="2"/>
      <c r="B13534" s="2"/>
      <c r="C13534" s="2"/>
      <c r="D13534" s="2"/>
      <c r="E13534" s="2"/>
      <c r="F13534" s="2"/>
      <c r="G13534" s="2"/>
      <c r="H13534" s="2"/>
      <c r="I13534" s="2"/>
      <c r="J13534" s="2"/>
      <c r="K13534" s="2"/>
      <c r="L13534" s="2"/>
      <c r="M13534" s="2"/>
      <c r="N13534" s="2"/>
      <c r="O13534" s="2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</row>
    <row r="13535">
      <c r="A13535" s="2"/>
      <c r="B13535" s="2"/>
      <c r="C13535" s="2"/>
      <c r="D13535" s="2"/>
      <c r="E13535" s="2"/>
      <c r="F13535" s="2"/>
      <c r="G13535" s="2"/>
      <c r="H13535" s="2"/>
      <c r="I13535" s="2"/>
      <c r="J13535" s="2"/>
      <c r="K13535" s="2"/>
      <c r="L13535" s="2"/>
      <c r="M13535" s="2"/>
      <c r="N13535" s="2"/>
      <c r="O13535" s="2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</row>
    <row r="13536">
      <c r="A13536" s="2"/>
      <c r="B13536" s="2"/>
      <c r="C13536" s="2"/>
      <c r="D13536" s="2"/>
      <c r="E13536" s="2"/>
      <c r="F13536" s="2"/>
      <c r="G13536" s="2"/>
      <c r="H13536" s="2"/>
      <c r="I13536" s="2"/>
      <c r="J13536" s="2"/>
      <c r="K13536" s="2"/>
      <c r="L13536" s="2"/>
      <c r="M13536" s="2"/>
      <c r="N13536" s="2"/>
      <c r="O13536" s="2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</row>
    <row r="13537">
      <c r="A13537" s="2"/>
      <c r="B13537" s="2"/>
      <c r="C13537" s="2"/>
      <c r="D13537" s="2"/>
      <c r="E13537" s="2"/>
      <c r="F13537" s="2"/>
      <c r="G13537" s="2"/>
      <c r="H13537" s="2"/>
      <c r="I13537" s="2"/>
      <c r="J13537" s="2"/>
      <c r="K13537" s="2"/>
      <c r="L13537" s="2"/>
      <c r="M13537" s="2"/>
      <c r="N13537" s="2"/>
      <c r="O13537" s="2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</row>
    <row r="13538">
      <c r="A13538" s="2"/>
      <c r="B13538" s="2"/>
      <c r="C13538" s="2"/>
      <c r="D13538" s="2"/>
      <c r="E13538" s="2"/>
      <c r="F13538" s="2"/>
      <c r="G13538" s="2"/>
      <c r="H13538" s="2"/>
      <c r="I13538" s="2"/>
      <c r="J13538" s="2"/>
      <c r="K13538" s="2"/>
      <c r="L13538" s="2"/>
      <c r="M13538" s="2"/>
      <c r="N13538" s="2"/>
      <c r="O13538" s="2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</row>
    <row r="13539">
      <c r="A13539" s="2"/>
      <c r="B13539" s="2"/>
      <c r="C13539" s="2"/>
      <c r="D13539" s="2"/>
      <c r="E13539" s="2"/>
      <c r="F13539" s="2"/>
      <c r="G13539" s="2"/>
      <c r="H13539" s="2"/>
      <c r="I13539" s="2"/>
      <c r="J13539" s="2"/>
      <c r="K13539" s="2"/>
      <c r="L13539" s="2"/>
      <c r="M13539" s="2"/>
      <c r="N13539" s="2"/>
      <c r="O13539" s="2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</row>
    <row r="13540">
      <c r="A13540" s="2"/>
      <c r="B13540" s="2"/>
      <c r="C13540" s="2"/>
      <c r="D13540" s="2"/>
      <c r="E13540" s="2"/>
      <c r="F13540" s="2"/>
      <c r="G13540" s="2"/>
      <c r="H13540" s="2"/>
      <c r="I13540" s="2"/>
      <c r="J13540" s="2"/>
      <c r="K13540" s="2"/>
      <c r="L13540" s="2"/>
      <c r="M13540" s="2"/>
      <c r="N13540" s="2"/>
      <c r="O13540" s="2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</row>
    <row r="13541">
      <c r="A13541" s="2"/>
      <c r="B13541" s="2"/>
      <c r="C13541" s="2"/>
      <c r="D13541" s="2"/>
      <c r="E13541" s="2"/>
      <c r="F13541" s="2"/>
      <c r="G13541" s="2"/>
      <c r="H13541" s="2"/>
      <c r="I13541" s="2"/>
      <c r="J13541" s="2"/>
      <c r="K13541" s="2"/>
      <c r="L13541" s="2"/>
      <c r="M13541" s="2"/>
      <c r="N13541" s="2"/>
      <c r="O13541" s="2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</row>
    <row r="13542">
      <c r="A13542" s="2"/>
      <c r="B13542" s="2"/>
      <c r="C13542" s="2"/>
      <c r="D13542" s="2"/>
      <c r="E13542" s="2"/>
      <c r="F13542" s="2"/>
      <c r="G13542" s="2"/>
      <c r="H13542" s="2"/>
      <c r="I13542" s="2"/>
      <c r="J13542" s="2"/>
      <c r="K13542" s="2"/>
      <c r="L13542" s="2"/>
      <c r="M13542" s="2"/>
      <c r="N13542" s="2"/>
      <c r="O13542" s="2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</row>
    <row r="13543">
      <c r="A13543" s="2"/>
      <c r="B13543" s="2"/>
      <c r="C13543" s="2"/>
      <c r="D13543" s="2"/>
      <c r="E13543" s="2"/>
      <c r="F13543" s="2"/>
      <c r="G13543" s="2"/>
      <c r="H13543" s="2"/>
      <c r="I13543" s="2"/>
      <c r="J13543" s="2"/>
      <c r="K13543" s="2"/>
      <c r="L13543" s="2"/>
      <c r="M13543" s="2"/>
      <c r="N13543" s="2"/>
      <c r="O13543" s="2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</row>
    <row r="13544">
      <c r="A13544" s="2"/>
      <c r="B13544" s="2"/>
      <c r="C13544" s="2"/>
      <c r="D13544" s="2"/>
      <c r="E13544" s="2"/>
      <c r="F13544" s="2"/>
      <c r="G13544" s="2"/>
      <c r="H13544" s="2"/>
      <c r="I13544" s="2"/>
      <c r="J13544" s="2"/>
      <c r="K13544" s="2"/>
      <c r="L13544" s="2"/>
      <c r="M13544" s="2"/>
      <c r="N13544" s="2"/>
      <c r="O13544" s="2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</row>
    <row r="13545">
      <c r="A13545" s="2"/>
      <c r="B13545" s="2"/>
      <c r="C13545" s="2"/>
      <c r="D13545" s="2"/>
      <c r="E13545" s="2"/>
      <c r="F13545" s="2"/>
      <c r="G13545" s="2"/>
      <c r="H13545" s="2"/>
      <c r="I13545" s="2"/>
      <c r="J13545" s="2"/>
      <c r="K13545" s="2"/>
      <c r="L13545" s="2"/>
      <c r="M13545" s="2"/>
      <c r="N13545" s="2"/>
      <c r="O13545" s="2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</row>
    <row r="13546">
      <c r="A13546" s="2"/>
      <c r="B13546" s="2"/>
      <c r="C13546" s="2"/>
      <c r="D13546" s="2"/>
      <c r="E13546" s="2"/>
      <c r="F13546" s="2"/>
      <c r="G13546" s="2"/>
      <c r="H13546" s="2"/>
      <c r="I13546" s="2"/>
      <c r="J13546" s="2"/>
      <c r="K13546" s="2"/>
      <c r="L13546" s="2"/>
      <c r="M13546" s="2"/>
      <c r="N13546" s="2"/>
      <c r="O13546" s="2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</row>
    <row r="13547">
      <c r="A13547" s="2"/>
      <c r="B13547" s="2"/>
      <c r="C13547" s="2"/>
      <c r="D13547" s="2"/>
      <c r="E13547" s="2"/>
      <c r="F13547" s="2"/>
      <c r="G13547" s="2"/>
      <c r="H13547" s="2"/>
      <c r="I13547" s="2"/>
      <c r="J13547" s="2"/>
      <c r="K13547" s="2"/>
      <c r="L13547" s="2"/>
      <c r="M13547" s="2"/>
      <c r="N13547" s="2"/>
      <c r="O13547" s="2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</row>
    <row r="13548">
      <c r="A13548" s="2"/>
      <c r="B13548" s="2"/>
      <c r="C13548" s="2"/>
      <c r="D13548" s="2"/>
      <c r="E13548" s="2"/>
      <c r="F13548" s="2"/>
      <c r="G13548" s="2"/>
      <c r="H13548" s="2"/>
      <c r="I13548" s="2"/>
      <c r="J13548" s="2"/>
      <c r="K13548" s="2"/>
      <c r="L13548" s="2"/>
      <c r="M13548" s="2"/>
      <c r="N13548" s="2"/>
      <c r="O13548" s="2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</row>
    <row r="13549">
      <c r="A13549" s="2"/>
      <c r="B13549" s="2"/>
      <c r="C13549" s="2"/>
      <c r="D13549" s="2"/>
      <c r="E13549" s="2"/>
      <c r="F13549" s="2"/>
      <c r="G13549" s="2"/>
      <c r="H13549" s="2"/>
      <c r="I13549" s="2"/>
      <c r="J13549" s="2"/>
      <c r="K13549" s="2"/>
      <c r="L13549" s="2"/>
      <c r="M13549" s="2"/>
      <c r="N13549" s="2"/>
      <c r="O13549" s="2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</row>
    <row r="13550">
      <c r="A13550" s="2"/>
      <c r="B13550" s="2"/>
      <c r="C13550" s="2"/>
      <c r="D13550" s="2"/>
      <c r="E13550" s="2"/>
      <c r="F13550" s="2"/>
      <c r="G13550" s="2"/>
      <c r="H13550" s="2"/>
      <c r="I13550" s="2"/>
      <c r="J13550" s="2"/>
      <c r="K13550" s="2"/>
      <c r="L13550" s="2"/>
      <c r="M13550" s="2"/>
      <c r="N13550" s="2"/>
      <c r="O13550" s="2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</row>
    <row r="13551">
      <c r="A13551" s="2"/>
      <c r="B13551" s="2"/>
      <c r="C13551" s="2"/>
      <c r="D13551" s="2"/>
      <c r="E13551" s="2"/>
      <c r="F13551" s="2"/>
      <c r="G13551" s="2"/>
      <c r="H13551" s="2"/>
      <c r="I13551" s="2"/>
      <c r="J13551" s="2"/>
      <c r="K13551" s="2"/>
      <c r="L13551" s="2"/>
      <c r="M13551" s="2"/>
      <c r="N13551" s="2"/>
      <c r="O13551" s="2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</row>
    <row r="13552">
      <c r="A13552" s="2"/>
      <c r="B13552" s="2"/>
      <c r="C13552" s="2"/>
      <c r="D13552" s="2"/>
      <c r="E13552" s="2"/>
      <c r="F13552" s="2"/>
      <c r="G13552" s="2"/>
      <c r="H13552" s="2"/>
      <c r="I13552" s="2"/>
      <c r="J13552" s="2"/>
      <c r="K13552" s="2"/>
      <c r="L13552" s="2"/>
      <c r="M13552" s="2"/>
      <c r="N13552" s="2"/>
      <c r="O13552" s="2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</row>
    <row r="13553">
      <c r="A13553" s="2"/>
      <c r="B13553" s="2"/>
      <c r="C13553" s="2"/>
      <c r="D13553" s="2"/>
      <c r="E13553" s="2"/>
      <c r="F13553" s="2"/>
      <c r="G13553" s="2"/>
      <c r="H13553" s="2"/>
      <c r="I13553" s="2"/>
      <c r="J13553" s="2"/>
      <c r="K13553" s="2"/>
      <c r="L13553" s="2"/>
      <c r="M13553" s="2"/>
      <c r="N13553" s="2"/>
      <c r="O13553" s="2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</row>
    <row r="13554">
      <c r="A13554" s="2"/>
      <c r="B13554" s="2"/>
      <c r="C13554" s="2"/>
      <c r="D13554" s="2"/>
      <c r="E13554" s="2"/>
      <c r="F13554" s="2"/>
      <c r="G13554" s="2"/>
      <c r="H13554" s="2"/>
      <c r="I13554" s="2"/>
      <c r="J13554" s="2"/>
      <c r="K13554" s="2"/>
      <c r="L13554" s="2"/>
      <c r="M13554" s="2"/>
      <c r="N13554" s="2"/>
      <c r="O13554" s="2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</row>
    <row r="13555">
      <c r="A13555" s="2"/>
      <c r="B13555" s="2"/>
      <c r="C13555" s="2"/>
      <c r="D13555" s="2"/>
      <c r="E13555" s="2"/>
      <c r="F13555" s="2"/>
      <c r="G13555" s="2"/>
      <c r="H13555" s="2"/>
      <c r="I13555" s="2"/>
      <c r="J13555" s="2"/>
      <c r="K13555" s="2"/>
      <c r="L13555" s="2"/>
      <c r="M13555" s="2"/>
      <c r="N13555" s="2"/>
      <c r="O13555" s="2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</row>
    <row r="13556">
      <c r="A13556" s="2"/>
      <c r="B13556" s="2"/>
      <c r="C13556" s="2"/>
      <c r="D13556" s="2"/>
      <c r="E13556" s="2"/>
      <c r="F13556" s="2"/>
      <c r="G13556" s="2"/>
      <c r="H13556" s="2"/>
      <c r="I13556" s="2"/>
      <c r="J13556" s="2"/>
      <c r="K13556" s="2"/>
      <c r="L13556" s="2"/>
      <c r="M13556" s="2"/>
      <c r="N13556" s="2"/>
      <c r="O13556" s="2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</row>
    <row r="13557">
      <c r="A13557" s="2"/>
      <c r="B13557" s="2"/>
      <c r="C13557" s="2"/>
      <c r="D13557" s="2"/>
      <c r="E13557" s="2"/>
      <c r="F13557" s="2"/>
      <c r="G13557" s="2"/>
      <c r="H13557" s="2"/>
      <c r="I13557" s="2"/>
      <c r="J13557" s="2"/>
      <c r="K13557" s="2"/>
      <c r="L13557" s="2"/>
      <c r="M13557" s="2"/>
      <c r="N13557" s="2"/>
      <c r="O13557" s="2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</row>
    <row r="13558">
      <c r="A13558" s="2"/>
      <c r="B13558" s="2"/>
      <c r="C13558" s="2"/>
      <c r="D13558" s="2"/>
      <c r="E13558" s="2"/>
      <c r="F13558" s="2"/>
      <c r="G13558" s="2"/>
      <c r="H13558" s="2"/>
      <c r="I13558" s="2"/>
      <c r="J13558" s="2"/>
      <c r="K13558" s="2"/>
      <c r="L13558" s="2"/>
      <c r="M13558" s="2"/>
      <c r="N13558" s="2"/>
      <c r="O13558" s="2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</row>
    <row r="13559">
      <c r="A13559" s="2"/>
      <c r="B13559" s="2"/>
      <c r="C13559" s="2"/>
      <c r="D13559" s="2"/>
      <c r="E13559" s="2"/>
      <c r="F13559" s="2"/>
      <c r="G13559" s="2"/>
      <c r="H13559" s="2"/>
      <c r="I13559" s="2"/>
      <c r="J13559" s="2"/>
      <c r="K13559" s="2"/>
      <c r="L13559" s="2"/>
      <c r="M13559" s="2"/>
      <c r="N13559" s="2"/>
      <c r="O13559" s="2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</row>
    <row r="13560">
      <c r="A13560" s="2"/>
      <c r="B13560" s="2"/>
      <c r="C13560" s="2"/>
      <c r="D13560" s="2"/>
      <c r="E13560" s="2"/>
      <c r="F13560" s="2"/>
      <c r="G13560" s="2"/>
      <c r="H13560" s="2"/>
      <c r="I13560" s="2"/>
      <c r="J13560" s="2"/>
      <c r="K13560" s="2"/>
      <c r="L13560" s="2"/>
      <c r="M13560" s="2"/>
      <c r="N13560" s="2"/>
      <c r="O13560" s="2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</row>
    <row r="13561">
      <c r="A13561" s="2"/>
      <c r="B13561" s="2"/>
      <c r="C13561" s="2"/>
      <c r="D13561" s="2"/>
      <c r="E13561" s="2"/>
      <c r="F13561" s="2"/>
      <c r="G13561" s="2"/>
      <c r="H13561" s="2"/>
      <c r="I13561" s="2"/>
      <c r="J13561" s="2"/>
      <c r="K13561" s="2"/>
      <c r="L13561" s="2"/>
      <c r="M13561" s="2"/>
      <c r="N13561" s="2"/>
      <c r="O13561" s="2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</row>
    <row r="13562">
      <c r="A13562" s="2"/>
      <c r="B13562" s="2"/>
      <c r="C13562" s="2"/>
      <c r="D13562" s="2"/>
      <c r="E13562" s="2"/>
      <c r="F13562" s="2"/>
      <c r="G13562" s="2"/>
      <c r="H13562" s="2"/>
      <c r="I13562" s="2"/>
      <c r="J13562" s="2"/>
      <c r="K13562" s="2"/>
      <c r="L13562" s="2"/>
      <c r="M13562" s="2"/>
      <c r="N13562" s="2"/>
      <c r="O13562" s="2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</row>
    <row r="13563">
      <c r="A13563" s="2"/>
      <c r="B13563" s="2"/>
      <c r="C13563" s="2"/>
      <c r="D13563" s="2"/>
      <c r="E13563" s="2"/>
      <c r="F13563" s="2"/>
      <c r="G13563" s="2"/>
      <c r="H13563" s="2"/>
      <c r="I13563" s="2"/>
      <c r="J13563" s="2"/>
      <c r="K13563" s="2"/>
      <c r="L13563" s="2"/>
      <c r="M13563" s="2"/>
      <c r="N13563" s="2"/>
      <c r="O13563" s="2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</row>
    <row r="13564">
      <c r="A13564" s="2"/>
      <c r="B13564" s="2"/>
      <c r="C13564" s="2"/>
      <c r="D13564" s="2"/>
      <c r="E13564" s="2"/>
      <c r="F13564" s="2"/>
      <c r="G13564" s="2"/>
      <c r="H13564" s="2"/>
      <c r="I13564" s="2"/>
      <c r="J13564" s="2"/>
      <c r="K13564" s="2"/>
      <c r="L13564" s="2"/>
      <c r="M13564" s="2"/>
      <c r="N13564" s="2"/>
      <c r="O13564" s="2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</row>
    <row r="13565">
      <c r="A13565" s="2"/>
      <c r="B13565" s="2"/>
      <c r="C13565" s="2"/>
      <c r="D13565" s="2"/>
      <c r="E13565" s="2"/>
      <c r="F13565" s="2"/>
      <c r="G13565" s="2"/>
      <c r="H13565" s="2"/>
      <c r="I13565" s="2"/>
      <c r="J13565" s="2"/>
      <c r="K13565" s="2"/>
      <c r="L13565" s="2"/>
      <c r="M13565" s="2"/>
      <c r="N13565" s="2"/>
      <c r="O13565" s="2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</row>
    <row r="13566">
      <c r="A13566" s="2"/>
      <c r="B13566" s="2"/>
      <c r="C13566" s="2"/>
      <c r="D13566" s="2"/>
      <c r="E13566" s="2"/>
      <c r="F13566" s="2"/>
      <c r="G13566" s="2"/>
      <c r="H13566" s="2"/>
      <c r="I13566" s="2"/>
      <c r="J13566" s="2"/>
      <c r="K13566" s="2"/>
      <c r="L13566" s="2"/>
      <c r="M13566" s="2"/>
      <c r="N13566" s="2"/>
      <c r="O13566" s="2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</row>
    <row r="13567">
      <c r="A13567" s="2"/>
      <c r="B13567" s="2"/>
      <c r="C13567" s="2"/>
      <c r="D13567" s="2"/>
      <c r="E13567" s="2"/>
      <c r="F13567" s="2"/>
      <c r="G13567" s="2"/>
      <c r="H13567" s="2"/>
      <c r="I13567" s="2"/>
      <c r="J13567" s="2"/>
      <c r="K13567" s="2"/>
      <c r="L13567" s="2"/>
      <c r="M13567" s="2"/>
      <c r="N13567" s="2"/>
      <c r="O13567" s="2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</row>
    <row r="13568">
      <c r="A13568" s="2"/>
      <c r="B13568" s="2"/>
      <c r="C13568" s="2"/>
      <c r="D13568" s="2"/>
      <c r="E13568" s="2"/>
      <c r="F13568" s="2"/>
      <c r="G13568" s="2"/>
      <c r="H13568" s="2"/>
      <c r="I13568" s="2"/>
      <c r="J13568" s="2"/>
      <c r="K13568" s="2"/>
      <c r="L13568" s="2"/>
      <c r="M13568" s="2"/>
      <c r="N13568" s="2"/>
      <c r="O13568" s="2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</row>
    <row r="13569">
      <c r="A13569" s="2"/>
      <c r="B13569" s="2"/>
      <c r="C13569" s="2"/>
      <c r="D13569" s="2"/>
      <c r="E13569" s="2"/>
      <c r="F13569" s="2"/>
      <c r="G13569" s="2"/>
      <c r="H13569" s="2"/>
      <c r="I13569" s="2"/>
      <c r="J13569" s="2"/>
      <c r="K13569" s="2"/>
      <c r="L13569" s="2"/>
      <c r="M13569" s="2"/>
      <c r="N13569" s="2"/>
      <c r="O13569" s="2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</row>
    <row r="13570">
      <c r="A13570" s="2"/>
      <c r="B13570" s="2"/>
      <c r="C13570" s="2"/>
      <c r="D13570" s="2"/>
      <c r="E13570" s="2"/>
      <c r="F13570" s="2"/>
      <c r="G13570" s="2"/>
      <c r="H13570" s="2"/>
      <c r="I13570" s="2"/>
      <c r="J13570" s="2"/>
      <c r="K13570" s="2"/>
      <c r="L13570" s="2"/>
      <c r="M13570" s="2"/>
      <c r="N13570" s="2"/>
      <c r="O13570" s="2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</row>
    <row r="13571">
      <c r="A13571" s="2"/>
      <c r="B13571" s="2"/>
      <c r="C13571" s="2"/>
      <c r="D13571" s="2"/>
      <c r="E13571" s="2"/>
      <c r="F13571" s="2"/>
      <c r="G13571" s="2"/>
      <c r="H13571" s="2"/>
      <c r="I13571" s="2"/>
      <c r="J13571" s="2"/>
      <c r="K13571" s="2"/>
      <c r="L13571" s="2"/>
      <c r="M13571" s="2"/>
      <c r="N13571" s="2"/>
      <c r="O13571" s="2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</row>
    <row r="13572">
      <c r="A13572" s="2"/>
      <c r="B13572" s="2"/>
      <c r="C13572" s="2"/>
      <c r="D13572" s="2"/>
      <c r="E13572" s="2"/>
      <c r="F13572" s="2"/>
      <c r="G13572" s="2"/>
      <c r="H13572" s="2"/>
      <c r="I13572" s="2"/>
      <c r="J13572" s="2"/>
      <c r="K13572" s="2"/>
      <c r="L13572" s="2"/>
      <c r="M13572" s="2"/>
      <c r="N13572" s="2"/>
      <c r="O13572" s="2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</row>
    <row r="13573">
      <c r="A13573" s="2"/>
      <c r="B13573" s="2"/>
      <c r="C13573" s="2"/>
      <c r="D13573" s="2"/>
      <c r="E13573" s="2"/>
      <c r="F13573" s="2"/>
      <c r="G13573" s="2"/>
      <c r="H13573" s="2"/>
      <c r="I13573" s="2"/>
      <c r="J13573" s="2"/>
      <c r="K13573" s="2"/>
      <c r="L13573" s="2"/>
      <c r="M13573" s="2"/>
      <c r="N13573" s="2"/>
      <c r="O13573" s="2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</row>
    <row r="13574">
      <c r="A13574" s="2"/>
      <c r="B13574" s="2"/>
      <c r="C13574" s="2"/>
      <c r="D13574" s="2"/>
      <c r="E13574" s="2"/>
      <c r="F13574" s="2"/>
      <c r="G13574" s="2"/>
      <c r="H13574" s="2"/>
      <c r="I13574" s="2"/>
      <c r="J13574" s="2"/>
      <c r="K13574" s="2"/>
      <c r="L13574" s="2"/>
      <c r="M13574" s="2"/>
      <c r="N13574" s="2"/>
      <c r="O13574" s="2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</row>
    <row r="13575">
      <c r="A13575" s="2"/>
      <c r="B13575" s="2"/>
      <c r="C13575" s="2"/>
      <c r="D13575" s="2"/>
      <c r="E13575" s="2"/>
      <c r="F13575" s="2"/>
      <c r="G13575" s="2"/>
      <c r="H13575" s="2"/>
      <c r="I13575" s="2"/>
      <c r="J13575" s="2"/>
      <c r="K13575" s="2"/>
      <c r="L13575" s="2"/>
      <c r="M13575" s="2"/>
      <c r="N13575" s="2"/>
      <c r="O13575" s="2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</row>
    <row r="13576">
      <c r="A13576" s="2"/>
      <c r="B13576" s="2"/>
      <c r="C13576" s="2"/>
      <c r="D13576" s="2"/>
      <c r="E13576" s="2"/>
      <c r="F13576" s="2"/>
      <c r="G13576" s="2"/>
      <c r="H13576" s="2"/>
      <c r="I13576" s="2"/>
      <c r="J13576" s="2"/>
      <c r="K13576" s="2"/>
      <c r="L13576" s="2"/>
      <c r="M13576" s="2"/>
      <c r="N13576" s="2"/>
      <c r="O13576" s="2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</row>
    <row r="13577">
      <c r="A13577" s="2"/>
      <c r="B13577" s="2"/>
      <c r="C13577" s="2"/>
      <c r="D13577" s="2"/>
      <c r="E13577" s="2"/>
      <c r="F13577" s="2"/>
      <c r="G13577" s="2"/>
      <c r="H13577" s="2"/>
      <c r="I13577" s="2"/>
      <c r="J13577" s="2"/>
      <c r="K13577" s="2"/>
      <c r="L13577" s="2"/>
      <c r="M13577" s="2"/>
      <c r="N13577" s="2"/>
      <c r="O13577" s="2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</row>
    <row r="13578">
      <c r="A13578" s="2"/>
      <c r="B13578" s="2"/>
      <c r="C13578" s="2"/>
      <c r="D13578" s="2"/>
      <c r="E13578" s="2"/>
      <c r="F13578" s="2"/>
      <c r="G13578" s="2"/>
      <c r="H13578" s="2"/>
      <c r="I13578" s="2"/>
      <c r="J13578" s="2"/>
      <c r="K13578" s="2"/>
      <c r="L13578" s="2"/>
      <c r="M13578" s="2"/>
      <c r="N13578" s="2"/>
      <c r="O13578" s="2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</row>
    <row r="13579">
      <c r="A13579" s="2"/>
      <c r="B13579" s="2"/>
      <c r="C13579" s="2"/>
      <c r="D13579" s="2"/>
      <c r="E13579" s="2"/>
      <c r="F13579" s="2"/>
      <c r="G13579" s="2"/>
      <c r="H13579" s="2"/>
      <c r="I13579" s="2"/>
      <c r="J13579" s="2"/>
      <c r="K13579" s="2"/>
      <c r="L13579" s="2"/>
      <c r="M13579" s="2"/>
      <c r="N13579" s="2"/>
      <c r="O13579" s="2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</row>
    <row r="13580">
      <c r="A13580" s="2"/>
      <c r="B13580" s="2"/>
      <c r="C13580" s="2"/>
      <c r="D13580" s="2"/>
      <c r="E13580" s="2"/>
      <c r="F13580" s="2"/>
      <c r="G13580" s="2"/>
      <c r="H13580" s="2"/>
      <c r="I13580" s="2"/>
      <c r="J13580" s="2"/>
      <c r="K13580" s="2"/>
      <c r="L13580" s="2"/>
      <c r="M13580" s="2"/>
      <c r="N13580" s="2"/>
      <c r="O13580" s="2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</row>
    <row r="13581">
      <c r="A13581" s="2"/>
      <c r="B13581" s="2"/>
      <c r="C13581" s="2"/>
      <c r="D13581" s="2"/>
      <c r="E13581" s="2"/>
      <c r="F13581" s="2"/>
      <c r="G13581" s="2"/>
      <c r="H13581" s="2"/>
      <c r="I13581" s="2"/>
      <c r="J13581" s="2"/>
      <c r="K13581" s="2"/>
      <c r="L13581" s="2"/>
      <c r="M13581" s="2"/>
      <c r="N13581" s="2"/>
      <c r="O13581" s="2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</row>
    <row r="13582">
      <c r="A13582" s="2"/>
      <c r="B13582" s="2"/>
      <c r="C13582" s="2"/>
      <c r="D13582" s="2"/>
      <c r="E13582" s="2"/>
      <c r="F13582" s="2"/>
      <c r="G13582" s="2"/>
      <c r="H13582" s="2"/>
      <c r="I13582" s="2"/>
      <c r="J13582" s="2"/>
      <c r="K13582" s="2"/>
      <c r="L13582" s="2"/>
      <c r="M13582" s="2"/>
      <c r="N13582" s="2"/>
      <c r="O13582" s="2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</row>
    <row r="13583">
      <c r="A13583" s="2"/>
      <c r="B13583" s="2"/>
      <c r="C13583" s="2"/>
      <c r="D13583" s="2"/>
      <c r="E13583" s="2"/>
      <c r="F13583" s="2"/>
      <c r="G13583" s="2"/>
      <c r="H13583" s="2"/>
      <c r="I13583" s="2"/>
      <c r="J13583" s="2"/>
      <c r="K13583" s="2"/>
      <c r="L13583" s="2"/>
      <c r="M13583" s="2"/>
      <c r="N13583" s="2"/>
      <c r="O13583" s="2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</row>
    <row r="13584">
      <c r="A13584" s="2"/>
      <c r="B13584" s="2"/>
      <c r="C13584" s="2"/>
      <c r="D13584" s="2"/>
      <c r="E13584" s="2"/>
      <c r="F13584" s="2"/>
      <c r="G13584" s="2"/>
      <c r="H13584" s="2"/>
      <c r="I13584" s="2"/>
      <c r="J13584" s="2"/>
      <c r="K13584" s="2"/>
      <c r="L13584" s="2"/>
      <c r="M13584" s="2"/>
      <c r="N13584" s="2"/>
      <c r="O13584" s="2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</row>
    <row r="13585">
      <c r="A13585" s="2"/>
      <c r="B13585" s="2"/>
      <c r="C13585" s="2"/>
      <c r="D13585" s="2"/>
      <c r="E13585" s="2"/>
      <c r="F13585" s="2"/>
      <c r="G13585" s="2"/>
      <c r="H13585" s="2"/>
      <c r="I13585" s="2"/>
      <c r="J13585" s="2"/>
      <c r="K13585" s="2"/>
      <c r="L13585" s="2"/>
      <c r="M13585" s="2"/>
      <c r="N13585" s="2"/>
      <c r="O13585" s="2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</row>
    <row r="13586">
      <c r="A13586" s="2"/>
      <c r="B13586" s="2"/>
      <c r="C13586" s="2"/>
      <c r="D13586" s="2"/>
      <c r="E13586" s="2"/>
      <c r="F13586" s="2"/>
      <c r="G13586" s="2"/>
      <c r="H13586" s="2"/>
      <c r="I13586" s="2"/>
      <c r="J13586" s="2"/>
      <c r="K13586" s="2"/>
      <c r="L13586" s="2"/>
      <c r="M13586" s="2"/>
      <c r="N13586" s="2"/>
      <c r="O13586" s="2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</row>
    <row r="13587">
      <c r="A13587" s="2"/>
      <c r="B13587" s="2"/>
      <c r="C13587" s="2"/>
      <c r="D13587" s="2"/>
      <c r="E13587" s="2"/>
      <c r="F13587" s="2"/>
      <c r="G13587" s="2"/>
      <c r="H13587" s="2"/>
      <c r="I13587" s="2"/>
      <c r="J13587" s="2"/>
      <c r="K13587" s="2"/>
      <c r="L13587" s="2"/>
      <c r="M13587" s="2"/>
      <c r="N13587" s="2"/>
      <c r="O13587" s="2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</row>
    <row r="13588">
      <c r="A13588" s="2"/>
      <c r="B13588" s="2"/>
      <c r="C13588" s="2"/>
      <c r="D13588" s="2"/>
      <c r="E13588" s="2"/>
      <c r="F13588" s="2"/>
      <c r="G13588" s="2"/>
      <c r="H13588" s="2"/>
      <c r="I13588" s="2"/>
      <c r="J13588" s="2"/>
      <c r="K13588" s="2"/>
      <c r="L13588" s="2"/>
      <c r="M13588" s="2"/>
      <c r="N13588" s="2"/>
      <c r="O13588" s="2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</row>
    <row r="13589">
      <c r="A13589" s="2"/>
      <c r="B13589" s="2"/>
      <c r="C13589" s="2"/>
      <c r="D13589" s="2"/>
      <c r="E13589" s="2"/>
      <c r="F13589" s="2"/>
      <c r="G13589" s="2"/>
      <c r="H13589" s="2"/>
      <c r="I13589" s="2"/>
      <c r="J13589" s="2"/>
      <c r="K13589" s="2"/>
      <c r="L13589" s="2"/>
      <c r="M13589" s="2"/>
      <c r="N13589" s="2"/>
      <c r="O13589" s="2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</row>
    <row r="13590">
      <c r="A13590" s="2"/>
      <c r="B13590" s="2"/>
      <c r="C13590" s="2"/>
      <c r="D13590" s="2"/>
      <c r="E13590" s="2"/>
      <c r="F13590" s="2"/>
      <c r="G13590" s="2"/>
      <c r="H13590" s="2"/>
      <c r="I13590" s="2"/>
      <c r="J13590" s="2"/>
      <c r="K13590" s="2"/>
      <c r="L13590" s="2"/>
      <c r="M13590" s="2"/>
      <c r="N13590" s="2"/>
      <c r="O13590" s="2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</row>
    <row r="13591">
      <c r="A13591" s="2"/>
      <c r="B13591" s="2"/>
      <c r="C13591" s="2"/>
      <c r="D13591" s="2"/>
      <c r="E13591" s="2"/>
      <c r="F13591" s="2"/>
      <c r="G13591" s="2"/>
      <c r="H13591" s="2"/>
      <c r="I13591" s="2"/>
      <c r="J13591" s="2"/>
      <c r="K13591" s="2"/>
      <c r="L13591" s="2"/>
      <c r="M13591" s="2"/>
      <c r="N13591" s="2"/>
      <c r="O13591" s="2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</row>
    <row r="13592">
      <c r="A13592" s="2"/>
      <c r="B13592" s="2"/>
      <c r="C13592" s="2"/>
      <c r="D13592" s="2"/>
      <c r="E13592" s="2"/>
      <c r="F13592" s="2"/>
      <c r="G13592" s="2"/>
      <c r="H13592" s="2"/>
      <c r="I13592" s="2"/>
      <c r="J13592" s="2"/>
      <c r="K13592" s="2"/>
      <c r="L13592" s="2"/>
      <c r="M13592" s="2"/>
      <c r="N13592" s="2"/>
      <c r="O13592" s="2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</row>
    <row r="13593">
      <c r="A13593" s="2"/>
      <c r="B13593" s="2"/>
      <c r="C13593" s="2"/>
      <c r="D13593" s="2"/>
      <c r="E13593" s="2"/>
      <c r="F13593" s="2"/>
      <c r="G13593" s="2"/>
      <c r="H13593" s="2"/>
      <c r="I13593" s="2"/>
      <c r="J13593" s="2"/>
      <c r="K13593" s="2"/>
      <c r="L13593" s="2"/>
      <c r="M13593" s="2"/>
      <c r="N13593" s="2"/>
      <c r="O13593" s="2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</row>
    <row r="13594">
      <c r="A13594" s="2"/>
      <c r="B13594" s="2"/>
      <c r="C13594" s="2"/>
      <c r="D13594" s="2"/>
      <c r="E13594" s="2"/>
      <c r="F13594" s="2"/>
      <c r="G13594" s="2"/>
      <c r="H13594" s="2"/>
      <c r="I13594" s="2"/>
      <c r="J13594" s="2"/>
      <c r="K13594" s="2"/>
      <c r="L13594" s="2"/>
      <c r="M13594" s="2"/>
      <c r="N13594" s="2"/>
      <c r="O13594" s="2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</row>
    <row r="13595">
      <c r="A13595" s="2"/>
      <c r="B13595" s="2"/>
      <c r="C13595" s="2"/>
      <c r="D13595" s="2"/>
      <c r="E13595" s="2"/>
      <c r="F13595" s="2"/>
      <c r="G13595" s="2"/>
      <c r="H13595" s="2"/>
      <c r="I13595" s="2"/>
      <c r="J13595" s="2"/>
      <c r="K13595" s="2"/>
      <c r="L13595" s="2"/>
      <c r="M13595" s="2"/>
      <c r="N13595" s="2"/>
      <c r="O13595" s="2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</row>
    <row r="13596">
      <c r="A13596" s="2"/>
      <c r="B13596" s="2"/>
      <c r="C13596" s="2"/>
      <c r="D13596" s="2"/>
      <c r="E13596" s="2"/>
      <c r="F13596" s="2"/>
      <c r="G13596" s="2"/>
      <c r="H13596" s="2"/>
      <c r="I13596" s="2"/>
      <c r="J13596" s="2"/>
      <c r="K13596" s="2"/>
      <c r="L13596" s="2"/>
      <c r="M13596" s="2"/>
      <c r="N13596" s="2"/>
      <c r="O13596" s="2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</row>
    <row r="13597">
      <c r="A13597" s="2"/>
      <c r="B13597" s="2"/>
      <c r="C13597" s="2"/>
      <c r="D13597" s="2"/>
      <c r="E13597" s="2"/>
      <c r="F13597" s="2"/>
      <c r="G13597" s="2"/>
      <c r="H13597" s="2"/>
      <c r="I13597" s="2"/>
      <c r="J13597" s="2"/>
      <c r="K13597" s="2"/>
      <c r="L13597" s="2"/>
      <c r="M13597" s="2"/>
      <c r="N13597" s="2"/>
      <c r="O13597" s="2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</row>
    <row r="13598">
      <c r="A13598" s="2"/>
      <c r="B13598" s="2"/>
      <c r="C13598" s="2"/>
      <c r="D13598" s="2"/>
      <c r="E13598" s="2"/>
      <c r="F13598" s="2"/>
      <c r="G13598" s="2"/>
      <c r="H13598" s="2"/>
      <c r="I13598" s="2"/>
      <c r="J13598" s="2"/>
      <c r="K13598" s="2"/>
      <c r="L13598" s="2"/>
      <c r="M13598" s="2"/>
      <c r="N13598" s="2"/>
      <c r="O13598" s="2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</row>
    <row r="13599">
      <c r="A13599" s="2"/>
      <c r="B13599" s="2"/>
      <c r="C13599" s="2"/>
      <c r="D13599" s="2"/>
      <c r="E13599" s="2"/>
      <c r="F13599" s="2"/>
      <c r="G13599" s="2"/>
      <c r="H13599" s="2"/>
      <c r="I13599" s="2"/>
      <c r="J13599" s="2"/>
      <c r="K13599" s="2"/>
      <c r="L13599" s="2"/>
      <c r="M13599" s="2"/>
      <c r="N13599" s="2"/>
      <c r="O13599" s="2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</row>
    <row r="13600">
      <c r="A13600" s="2"/>
      <c r="B13600" s="2"/>
      <c r="C13600" s="2"/>
      <c r="D13600" s="2"/>
      <c r="E13600" s="2"/>
      <c r="F13600" s="2"/>
      <c r="G13600" s="2"/>
      <c r="H13600" s="2"/>
      <c r="I13600" s="2"/>
      <c r="J13600" s="2"/>
      <c r="K13600" s="2"/>
      <c r="L13600" s="2"/>
      <c r="M13600" s="2"/>
      <c r="N13600" s="2"/>
      <c r="O13600" s="2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</row>
    <row r="13601">
      <c r="A13601" s="2"/>
      <c r="B13601" s="2"/>
      <c r="C13601" s="2"/>
      <c r="D13601" s="2"/>
      <c r="E13601" s="2"/>
      <c r="F13601" s="2"/>
      <c r="G13601" s="2"/>
      <c r="H13601" s="2"/>
      <c r="I13601" s="2"/>
      <c r="J13601" s="2"/>
      <c r="K13601" s="2"/>
      <c r="L13601" s="2"/>
      <c r="M13601" s="2"/>
      <c r="N13601" s="2"/>
      <c r="O13601" s="2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</row>
    <row r="13602">
      <c r="A13602" s="2"/>
      <c r="B13602" s="2"/>
      <c r="C13602" s="2"/>
      <c r="D13602" s="2"/>
      <c r="E13602" s="2"/>
      <c r="F13602" s="2"/>
      <c r="G13602" s="2"/>
      <c r="H13602" s="2"/>
      <c r="I13602" s="2"/>
      <c r="J13602" s="2"/>
      <c r="K13602" s="2"/>
      <c r="L13602" s="2"/>
      <c r="M13602" s="2"/>
      <c r="N13602" s="2"/>
      <c r="O13602" s="2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</row>
    <row r="13603">
      <c r="A13603" s="2"/>
      <c r="B13603" s="2"/>
      <c r="C13603" s="2"/>
      <c r="D13603" s="2"/>
      <c r="E13603" s="2"/>
      <c r="F13603" s="2"/>
      <c r="G13603" s="2"/>
      <c r="H13603" s="2"/>
      <c r="I13603" s="2"/>
      <c r="J13603" s="2"/>
      <c r="K13603" s="2"/>
      <c r="L13603" s="2"/>
      <c r="M13603" s="2"/>
      <c r="N13603" s="2"/>
      <c r="O13603" s="2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</row>
    <row r="13604">
      <c r="A13604" s="2"/>
      <c r="B13604" s="2"/>
      <c r="C13604" s="2"/>
      <c r="D13604" s="2"/>
      <c r="E13604" s="2"/>
      <c r="F13604" s="2"/>
      <c r="G13604" s="2"/>
      <c r="H13604" s="2"/>
      <c r="I13604" s="2"/>
      <c r="J13604" s="2"/>
      <c r="K13604" s="2"/>
      <c r="L13604" s="2"/>
      <c r="M13604" s="2"/>
      <c r="N13604" s="2"/>
      <c r="O13604" s="2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</row>
    <row r="13605">
      <c r="A13605" s="2"/>
      <c r="B13605" s="2"/>
      <c r="C13605" s="2"/>
      <c r="D13605" s="2"/>
      <c r="E13605" s="2"/>
      <c r="F13605" s="2"/>
      <c r="G13605" s="2"/>
      <c r="H13605" s="2"/>
      <c r="I13605" s="2"/>
      <c r="J13605" s="2"/>
      <c r="K13605" s="2"/>
      <c r="L13605" s="2"/>
      <c r="M13605" s="2"/>
      <c r="N13605" s="2"/>
      <c r="O13605" s="2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</row>
    <row r="13606">
      <c r="A13606" s="2"/>
      <c r="B13606" s="2"/>
      <c r="C13606" s="2"/>
      <c r="D13606" s="2"/>
      <c r="E13606" s="2"/>
      <c r="F13606" s="2"/>
      <c r="G13606" s="2"/>
      <c r="H13606" s="2"/>
      <c r="I13606" s="2"/>
      <c r="J13606" s="2"/>
      <c r="K13606" s="2"/>
      <c r="L13606" s="2"/>
      <c r="M13606" s="2"/>
      <c r="N13606" s="2"/>
      <c r="O13606" s="2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</row>
    <row r="13607">
      <c r="A13607" s="2"/>
      <c r="B13607" s="2"/>
      <c r="C13607" s="2"/>
      <c r="D13607" s="2"/>
      <c r="E13607" s="2"/>
      <c r="F13607" s="2"/>
      <c r="G13607" s="2"/>
      <c r="H13607" s="2"/>
      <c r="I13607" s="2"/>
      <c r="J13607" s="2"/>
      <c r="K13607" s="2"/>
      <c r="L13607" s="2"/>
      <c r="M13607" s="2"/>
      <c r="N13607" s="2"/>
      <c r="O13607" s="2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</row>
    <row r="13608">
      <c r="A13608" s="2"/>
      <c r="B13608" s="2"/>
      <c r="C13608" s="2"/>
      <c r="D13608" s="2"/>
      <c r="E13608" s="2"/>
      <c r="F13608" s="2"/>
      <c r="G13608" s="2"/>
      <c r="H13608" s="2"/>
      <c r="I13608" s="2"/>
      <c r="J13608" s="2"/>
      <c r="K13608" s="2"/>
      <c r="L13608" s="2"/>
      <c r="M13608" s="2"/>
      <c r="N13608" s="2"/>
      <c r="O13608" s="2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</row>
    <row r="13609">
      <c r="A13609" s="2"/>
      <c r="B13609" s="2"/>
      <c r="C13609" s="2"/>
      <c r="D13609" s="2"/>
      <c r="E13609" s="2"/>
      <c r="F13609" s="2"/>
      <c r="G13609" s="2"/>
      <c r="H13609" s="2"/>
      <c r="I13609" s="2"/>
      <c r="J13609" s="2"/>
      <c r="K13609" s="2"/>
      <c r="L13609" s="2"/>
      <c r="M13609" s="2"/>
      <c r="N13609" s="2"/>
      <c r="O13609" s="2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</row>
    <row r="13610">
      <c r="A13610" s="2"/>
      <c r="B13610" s="2"/>
      <c r="C13610" s="2"/>
      <c r="D13610" s="2"/>
      <c r="E13610" s="2"/>
      <c r="F13610" s="2"/>
      <c r="G13610" s="2"/>
      <c r="H13610" s="2"/>
      <c r="I13610" s="2"/>
      <c r="J13610" s="2"/>
      <c r="K13610" s="2"/>
      <c r="L13610" s="2"/>
      <c r="M13610" s="2"/>
      <c r="N13610" s="2"/>
      <c r="O13610" s="2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</row>
    <row r="13611">
      <c r="A13611" s="2"/>
      <c r="B13611" s="2"/>
      <c r="C13611" s="2"/>
      <c r="D13611" s="2"/>
      <c r="E13611" s="2"/>
      <c r="F13611" s="2"/>
      <c r="G13611" s="2"/>
      <c r="H13611" s="2"/>
      <c r="I13611" s="2"/>
      <c r="J13611" s="2"/>
      <c r="K13611" s="2"/>
      <c r="L13611" s="2"/>
      <c r="M13611" s="2"/>
      <c r="N13611" s="2"/>
      <c r="O13611" s="2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</row>
    <row r="13612">
      <c r="A13612" s="2"/>
      <c r="B13612" s="2"/>
      <c r="C13612" s="2"/>
      <c r="D13612" s="2"/>
      <c r="E13612" s="2"/>
      <c r="F13612" s="2"/>
      <c r="G13612" s="2"/>
      <c r="H13612" s="2"/>
      <c r="I13612" s="2"/>
      <c r="J13612" s="2"/>
      <c r="K13612" s="2"/>
      <c r="L13612" s="2"/>
      <c r="M13612" s="2"/>
      <c r="N13612" s="2"/>
      <c r="O13612" s="2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</row>
    <row r="13613">
      <c r="A13613" s="2"/>
      <c r="B13613" s="2"/>
      <c r="C13613" s="2"/>
      <c r="D13613" s="2"/>
      <c r="E13613" s="2"/>
      <c r="F13613" s="2"/>
      <c r="G13613" s="2"/>
      <c r="H13613" s="2"/>
      <c r="I13613" s="2"/>
      <c r="J13613" s="2"/>
      <c r="K13613" s="2"/>
      <c r="L13613" s="2"/>
      <c r="M13613" s="2"/>
      <c r="N13613" s="2"/>
      <c r="O13613" s="2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</row>
    <row r="13614">
      <c r="A13614" s="2"/>
      <c r="B13614" s="2"/>
      <c r="C13614" s="2"/>
      <c r="D13614" s="2"/>
      <c r="E13614" s="2"/>
      <c r="F13614" s="2"/>
      <c r="G13614" s="2"/>
      <c r="H13614" s="2"/>
      <c r="I13614" s="2"/>
      <c r="J13614" s="2"/>
      <c r="K13614" s="2"/>
      <c r="L13614" s="2"/>
      <c r="M13614" s="2"/>
      <c r="N13614" s="2"/>
      <c r="O13614" s="2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</row>
    <row r="13615">
      <c r="A13615" s="2"/>
      <c r="B13615" s="2"/>
      <c r="C13615" s="2"/>
      <c r="D13615" s="2"/>
      <c r="E13615" s="2"/>
      <c r="F13615" s="2"/>
      <c r="G13615" s="2"/>
      <c r="H13615" s="2"/>
      <c r="I13615" s="2"/>
      <c r="J13615" s="2"/>
      <c r="K13615" s="2"/>
      <c r="L13615" s="2"/>
      <c r="M13615" s="2"/>
      <c r="N13615" s="2"/>
      <c r="O13615" s="2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</row>
    <row r="13616">
      <c r="A13616" s="2"/>
      <c r="B13616" s="2"/>
      <c r="C13616" s="2"/>
      <c r="D13616" s="2"/>
      <c r="E13616" s="2"/>
      <c r="F13616" s="2"/>
      <c r="G13616" s="2"/>
      <c r="H13616" s="2"/>
      <c r="I13616" s="2"/>
      <c r="J13616" s="2"/>
      <c r="K13616" s="2"/>
      <c r="L13616" s="2"/>
      <c r="M13616" s="2"/>
      <c r="N13616" s="2"/>
      <c r="O13616" s="2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</row>
    <row r="13617">
      <c r="A13617" s="2"/>
      <c r="B13617" s="2"/>
      <c r="C13617" s="2"/>
      <c r="D13617" s="2"/>
      <c r="E13617" s="2"/>
      <c r="F13617" s="2"/>
      <c r="G13617" s="2"/>
      <c r="H13617" s="2"/>
      <c r="I13617" s="2"/>
      <c r="J13617" s="2"/>
      <c r="K13617" s="2"/>
      <c r="L13617" s="2"/>
      <c r="M13617" s="2"/>
      <c r="N13617" s="2"/>
      <c r="O13617" s="2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</row>
    <row r="13618">
      <c r="A13618" s="2"/>
      <c r="B13618" s="2"/>
      <c r="C13618" s="2"/>
      <c r="D13618" s="2"/>
      <c r="E13618" s="2"/>
      <c r="F13618" s="2"/>
      <c r="G13618" s="2"/>
      <c r="H13618" s="2"/>
      <c r="I13618" s="2"/>
      <c r="J13618" s="2"/>
      <c r="K13618" s="2"/>
      <c r="L13618" s="2"/>
      <c r="M13618" s="2"/>
      <c r="N13618" s="2"/>
      <c r="O13618" s="2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</row>
    <row r="13619">
      <c r="A13619" s="2"/>
      <c r="B13619" s="2"/>
      <c r="C13619" s="2"/>
      <c r="D13619" s="2"/>
      <c r="E13619" s="2"/>
      <c r="F13619" s="2"/>
      <c r="G13619" s="2"/>
      <c r="H13619" s="2"/>
      <c r="I13619" s="2"/>
      <c r="J13619" s="2"/>
      <c r="K13619" s="2"/>
      <c r="L13619" s="2"/>
      <c r="M13619" s="2"/>
      <c r="N13619" s="2"/>
      <c r="O13619" s="2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</row>
    <row r="13620">
      <c r="A13620" s="2"/>
      <c r="B13620" s="2"/>
      <c r="C13620" s="2"/>
      <c r="D13620" s="2"/>
      <c r="E13620" s="2"/>
      <c r="F13620" s="2"/>
      <c r="G13620" s="2"/>
      <c r="H13620" s="2"/>
      <c r="I13620" s="2"/>
      <c r="J13620" s="2"/>
      <c r="K13620" s="2"/>
      <c r="L13620" s="2"/>
      <c r="M13620" s="2"/>
      <c r="N13620" s="2"/>
      <c r="O13620" s="2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</row>
    <row r="13621">
      <c r="A13621" s="2"/>
      <c r="B13621" s="2"/>
      <c r="C13621" s="2"/>
      <c r="D13621" s="2"/>
      <c r="E13621" s="2"/>
      <c r="F13621" s="2"/>
      <c r="G13621" s="2"/>
      <c r="H13621" s="2"/>
      <c r="I13621" s="2"/>
      <c r="J13621" s="2"/>
      <c r="K13621" s="2"/>
      <c r="L13621" s="2"/>
      <c r="M13621" s="2"/>
      <c r="N13621" s="2"/>
      <c r="O13621" s="2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</row>
    <row r="13622">
      <c r="A13622" s="2"/>
      <c r="B13622" s="2"/>
      <c r="C13622" s="2"/>
      <c r="D13622" s="2"/>
      <c r="E13622" s="2"/>
      <c r="F13622" s="2"/>
      <c r="G13622" s="2"/>
      <c r="H13622" s="2"/>
      <c r="I13622" s="2"/>
      <c r="J13622" s="2"/>
      <c r="K13622" s="2"/>
      <c r="L13622" s="2"/>
      <c r="M13622" s="2"/>
      <c r="N13622" s="2"/>
      <c r="O13622" s="2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</row>
    <row r="13623">
      <c r="A13623" s="2"/>
      <c r="B13623" s="2"/>
      <c r="C13623" s="2"/>
      <c r="D13623" s="2"/>
      <c r="E13623" s="2"/>
      <c r="F13623" s="2"/>
      <c r="G13623" s="2"/>
      <c r="H13623" s="2"/>
      <c r="I13623" s="2"/>
      <c r="J13623" s="2"/>
      <c r="K13623" s="2"/>
      <c r="L13623" s="2"/>
      <c r="M13623" s="2"/>
      <c r="N13623" s="2"/>
      <c r="O13623" s="2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</row>
    <row r="13624">
      <c r="A13624" s="2"/>
      <c r="B13624" s="2"/>
      <c r="C13624" s="2"/>
      <c r="D13624" s="2"/>
      <c r="E13624" s="2"/>
      <c r="F13624" s="2"/>
      <c r="G13624" s="2"/>
      <c r="H13624" s="2"/>
      <c r="I13624" s="2"/>
      <c r="J13624" s="2"/>
      <c r="K13624" s="2"/>
      <c r="L13624" s="2"/>
      <c r="M13624" s="2"/>
      <c r="N13624" s="2"/>
      <c r="O13624" s="2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</row>
    <row r="13625">
      <c r="A13625" s="2"/>
      <c r="B13625" s="2"/>
      <c r="C13625" s="2"/>
      <c r="D13625" s="2"/>
      <c r="E13625" s="2"/>
      <c r="F13625" s="2"/>
      <c r="G13625" s="2"/>
      <c r="H13625" s="2"/>
      <c r="I13625" s="2"/>
      <c r="J13625" s="2"/>
      <c r="K13625" s="2"/>
      <c r="L13625" s="2"/>
      <c r="M13625" s="2"/>
      <c r="N13625" s="2"/>
      <c r="O13625" s="2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</row>
    <row r="13626">
      <c r="A13626" s="2"/>
      <c r="B13626" s="2"/>
      <c r="C13626" s="2"/>
      <c r="D13626" s="2"/>
      <c r="E13626" s="2"/>
      <c r="F13626" s="2"/>
      <c r="G13626" s="2"/>
      <c r="H13626" s="2"/>
      <c r="I13626" s="2"/>
      <c r="J13626" s="2"/>
      <c r="K13626" s="2"/>
      <c r="L13626" s="2"/>
      <c r="M13626" s="2"/>
      <c r="N13626" s="2"/>
      <c r="O13626" s="2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</row>
    <row r="13627">
      <c r="A13627" s="2"/>
      <c r="B13627" s="2"/>
      <c r="C13627" s="2"/>
      <c r="D13627" s="2"/>
      <c r="E13627" s="2"/>
      <c r="F13627" s="2"/>
      <c r="G13627" s="2"/>
      <c r="H13627" s="2"/>
      <c r="I13627" s="2"/>
      <c r="J13627" s="2"/>
      <c r="K13627" s="2"/>
      <c r="L13627" s="2"/>
      <c r="M13627" s="2"/>
      <c r="N13627" s="2"/>
      <c r="O13627" s="2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</row>
    <row r="13628">
      <c r="A13628" s="2"/>
      <c r="B13628" s="2"/>
      <c r="C13628" s="2"/>
      <c r="D13628" s="2"/>
      <c r="E13628" s="2"/>
      <c r="F13628" s="2"/>
      <c r="G13628" s="2"/>
      <c r="H13628" s="2"/>
      <c r="I13628" s="2"/>
      <c r="J13628" s="2"/>
      <c r="K13628" s="2"/>
      <c r="L13628" s="2"/>
      <c r="M13628" s="2"/>
      <c r="N13628" s="2"/>
      <c r="O13628" s="2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</row>
    <row r="13629">
      <c r="A13629" s="2"/>
      <c r="B13629" s="2"/>
      <c r="C13629" s="2"/>
      <c r="D13629" s="2"/>
      <c r="E13629" s="2"/>
      <c r="F13629" s="2"/>
      <c r="G13629" s="2"/>
      <c r="H13629" s="2"/>
      <c r="I13629" s="2"/>
      <c r="J13629" s="2"/>
      <c r="K13629" s="2"/>
      <c r="L13629" s="2"/>
      <c r="M13629" s="2"/>
      <c r="N13629" s="2"/>
      <c r="O13629" s="2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</row>
    <row r="13630">
      <c r="A13630" s="2"/>
      <c r="B13630" s="2"/>
      <c r="C13630" s="2"/>
      <c r="D13630" s="2"/>
      <c r="E13630" s="2"/>
      <c r="F13630" s="2"/>
      <c r="G13630" s="2"/>
      <c r="H13630" s="2"/>
      <c r="I13630" s="2"/>
      <c r="J13630" s="2"/>
      <c r="K13630" s="2"/>
      <c r="L13630" s="2"/>
      <c r="M13630" s="2"/>
      <c r="N13630" s="2"/>
      <c r="O13630" s="2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</row>
    <row r="13631">
      <c r="A13631" s="2"/>
      <c r="B13631" s="2"/>
      <c r="C13631" s="2"/>
      <c r="D13631" s="2"/>
      <c r="E13631" s="2"/>
      <c r="F13631" s="2"/>
      <c r="G13631" s="2"/>
      <c r="H13631" s="2"/>
      <c r="I13631" s="2"/>
      <c r="J13631" s="2"/>
      <c r="K13631" s="2"/>
      <c r="L13631" s="2"/>
      <c r="M13631" s="2"/>
      <c r="N13631" s="2"/>
      <c r="O13631" s="2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</row>
    <row r="13632">
      <c r="A13632" s="2"/>
      <c r="B13632" s="2"/>
      <c r="C13632" s="2"/>
      <c r="D13632" s="2"/>
      <c r="E13632" s="2"/>
      <c r="F13632" s="2"/>
      <c r="G13632" s="2"/>
      <c r="H13632" s="2"/>
      <c r="I13632" s="2"/>
      <c r="J13632" s="2"/>
      <c r="K13632" s="2"/>
      <c r="L13632" s="2"/>
      <c r="M13632" s="2"/>
      <c r="N13632" s="2"/>
      <c r="O13632" s="2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</row>
    <row r="13633">
      <c r="A13633" s="2"/>
      <c r="B13633" s="2"/>
      <c r="C13633" s="2"/>
      <c r="D13633" s="2"/>
      <c r="E13633" s="2"/>
      <c r="F13633" s="2"/>
      <c r="G13633" s="2"/>
      <c r="H13633" s="2"/>
      <c r="I13633" s="2"/>
      <c r="J13633" s="2"/>
      <c r="K13633" s="2"/>
      <c r="L13633" s="2"/>
      <c r="M13633" s="2"/>
      <c r="N13633" s="2"/>
      <c r="O13633" s="2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</row>
    <row r="13634">
      <c r="A13634" s="2"/>
      <c r="B13634" s="2"/>
      <c r="C13634" s="2"/>
      <c r="D13634" s="2"/>
      <c r="E13634" s="2"/>
      <c r="F13634" s="2"/>
      <c r="G13634" s="2"/>
      <c r="H13634" s="2"/>
      <c r="I13634" s="2"/>
      <c r="J13634" s="2"/>
      <c r="K13634" s="2"/>
      <c r="L13634" s="2"/>
      <c r="M13634" s="2"/>
      <c r="N13634" s="2"/>
      <c r="O13634" s="2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</row>
    <row r="13635">
      <c r="A13635" s="2"/>
      <c r="B13635" s="2"/>
      <c r="C13635" s="2"/>
      <c r="D13635" s="2"/>
      <c r="E13635" s="2"/>
      <c r="F13635" s="2"/>
      <c r="G13635" s="2"/>
      <c r="H13635" s="2"/>
      <c r="I13635" s="2"/>
      <c r="J13635" s="2"/>
      <c r="K13635" s="2"/>
      <c r="L13635" s="2"/>
      <c r="M13635" s="2"/>
      <c r="N13635" s="2"/>
      <c r="O13635" s="2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</row>
    <row r="13636">
      <c r="A13636" s="2"/>
      <c r="B13636" s="2"/>
      <c r="C13636" s="2"/>
      <c r="D13636" s="2"/>
      <c r="E13636" s="2"/>
      <c r="F13636" s="2"/>
      <c r="G13636" s="2"/>
      <c r="H13636" s="2"/>
      <c r="I13636" s="2"/>
      <c r="J13636" s="2"/>
      <c r="K13636" s="2"/>
      <c r="L13636" s="2"/>
      <c r="M13636" s="2"/>
      <c r="N13636" s="2"/>
      <c r="O13636" s="2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</row>
    <row r="13637">
      <c r="A13637" s="2"/>
      <c r="B13637" s="2"/>
      <c r="C13637" s="2"/>
      <c r="D13637" s="2"/>
      <c r="E13637" s="2"/>
      <c r="F13637" s="2"/>
      <c r="G13637" s="2"/>
      <c r="H13637" s="2"/>
      <c r="I13637" s="2"/>
      <c r="J13637" s="2"/>
      <c r="K13637" s="2"/>
      <c r="L13637" s="2"/>
      <c r="M13637" s="2"/>
      <c r="N13637" s="2"/>
      <c r="O13637" s="2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</row>
    <row r="13638">
      <c r="A13638" s="2"/>
      <c r="B13638" s="2"/>
      <c r="C13638" s="2"/>
      <c r="D13638" s="2"/>
      <c r="E13638" s="2"/>
      <c r="F13638" s="2"/>
      <c r="G13638" s="2"/>
      <c r="H13638" s="2"/>
      <c r="I13638" s="2"/>
      <c r="J13638" s="2"/>
      <c r="K13638" s="2"/>
      <c r="L13638" s="2"/>
      <c r="M13638" s="2"/>
      <c r="N13638" s="2"/>
      <c r="O13638" s="2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</row>
    <row r="13639">
      <c r="A13639" s="2"/>
      <c r="B13639" s="2"/>
      <c r="C13639" s="2"/>
      <c r="D13639" s="2"/>
      <c r="E13639" s="2"/>
      <c r="F13639" s="2"/>
      <c r="G13639" s="2"/>
      <c r="H13639" s="2"/>
      <c r="I13639" s="2"/>
      <c r="J13639" s="2"/>
      <c r="K13639" s="2"/>
      <c r="L13639" s="2"/>
      <c r="M13639" s="2"/>
      <c r="N13639" s="2"/>
      <c r="O13639" s="2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</row>
    <row r="13640">
      <c r="A13640" s="2"/>
      <c r="B13640" s="2"/>
      <c r="C13640" s="2"/>
      <c r="D13640" s="2"/>
      <c r="E13640" s="2"/>
      <c r="F13640" s="2"/>
      <c r="G13640" s="2"/>
      <c r="H13640" s="2"/>
      <c r="I13640" s="2"/>
      <c r="J13640" s="2"/>
      <c r="K13640" s="2"/>
      <c r="L13640" s="2"/>
      <c r="M13640" s="2"/>
      <c r="N13640" s="2"/>
      <c r="O13640" s="2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</row>
    <row r="13641">
      <c r="A13641" s="2"/>
      <c r="B13641" s="2"/>
      <c r="C13641" s="2"/>
      <c r="D13641" s="2"/>
      <c r="E13641" s="2"/>
      <c r="F13641" s="2"/>
      <c r="G13641" s="2"/>
      <c r="H13641" s="2"/>
      <c r="I13641" s="2"/>
      <c r="J13641" s="2"/>
      <c r="K13641" s="2"/>
      <c r="L13641" s="2"/>
      <c r="M13641" s="2"/>
      <c r="N13641" s="2"/>
      <c r="O13641" s="2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</row>
    <row r="13642">
      <c r="A13642" s="2"/>
      <c r="B13642" s="2"/>
      <c r="C13642" s="2"/>
      <c r="D13642" s="2"/>
      <c r="E13642" s="2"/>
      <c r="F13642" s="2"/>
      <c r="G13642" s="2"/>
      <c r="H13642" s="2"/>
      <c r="I13642" s="2"/>
      <c r="J13642" s="2"/>
      <c r="K13642" s="2"/>
      <c r="L13642" s="2"/>
      <c r="M13642" s="2"/>
      <c r="N13642" s="2"/>
      <c r="O13642" s="2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</row>
    <row r="13643">
      <c r="A13643" s="2"/>
      <c r="B13643" s="2"/>
      <c r="C13643" s="2"/>
      <c r="D13643" s="2"/>
      <c r="E13643" s="2"/>
      <c r="F13643" s="2"/>
      <c r="G13643" s="2"/>
      <c r="H13643" s="2"/>
      <c r="I13643" s="2"/>
      <c r="J13643" s="2"/>
      <c r="K13643" s="2"/>
      <c r="L13643" s="2"/>
      <c r="M13643" s="2"/>
      <c r="N13643" s="2"/>
      <c r="O13643" s="2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</row>
    <row r="13644">
      <c r="A13644" s="2"/>
      <c r="B13644" s="2"/>
      <c r="C13644" s="2"/>
      <c r="D13644" s="2"/>
      <c r="E13644" s="2"/>
      <c r="F13644" s="2"/>
      <c r="G13644" s="2"/>
      <c r="H13644" s="2"/>
      <c r="I13644" s="2"/>
      <c r="J13644" s="2"/>
      <c r="K13644" s="2"/>
      <c r="L13644" s="2"/>
      <c r="M13644" s="2"/>
      <c r="N13644" s="2"/>
      <c r="O13644" s="2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</row>
    <row r="13645">
      <c r="A13645" s="2"/>
      <c r="B13645" s="2"/>
      <c r="C13645" s="2"/>
      <c r="D13645" s="2"/>
      <c r="E13645" s="2"/>
      <c r="F13645" s="2"/>
      <c r="G13645" s="2"/>
      <c r="H13645" s="2"/>
      <c r="I13645" s="2"/>
      <c r="J13645" s="2"/>
      <c r="K13645" s="2"/>
      <c r="L13645" s="2"/>
      <c r="M13645" s="2"/>
      <c r="N13645" s="2"/>
      <c r="O13645" s="2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</row>
    <row r="13646">
      <c r="A13646" s="2"/>
      <c r="B13646" s="2"/>
      <c r="C13646" s="2"/>
      <c r="D13646" s="2"/>
      <c r="E13646" s="2"/>
      <c r="F13646" s="2"/>
      <c r="G13646" s="2"/>
      <c r="H13646" s="2"/>
      <c r="I13646" s="2"/>
      <c r="J13646" s="2"/>
      <c r="K13646" s="2"/>
      <c r="L13646" s="2"/>
      <c r="M13646" s="2"/>
      <c r="N13646" s="2"/>
      <c r="O13646" s="2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</row>
    <row r="13647">
      <c r="A13647" s="2"/>
      <c r="B13647" s="2"/>
      <c r="C13647" s="2"/>
      <c r="D13647" s="2"/>
      <c r="E13647" s="2"/>
      <c r="F13647" s="2"/>
      <c r="G13647" s="2"/>
      <c r="H13647" s="2"/>
      <c r="I13647" s="2"/>
      <c r="J13647" s="2"/>
      <c r="K13647" s="2"/>
      <c r="L13647" s="2"/>
      <c r="M13647" s="2"/>
      <c r="N13647" s="2"/>
      <c r="O13647" s="2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</row>
    <row r="13648">
      <c r="A13648" s="2"/>
      <c r="B13648" s="2"/>
      <c r="C13648" s="2"/>
      <c r="D13648" s="2"/>
      <c r="E13648" s="2"/>
      <c r="F13648" s="2"/>
      <c r="G13648" s="2"/>
      <c r="H13648" s="2"/>
      <c r="I13648" s="2"/>
      <c r="J13648" s="2"/>
      <c r="K13648" s="2"/>
      <c r="L13648" s="2"/>
      <c r="M13648" s="2"/>
      <c r="N13648" s="2"/>
      <c r="O13648" s="2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</row>
    <row r="13649">
      <c r="A13649" s="2"/>
      <c r="B13649" s="2"/>
      <c r="C13649" s="2"/>
      <c r="D13649" s="2"/>
      <c r="E13649" s="2"/>
      <c r="F13649" s="2"/>
      <c r="G13649" s="2"/>
      <c r="H13649" s="2"/>
      <c r="I13649" s="2"/>
      <c r="J13649" s="2"/>
      <c r="K13649" s="2"/>
      <c r="L13649" s="2"/>
      <c r="M13649" s="2"/>
      <c r="N13649" s="2"/>
      <c r="O13649" s="2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</row>
    <row r="13650">
      <c r="A13650" s="2"/>
      <c r="B13650" s="2"/>
      <c r="C13650" s="2"/>
      <c r="D13650" s="2"/>
      <c r="E13650" s="2"/>
      <c r="F13650" s="2"/>
      <c r="G13650" s="2"/>
      <c r="H13650" s="2"/>
      <c r="I13650" s="2"/>
      <c r="J13650" s="2"/>
      <c r="K13650" s="2"/>
      <c r="L13650" s="2"/>
      <c r="M13650" s="2"/>
      <c r="N13650" s="2"/>
      <c r="O13650" s="2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</row>
    <row r="13651">
      <c r="A13651" s="2"/>
      <c r="B13651" s="2"/>
      <c r="C13651" s="2"/>
      <c r="D13651" s="2"/>
      <c r="E13651" s="2"/>
      <c r="F13651" s="2"/>
      <c r="G13651" s="2"/>
      <c r="H13651" s="2"/>
      <c r="I13651" s="2"/>
      <c r="J13651" s="2"/>
      <c r="K13651" s="2"/>
      <c r="L13651" s="2"/>
      <c r="M13651" s="2"/>
      <c r="N13651" s="2"/>
      <c r="O13651" s="2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</row>
    <row r="13652">
      <c r="A13652" s="2"/>
      <c r="B13652" s="2"/>
      <c r="C13652" s="2"/>
      <c r="D13652" s="2"/>
      <c r="E13652" s="2"/>
      <c r="F13652" s="2"/>
      <c r="G13652" s="2"/>
      <c r="H13652" s="2"/>
      <c r="I13652" s="2"/>
      <c r="J13652" s="2"/>
      <c r="K13652" s="2"/>
      <c r="L13652" s="2"/>
      <c r="M13652" s="2"/>
      <c r="N13652" s="2"/>
      <c r="O13652" s="2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</row>
    <row r="13653">
      <c r="A13653" s="2"/>
      <c r="B13653" s="2"/>
      <c r="C13653" s="2"/>
      <c r="D13653" s="2"/>
      <c r="E13653" s="2"/>
      <c r="F13653" s="2"/>
      <c r="G13653" s="2"/>
      <c r="H13653" s="2"/>
      <c r="I13653" s="2"/>
      <c r="J13653" s="2"/>
      <c r="K13653" s="2"/>
      <c r="L13653" s="2"/>
      <c r="M13653" s="2"/>
      <c r="N13653" s="2"/>
      <c r="O13653" s="2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</row>
    <row r="13654">
      <c r="A13654" s="2"/>
      <c r="B13654" s="2"/>
      <c r="C13654" s="2"/>
      <c r="D13654" s="2"/>
      <c r="E13654" s="2"/>
      <c r="F13654" s="2"/>
      <c r="G13654" s="2"/>
      <c r="H13654" s="2"/>
      <c r="I13654" s="2"/>
      <c r="J13654" s="2"/>
      <c r="K13654" s="2"/>
      <c r="L13654" s="2"/>
      <c r="M13654" s="2"/>
      <c r="N13654" s="2"/>
      <c r="O13654" s="2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</row>
    <row r="13655">
      <c r="A13655" s="2"/>
      <c r="B13655" s="2"/>
      <c r="C13655" s="2"/>
      <c r="D13655" s="2"/>
      <c r="E13655" s="2"/>
      <c r="F13655" s="2"/>
      <c r="G13655" s="2"/>
      <c r="H13655" s="2"/>
      <c r="I13655" s="2"/>
      <c r="J13655" s="2"/>
      <c r="K13655" s="2"/>
      <c r="L13655" s="2"/>
      <c r="M13655" s="2"/>
      <c r="N13655" s="2"/>
      <c r="O13655" s="2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</row>
    <row r="13656">
      <c r="A13656" s="2"/>
      <c r="B13656" s="2"/>
      <c r="C13656" s="2"/>
      <c r="D13656" s="2"/>
      <c r="E13656" s="2"/>
      <c r="F13656" s="2"/>
      <c r="G13656" s="2"/>
      <c r="H13656" s="2"/>
      <c r="I13656" s="2"/>
      <c r="J13656" s="2"/>
      <c r="K13656" s="2"/>
      <c r="L13656" s="2"/>
      <c r="M13656" s="2"/>
      <c r="N13656" s="2"/>
      <c r="O13656" s="2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</row>
    <row r="13657">
      <c r="A13657" s="2"/>
      <c r="B13657" s="2"/>
      <c r="C13657" s="2"/>
      <c r="D13657" s="2"/>
      <c r="E13657" s="2"/>
      <c r="F13657" s="2"/>
      <c r="G13657" s="2"/>
      <c r="H13657" s="2"/>
      <c r="I13657" s="2"/>
      <c r="J13657" s="2"/>
      <c r="K13657" s="2"/>
      <c r="L13657" s="2"/>
      <c r="M13657" s="2"/>
      <c r="N13657" s="2"/>
      <c r="O13657" s="2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</row>
    <row r="13658">
      <c r="A13658" s="2"/>
      <c r="B13658" s="2"/>
      <c r="C13658" s="2"/>
      <c r="D13658" s="2"/>
      <c r="E13658" s="2"/>
      <c r="F13658" s="2"/>
      <c r="G13658" s="2"/>
      <c r="H13658" s="2"/>
      <c r="I13658" s="2"/>
      <c r="J13658" s="2"/>
      <c r="K13658" s="2"/>
      <c r="L13658" s="2"/>
      <c r="M13658" s="2"/>
      <c r="N13658" s="2"/>
      <c r="O13658" s="2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</row>
    <row r="13659">
      <c r="A13659" s="2"/>
      <c r="B13659" s="2"/>
      <c r="C13659" s="2"/>
      <c r="D13659" s="2"/>
      <c r="E13659" s="2"/>
      <c r="F13659" s="2"/>
      <c r="G13659" s="2"/>
      <c r="H13659" s="2"/>
      <c r="I13659" s="2"/>
      <c r="J13659" s="2"/>
      <c r="K13659" s="2"/>
      <c r="L13659" s="2"/>
      <c r="M13659" s="2"/>
      <c r="N13659" s="2"/>
      <c r="O13659" s="2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</row>
    <row r="13660">
      <c r="A13660" s="2"/>
      <c r="B13660" s="2"/>
      <c r="C13660" s="2"/>
      <c r="D13660" s="2"/>
      <c r="E13660" s="2"/>
      <c r="F13660" s="2"/>
      <c r="G13660" s="2"/>
      <c r="H13660" s="2"/>
      <c r="I13660" s="2"/>
      <c r="J13660" s="2"/>
      <c r="K13660" s="2"/>
      <c r="L13660" s="2"/>
      <c r="M13660" s="2"/>
      <c r="N13660" s="2"/>
      <c r="O13660" s="2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</row>
    <row r="13661">
      <c r="A13661" s="2"/>
      <c r="B13661" s="2"/>
      <c r="C13661" s="2"/>
      <c r="D13661" s="2"/>
      <c r="E13661" s="2"/>
      <c r="F13661" s="2"/>
      <c r="G13661" s="2"/>
      <c r="H13661" s="2"/>
      <c r="I13661" s="2"/>
      <c r="J13661" s="2"/>
      <c r="K13661" s="2"/>
      <c r="L13661" s="2"/>
      <c r="M13661" s="2"/>
      <c r="N13661" s="2"/>
      <c r="O13661" s="2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</row>
    <row r="13662">
      <c r="A13662" s="2"/>
      <c r="B13662" s="2"/>
      <c r="C13662" s="2"/>
      <c r="D13662" s="2"/>
      <c r="E13662" s="2"/>
      <c r="F13662" s="2"/>
      <c r="G13662" s="2"/>
      <c r="H13662" s="2"/>
      <c r="I13662" s="2"/>
      <c r="J13662" s="2"/>
      <c r="K13662" s="2"/>
      <c r="L13662" s="2"/>
      <c r="M13662" s="2"/>
      <c r="N13662" s="2"/>
      <c r="O13662" s="2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</row>
    <row r="13663">
      <c r="A13663" s="2"/>
      <c r="B13663" s="2"/>
      <c r="C13663" s="2"/>
      <c r="D13663" s="2"/>
      <c r="E13663" s="2"/>
      <c r="F13663" s="2"/>
      <c r="G13663" s="2"/>
      <c r="H13663" s="2"/>
      <c r="I13663" s="2"/>
      <c r="J13663" s="2"/>
      <c r="K13663" s="2"/>
      <c r="L13663" s="2"/>
      <c r="M13663" s="2"/>
      <c r="N13663" s="2"/>
      <c r="O13663" s="2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</row>
    <row r="13664">
      <c r="A13664" s="2"/>
      <c r="B13664" s="2"/>
      <c r="C13664" s="2"/>
      <c r="D13664" s="2"/>
      <c r="E13664" s="2"/>
      <c r="F13664" s="2"/>
      <c r="G13664" s="2"/>
      <c r="H13664" s="2"/>
      <c r="I13664" s="2"/>
      <c r="J13664" s="2"/>
      <c r="K13664" s="2"/>
      <c r="L13664" s="2"/>
      <c r="M13664" s="2"/>
      <c r="N13664" s="2"/>
      <c r="O13664" s="2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</row>
    <row r="13665">
      <c r="A13665" s="2"/>
      <c r="B13665" s="2"/>
      <c r="C13665" s="2"/>
      <c r="D13665" s="2"/>
      <c r="E13665" s="2"/>
      <c r="F13665" s="2"/>
      <c r="G13665" s="2"/>
      <c r="H13665" s="2"/>
      <c r="I13665" s="2"/>
      <c r="J13665" s="2"/>
      <c r="K13665" s="2"/>
      <c r="L13665" s="2"/>
      <c r="M13665" s="2"/>
      <c r="N13665" s="2"/>
      <c r="O13665" s="2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</row>
    <row r="13666">
      <c r="A13666" s="2"/>
      <c r="B13666" s="2"/>
      <c r="C13666" s="2"/>
      <c r="D13666" s="2"/>
      <c r="E13666" s="2"/>
      <c r="F13666" s="2"/>
      <c r="G13666" s="2"/>
      <c r="H13666" s="2"/>
      <c r="I13666" s="2"/>
      <c r="J13666" s="2"/>
      <c r="K13666" s="2"/>
      <c r="L13666" s="2"/>
      <c r="M13666" s="2"/>
      <c r="N13666" s="2"/>
      <c r="O13666" s="2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</row>
    <row r="13667">
      <c r="A13667" s="2"/>
      <c r="B13667" s="2"/>
      <c r="C13667" s="2"/>
      <c r="D13667" s="2"/>
      <c r="E13667" s="2"/>
      <c r="F13667" s="2"/>
      <c r="G13667" s="2"/>
      <c r="H13667" s="2"/>
      <c r="I13667" s="2"/>
      <c r="J13667" s="2"/>
      <c r="K13667" s="2"/>
      <c r="L13667" s="2"/>
      <c r="M13667" s="2"/>
      <c r="N13667" s="2"/>
      <c r="O13667" s="2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</row>
    <row r="13668">
      <c r="A13668" s="2"/>
      <c r="B13668" s="2"/>
      <c r="C13668" s="2"/>
      <c r="D13668" s="2"/>
      <c r="E13668" s="2"/>
      <c r="F13668" s="2"/>
      <c r="G13668" s="2"/>
      <c r="H13668" s="2"/>
      <c r="I13668" s="2"/>
      <c r="J13668" s="2"/>
      <c r="K13668" s="2"/>
      <c r="L13668" s="2"/>
      <c r="M13668" s="2"/>
      <c r="N13668" s="2"/>
      <c r="O13668" s="2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</row>
    <row r="13669">
      <c r="A13669" s="2"/>
      <c r="B13669" s="2"/>
      <c r="C13669" s="2"/>
      <c r="D13669" s="2"/>
      <c r="E13669" s="2"/>
      <c r="F13669" s="2"/>
      <c r="G13669" s="2"/>
      <c r="H13669" s="2"/>
      <c r="I13669" s="2"/>
      <c r="J13669" s="2"/>
      <c r="K13669" s="2"/>
      <c r="L13669" s="2"/>
      <c r="M13669" s="2"/>
      <c r="N13669" s="2"/>
      <c r="O13669" s="2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</row>
    <row r="13670">
      <c r="A13670" s="2"/>
      <c r="B13670" s="2"/>
      <c r="C13670" s="2"/>
      <c r="D13670" s="2"/>
      <c r="E13670" s="2"/>
      <c r="F13670" s="2"/>
      <c r="G13670" s="2"/>
      <c r="H13670" s="2"/>
      <c r="I13670" s="2"/>
      <c r="J13670" s="2"/>
      <c r="K13670" s="2"/>
      <c r="L13670" s="2"/>
      <c r="M13670" s="2"/>
      <c r="N13670" s="2"/>
      <c r="O13670" s="2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</row>
    <row r="13671">
      <c r="A13671" s="2"/>
      <c r="B13671" s="2"/>
      <c r="C13671" s="2"/>
      <c r="D13671" s="2"/>
      <c r="E13671" s="2"/>
      <c r="F13671" s="2"/>
      <c r="G13671" s="2"/>
      <c r="H13671" s="2"/>
      <c r="I13671" s="2"/>
      <c r="J13671" s="2"/>
      <c r="K13671" s="2"/>
      <c r="L13671" s="2"/>
      <c r="M13671" s="2"/>
      <c r="N13671" s="2"/>
      <c r="O13671" s="2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</row>
    <row r="13672">
      <c r="A13672" s="2"/>
      <c r="B13672" s="2"/>
      <c r="C13672" s="2"/>
      <c r="D13672" s="2"/>
      <c r="E13672" s="2"/>
      <c r="F13672" s="2"/>
      <c r="G13672" s="2"/>
      <c r="H13672" s="2"/>
      <c r="I13672" s="2"/>
      <c r="J13672" s="2"/>
      <c r="K13672" s="2"/>
      <c r="L13672" s="2"/>
      <c r="M13672" s="2"/>
      <c r="N13672" s="2"/>
      <c r="O13672" s="2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</row>
    <row r="13673">
      <c r="A13673" s="2"/>
      <c r="B13673" s="2"/>
      <c r="C13673" s="2"/>
      <c r="D13673" s="2"/>
      <c r="E13673" s="2"/>
      <c r="F13673" s="2"/>
      <c r="G13673" s="2"/>
      <c r="H13673" s="2"/>
      <c r="I13673" s="2"/>
      <c r="J13673" s="2"/>
      <c r="K13673" s="2"/>
      <c r="L13673" s="2"/>
      <c r="M13673" s="2"/>
      <c r="N13673" s="2"/>
      <c r="O13673" s="2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</row>
    <row r="13674">
      <c r="A13674" s="2"/>
      <c r="B13674" s="2"/>
      <c r="C13674" s="2"/>
      <c r="D13674" s="2"/>
      <c r="E13674" s="2"/>
      <c r="F13674" s="2"/>
      <c r="G13674" s="2"/>
      <c r="H13674" s="2"/>
      <c r="I13674" s="2"/>
      <c r="J13674" s="2"/>
      <c r="K13674" s="2"/>
      <c r="L13674" s="2"/>
      <c r="M13674" s="2"/>
      <c r="N13674" s="2"/>
      <c r="O13674" s="2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</row>
    <row r="13675">
      <c r="A13675" s="2"/>
      <c r="B13675" s="2"/>
      <c r="C13675" s="2"/>
      <c r="D13675" s="2"/>
      <c r="E13675" s="2"/>
      <c r="F13675" s="2"/>
      <c r="G13675" s="2"/>
      <c r="H13675" s="2"/>
      <c r="I13675" s="2"/>
      <c r="J13675" s="2"/>
      <c r="K13675" s="2"/>
      <c r="L13675" s="2"/>
      <c r="M13675" s="2"/>
      <c r="N13675" s="2"/>
      <c r="O13675" s="2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</row>
    <row r="13676">
      <c r="A13676" s="2"/>
      <c r="B13676" s="2"/>
      <c r="C13676" s="2"/>
      <c r="D13676" s="2"/>
      <c r="E13676" s="2"/>
      <c r="F13676" s="2"/>
      <c r="G13676" s="2"/>
      <c r="H13676" s="2"/>
      <c r="I13676" s="2"/>
      <c r="J13676" s="2"/>
      <c r="K13676" s="2"/>
      <c r="L13676" s="2"/>
      <c r="M13676" s="2"/>
      <c r="N13676" s="2"/>
      <c r="O13676" s="2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</row>
    <row r="13677">
      <c r="A13677" s="2"/>
      <c r="B13677" s="2"/>
      <c r="C13677" s="2"/>
      <c r="D13677" s="2"/>
      <c r="E13677" s="2"/>
      <c r="F13677" s="2"/>
      <c r="G13677" s="2"/>
      <c r="H13677" s="2"/>
      <c r="I13677" s="2"/>
      <c r="J13677" s="2"/>
      <c r="K13677" s="2"/>
      <c r="L13677" s="2"/>
      <c r="M13677" s="2"/>
      <c r="N13677" s="2"/>
      <c r="O13677" s="2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</row>
    <row r="13678">
      <c r="A13678" s="2"/>
      <c r="B13678" s="2"/>
      <c r="C13678" s="2"/>
      <c r="D13678" s="2"/>
      <c r="E13678" s="2"/>
      <c r="F13678" s="2"/>
      <c r="G13678" s="2"/>
      <c r="H13678" s="2"/>
      <c r="I13678" s="2"/>
      <c r="J13678" s="2"/>
      <c r="K13678" s="2"/>
      <c r="L13678" s="2"/>
      <c r="M13678" s="2"/>
      <c r="N13678" s="2"/>
      <c r="O13678" s="2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</row>
    <row r="13679">
      <c r="A13679" s="2"/>
      <c r="B13679" s="2"/>
      <c r="C13679" s="2"/>
      <c r="D13679" s="2"/>
      <c r="E13679" s="2"/>
      <c r="F13679" s="2"/>
      <c r="G13679" s="2"/>
      <c r="H13679" s="2"/>
      <c r="I13679" s="2"/>
      <c r="J13679" s="2"/>
      <c r="K13679" s="2"/>
      <c r="L13679" s="2"/>
      <c r="M13679" s="2"/>
      <c r="N13679" s="2"/>
      <c r="O13679" s="2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</row>
    <row r="13680">
      <c r="A13680" s="2"/>
      <c r="B13680" s="2"/>
      <c r="C13680" s="2"/>
      <c r="D13680" s="2"/>
      <c r="E13680" s="2"/>
      <c r="F13680" s="2"/>
      <c r="G13680" s="2"/>
      <c r="H13680" s="2"/>
      <c r="I13680" s="2"/>
      <c r="J13680" s="2"/>
      <c r="K13680" s="2"/>
      <c r="L13680" s="2"/>
      <c r="M13680" s="2"/>
      <c r="N13680" s="2"/>
      <c r="O13680" s="2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</row>
    <row r="13681">
      <c r="A13681" s="2"/>
      <c r="B13681" s="2"/>
      <c r="C13681" s="2"/>
      <c r="D13681" s="2"/>
      <c r="E13681" s="2"/>
      <c r="F13681" s="2"/>
      <c r="G13681" s="2"/>
      <c r="H13681" s="2"/>
      <c r="I13681" s="2"/>
      <c r="J13681" s="2"/>
      <c r="K13681" s="2"/>
      <c r="L13681" s="2"/>
      <c r="M13681" s="2"/>
      <c r="N13681" s="2"/>
      <c r="O13681" s="2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</row>
    <row r="13682">
      <c r="A13682" s="2"/>
      <c r="B13682" s="2"/>
      <c r="C13682" s="2"/>
      <c r="D13682" s="2"/>
      <c r="E13682" s="2"/>
      <c r="F13682" s="2"/>
      <c r="G13682" s="2"/>
      <c r="H13682" s="2"/>
      <c r="I13682" s="2"/>
      <c r="J13682" s="2"/>
      <c r="K13682" s="2"/>
      <c r="L13682" s="2"/>
      <c r="M13682" s="2"/>
      <c r="N13682" s="2"/>
      <c r="O13682" s="2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</row>
    <row r="13683">
      <c r="A13683" s="2"/>
      <c r="B13683" s="2"/>
      <c r="C13683" s="2"/>
      <c r="D13683" s="2"/>
      <c r="E13683" s="2"/>
      <c r="F13683" s="2"/>
      <c r="G13683" s="2"/>
      <c r="H13683" s="2"/>
      <c r="I13683" s="2"/>
      <c r="J13683" s="2"/>
      <c r="K13683" s="2"/>
      <c r="L13683" s="2"/>
      <c r="M13683" s="2"/>
      <c r="N13683" s="2"/>
      <c r="O13683" s="2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</row>
    <row r="13684">
      <c r="A13684" s="2"/>
      <c r="B13684" s="2"/>
      <c r="C13684" s="2"/>
      <c r="D13684" s="2"/>
      <c r="E13684" s="2"/>
      <c r="F13684" s="2"/>
      <c r="G13684" s="2"/>
      <c r="H13684" s="2"/>
      <c r="I13684" s="2"/>
      <c r="J13684" s="2"/>
      <c r="K13684" s="2"/>
      <c r="L13684" s="2"/>
      <c r="M13684" s="2"/>
      <c r="N13684" s="2"/>
      <c r="O13684" s="2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</row>
    <row r="13685">
      <c r="A13685" s="2"/>
      <c r="B13685" s="2"/>
      <c r="C13685" s="2"/>
      <c r="D13685" s="2"/>
      <c r="E13685" s="2"/>
      <c r="F13685" s="2"/>
      <c r="G13685" s="2"/>
      <c r="H13685" s="2"/>
      <c r="I13685" s="2"/>
      <c r="J13685" s="2"/>
      <c r="K13685" s="2"/>
      <c r="L13685" s="2"/>
      <c r="M13685" s="2"/>
      <c r="N13685" s="2"/>
      <c r="O13685" s="2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</row>
    <row r="13686">
      <c r="A13686" s="2"/>
      <c r="B13686" s="2"/>
      <c r="C13686" s="2"/>
      <c r="D13686" s="2"/>
      <c r="E13686" s="2"/>
      <c r="F13686" s="2"/>
      <c r="G13686" s="2"/>
      <c r="H13686" s="2"/>
      <c r="I13686" s="2"/>
      <c r="J13686" s="2"/>
      <c r="K13686" s="2"/>
      <c r="L13686" s="2"/>
      <c r="M13686" s="2"/>
      <c r="N13686" s="2"/>
      <c r="O13686" s="2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</row>
    <row r="13687">
      <c r="A13687" s="2"/>
      <c r="B13687" s="2"/>
      <c r="C13687" s="2"/>
      <c r="D13687" s="2"/>
      <c r="E13687" s="2"/>
      <c r="F13687" s="2"/>
      <c r="G13687" s="2"/>
      <c r="H13687" s="2"/>
      <c r="I13687" s="2"/>
      <c r="J13687" s="2"/>
      <c r="K13687" s="2"/>
      <c r="L13687" s="2"/>
      <c r="M13687" s="2"/>
      <c r="N13687" s="2"/>
      <c r="O13687" s="2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</row>
    <row r="13688">
      <c r="A13688" s="2"/>
      <c r="B13688" s="2"/>
      <c r="C13688" s="2"/>
      <c r="D13688" s="2"/>
      <c r="E13688" s="2"/>
      <c r="F13688" s="2"/>
      <c r="G13688" s="2"/>
      <c r="H13688" s="2"/>
      <c r="I13688" s="2"/>
      <c r="J13688" s="2"/>
      <c r="K13688" s="2"/>
      <c r="L13688" s="2"/>
      <c r="M13688" s="2"/>
      <c r="N13688" s="2"/>
      <c r="O13688" s="2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</row>
    <row r="13689">
      <c r="A13689" s="2"/>
      <c r="B13689" s="2"/>
      <c r="C13689" s="2"/>
      <c r="D13689" s="2"/>
      <c r="E13689" s="2"/>
      <c r="F13689" s="2"/>
      <c r="G13689" s="2"/>
      <c r="H13689" s="2"/>
      <c r="I13689" s="2"/>
      <c r="J13689" s="2"/>
      <c r="K13689" s="2"/>
      <c r="L13689" s="2"/>
      <c r="M13689" s="2"/>
      <c r="N13689" s="2"/>
      <c r="O13689" s="2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</row>
    <row r="13690">
      <c r="A13690" s="2"/>
      <c r="B13690" s="2"/>
      <c r="C13690" s="2"/>
      <c r="D13690" s="2"/>
      <c r="E13690" s="2"/>
      <c r="F13690" s="2"/>
      <c r="G13690" s="2"/>
      <c r="H13690" s="2"/>
      <c r="I13690" s="2"/>
      <c r="J13690" s="2"/>
      <c r="K13690" s="2"/>
      <c r="L13690" s="2"/>
      <c r="M13690" s="2"/>
      <c r="N13690" s="2"/>
      <c r="O13690" s="2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</row>
    <row r="13691">
      <c r="A13691" s="2"/>
      <c r="B13691" s="2"/>
      <c r="C13691" s="2"/>
      <c r="D13691" s="2"/>
      <c r="E13691" s="2"/>
      <c r="F13691" s="2"/>
      <c r="G13691" s="2"/>
      <c r="H13691" s="2"/>
      <c r="I13691" s="2"/>
      <c r="J13691" s="2"/>
      <c r="K13691" s="2"/>
      <c r="L13691" s="2"/>
      <c r="M13691" s="2"/>
      <c r="N13691" s="2"/>
      <c r="O13691" s="2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</row>
    <row r="13692">
      <c r="A13692" s="2"/>
      <c r="B13692" s="2"/>
      <c r="C13692" s="2"/>
      <c r="D13692" s="2"/>
      <c r="E13692" s="2"/>
      <c r="F13692" s="2"/>
      <c r="G13692" s="2"/>
      <c r="H13692" s="2"/>
      <c r="I13692" s="2"/>
      <c r="J13692" s="2"/>
      <c r="K13692" s="2"/>
      <c r="L13692" s="2"/>
      <c r="M13692" s="2"/>
      <c r="N13692" s="2"/>
      <c r="O13692" s="2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</row>
    <row r="13693">
      <c r="A13693" s="2"/>
      <c r="B13693" s="2"/>
      <c r="C13693" s="2"/>
      <c r="D13693" s="2"/>
      <c r="E13693" s="2"/>
      <c r="F13693" s="2"/>
      <c r="G13693" s="2"/>
      <c r="H13693" s="2"/>
      <c r="I13693" s="2"/>
      <c r="J13693" s="2"/>
      <c r="K13693" s="2"/>
      <c r="L13693" s="2"/>
      <c r="M13693" s="2"/>
      <c r="N13693" s="2"/>
      <c r="O13693" s="2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</row>
    <row r="13694">
      <c r="A13694" s="2"/>
      <c r="B13694" s="2"/>
      <c r="C13694" s="2"/>
      <c r="D13694" s="2"/>
      <c r="E13694" s="2"/>
      <c r="F13694" s="2"/>
      <c r="G13694" s="2"/>
      <c r="H13694" s="2"/>
      <c r="I13694" s="2"/>
      <c r="J13694" s="2"/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</row>
    <row r="13695">
      <c r="A13695" s="2"/>
      <c r="B13695" s="2"/>
      <c r="C13695" s="2"/>
      <c r="D13695" s="2"/>
      <c r="E13695" s="2"/>
      <c r="F13695" s="2"/>
      <c r="G13695" s="2"/>
      <c r="H13695" s="2"/>
      <c r="I13695" s="2"/>
      <c r="J13695" s="2"/>
      <c r="K13695" s="2"/>
      <c r="L13695" s="2"/>
      <c r="M13695" s="2"/>
      <c r="N13695" s="2"/>
      <c r="O13695" s="2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</row>
    <row r="13696">
      <c r="A13696" s="2"/>
      <c r="B13696" s="2"/>
      <c r="C13696" s="2"/>
      <c r="D13696" s="2"/>
      <c r="E13696" s="2"/>
      <c r="F13696" s="2"/>
      <c r="G13696" s="2"/>
      <c r="H13696" s="2"/>
      <c r="I13696" s="2"/>
      <c r="J13696" s="2"/>
      <c r="K13696" s="2"/>
      <c r="L13696" s="2"/>
      <c r="M13696" s="2"/>
      <c r="N13696" s="2"/>
      <c r="O13696" s="2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</row>
    <row r="13697">
      <c r="A13697" s="2"/>
      <c r="B13697" s="2"/>
      <c r="C13697" s="2"/>
      <c r="D13697" s="2"/>
      <c r="E13697" s="2"/>
      <c r="F13697" s="2"/>
      <c r="G13697" s="2"/>
      <c r="H13697" s="2"/>
      <c r="I13697" s="2"/>
      <c r="J13697" s="2"/>
      <c r="K13697" s="2"/>
      <c r="L13697" s="2"/>
      <c r="M13697" s="2"/>
      <c r="N13697" s="2"/>
      <c r="O13697" s="2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</row>
    <row r="13698">
      <c r="A13698" s="2"/>
      <c r="B13698" s="2"/>
      <c r="C13698" s="2"/>
      <c r="D13698" s="2"/>
      <c r="E13698" s="2"/>
      <c r="F13698" s="2"/>
      <c r="G13698" s="2"/>
      <c r="H13698" s="2"/>
      <c r="I13698" s="2"/>
      <c r="J13698" s="2"/>
      <c r="K13698" s="2"/>
      <c r="L13698" s="2"/>
      <c r="M13698" s="2"/>
      <c r="N13698" s="2"/>
      <c r="O13698" s="2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</row>
    <row r="13699">
      <c r="A13699" s="2"/>
      <c r="B13699" s="2"/>
      <c r="C13699" s="2"/>
      <c r="D13699" s="2"/>
      <c r="E13699" s="2"/>
      <c r="F13699" s="2"/>
      <c r="G13699" s="2"/>
      <c r="H13699" s="2"/>
      <c r="I13699" s="2"/>
      <c r="J13699" s="2"/>
      <c r="K13699" s="2"/>
      <c r="L13699" s="2"/>
      <c r="M13699" s="2"/>
      <c r="N13699" s="2"/>
      <c r="O13699" s="2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</row>
    <row r="13700">
      <c r="A13700" s="2"/>
      <c r="B13700" s="2"/>
      <c r="C13700" s="2"/>
      <c r="D13700" s="2"/>
      <c r="E13700" s="2"/>
      <c r="F13700" s="2"/>
      <c r="G13700" s="2"/>
      <c r="H13700" s="2"/>
      <c r="I13700" s="2"/>
      <c r="J13700" s="2"/>
      <c r="K13700" s="2"/>
      <c r="L13700" s="2"/>
      <c r="M13700" s="2"/>
      <c r="N13700" s="2"/>
      <c r="O13700" s="2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</row>
    <row r="13701">
      <c r="A13701" s="2"/>
      <c r="B13701" s="2"/>
      <c r="C13701" s="2"/>
      <c r="D13701" s="2"/>
      <c r="E13701" s="2"/>
      <c r="F13701" s="2"/>
      <c r="G13701" s="2"/>
      <c r="H13701" s="2"/>
      <c r="I13701" s="2"/>
      <c r="J13701" s="2"/>
      <c r="K13701" s="2"/>
      <c r="L13701" s="2"/>
      <c r="M13701" s="2"/>
      <c r="N13701" s="2"/>
      <c r="O13701" s="2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</row>
    <row r="13702">
      <c r="A13702" s="2"/>
      <c r="B13702" s="2"/>
      <c r="C13702" s="2"/>
      <c r="D13702" s="2"/>
      <c r="E13702" s="2"/>
      <c r="F13702" s="2"/>
      <c r="G13702" s="2"/>
      <c r="H13702" s="2"/>
      <c r="I13702" s="2"/>
      <c r="J13702" s="2"/>
      <c r="K13702" s="2"/>
      <c r="L13702" s="2"/>
      <c r="M13702" s="2"/>
      <c r="N13702" s="2"/>
      <c r="O13702" s="2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</row>
    <row r="13703">
      <c r="A13703" s="2"/>
      <c r="B13703" s="2"/>
      <c r="C13703" s="2"/>
      <c r="D13703" s="2"/>
      <c r="E13703" s="2"/>
      <c r="F13703" s="2"/>
      <c r="G13703" s="2"/>
      <c r="H13703" s="2"/>
      <c r="I13703" s="2"/>
      <c r="J13703" s="2"/>
      <c r="K13703" s="2"/>
      <c r="L13703" s="2"/>
      <c r="M13703" s="2"/>
      <c r="N13703" s="2"/>
      <c r="O13703" s="2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</row>
    <row r="13704">
      <c r="A13704" s="2"/>
      <c r="B13704" s="2"/>
      <c r="C13704" s="2"/>
      <c r="D13704" s="2"/>
      <c r="E13704" s="2"/>
      <c r="F13704" s="2"/>
      <c r="G13704" s="2"/>
      <c r="H13704" s="2"/>
      <c r="I13704" s="2"/>
      <c r="J13704" s="2"/>
      <c r="K13704" s="2"/>
      <c r="L13704" s="2"/>
      <c r="M13704" s="2"/>
      <c r="N13704" s="2"/>
      <c r="O13704" s="2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</row>
    <row r="13705">
      <c r="A13705" s="2"/>
      <c r="B13705" s="2"/>
      <c r="C13705" s="2"/>
      <c r="D13705" s="2"/>
      <c r="E13705" s="2"/>
      <c r="F13705" s="2"/>
      <c r="G13705" s="2"/>
      <c r="H13705" s="2"/>
      <c r="I13705" s="2"/>
      <c r="J13705" s="2"/>
      <c r="K13705" s="2"/>
      <c r="L13705" s="2"/>
      <c r="M13705" s="2"/>
      <c r="N13705" s="2"/>
      <c r="O13705" s="2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</row>
    <row r="13706">
      <c r="A13706" s="2"/>
      <c r="B13706" s="2"/>
      <c r="C13706" s="2"/>
      <c r="D13706" s="2"/>
      <c r="E13706" s="2"/>
      <c r="F13706" s="2"/>
      <c r="G13706" s="2"/>
      <c r="H13706" s="2"/>
      <c r="I13706" s="2"/>
      <c r="J13706" s="2"/>
      <c r="K13706" s="2"/>
      <c r="L13706" s="2"/>
      <c r="M13706" s="2"/>
      <c r="N13706" s="2"/>
      <c r="O13706" s="2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</row>
    <row r="13707">
      <c r="A13707" s="2"/>
      <c r="B13707" s="2"/>
      <c r="C13707" s="2"/>
      <c r="D13707" s="2"/>
      <c r="E13707" s="2"/>
      <c r="F13707" s="2"/>
      <c r="G13707" s="2"/>
      <c r="H13707" s="2"/>
      <c r="I13707" s="2"/>
      <c r="J13707" s="2"/>
      <c r="K13707" s="2"/>
      <c r="L13707" s="2"/>
      <c r="M13707" s="2"/>
      <c r="N13707" s="2"/>
      <c r="O13707" s="2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</row>
    <row r="13708">
      <c r="A13708" s="2"/>
      <c r="B13708" s="2"/>
      <c r="C13708" s="2"/>
      <c r="D13708" s="2"/>
      <c r="E13708" s="2"/>
      <c r="F13708" s="2"/>
      <c r="G13708" s="2"/>
      <c r="H13708" s="2"/>
      <c r="I13708" s="2"/>
      <c r="J13708" s="2"/>
      <c r="K13708" s="2"/>
      <c r="L13708" s="2"/>
      <c r="M13708" s="2"/>
      <c r="N13708" s="2"/>
      <c r="O13708" s="2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</row>
    <row r="13709">
      <c r="A13709" s="2"/>
      <c r="B13709" s="2"/>
      <c r="C13709" s="2"/>
      <c r="D13709" s="2"/>
      <c r="E13709" s="2"/>
      <c r="F13709" s="2"/>
      <c r="G13709" s="2"/>
      <c r="H13709" s="2"/>
      <c r="I13709" s="2"/>
      <c r="J13709" s="2"/>
      <c r="K13709" s="2"/>
      <c r="L13709" s="2"/>
      <c r="M13709" s="2"/>
      <c r="N13709" s="2"/>
      <c r="O13709" s="2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</row>
    <row r="13710">
      <c r="A13710" s="2"/>
      <c r="B13710" s="2"/>
      <c r="C13710" s="2"/>
      <c r="D13710" s="2"/>
      <c r="E13710" s="2"/>
      <c r="F13710" s="2"/>
      <c r="G13710" s="2"/>
      <c r="H13710" s="2"/>
      <c r="I13710" s="2"/>
      <c r="J13710" s="2"/>
      <c r="K13710" s="2"/>
      <c r="L13710" s="2"/>
      <c r="M13710" s="2"/>
      <c r="N13710" s="2"/>
      <c r="O13710" s="2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</row>
    <row r="13711">
      <c r="A13711" s="2"/>
      <c r="B13711" s="2"/>
      <c r="C13711" s="2"/>
      <c r="D13711" s="2"/>
      <c r="E13711" s="2"/>
      <c r="F13711" s="2"/>
      <c r="G13711" s="2"/>
      <c r="H13711" s="2"/>
      <c r="I13711" s="2"/>
      <c r="J13711" s="2"/>
      <c r="K13711" s="2"/>
      <c r="L13711" s="2"/>
      <c r="M13711" s="2"/>
      <c r="N13711" s="2"/>
      <c r="O13711" s="2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</row>
    <row r="13712">
      <c r="A13712" s="2"/>
      <c r="B13712" s="2"/>
      <c r="C13712" s="2"/>
      <c r="D13712" s="2"/>
      <c r="E13712" s="2"/>
      <c r="F13712" s="2"/>
      <c r="G13712" s="2"/>
      <c r="H13712" s="2"/>
      <c r="I13712" s="2"/>
      <c r="J13712" s="2"/>
      <c r="K13712" s="2"/>
      <c r="L13712" s="2"/>
      <c r="M13712" s="2"/>
      <c r="N13712" s="2"/>
      <c r="O13712" s="2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</row>
    <row r="13713">
      <c r="A13713" s="2"/>
      <c r="B13713" s="2"/>
      <c r="C13713" s="2"/>
      <c r="D13713" s="2"/>
      <c r="E13713" s="2"/>
      <c r="F13713" s="2"/>
      <c r="G13713" s="2"/>
      <c r="H13713" s="2"/>
      <c r="I13713" s="2"/>
      <c r="J13713" s="2"/>
      <c r="K13713" s="2"/>
      <c r="L13713" s="2"/>
      <c r="M13713" s="2"/>
      <c r="N13713" s="2"/>
      <c r="O13713" s="2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</row>
    <row r="13714">
      <c r="A13714" s="2"/>
      <c r="B13714" s="2"/>
      <c r="C13714" s="2"/>
      <c r="D13714" s="2"/>
      <c r="E13714" s="2"/>
      <c r="F13714" s="2"/>
      <c r="G13714" s="2"/>
      <c r="H13714" s="2"/>
      <c r="I13714" s="2"/>
      <c r="J13714" s="2"/>
      <c r="K13714" s="2"/>
      <c r="L13714" s="2"/>
      <c r="M13714" s="2"/>
      <c r="N13714" s="2"/>
      <c r="O13714" s="2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</row>
    <row r="13715">
      <c r="A13715" s="2"/>
      <c r="B13715" s="2"/>
      <c r="C13715" s="2"/>
      <c r="D13715" s="2"/>
      <c r="E13715" s="2"/>
      <c r="F13715" s="2"/>
      <c r="G13715" s="2"/>
      <c r="H13715" s="2"/>
      <c r="I13715" s="2"/>
      <c r="J13715" s="2"/>
      <c r="K13715" s="2"/>
      <c r="L13715" s="2"/>
      <c r="M13715" s="2"/>
      <c r="N13715" s="2"/>
      <c r="O13715" s="2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</row>
    <row r="13716">
      <c r="A13716" s="2"/>
      <c r="B13716" s="2"/>
      <c r="C13716" s="2"/>
      <c r="D13716" s="2"/>
      <c r="E13716" s="2"/>
      <c r="F13716" s="2"/>
      <c r="G13716" s="2"/>
      <c r="H13716" s="2"/>
      <c r="I13716" s="2"/>
      <c r="J13716" s="2"/>
      <c r="K13716" s="2"/>
      <c r="L13716" s="2"/>
      <c r="M13716" s="2"/>
      <c r="N13716" s="2"/>
      <c r="O13716" s="2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</row>
    <row r="13717">
      <c r="A13717" s="2"/>
      <c r="B13717" s="2"/>
      <c r="C13717" s="2"/>
      <c r="D13717" s="2"/>
      <c r="E13717" s="2"/>
      <c r="F13717" s="2"/>
      <c r="G13717" s="2"/>
      <c r="H13717" s="2"/>
      <c r="I13717" s="2"/>
      <c r="J13717" s="2"/>
      <c r="K13717" s="2"/>
      <c r="L13717" s="2"/>
      <c r="M13717" s="2"/>
      <c r="N13717" s="2"/>
      <c r="O13717" s="2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</row>
    <row r="13718">
      <c r="A13718" s="2"/>
      <c r="B13718" s="2"/>
      <c r="C13718" s="2"/>
      <c r="D13718" s="2"/>
      <c r="E13718" s="2"/>
      <c r="F13718" s="2"/>
      <c r="G13718" s="2"/>
      <c r="H13718" s="2"/>
      <c r="I13718" s="2"/>
      <c r="J13718" s="2"/>
      <c r="K13718" s="2"/>
      <c r="L13718" s="2"/>
      <c r="M13718" s="2"/>
      <c r="N13718" s="2"/>
      <c r="O13718" s="2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</row>
    <row r="13719">
      <c r="A13719" s="2"/>
      <c r="B13719" s="2"/>
      <c r="C13719" s="2"/>
      <c r="D13719" s="2"/>
      <c r="E13719" s="2"/>
      <c r="F13719" s="2"/>
      <c r="G13719" s="2"/>
      <c r="H13719" s="2"/>
      <c r="I13719" s="2"/>
      <c r="J13719" s="2"/>
      <c r="K13719" s="2"/>
      <c r="L13719" s="2"/>
      <c r="M13719" s="2"/>
      <c r="N13719" s="2"/>
      <c r="O13719" s="2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</row>
    <row r="13720">
      <c r="A13720" s="2"/>
      <c r="B13720" s="2"/>
      <c r="C13720" s="2"/>
      <c r="D13720" s="2"/>
      <c r="E13720" s="2"/>
      <c r="F13720" s="2"/>
      <c r="G13720" s="2"/>
      <c r="H13720" s="2"/>
      <c r="I13720" s="2"/>
      <c r="J13720" s="2"/>
      <c r="K13720" s="2"/>
      <c r="L13720" s="2"/>
      <c r="M13720" s="2"/>
      <c r="N13720" s="2"/>
      <c r="O13720" s="2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</row>
    <row r="13721">
      <c r="A13721" s="2"/>
      <c r="B13721" s="2"/>
      <c r="C13721" s="2"/>
      <c r="D13721" s="2"/>
      <c r="E13721" s="2"/>
      <c r="F13721" s="2"/>
      <c r="G13721" s="2"/>
      <c r="H13721" s="2"/>
      <c r="I13721" s="2"/>
      <c r="J13721" s="2"/>
      <c r="K13721" s="2"/>
      <c r="L13721" s="2"/>
      <c r="M13721" s="2"/>
      <c r="N13721" s="2"/>
      <c r="O13721" s="2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</row>
    <row r="13722">
      <c r="A13722" s="2"/>
      <c r="B13722" s="2"/>
      <c r="C13722" s="2"/>
      <c r="D13722" s="2"/>
      <c r="E13722" s="2"/>
      <c r="F13722" s="2"/>
      <c r="G13722" s="2"/>
      <c r="H13722" s="2"/>
      <c r="I13722" s="2"/>
      <c r="J13722" s="2"/>
      <c r="K13722" s="2"/>
      <c r="L13722" s="2"/>
      <c r="M13722" s="2"/>
      <c r="N13722" s="2"/>
      <c r="O13722" s="2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</row>
    <row r="13723">
      <c r="A13723" s="2"/>
      <c r="B13723" s="2"/>
      <c r="C13723" s="2"/>
      <c r="D13723" s="2"/>
      <c r="E13723" s="2"/>
      <c r="F13723" s="2"/>
      <c r="G13723" s="2"/>
      <c r="H13723" s="2"/>
      <c r="I13723" s="2"/>
      <c r="J13723" s="2"/>
      <c r="K13723" s="2"/>
      <c r="L13723" s="2"/>
      <c r="M13723" s="2"/>
      <c r="N13723" s="2"/>
      <c r="O13723" s="2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</row>
    <row r="13724">
      <c r="A13724" s="2"/>
      <c r="B13724" s="2"/>
      <c r="C13724" s="2"/>
      <c r="D13724" s="2"/>
      <c r="E13724" s="2"/>
      <c r="F13724" s="2"/>
      <c r="G13724" s="2"/>
      <c r="H13724" s="2"/>
      <c r="I13724" s="2"/>
      <c r="J13724" s="2"/>
      <c r="K13724" s="2"/>
      <c r="L13724" s="2"/>
      <c r="M13724" s="2"/>
      <c r="N13724" s="2"/>
      <c r="O13724" s="2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</row>
    <row r="13725">
      <c r="A13725" s="2"/>
      <c r="B13725" s="2"/>
      <c r="C13725" s="2"/>
      <c r="D13725" s="2"/>
      <c r="E13725" s="2"/>
      <c r="F13725" s="2"/>
      <c r="G13725" s="2"/>
      <c r="H13725" s="2"/>
      <c r="I13725" s="2"/>
      <c r="J13725" s="2"/>
      <c r="K13725" s="2"/>
      <c r="L13725" s="2"/>
      <c r="M13725" s="2"/>
      <c r="N13725" s="2"/>
      <c r="O13725" s="2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</row>
    <row r="13726">
      <c r="A13726" s="2"/>
      <c r="B13726" s="2"/>
      <c r="C13726" s="2"/>
      <c r="D13726" s="2"/>
      <c r="E13726" s="2"/>
      <c r="F13726" s="2"/>
      <c r="G13726" s="2"/>
      <c r="H13726" s="2"/>
      <c r="I13726" s="2"/>
      <c r="J13726" s="2"/>
      <c r="K13726" s="2"/>
      <c r="L13726" s="2"/>
      <c r="M13726" s="2"/>
      <c r="N13726" s="2"/>
      <c r="O13726" s="2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</row>
    <row r="13727">
      <c r="A13727" s="2"/>
      <c r="B13727" s="2"/>
      <c r="C13727" s="2"/>
      <c r="D13727" s="2"/>
      <c r="E13727" s="2"/>
      <c r="F13727" s="2"/>
      <c r="G13727" s="2"/>
      <c r="H13727" s="2"/>
      <c r="I13727" s="2"/>
      <c r="J13727" s="2"/>
      <c r="K13727" s="2"/>
      <c r="L13727" s="2"/>
      <c r="M13727" s="2"/>
      <c r="N13727" s="2"/>
      <c r="O13727" s="2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</row>
    <row r="13728">
      <c r="A13728" s="2"/>
      <c r="B13728" s="2"/>
      <c r="C13728" s="2"/>
      <c r="D13728" s="2"/>
      <c r="E13728" s="2"/>
      <c r="F13728" s="2"/>
      <c r="G13728" s="2"/>
      <c r="H13728" s="2"/>
      <c r="I13728" s="2"/>
      <c r="J13728" s="2"/>
      <c r="K13728" s="2"/>
      <c r="L13728" s="2"/>
      <c r="M13728" s="2"/>
      <c r="N13728" s="2"/>
      <c r="O13728" s="2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</row>
    <row r="13729">
      <c r="A13729" s="2"/>
      <c r="B13729" s="2"/>
      <c r="C13729" s="2"/>
      <c r="D13729" s="2"/>
      <c r="E13729" s="2"/>
      <c r="F13729" s="2"/>
      <c r="G13729" s="2"/>
      <c r="H13729" s="2"/>
      <c r="I13729" s="2"/>
      <c r="J13729" s="2"/>
      <c r="K13729" s="2"/>
      <c r="L13729" s="2"/>
      <c r="M13729" s="2"/>
      <c r="N13729" s="2"/>
      <c r="O13729" s="2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</row>
    <row r="13730">
      <c r="A13730" s="2"/>
      <c r="B13730" s="2"/>
      <c r="C13730" s="2"/>
      <c r="D13730" s="2"/>
      <c r="E13730" s="2"/>
      <c r="F13730" s="2"/>
      <c r="G13730" s="2"/>
      <c r="H13730" s="2"/>
      <c r="I13730" s="2"/>
      <c r="J13730" s="2"/>
      <c r="K13730" s="2"/>
      <c r="L13730" s="2"/>
      <c r="M13730" s="2"/>
      <c r="N13730" s="2"/>
      <c r="O13730" s="2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</row>
    <row r="13731">
      <c r="A13731" s="2"/>
      <c r="B13731" s="2"/>
      <c r="C13731" s="2"/>
      <c r="D13731" s="2"/>
      <c r="E13731" s="2"/>
      <c r="F13731" s="2"/>
      <c r="G13731" s="2"/>
      <c r="H13731" s="2"/>
      <c r="I13731" s="2"/>
      <c r="J13731" s="2"/>
      <c r="K13731" s="2"/>
      <c r="L13731" s="2"/>
      <c r="M13731" s="2"/>
      <c r="N13731" s="2"/>
      <c r="O13731" s="2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</row>
    <row r="13732">
      <c r="A13732" s="2"/>
      <c r="B13732" s="2"/>
      <c r="C13732" s="2"/>
      <c r="D13732" s="2"/>
      <c r="E13732" s="2"/>
      <c r="F13732" s="2"/>
      <c r="G13732" s="2"/>
      <c r="H13732" s="2"/>
      <c r="I13732" s="2"/>
      <c r="J13732" s="2"/>
      <c r="K13732" s="2"/>
      <c r="L13732" s="2"/>
      <c r="M13732" s="2"/>
      <c r="N13732" s="2"/>
      <c r="O13732" s="2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</row>
    <row r="13733">
      <c r="A13733" s="2"/>
      <c r="B13733" s="2"/>
      <c r="C13733" s="2"/>
      <c r="D13733" s="2"/>
      <c r="E13733" s="2"/>
      <c r="F13733" s="2"/>
      <c r="G13733" s="2"/>
      <c r="H13733" s="2"/>
      <c r="I13733" s="2"/>
      <c r="J13733" s="2"/>
      <c r="K13733" s="2"/>
      <c r="L13733" s="2"/>
      <c r="M13733" s="2"/>
      <c r="N13733" s="2"/>
      <c r="O13733" s="2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</row>
    <row r="13734">
      <c r="A13734" s="2"/>
      <c r="B13734" s="2"/>
      <c r="C13734" s="2"/>
      <c r="D13734" s="2"/>
      <c r="E13734" s="2"/>
      <c r="F13734" s="2"/>
      <c r="G13734" s="2"/>
      <c r="H13734" s="2"/>
      <c r="I13734" s="2"/>
      <c r="J13734" s="2"/>
      <c r="K13734" s="2"/>
      <c r="L13734" s="2"/>
      <c r="M13734" s="2"/>
      <c r="N13734" s="2"/>
      <c r="O13734" s="2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</row>
    <row r="13735">
      <c r="A13735" s="2"/>
      <c r="B13735" s="2"/>
      <c r="C13735" s="2"/>
      <c r="D13735" s="2"/>
      <c r="E13735" s="2"/>
      <c r="F13735" s="2"/>
      <c r="G13735" s="2"/>
      <c r="H13735" s="2"/>
      <c r="I13735" s="2"/>
      <c r="J13735" s="2"/>
      <c r="K13735" s="2"/>
      <c r="L13735" s="2"/>
      <c r="M13735" s="2"/>
      <c r="N13735" s="2"/>
      <c r="O13735" s="2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</row>
    <row r="13736">
      <c r="A13736" s="2"/>
      <c r="B13736" s="2"/>
      <c r="C13736" s="2"/>
      <c r="D13736" s="2"/>
      <c r="E13736" s="2"/>
      <c r="F13736" s="2"/>
      <c r="G13736" s="2"/>
      <c r="H13736" s="2"/>
      <c r="I13736" s="2"/>
      <c r="J13736" s="2"/>
      <c r="K13736" s="2"/>
      <c r="L13736" s="2"/>
      <c r="M13736" s="2"/>
      <c r="N13736" s="2"/>
      <c r="O13736" s="2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</row>
    <row r="13737">
      <c r="A13737" s="2"/>
      <c r="B13737" s="2"/>
      <c r="C13737" s="2"/>
      <c r="D13737" s="2"/>
      <c r="E13737" s="2"/>
      <c r="F13737" s="2"/>
      <c r="G13737" s="2"/>
      <c r="H13737" s="2"/>
      <c r="I13737" s="2"/>
      <c r="J13737" s="2"/>
      <c r="K13737" s="2"/>
      <c r="L13737" s="2"/>
      <c r="M13737" s="2"/>
      <c r="N13737" s="2"/>
      <c r="O13737" s="2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</row>
    <row r="13738">
      <c r="A13738" s="2"/>
      <c r="B13738" s="2"/>
      <c r="C13738" s="2"/>
      <c r="D13738" s="2"/>
      <c r="E13738" s="2"/>
      <c r="F13738" s="2"/>
      <c r="G13738" s="2"/>
      <c r="H13738" s="2"/>
      <c r="I13738" s="2"/>
      <c r="J13738" s="2"/>
      <c r="K13738" s="2"/>
      <c r="L13738" s="2"/>
      <c r="M13738" s="2"/>
      <c r="N13738" s="2"/>
      <c r="O13738" s="2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</row>
    <row r="13739">
      <c r="A13739" s="2"/>
      <c r="B13739" s="2"/>
      <c r="C13739" s="2"/>
      <c r="D13739" s="2"/>
      <c r="E13739" s="2"/>
      <c r="F13739" s="2"/>
      <c r="G13739" s="2"/>
      <c r="H13739" s="2"/>
      <c r="I13739" s="2"/>
      <c r="J13739" s="2"/>
      <c r="K13739" s="2"/>
      <c r="L13739" s="2"/>
      <c r="M13739" s="2"/>
      <c r="N13739" s="2"/>
      <c r="O13739" s="2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</row>
    <row r="13740">
      <c r="A13740" s="2"/>
      <c r="B13740" s="2"/>
      <c r="C13740" s="2"/>
      <c r="D13740" s="2"/>
      <c r="E13740" s="2"/>
      <c r="F13740" s="2"/>
      <c r="G13740" s="2"/>
      <c r="H13740" s="2"/>
      <c r="I13740" s="2"/>
      <c r="J13740" s="2"/>
      <c r="K13740" s="2"/>
      <c r="L13740" s="2"/>
      <c r="M13740" s="2"/>
      <c r="N13740" s="2"/>
      <c r="O13740" s="2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</row>
    <row r="13741">
      <c r="A13741" s="2"/>
      <c r="B13741" s="2"/>
      <c r="C13741" s="2"/>
      <c r="D13741" s="2"/>
      <c r="E13741" s="2"/>
      <c r="F13741" s="2"/>
      <c r="G13741" s="2"/>
      <c r="H13741" s="2"/>
      <c r="I13741" s="2"/>
      <c r="J13741" s="2"/>
      <c r="K13741" s="2"/>
      <c r="L13741" s="2"/>
      <c r="M13741" s="2"/>
      <c r="N13741" s="2"/>
      <c r="O13741" s="2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</row>
    <row r="13742">
      <c r="A13742" s="2"/>
      <c r="B13742" s="2"/>
      <c r="C13742" s="2"/>
      <c r="D13742" s="2"/>
      <c r="E13742" s="2"/>
      <c r="F13742" s="2"/>
      <c r="G13742" s="2"/>
      <c r="H13742" s="2"/>
      <c r="I13742" s="2"/>
      <c r="J13742" s="2"/>
      <c r="K13742" s="2"/>
      <c r="L13742" s="2"/>
      <c r="M13742" s="2"/>
      <c r="N13742" s="2"/>
      <c r="O13742" s="2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</row>
    <row r="13743">
      <c r="A13743" s="2"/>
      <c r="B13743" s="2"/>
      <c r="C13743" s="2"/>
      <c r="D13743" s="2"/>
      <c r="E13743" s="2"/>
      <c r="F13743" s="2"/>
      <c r="G13743" s="2"/>
      <c r="H13743" s="2"/>
      <c r="I13743" s="2"/>
      <c r="J13743" s="2"/>
      <c r="K13743" s="2"/>
      <c r="L13743" s="2"/>
      <c r="M13743" s="2"/>
      <c r="N13743" s="2"/>
      <c r="O13743" s="2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</row>
    <row r="13744">
      <c r="A13744" s="2"/>
      <c r="B13744" s="2"/>
      <c r="C13744" s="2"/>
      <c r="D13744" s="2"/>
      <c r="E13744" s="2"/>
      <c r="F13744" s="2"/>
      <c r="G13744" s="2"/>
      <c r="H13744" s="2"/>
      <c r="I13744" s="2"/>
      <c r="J13744" s="2"/>
      <c r="K13744" s="2"/>
      <c r="L13744" s="2"/>
      <c r="M13744" s="2"/>
      <c r="N13744" s="2"/>
      <c r="O13744" s="2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</row>
    <row r="13745">
      <c r="A13745" s="2"/>
      <c r="B13745" s="2"/>
      <c r="C13745" s="2"/>
      <c r="D13745" s="2"/>
      <c r="E13745" s="2"/>
      <c r="F13745" s="2"/>
      <c r="G13745" s="2"/>
      <c r="H13745" s="2"/>
      <c r="I13745" s="2"/>
      <c r="J13745" s="2"/>
      <c r="K13745" s="2"/>
      <c r="L13745" s="2"/>
      <c r="M13745" s="2"/>
      <c r="N13745" s="2"/>
      <c r="O13745" s="2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</row>
    <row r="13746">
      <c r="A13746" s="2"/>
      <c r="B13746" s="2"/>
      <c r="C13746" s="2"/>
      <c r="D13746" s="2"/>
      <c r="E13746" s="2"/>
      <c r="F13746" s="2"/>
      <c r="G13746" s="2"/>
      <c r="H13746" s="2"/>
      <c r="I13746" s="2"/>
      <c r="J13746" s="2"/>
      <c r="K13746" s="2"/>
      <c r="L13746" s="2"/>
      <c r="M13746" s="2"/>
      <c r="N13746" s="2"/>
      <c r="O13746" s="2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</row>
    <row r="13747">
      <c r="A13747" s="2"/>
      <c r="B13747" s="2"/>
      <c r="C13747" s="2"/>
      <c r="D13747" s="2"/>
      <c r="E13747" s="2"/>
      <c r="F13747" s="2"/>
      <c r="G13747" s="2"/>
      <c r="H13747" s="2"/>
      <c r="I13747" s="2"/>
      <c r="J13747" s="2"/>
      <c r="K13747" s="2"/>
      <c r="L13747" s="2"/>
      <c r="M13747" s="2"/>
      <c r="N13747" s="2"/>
      <c r="O13747" s="2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</row>
    <row r="13748">
      <c r="A13748" s="2"/>
      <c r="B13748" s="2"/>
      <c r="C13748" s="2"/>
      <c r="D13748" s="2"/>
      <c r="E13748" s="2"/>
      <c r="F13748" s="2"/>
      <c r="G13748" s="2"/>
      <c r="H13748" s="2"/>
      <c r="I13748" s="2"/>
      <c r="J13748" s="2"/>
      <c r="K13748" s="2"/>
      <c r="L13748" s="2"/>
      <c r="M13748" s="2"/>
      <c r="N13748" s="2"/>
      <c r="O13748" s="2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</row>
    <row r="13749">
      <c r="A13749" s="2"/>
      <c r="B13749" s="2"/>
      <c r="C13749" s="2"/>
      <c r="D13749" s="2"/>
      <c r="E13749" s="2"/>
      <c r="F13749" s="2"/>
      <c r="G13749" s="2"/>
      <c r="H13749" s="2"/>
      <c r="I13749" s="2"/>
      <c r="J13749" s="2"/>
      <c r="K13749" s="2"/>
      <c r="L13749" s="2"/>
      <c r="M13749" s="2"/>
      <c r="N13749" s="2"/>
      <c r="O13749" s="2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</row>
    <row r="13750">
      <c r="A13750" s="2"/>
      <c r="B13750" s="2"/>
      <c r="C13750" s="2"/>
      <c r="D13750" s="2"/>
      <c r="E13750" s="2"/>
      <c r="F13750" s="2"/>
      <c r="G13750" s="2"/>
      <c r="H13750" s="2"/>
      <c r="I13750" s="2"/>
      <c r="J13750" s="2"/>
      <c r="K13750" s="2"/>
      <c r="L13750" s="2"/>
      <c r="M13750" s="2"/>
      <c r="N13750" s="2"/>
      <c r="O13750" s="2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</row>
    <row r="13751">
      <c r="A13751" s="2"/>
      <c r="B13751" s="2"/>
      <c r="C13751" s="2"/>
      <c r="D13751" s="2"/>
      <c r="E13751" s="2"/>
      <c r="F13751" s="2"/>
      <c r="G13751" s="2"/>
      <c r="H13751" s="2"/>
      <c r="I13751" s="2"/>
      <c r="J13751" s="2"/>
      <c r="K13751" s="2"/>
      <c r="L13751" s="2"/>
      <c r="M13751" s="2"/>
      <c r="N13751" s="2"/>
      <c r="O13751" s="2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</row>
    <row r="13752">
      <c r="A13752" s="2"/>
      <c r="B13752" s="2"/>
      <c r="C13752" s="2"/>
      <c r="D13752" s="2"/>
      <c r="E13752" s="2"/>
      <c r="F13752" s="2"/>
      <c r="G13752" s="2"/>
      <c r="H13752" s="2"/>
      <c r="I13752" s="2"/>
      <c r="J13752" s="2"/>
      <c r="K13752" s="2"/>
      <c r="L13752" s="2"/>
      <c r="M13752" s="2"/>
      <c r="N13752" s="2"/>
      <c r="O13752" s="2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</row>
    <row r="13753">
      <c r="A13753" s="2"/>
      <c r="B13753" s="2"/>
      <c r="C13753" s="2"/>
      <c r="D13753" s="2"/>
      <c r="E13753" s="2"/>
      <c r="F13753" s="2"/>
      <c r="G13753" s="2"/>
      <c r="H13753" s="2"/>
      <c r="I13753" s="2"/>
      <c r="J13753" s="2"/>
      <c r="K13753" s="2"/>
      <c r="L13753" s="2"/>
      <c r="M13753" s="2"/>
      <c r="N13753" s="2"/>
      <c r="O13753" s="2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</row>
    <row r="13754">
      <c r="A13754" s="2"/>
      <c r="B13754" s="2"/>
      <c r="C13754" s="2"/>
      <c r="D13754" s="2"/>
      <c r="E13754" s="2"/>
      <c r="F13754" s="2"/>
      <c r="G13754" s="2"/>
      <c r="H13754" s="2"/>
      <c r="I13754" s="2"/>
      <c r="J13754" s="2"/>
      <c r="K13754" s="2"/>
      <c r="L13754" s="2"/>
      <c r="M13754" s="2"/>
      <c r="N13754" s="2"/>
      <c r="O13754" s="2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</row>
    <row r="13755">
      <c r="A13755" s="2"/>
      <c r="B13755" s="2"/>
      <c r="C13755" s="2"/>
      <c r="D13755" s="2"/>
      <c r="E13755" s="2"/>
      <c r="F13755" s="2"/>
      <c r="G13755" s="2"/>
      <c r="H13755" s="2"/>
      <c r="I13755" s="2"/>
      <c r="J13755" s="2"/>
      <c r="K13755" s="2"/>
      <c r="L13755" s="2"/>
      <c r="M13755" s="2"/>
      <c r="N13755" s="2"/>
      <c r="O13755" s="2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</row>
    <row r="13756">
      <c r="A13756" s="2"/>
      <c r="B13756" s="2"/>
      <c r="C13756" s="2"/>
      <c r="D13756" s="2"/>
      <c r="E13756" s="2"/>
      <c r="F13756" s="2"/>
      <c r="G13756" s="2"/>
      <c r="H13756" s="2"/>
      <c r="I13756" s="2"/>
      <c r="J13756" s="2"/>
      <c r="K13756" s="2"/>
      <c r="L13756" s="2"/>
      <c r="M13756" s="2"/>
      <c r="N13756" s="2"/>
      <c r="O13756" s="2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</row>
    <row r="13757">
      <c r="A13757" s="2"/>
      <c r="B13757" s="2"/>
      <c r="C13757" s="2"/>
      <c r="D13757" s="2"/>
      <c r="E13757" s="2"/>
      <c r="F13757" s="2"/>
      <c r="G13757" s="2"/>
      <c r="H13757" s="2"/>
      <c r="I13757" s="2"/>
      <c r="J13757" s="2"/>
      <c r="K13757" s="2"/>
      <c r="L13757" s="2"/>
      <c r="M13757" s="2"/>
      <c r="N13757" s="2"/>
      <c r="O13757" s="2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</row>
    <row r="13758">
      <c r="A13758" s="2"/>
      <c r="B13758" s="2"/>
      <c r="C13758" s="2"/>
      <c r="D13758" s="2"/>
      <c r="E13758" s="2"/>
      <c r="F13758" s="2"/>
      <c r="G13758" s="2"/>
      <c r="H13758" s="2"/>
      <c r="I13758" s="2"/>
      <c r="J13758" s="2"/>
      <c r="K13758" s="2"/>
      <c r="L13758" s="2"/>
      <c r="M13758" s="2"/>
      <c r="N13758" s="2"/>
      <c r="O13758" s="2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</row>
    <row r="13759">
      <c r="A13759" s="2"/>
      <c r="B13759" s="2"/>
      <c r="C13759" s="2"/>
      <c r="D13759" s="2"/>
      <c r="E13759" s="2"/>
      <c r="F13759" s="2"/>
      <c r="G13759" s="2"/>
      <c r="H13759" s="2"/>
      <c r="I13759" s="2"/>
      <c r="J13759" s="2"/>
      <c r="K13759" s="2"/>
      <c r="L13759" s="2"/>
      <c r="M13759" s="2"/>
      <c r="N13759" s="2"/>
      <c r="O13759" s="2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</row>
    <row r="13760">
      <c r="A13760" s="2"/>
      <c r="B13760" s="2"/>
      <c r="C13760" s="2"/>
      <c r="D13760" s="2"/>
      <c r="E13760" s="2"/>
      <c r="F13760" s="2"/>
      <c r="G13760" s="2"/>
      <c r="H13760" s="2"/>
      <c r="I13760" s="2"/>
      <c r="J13760" s="2"/>
      <c r="K13760" s="2"/>
      <c r="L13760" s="2"/>
      <c r="M13760" s="2"/>
      <c r="N13760" s="2"/>
      <c r="O13760" s="2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</row>
    <row r="13761">
      <c r="A13761" s="2"/>
      <c r="B13761" s="2"/>
      <c r="C13761" s="2"/>
      <c r="D13761" s="2"/>
      <c r="E13761" s="2"/>
      <c r="F13761" s="2"/>
      <c r="G13761" s="2"/>
      <c r="H13761" s="2"/>
      <c r="I13761" s="2"/>
      <c r="J13761" s="2"/>
      <c r="K13761" s="2"/>
      <c r="L13761" s="2"/>
      <c r="M13761" s="2"/>
      <c r="N13761" s="2"/>
      <c r="O13761" s="2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</row>
    <row r="13762">
      <c r="A13762" s="2"/>
      <c r="B13762" s="2"/>
      <c r="C13762" s="2"/>
      <c r="D13762" s="2"/>
      <c r="E13762" s="2"/>
      <c r="F13762" s="2"/>
      <c r="G13762" s="2"/>
      <c r="H13762" s="2"/>
      <c r="I13762" s="2"/>
      <c r="J13762" s="2"/>
      <c r="K13762" s="2"/>
      <c r="L13762" s="2"/>
      <c r="M13762" s="2"/>
      <c r="N13762" s="2"/>
      <c r="O13762" s="2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</row>
    <row r="13763">
      <c r="A13763" s="2"/>
      <c r="B13763" s="2"/>
      <c r="C13763" s="2"/>
      <c r="D13763" s="2"/>
      <c r="E13763" s="2"/>
      <c r="F13763" s="2"/>
      <c r="G13763" s="2"/>
      <c r="H13763" s="2"/>
      <c r="I13763" s="2"/>
      <c r="J13763" s="2"/>
      <c r="K13763" s="2"/>
      <c r="L13763" s="2"/>
      <c r="M13763" s="2"/>
      <c r="N13763" s="2"/>
      <c r="O13763" s="2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</row>
    <row r="13764">
      <c r="A13764" s="2"/>
      <c r="B13764" s="2"/>
      <c r="C13764" s="2"/>
      <c r="D13764" s="2"/>
      <c r="E13764" s="2"/>
      <c r="F13764" s="2"/>
      <c r="G13764" s="2"/>
      <c r="H13764" s="2"/>
      <c r="I13764" s="2"/>
      <c r="J13764" s="2"/>
      <c r="K13764" s="2"/>
      <c r="L13764" s="2"/>
      <c r="M13764" s="2"/>
      <c r="N13764" s="2"/>
      <c r="O13764" s="2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</row>
    <row r="13765">
      <c r="A13765" s="2"/>
      <c r="B13765" s="2"/>
      <c r="C13765" s="2"/>
      <c r="D13765" s="2"/>
      <c r="E13765" s="2"/>
      <c r="F13765" s="2"/>
      <c r="G13765" s="2"/>
      <c r="H13765" s="2"/>
      <c r="I13765" s="2"/>
      <c r="J13765" s="2"/>
      <c r="K13765" s="2"/>
      <c r="L13765" s="2"/>
      <c r="M13765" s="2"/>
      <c r="N13765" s="2"/>
      <c r="O13765" s="2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</row>
    <row r="13766">
      <c r="A13766" s="2"/>
      <c r="B13766" s="2"/>
      <c r="C13766" s="2"/>
      <c r="D13766" s="2"/>
      <c r="E13766" s="2"/>
      <c r="F13766" s="2"/>
      <c r="G13766" s="2"/>
      <c r="H13766" s="2"/>
      <c r="I13766" s="2"/>
      <c r="J13766" s="2"/>
      <c r="K13766" s="2"/>
      <c r="L13766" s="2"/>
      <c r="M13766" s="2"/>
      <c r="N13766" s="2"/>
      <c r="O13766" s="2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</row>
    <row r="13767">
      <c r="A13767" s="2"/>
      <c r="B13767" s="2"/>
      <c r="C13767" s="2"/>
      <c r="D13767" s="2"/>
      <c r="E13767" s="2"/>
      <c r="F13767" s="2"/>
      <c r="G13767" s="2"/>
      <c r="H13767" s="2"/>
      <c r="I13767" s="2"/>
      <c r="J13767" s="2"/>
      <c r="K13767" s="2"/>
      <c r="L13767" s="2"/>
      <c r="M13767" s="2"/>
      <c r="N13767" s="2"/>
      <c r="O13767" s="2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</row>
    <row r="13768">
      <c r="A13768" s="2"/>
      <c r="B13768" s="2"/>
      <c r="C13768" s="2"/>
      <c r="D13768" s="2"/>
      <c r="E13768" s="2"/>
      <c r="F13768" s="2"/>
      <c r="G13768" s="2"/>
      <c r="H13768" s="2"/>
      <c r="I13768" s="2"/>
      <c r="J13768" s="2"/>
      <c r="K13768" s="2"/>
      <c r="L13768" s="2"/>
      <c r="M13768" s="2"/>
      <c r="N13768" s="2"/>
      <c r="O13768" s="2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</row>
    <row r="13769">
      <c r="A13769" s="2"/>
      <c r="B13769" s="2"/>
      <c r="C13769" s="2"/>
      <c r="D13769" s="2"/>
      <c r="E13769" s="2"/>
      <c r="F13769" s="2"/>
      <c r="G13769" s="2"/>
      <c r="H13769" s="2"/>
      <c r="I13769" s="2"/>
      <c r="J13769" s="2"/>
      <c r="K13769" s="2"/>
      <c r="L13769" s="2"/>
      <c r="M13769" s="2"/>
      <c r="N13769" s="2"/>
      <c r="O13769" s="2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</row>
    <row r="13770">
      <c r="A13770" s="2"/>
      <c r="B13770" s="2"/>
      <c r="C13770" s="2"/>
      <c r="D13770" s="2"/>
      <c r="E13770" s="2"/>
      <c r="F13770" s="2"/>
      <c r="G13770" s="2"/>
      <c r="H13770" s="2"/>
      <c r="I13770" s="2"/>
      <c r="J13770" s="2"/>
      <c r="K13770" s="2"/>
      <c r="L13770" s="2"/>
      <c r="M13770" s="2"/>
      <c r="N13770" s="2"/>
      <c r="O13770" s="2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</row>
    <row r="13771">
      <c r="A13771" s="2"/>
      <c r="B13771" s="2"/>
      <c r="C13771" s="2"/>
      <c r="D13771" s="2"/>
      <c r="E13771" s="2"/>
      <c r="F13771" s="2"/>
      <c r="G13771" s="2"/>
      <c r="H13771" s="2"/>
      <c r="I13771" s="2"/>
      <c r="J13771" s="2"/>
      <c r="K13771" s="2"/>
      <c r="L13771" s="2"/>
      <c r="M13771" s="2"/>
      <c r="N13771" s="2"/>
      <c r="O13771" s="2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</row>
    <row r="13772">
      <c r="A13772" s="2"/>
      <c r="B13772" s="2"/>
      <c r="C13772" s="2"/>
      <c r="D13772" s="2"/>
      <c r="E13772" s="2"/>
      <c r="F13772" s="2"/>
      <c r="G13772" s="2"/>
      <c r="H13772" s="2"/>
      <c r="I13772" s="2"/>
      <c r="J13772" s="2"/>
      <c r="K13772" s="2"/>
      <c r="L13772" s="2"/>
      <c r="M13772" s="2"/>
      <c r="N13772" s="2"/>
      <c r="O13772" s="2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</row>
    <row r="13773">
      <c r="A13773" s="2"/>
      <c r="B13773" s="2"/>
      <c r="C13773" s="2"/>
      <c r="D13773" s="2"/>
      <c r="E13773" s="2"/>
      <c r="F13773" s="2"/>
      <c r="G13773" s="2"/>
      <c r="H13773" s="2"/>
      <c r="I13773" s="2"/>
      <c r="J13773" s="2"/>
      <c r="K13773" s="2"/>
      <c r="L13773" s="2"/>
      <c r="M13773" s="2"/>
      <c r="N13773" s="2"/>
      <c r="O13773" s="2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</row>
    <row r="13774">
      <c r="A13774" s="2"/>
      <c r="B13774" s="2"/>
      <c r="C13774" s="2"/>
      <c r="D13774" s="2"/>
      <c r="E13774" s="2"/>
      <c r="F13774" s="2"/>
      <c r="G13774" s="2"/>
      <c r="H13774" s="2"/>
      <c r="I13774" s="2"/>
      <c r="J13774" s="2"/>
      <c r="K13774" s="2"/>
      <c r="L13774" s="2"/>
      <c r="M13774" s="2"/>
      <c r="N13774" s="2"/>
      <c r="O13774" s="2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</row>
    <row r="13775">
      <c r="A13775" s="2"/>
      <c r="B13775" s="2"/>
      <c r="C13775" s="2"/>
      <c r="D13775" s="2"/>
      <c r="E13775" s="2"/>
      <c r="F13775" s="2"/>
      <c r="G13775" s="2"/>
      <c r="H13775" s="2"/>
      <c r="I13775" s="2"/>
      <c r="J13775" s="2"/>
      <c r="K13775" s="2"/>
      <c r="L13775" s="2"/>
      <c r="M13775" s="2"/>
      <c r="N13775" s="2"/>
      <c r="O13775" s="2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</row>
    <row r="13776">
      <c r="A13776" s="2"/>
      <c r="B13776" s="2"/>
      <c r="C13776" s="2"/>
      <c r="D13776" s="2"/>
      <c r="E13776" s="2"/>
      <c r="F13776" s="2"/>
      <c r="G13776" s="2"/>
      <c r="H13776" s="2"/>
      <c r="I13776" s="2"/>
      <c r="J13776" s="2"/>
      <c r="K13776" s="2"/>
      <c r="L13776" s="2"/>
      <c r="M13776" s="2"/>
      <c r="N13776" s="2"/>
      <c r="O13776" s="2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</row>
    <row r="13777">
      <c r="A13777" s="2"/>
      <c r="B13777" s="2"/>
      <c r="C13777" s="2"/>
      <c r="D13777" s="2"/>
      <c r="E13777" s="2"/>
      <c r="F13777" s="2"/>
      <c r="G13777" s="2"/>
      <c r="H13777" s="2"/>
      <c r="I13777" s="2"/>
      <c r="J13777" s="2"/>
      <c r="K13777" s="2"/>
      <c r="L13777" s="2"/>
      <c r="M13777" s="2"/>
      <c r="N13777" s="2"/>
      <c r="O13777" s="2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</row>
    <row r="13778">
      <c r="A13778" s="2"/>
      <c r="B13778" s="2"/>
      <c r="C13778" s="2"/>
      <c r="D13778" s="2"/>
      <c r="E13778" s="2"/>
      <c r="F13778" s="2"/>
      <c r="G13778" s="2"/>
      <c r="H13778" s="2"/>
      <c r="I13778" s="2"/>
      <c r="J13778" s="2"/>
      <c r="K13778" s="2"/>
      <c r="L13778" s="2"/>
      <c r="M13778" s="2"/>
      <c r="N13778" s="2"/>
      <c r="O13778" s="2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</row>
    <row r="13779">
      <c r="A13779" s="2"/>
      <c r="B13779" s="2"/>
      <c r="C13779" s="2"/>
      <c r="D13779" s="2"/>
      <c r="E13779" s="2"/>
      <c r="F13779" s="2"/>
      <c r="G13779" s="2"/>
      <c r="H13779" s="2"/>
      <c r="I13779" s="2"/>
      <c r="J13779" s="2"/>
      <c r="K13779" s="2"/>
      <c r="L13779" s="2"/>
      <c r="M13779" s="2"/>
      <c r="N13779" s="2"/>
      <c r="O13779" s="2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</row>
    <row r="13780">
      <c r="A13780" s="2"/>
      <c r="B13780" s="2"/>
      <c r="C13780" s="2"/>
      <c r="D13780" s="2"/>
      <c r="E13780" s="2"/>
      <c r="F13780" s="2"/>
      <c r="G13780" s="2"/>
      <c r="H13780" s="2"/>
      <c r="I13780" s="2"/>
      <c r="J13780" s="2"/>
      <c r="K13780" s="2"/>
      <c r="L13780" s="2"/>
      <c r="M13780" s="2"/>
      <c r="N13780" s="2"/>
      <c r="O13780" s="2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</row>
    <row r="13781">
      <c r="A13781" s="2"/>
      <c r="B13781" s="2"/>
      <c r="C13781" s="2"/>
      <c r="D13781" s="2"/>
      <c r="E13781" s="2"/>
      <c r="F13781" s="2"/>
      <c r="G13781" s="2"/>
      <c r="H13781" s="2"/>
      <c r="I13781" s="2"/>
      <c r="J13781" s="2"/>
      <c r="K13781" s="2"/>
      <c r="L13781" s="2"/>
      <c r="M13781" s="2"/>
      <c r="N13781" s="2"/>
      <c r="O13781" s="2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</row>
    <row r="13782">
      <c r="A13782" s="2"/>
      <c r="B13782" s="2"/>
      <c r="C13782" s="2"/>
      <c r="D13782" s="2"/>
      <c r="E13782" s="2"/>
      <c r="F13782" s="2"/>
      <c r="G13782" s="2"/>
      <c r="H13782" s="2"/>
      <c r="I13782" s="2"/>
      <c r="J13782" s="2"/>
      <c r="K13782" s="2"/>
      <c r="L13782" s="2"/>
      <c r="M13782" s="2"/>
      <c r="N13782" s="2"/>
      <c r="O13782" s="2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</row>
    <row r="13783">
      <c r="A13783" s="2"/>
      <c r="B13783" s="2"/>
      <c r="C13783" s="2"/>
      <c r="D13783" s="2"/>
      <c r="E13783" s="2"/>
      <c r="F13783" s="2"/>
      <c r="G13783" s="2"/>
      <c r="H13783" s="2"/>
      <c r="I13783" s="2"/>
      <c r="J13783" s="2"/>
      <c r="K13783" s="2"/>
      <c r="L13783" s="2"/>
      <c r="M13783" s="2"/>
      <c r="N13783" s="2"/>
      <c r="O13783" s="2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</row>
    <row r="13784">
      <c r="A13784" s="2"/>
      <c r="B13784" s="2"/>
      <c r="C13784" s="2"/>
      <c r="D13784" s="2"/>
      <c r="E13784" s="2"/>
      <c r="F13784" s="2"/>
      <c r="G13784" s="2"/>
      <c r="H13784" s="2"/>
      <c r="I13784" s="2"/>
      <c r="J13784" s="2"/>
      <c r="K13784" s="2"/>
      <c r="L13784" s="2"/>
      <c r="M13784" s="2"/>
      <c r="N13784" s="2"/>
      <c r="O13784" s="2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</row>
    <row r="13785">
      <c r="A13785" s="2"/>
      <c r="B13785" s="2"/>
      <c r="C13785" s="2"/>
      <c r="D13785" s="2"/>
      <c r="E13785" s="2"/>
      <c r="F13785" s="2"/>
      <c r="G13785" s="2"/>
      <c r="H13785" s="2"/>
      <c r="I13785" s="2"/>
      <c r="J13785" s="2"/>
      <c r="K13785" s="2"/>
      <c r="L13785" s="2"/>
      <c r="M13785" s="2"/>
      <c r="N13785" s="2"/>
      <c r="O13785" s="2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</row>
    <row r="13786">
      <c r="A13786" s="2"/>
      <c r="B13786" s="2"/>
      <c r="C13786" s="2"/>
      <c r="D13786" s="2"/>
      <c r="E13786" s="2"/>
      <c r="F13786" s="2"/>
      <c r="G13786" s="2"/>
      <c r="H13786" s="2"/>
      <c r="I13786" s="2"/>
      <c r="J13786" s="2"/>
      <c r="K13786" s="2"/>
      <c r="L13786" s="2"/>
      <c r="M13786" s="2"/>
      <c r="N13786" s="2"/>
      <c r="O13786" s="2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</row>
    <row r="13787">
      <c r="A13787" s="2"/>
      <c r="B13787" s="2"/>
      <c r="C13787" s="2"/>
      <c r="D13787" s="2"/>
      <c r="E13787" s="2"/>
      <c r="F13787" s="2"/>
      <c r="G13787" s="2"/>
      <c r="H13787" s="2"/>
      <c r="I13787" s="2"/>
      <c r="J13787" s="2"/>
      <c r="K13787" s="2"/>
      <c r="L13787" s="2"/>
      <c r="M13787" s="2"/>
      <c r="N13787" s="2"/>
      <c r="O13787" s="2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</row>
    <row r="13788">
      <c r="A13788" s="2"/>
      <c r="B13788" s="2"/>
      <c r="C13788" s="2"/>
      <c r="D13788" s="2"/>
      <c r="E13788" s="2"/>
      <c r="F13788" s="2"/>
      <c r="G13788" s="2"/>
      <c r="H13788" s="2"/>
      <c r="I13788" s="2"/>
      <c r="J13788" s="2"/>
      <c r="K13788" s="2"/>
      <c r="L13788" s="2"/>
      <c r="M13788" s="2"/>
      <c r="N13788" s="2"/>
      <c r="O13788" s="2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</row>
    <row r="13789">
      <c r="A13789" s="2"/>
      <c r="B13789" s="2"/>
      <c r="C13789" s="2"/>
      <c r="D13789" s="2"/>
      <c r="E13789" s="2"/>
      <c r="F13789" s="2"/>
      <c r="G13789" s="2"/>
      <c r="H13789" s="2"/>
      <c r="I13789" s="2"/>
      <c r="J13789" s="2"/>
      <c r="K13789" s="2"/>
      <c r="L13789" s="2"/>
      <c r="M13789" s="2"/>
      <c r="N13789" s="2"/>
      <c r="O13789" s="2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</row>
    <row r="13790">
      <c r="A13790" s="2"/>
      <c r="B13790" s="2"/>
      <c r="C13790" s="2"/>
      <c r="D13790" s="2"/>
      <c r="E13790" s="2"/>
      <c r="F13790" s="2"/>
      <c r="G13790" s="2"/>
      <c r="H13790" s="2"/>
      <c r="I13790" s="2"/>
      <c r="J13790" s="2"/>
      <c r="K13790" s="2"/>
      <c r="L13790" s="2"/>
      <c r="M13790" s="2"/>
      <c r="N13790" s="2"/>
      <c r="O13790" s="2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</row>
    <row r="13791">
      <c r="A13791" s="2"/>
      <c r="B13791" s="2"/>
      <c r="C13791" s="2"/>
      <c r="D13791" s="2"/>
      <c r="E13791" s="2"/>
      <c r="F13791" s="2"/>
      <c r="G13791" s="2"/>
      <c r="H13791" s="2"/>
      <c r="I13791" s="2"/>
      <c r="J13791" s="2"/>
      <c r="K13791" s="2"/>
      <c r="L13791" s="2"/>
      <c r="M13791" s="2"/>
      <c r="N13791" s="2"/>
      <c r="O13791" s="2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</row>
    <row r="13792">
      <c r="A13792" s="2"/>
      <c r="B13792" s="2"/>
      <c r="C13792" s="2"/>
      <c r="D13792" s="2"/>
      <c r="E13792" s="2"/>
      <c r="F13792" s="2"/>
      <c r="G13792" s="2"/>
      <c r="H13792" s="2"/>
      <c r="I13792" s="2"/>
      <c r="J13792" s="2"/>
      <c r="K13792" s="2"/>
      <c r="L13792" s="2"/>
      <c r="M13792" s="2"/>
      <c r="N13792" s="2"/>
      <c r="O13792" s="2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</row>
    <row r="13793">
      <c r="A13793" s="2"/>
      <c r="B13793" s="2"/>
      <c r="C13793" s="2"/>
      <c r="D13793" s="2"/>
      <c r="E13793" s="2"/>
      <c r="F13793" s="2"/>
      <c r="G13793" s="2"/>
      <c r="H13793" s="2"/>
      <c r="I13793" s="2"/>
      <c r="J13793" s="2"/>
      <c r="K13793" s="2"/>
      <c r="L13793" s="2"/>
      <c r="M13793" s="2"/>
      <c r="N13793" s="2"/>
      <c r="O13793" s="2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</row>
    <row r="13794">
      <c r="A13794" s="2"/>
      <c r="B13794" s="2"/>
      <c r="C13794" s="2"/>
      <c r="D13794" s="2"/>
      <c r="E13794" s="2"/>
      <c r="F13794" s="2"/>
      <c r="G13794" s="2"/>
      <c r="H13794" s="2"/>
      <c r="I13794" s="2"/>
      <c r="J13794" s="2"/>
      <c r="K13794" s="2"/>
      <c r="L13794" s="2"/>
      <c r="M13794" s="2"/>
      <c r="N13794" s="2"/>
      <c r="O13794" s="2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</row>
    <row r="13795">
      <c r="A13795" s="2"/>
      <c r="B13795" s="2"/>
      <c r="C13795" s="2"/>
      <c r="D13795" s="2"/>
      <c r="E13795" s="2"/>
      <c r="F13795" s="2"/>
      <c r="G13795" s="2"/>
      <c r="H13795" s="2"/>
      <c r="I13795" s="2"/>
      <c r="J13795" s="2"/>
      <c r="K13795" s="2"/>
      <c r="L13795" s="2"/>
      <c r="M13795" s="2"/>
      <c r="N13795" s="2"/>
      <c r="O13795" s="2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</row>
    <row r="13796">
      <c r="A13796" s="2"/>
      <c r="B13796" s="2"/>
      <c r="C13796" s="2"/>
      <c r="D13796" s="2"/>
      <c r="E13796" s="2"/>
      <c r="F13796" s="2"/>
      <c r="G13796" s="2"/>
      <c r="H13796" s="2"/>
      <c r="I13796" s="2"/>
      <c r="J13796" s="2"/>
      <c r="K13796" s="2"/>
      <c r="L13796" s="2"/>
      <c r="M13796" s="2"/>
      <c r="N13796" s="2"/>
      <c r="O13796" s="2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</row>
    <row r="13797">
      <c r="A13797" s="2"/>
      <c r="B13797" s="2"/>
      <c r="C13797" s="2"/>
      <c r="D13797" s="2"/>
      <c r="E13797" s="2"/>
      <c r="F13797" s="2"/>
      <c r="G13797" s="2"/>
      <c r="H13797" s="2"/>
      <c r="I13797" s="2"/>
      <c r="J13797" s="2"/>
      <c r="K13797" s="2"/>
      <c r="L13797" s="2"/>
      <c r="M13797" s="2"/>
      <c r="N13797" s="2"/>
      <c r="O13797" s="2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</row>
    <row r="13798">
      <c r="A13798" s="2"/>
      <c r="B13798" s="2"/>
      <c r="C13798" s="2"/>
      <c r="D13798" s="2"/>
      <c r="E13798" s="2"/>
      <c r="F13798" s="2"/>
      <c r="G13798" s="2"/>
      <c r="H13798" s="2"/>
      <c r="I13798" s="2"/>
      <c r="J13798" s="2"/>
      <c r="K13798" s="2"/>
      <c r="L13798" s="2"/>
      <c r="M13798" s="2"/>
      <c r="N13798" s="2"/>
      <c r="O13798" s="2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</row>
    <row r="13799">
      <c r="A13799" s="2"/>
      <c r="B13799" s="2"/>
      <c r="C13799" s="2"/>
      <c r="D13799" s="2"/>
      <c r="E13799" s="2"/>
      <c r="F13799" s="2"/>
      <c r="G13799" s="2"/>
      <c r="H13799" s="2"/>
      <c r="I13799" s="2"/>
      <c r="J13799" s="2"/>
      <c r="K13799" s="2"/>
      <c r="L13799" s="2"/>
      <c r="M13799" s="2"/>
      <c r="N13799" s="2"/>
      <c r="O13799" s="2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</row>
    <row r="13800">
      <c r="A13800" s="2"/>
      <c r="B13800" s="2"/>
      <c r="C13800" s="2"/>
      <c r="D13800" s="2"/>
      <c r="E13800" s="2"/>
      <c r="F13800" s="2"/>
      <c r="G13800" s="2"/>
      <c r="H13800" s="2"/>
      <c r="I13800" s="2"/>
      <c r="J13800" s="2"/>
      <c r="K13800" s="2"/>
      <c r="L13800" s="2"/>
      <c r="M13800" s="2"/>
      <c r="N13800" s="2"/>
      <c r="O13800" s="2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</row>
    <row r="13801">
      <c r="A13801" s="2"/>
      <c r="B13801" s="2"/>
      <c r="C13801" s="2"/>
      <c r="D13801" s="2"/>
      <c r="E13801" s="2"/>
      <c r="F13801" s="2"/>
      <c r="G13801" s="2"/>
      <c r="H13801" s="2"/>
      <c r="I13801" s="2"/>
      <c r="J13801" s="2"/>
      <c r="K13801" s="2"/>
      <c r="L13801" s="2"/>
      <c r="M13801" s="2"/>
      <c r="N13801" s="2"/>
      <c r="O13801" s="2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</row>
    <row r="13802">
      <c r="A13802" s="2"/>
      <c r="B13802" s="2"/>
      <c r="C13802" s="2"/>
      <c r="D13802" s="2"/>
      <c r="E13802" s="2"/>
      <c r="F13802" s="2"/>
      <c r="G13802" s="2"/>
      <c r="H13802" s="2"/>
      <c r="I13802" s="2"/>
      <c r="J13802" s="2"/>
      <c r="K13802" s="2"/>
      <c r="L13802" s="2"/>
      <c r="M13802" s="2"/>
      <c r="N13802" s="2"/>
      <c r="O13802" s="2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</row>
    <row r="13803">
      <c r="A13803" s="2"/>
      <c r="B13803" s="2"/>
      <c r="C13803" s="2"/>
      <c r="D13803" s="2"/>
      <c r="E13803" s="2"/>
      <c r="F13803" s="2"/>
      <c r="G13803" s="2"/>
      <c r="H13803" s="2"/>
      <c r="I13803" s="2"/>
      <c r="J13803" s="2"/>
      <c r="K13803" s="2"/>
      <c r="L13803" s="2"/>
      <c r="M13803" s="2"/>
      <c r="N13803" s="2"/>
      <c r="O13803" s="2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</row>
    <row r="13804">
      <c r="A13804" s="2"/>
      <c r="B13804" s="2"/>
      <c r="C13804" s="2"/>
      <c r="D13804" s="2"/>
      <c r="E13804" s="2"/>
      <c r="F13804" s="2"/>
      <c r="G13804" s="2"/>
      <c r="H13804" s="2"/>
      <c r="I13804" s="2"/>
      <c r="J13804" s="2"/>
      <c r="K13804" s="2"/>
      <c r="L13804" s="2"/>
      <c r="M13804" s="2"/>
      <c r="N13804" s="2"/>
      <c r="O13804" s="2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</row>
    <row r="13805">
      <c r="A13805" s="2"/>
      <c r="B13805" s="2"/>
      <c r="C13805" s="2"/>
      <c r="D13805" s="2"/>
      <c r="E13805" s="2"/>
      <c r="F13805" s="2"/>
      <c r="G13805" s="2"/>
      <c r="H13805" s="2"/>
      <c r="I13805" s="2"/>
      <c r="J13805" s="2"/>
      <c r="K13805" s="2"/>
      <c r="L13805" s="2"/>
      <c r="M13805" s="2"/>
      <c r="N13805" s="2"/>
      <c r="O13805" s="2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</row>
    <row r="13806">
      <c r="A13806" s="2"/>
      <c r="B13806" s="2"/>
      <c r="C13806" s="2"/>
      <c r="D13806" s="2"/>
      <c r="E13806" s="2"/>
      <c r="F13806" s="2"/>
      <c r="G13806" s="2"/>
      <c r="H13806" s="2"/>
      <c r="I13806" s="2"/>
      <c r="J13806" s="2"/>
      <c r="K13806" s="2"/>
      <c r="L13806" s="2"/>
      <c r="M13806" s="2"/>
      <c r="N13806" s="2"/>
      <c r="O13806" s="2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</row>
    <row r="13807">
      <c r="A13807" s="2"/>
      <c r="B13807" s="2"/>
      <c r="C13807" s="2"/>
      <c r="D13807" s="2"/>
      <c r="E13807" s="2"/>
      <c r="F13807" s="2"/>
      <c r="G13807" s="2"/>
      <c r="H13807" s="2"/>
      <c r="I13807" s="2"/>
      <c r="J13807" s="2"/>
      <c r="K13807" s="2"/>
      <c r="L13807" s="2"/>
      <c r="M13807" s="2"/>
      <c r="N13807" s="2"/>
      <c r="O13807" s="2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</row>
    <row r="13808">
      <c r="A13808" s="2"/>
      <c r="B13808" s="2"/>
      <c r="C13808" s="2"/>
      <c r="D13808" s="2"/>
      <c r="E13808" s="2"/>
      <c r="F13808" s="2"/>
      <c r="G13808" s="2"/>
      <c r="H13808" s="2"/>
      <c r="I13808" s="2"/>
      <c r="J13808" s="2"/>
      <c r="K13808" s="2"/>
      <c r="L13808" s="2"/>
      <c r="M13808" s="2"/>
      <c r="N13808" s="2"/>
      <c r="O13808" s="2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</row>
    <row r="13809">
      <c r="A13809" s="2"/>
      <c r="B13809" s="2"/>
      <c r="C13809" s="2"/>
      <c r="D13809" s="2"/>
      <c r="E13809" s="2"/>
      <c r="F13809" s="2"/>
      <c r="G13809" s="2"/>
      <c r="H13809" s="2"/>
      <c r="I13809" s="2"/>
      <c r="J13809" s="2"/>
      <c r="K13809" s="2"/>
      <c r="L13809" s="2"/>
      <c r="M13809" s="2"/>
      <c r="N13809" s="2"/>
      <c r="O13809" s="2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</row>
    <row r="13810">
      <c r="A13810" s="2"/>
      <c r="B13810" s="2"/>
      <c r="C13810" s="2"/>
      <c r="D13810" s="2"/>
      <c r="E13810" s="2"/>
      <c r="F13810" s="2"/>
      <c r="G13810" s="2"/>
      <c r="H13810" s="2"/>
      <c r="I13810" s="2"/>
      <c r="J13810" s="2"/>
      <c r="K13810" s="2"/>
      <c r="L13810" s="2"/>
      <c r="M13810" s="2"/>
      <c r="N13810" s="2"/>
      <c r="O13810" s="2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</row>
    <row r="13811">
      <c r="A13811" s="2"/>
      <c r="B13811" s="2"/>
      <c r="C13811" s="2"/>
      <c r="D13811" s="2"/>
      <c r="E13811" s="2"/>
      <c r="F13811" s="2"/>
      <c r="G13811" s="2"/>
      <c r="H13811" s="2"/>
      <c r="I13811" s="2"/>
      <c r="J13811" s="2"/>
      <c r="K13811" s="2"/>
      <c r="L13811" s="2"/>
      <c r="M13811" s="2"/>
      <c r="N13811" s="2"/>
      <c r="O13811" s="2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</row>
    <row r="13812">
      <c r="A13812" s="2"/>
      <c r="B13812" s="2"/>
      <c r="C13812" s="2"/>
      <c r="D13812" s="2"/>
      <c r="E13812" s="2"/>
      <c r="F13812" s="2"/>
      <c r="G13812" s="2"/>
      <c r="H13812" s="2"/>
      <c r="I13812" s="2"/>
      <c r="J13812" s="2"/>
      <c r="K13812" s="2"/>
      <c r="L13812" s="2"/>
      <c r="M13812" s="2"/>
      <c r="N13812" s="2"/>
      <c r="O13812" s="2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</row>
    <row r="13813">
      <c r="A13813" s="2"/>
      <c r="B13813" s="2"/>
      <c r="C13813" s="2"/>
      <c r="D13813" s="2"/>
      <c r="E13813" s="2"/>
      <c r="F13813" s="2"/>
      <c r="G13813" s="2"/>
      <c r="H13813" s="2"/>
      <c r="I13813" s="2"/>
      <c r="J13813" s="2"/>
      <c r="K13813" s="2"/>
      <c r="L13813" s="2"/>
      <c r="M13813" s="2"/>
      <c r="N13813" s="2"/>
      <c r="O13813" s="2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</row>
    <row r="13814">
      <c r="A13814" s="2"/>
      <c r="B13814" s="2"/>
      <c r="C13814" s="2"/>
      <c r="D13814" s="2"/>
      <c r="E13814" s="2"/>
      <c r="F13814" s="2"/>
      <c r="G13814" s="2"/>
      <c r="H13814" s="2"/>
      <c r="I13814" s="2"/>
      <c r="J13814" s="2"/>
      <c r="K13814" s="2"/>
      <c r="L13814" s="2"/>
      <c r="M13814" s="2"/>
      <c r="N13814" s="2"/>
      <c r="O13814" s="2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</row>
    <row r="13815">
      <c r="A13815" s="2"/>
      <c r="B13815" s="2"/>
      <c r="C13815" s="2"/>
      <c r="D13815" s="2"/>
      <c r="E13815" s="2"/>
      <c r="F13815" s="2"/>
      <c r="G13815" s="2"/>
      <c r="H13815" s="2"/>
      <c r="I13815" s="2"/>
      <c r="J13815" s="2"/>
      <c r="K13815" s="2"/>
      <c r="L13815" s="2"/>
      <c r="M13815" s="2"/>
      <c r="N13815" s="2"/>
      <c r="O13815" s="2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</row>
    <row r="13816">
      <c r="A13816" s="2"/>
      <c r="B13816" s="2"/>
      <c r="C13816" s="2"/>
      <c r="D13816" s="2"/>
      <c r="E13816" s="2"/>
      <c r="F13816" s="2"/>
      <c r="G13816" s="2"/>
      <c r="H13816" s="2"/>
      <c r="I13816" s="2"/>
      <c r="J13816" s="2"/>
      <c r="K13816" s="2"/>
      <c r="L13816" s="2"/>
      <c r="M13816" s="2"/>
      <c r="N13816" s="2"/>
      <c r="O13816" s="2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</row>
    <row r="13817">
      <c r="A13817" s="2"/>
      <c r="B13817" s="2"/>
      <c r="C13817" s="2"/>
      <c r="D13817" s="2"/>
      <c r="E13817" s="2"/>
      <c r="F13817" s="2"/>
      <c r="G13817" s="2"/>
      <c r="H13817" s="2"/>
      <c r="I13817" s="2"/>
      <c r="J13817" s="2"/>
      <c r="K13817" s="2"/>
      <c r="L13817" s="2"/>
      <c r="M13817" s="2"/>
      <c r="N13817" s="2"/>
      <c r="O13817" s="2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</row>
    <row r="13818">
      <c r="A13818" s="2"/>
      <c r="B13818" s="2"/>
      <c r="C13818" s="2"/>
      <c r="D13818" s="2"/>
      <c r="E13818" s="2"/>
      <c r="F13818" s="2"/>
      <c r="G13818" s="2"/>
      <c r="H13818" s="2"/>
      <c r="I13818" s="2"/>
      <c r="J13818" s="2"/>
      <c r="K13818" s="2"/>
      <c r="L13818" s="2"/>
      <c r="M13818" s="2"/>
      <c r="N13818" s="2"/>
      <c r="O13818" s="2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</row>
    <row r="13819">
      <c r="A13819" s="2"/>
      <c r="B13819" s="2"/>
      <c r="C13819" s="2"/>
      <c r="D13819" s="2"/>
      <c r="E13819" s="2"/>
      <c r="F13819" s="2"/>
      <c r="G13819" s="2"/>
      <c r="H13819" s="2"/>
      <c r="I13819" s="2"/>
      <c r="J13819" s="2"/>
      <c r="K13819" s="2"/>
      <c r="L13819" s="2"/>
      <c r="M13819" s="2"/>
      <c r="N13819" s="2"/>
      <c r="O13819" s="2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</row>
    <row r="13820">
      <c r="A13820" s="2"/>
      <c r="B13820" s="2"/>
      <c r="C13820" s="2"/>
      <c r="D13820" s="2"/>
      <c r="E13820" s="2"/>
      <c r="F13820" s="2"/>
      <c r="G13820" s="2"/>
      <c r="H13820" s="2"/>
      <c r="I13820" s="2"/>
      <c r="J13820" s="2"/>
      <c r="K13820" s="2"/>
      <c r="L13820" s="2"/>
      <c r="M13820" s="2"/>
      <c r="N13820" s="2"/>
      <c r="O13820" s="2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</row>
    <row r="13821">
      <c r="A13821" s="2"/>
      <c r="B13821" s="2"/>
      <c r="C13821" s="2"/>
      <c r="D13821" s="2"/>
      <c r="E13821" s="2"/>
      <c r="F13821" s="2"/>
      <c r="G13821" s="2"/>
      <c r="H13821" s="2"/>
      <c r="I13821" s="2"/>
      <c r="J13821" s="2"/>
      <c r="K13821" s="2"/>
      <c r="L13821" s="2"/>
      <c r="M13821" s="2"/>
      <c r="N13821" s="2"/>
      <c r="O13821" s="2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</row>
    <row r="13822">
      <c r="A13822" s="2"/>
      <c r="B13822" s="2"/>
      <c r="C13822" s="2"/>
      <c r="D13822" s="2"/>
      <c r="E13822" s="2"/>
      <c r="F13822" s="2"/>
      <c r="G13822" s="2"/>
      <c r="H13822" s="2"/>
      <c r="I13822" s="2"/>
      <c r="J13822" s="2"/>
      <c r="K13822" s="2"/>
      <c r="L13822" s="2"/>
      <c r="M13822" s="2"/>
      <c r="N13822" s="2"/>
      <c r="O13822" s="2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</row>
    <row r="13823">
      <c r="A13823" s="2"/>
      <c r="B13823" s="2"/>
      <c r="C13823" s="2"/>
      <c r="D13823" s="2"/>
      <c r="E13823" s="2"/>
      <c r="F13823" s="2"/>
      <c r="G13823" s="2"/>
      <c r="H13823" s="2"/>
      <c r="I13823" s="2"/>
      <c r="J13823" s="2"/>
      <c r="K13823" s="2"/>
      <c r="L13823" s="2"/>
      <c r="M13823" s="2"/>
      <c r="N13823" s="2"/>
      <c r="O13823" s="2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</row>
    <row r="13824">
      <c r="A13824" s="2"/>
      <c r="B13824" s="2"/>
      <c r="C13824" s="2"/>
      <c r="D13824" s="2"/>
      <c r="E13824" s="2"/>
      <c r="F13824" s="2"/>
      <c r="G13824" s="2"/>
      <c r="H13824" s="2"/>
      <c r="I13824" s="2"/>
      <c r="J13824" s="2"/>
      <c r="K13824" s="2"/>
      <c r="L13824" s="2"/>
      <c r="M13824" s="2"/>
      <c r="N13824" s="2"/>
      <c r="O13824" s="2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</row>
    <row r="13825">
      <c r="A13825" s="2"/>
      <c r="B13825" s="2"/>
      <c r="C13825" s="2"/>
      <c r="D13825" s="2"/>
      <c r="E13825" s="2"/>
      <c r="F13825" s="2"/>
      <c r="G13825" s="2"/>
      <c r="H13825" s="2"/>
      <c r="I13825" s="2"/>
      <c r="J13825" s="2"/>
      <c r="K13825" s="2"/>
      <c r="L13825" s="2"/>
      <c r="M13825" s="2"/>
      <c r="N13825" s="2"/>
      <c r="O13825" s="2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</row>
    <row r="13826">
      <c r="A13826" s="2"/>
      <c r="B13826" s="2"/>
      <c r="C13826" s="2"/>
      <c r="D13826" s="2"/>
      <c r="E13826" s="2"/>
      <c r="F13826" s="2"/>
      <c r="G13826" s="2"/>
      <c r="H13826" s="2"/>
      <c r="I13826" s="2"/>
      <c r="J13826" s="2"/>
      <c r="K13826" s="2"/>
      <c r="L13826" s="2"/>
      <c r="M13826" s="2"/>
      <c r="N13826" s="2"/>
      <c r="O13826" s="2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</row>
    <row r="13827">
      <c r="A13827" s="2"/>
      <c r="B13827" s="2"/>
      <c r="C13827" s="2"/>
      <c r="D13827" s="2"/>
      <c r="E13827" s="2"/>
      <c r="F13827" s="2"/>
      <c r="G13827" s="2"/>
      <c r="H13827" s="2"/>
      <c r="I13827" s="2"/>
      <c r="J13827" s="2"/>
      <c r="K13827" s="2"/>
      <c r="L13827" s="2"/>
      <c r="M13827" s="2"/>
      <c r="N13827" s="2"/>
      <c r="O13827" s="2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</row>
    <row r="13828">
      <c r="A13828" s="2"/>
      <c r="B13828" s="2"/>
      <c r="C13828" s="2"/>
      <c r="D13828" s="2"/>
      <c r="E13828" s="2"/>
      <c r="F13828" s="2"/>
      <c r="G13828" s="2"/>
      <c r="H13828" s="2"/>
      <c r="I13828" s="2"/>
      <c r="J13828" s="2"/>
      <c r="K13828" s="2"/>
      <c r="L13828" s="2"/>
      <c r="M13828" s="2"/>
      <c r="N13828" s="2"/>
      <c r="O13828" s="2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</row>
    <row r="13829">
      <c r="A13829" s="2"/>
      <c r="B13829" s="2"/>
      <c r="C13829" s="2"/>
      <c r="D13829" s="2"/>
      <c r="E13829" s="2"/>
      <c r="F13829" s="2"/>
      <c r="G13829" s="2"/>
      <c r="H13829" s="2"/>
      <c r="I13829" s="2"/>
      <c r="J13829" s="2"/>
      <c r="K13829" s="2"/>
      <c r="L13829" s="2"/>
      <c r="M13829" s="2"/>
      <c r="N13829" s="2"/>
      <c r="O13829" s="2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</row>
    <row r="13830">
      <c r="A13830" s="2"/>
      <c r="B13830" s="2"/>
      <c r="C13830" s="2"/>
      <c r="D13830" s="2"/>
      <c r="E13830" s="2"/>
      <c r="F13830" s="2"/>
      <c r="G13830" s="2"/>
      <c r="H13830" s="2"/>
      <c r="I13830" s="2"/>
      <c r="J13830" s="2"/>
      <c r="K13830" s="2"/>
      <c r="L13830" s="2"/>
      <c r="M13830" s="2"/>
      <c r="N13830" s="2"/>
      <c r="O13830" s="2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</row>
    <row r="13831">
      <c r="A13831" s="2"/>
      <c r="B13831" s="2"/>
      <c r="C13831" s="2"/>
      <c r="D13831" s="2"/>
      <c r="E13831" s="2"/>
      <c r="F13831" s="2"/>
      <c r="G13831" s="2"/>
      <c r="H13831" s="2"/>
      <c r="I13831" s="2"/>
      <c r="J13831" s="2"/>
      <c r="K13831" s="2"/>
      <c r="L13831" s="2"/>
      <c r="M13831" s="2"/>
      <c r="N13831" s="2"/>
      <c r="O13831" s="2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</row>
    <row r="13832">
      <c r="A13832" s="2"/>
      <c r="B13832" s="2"/>
      <c r="C13832" s="2"/>
      <c r="D13832" s="2"/>
      <c r="E13832" s="2"/>
      <c r="F13832" s="2"/>
      <c r="G13832" s="2"/>
      <c r="H13832" s="2"/>
      <c r="I13832" s="2"/>
      <c r="J13832" s="2"/>
      <c r="K13832" s="2"/>
      <c r="L13832" s="2"/>
      <c r="M13832" s="2"/>
      <c r="N13832" s="2"/>
      <c r="O13832" s="2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</row>
    <row r="13833">
      <c r="A13833" s="2"/>
      <c r="B13833" s="2"/>
      <c r="C13833" s="2"/>
      <c r="D13833" s="2"/>
      <c r="E13833" s="2"/>
      <c r="F13833" s="2"/>
      <c r="G13833" s="2"/>
      <c r="H13833" s="2"/>
      <c r="I13833" s="2"/>
      <c r="J13833" s="2"/>
      <c r="K13833" s="2"/>
      <c r="L13833" s="2"/>
      <c r="M13833" s="2"/>
      <c r="N13833" s="2"/>
      <c r="O13833" s="2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</row>
    <row r="13834">
      <c r="A13834" s="2"/>
      <c r="B13834" s="2"/>
      <c r="C13834" s="2"/>
      <c r="D13834" s="2"/>
      <c r="E13834" s="2"/>
      <c r="F13834" s="2"/>
      <c r="G13834" s="2"/>
      <c r="H13834" s="2"/>
      <c r="I13834" s="2"/>
      <c r="J13834" s="2"/>
      <c r="K13834" s="2"/>
      <c r="L13834" s="2"/>
      <c r="M13834" s="2"/>
      <c r="N13834" s="2"/>
      <c r="O13834" s="2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</row>
    <row r="13835">
      <c r="A13835" s="2"/>
      <c r="B13835" s="2"/>
      <c r="C13835" s="2"/>
      <c r="D13835" s="2"/>
      <c r="E13835" s="2"/>
      <c r="F13835" s="2"/>
      <c r="G13835" s="2"/>
      <c r="H13835" s="2"/>
      <c r="I13835" s="2"/>
      <c r="J13835" s="2"/>
      <c r="K13835" s="2"/>
      <c r="L13835" s="2"/>
      <c r="M13835" s="2"/>
      <c r="N13835" s="2"/>
      <c r="O13835" s="2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</row>
    <row r="13836">
      <c r="A13836" s="2"/>
      <c r="B13836" s="2"/>
      <c r="C13836" s="2"/>
      <c r="D13836" s="2"/>
      <c r="E13836" s="2"/>
      <c r="F13836" s="2"/>
      <c r="G13836" s="2"/>
      <c r="H13836" s="2"/>
      <c r="I13836" s="2"/>
      <c r="J13836" s="2"/>
      <c r="K13836" s="2"/>
      <c r="L13836" s="2"/>
      <c r="M13836" s="2"/>
      <c r="N13836" s="2"/>
      <c r="O13836" s="2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</row>
    <row r="13837">
      <c r="A13837" s="2"/>
      <c r="B13837" s="2"/>
      <c r="C13837" s="2"/>
      <c r="D13837" s="2"/>
      <c r="E13837" s="2"/>
      <c r="F13837" s="2"/>
      <c r="G13837" s="2"/>
      <c r="H13837" s="2"/>
      <c r="I13837" s="2"/>
      <c r="J13837" s="2"/>
      <c r="K13837" s="2"/>
      <c r="L13837" s="2"/>
      <c r="M13837" s="2"/>
      <c r="N13837" s="2"/>
      <c r="O13837" s="2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</row>
    <row r="13838">
      <c r="A13838" s="2"/>
      <c r="B13838" s="2"/>
      <c r="C13838" s="2"/>
      <c r="D13838" s="2"/>
      <c r="E13838" s="2"/>
      <c r="F13838" s="2"/>
      <c r="G13838" s="2"/>
      <c r="H13838" s="2"/>
      <c r="I13838" s="2"/>
      <c r="J13838" s="2"/>
      <c r="K13838" s="2"/>
      <c r="L13838" s="2"/>
      <c r="M13838" s="2"/>
      <c r="N13838" s="2"/>
      <c r="O13838" s="2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</row>
    <row r="13839">
      <c r="A13839" s="2"/>
      <c r="B13839" s="2"/>
      <c r="C13839" s="2"/>
      <c r="D13839" s="2"/>
      <c r="E13839" s="2"/>
      <c r="F13839" s="2"/>
      <c r="G13839" s="2"/>
      <c r="H13839" s="2"/>
      <c r="I13839" s="2"/>
      <c r="J13839" s="2"/>
      <c r="K13839" s="2"/>
      <c r="L13839" s="2"/>
      <c r="M13839" s="2"/>
      <c r="N13839" s="2"/>
      <c r="O13839" s="2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</row>
    <row r="13840">
      <c r="A13840" s="2"/>
      <c r="B13840" s="2"/>
      <c r="C13840" s="2"/>
      <c r="D13840" s="2"/>
      <c r="E13840" s="2"/>
      <c r="F13840" s="2"/>
      <c r="G13840" s="2"/>
      <c r="H13840" s="2"/>
      <c r="I13840" s="2"/>
      <c r="J13840" s="2"/>
      <c r="K13840" s="2"/>
      <c r="L13840" s="2"/>
      <c r="M13840" s="2"/>
      <c r="N13840" s="2"/>
      <c r="O13840" s="2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</row>
    <row r="13841">
      <c r="A13841" s="2"/>
      <c r="B13841" s="2"/>
      <c r="C13841" s="2"/>
      <c r="D13841" s="2"/>
      <c r="E13841" s="2"/>
      <c r="F13841" s="2"/>
      <c r="G13841" s="2"/>
      <c r="H13841" s="2"/>
      <c r="I13841" s="2"/>
      <c r="J13841" s="2"/>
      <c r="K13841" s="2"/>
      <c r="L13841" s="2"/>
      <c r="M13841" s="2"/>
      <c r="N13841" s="2"/>
      <c r="O13841" s="2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</row>
    <row r="13842">
      <c r="A13842" s="2"/>
      <c r="B13842" s="2"/>
      <c r="C13842" s="2"/>
      <c r="D13842" s="2"/>
      <c r="E13842" s="2"/>
      <c r="F13842" s="2"/>
      <c r="G13842" s="2"/>
      <c r="H13842" s="2"/>
      <c r="I13842" s="2"/>
      <c r="J13842" s="2"/>
      <c r="K13842" s="2"/>
      <c r="L13842" s="2"/>
      <c r="M13842" s="2"/>
      <c r="N13842" s="2"/>
      <c r="O13842" s="2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</row>
    <row r="13843">
      <c r="A13843" s="2"/>
      <c r="B13843" s="2"/>
      <c r="C13843" s="2"/>
      <c r="D13843" s="2"/>
      <c r="E13843" s="2"/>
      <c r="F13843" s="2"/>
      <c r="G13843" s="2"/>
      <c r="H13843" s="2"/>
      <c r="I13843" s="2"/>
      <c r="J13843" s="2"/>
      <c r="K13843" s="2"/>
      <c r="L13843" s="2"/>
      <c r="M13843" s="2"/>
      <c r="N13843" s="2"/>
      <c r="O13843" s="2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</row>
    <row r="13844">
      <c r="A13844" s="2"/>
      <c r="B13844" s="2"/>
      <c r="C13844" s="2"/>
      <c r="D13844" s="2"/>
      <c r="E13844" s="2"/>
      <c r="F13844" s="2"/>
      <c r="G13844" s="2"/>
      <c r="H13844" s="2"/>
      <c r="I13844" s="2"/>
      <c r="J13844" s="2"/>
      <c r="K13844" s="2"/>
      <c r="L13844" s="2"/>
      <c r="M13844" s="2"/>
      <c r="N13844" s="2"/>
      <c r="O13844" s="2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</row>
    <row r="13845">
      <c r="A13845" s="2"/>
      <c r="B13845" s="2"/>
      <c r="C13845" s="2"/>
      <c r="D13845" s="2"/>
      <c r="E13845" s="2"/>
      <c r="F13845" s="2"/>
      <c r="G13845" s="2"/>
      <c r="H13845" s="2"/>
      <c r="I13845" s="2"/>
      <c r="J13845" s="2"/>
      <c r="K13845" s="2"/>
      <c r="L13845" s="2"/>
      <c r="M13845" s="2"/>
      <c r="N13845" s="2"/>
      <c r="O13845" s="2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</row>
    <row r="13846">
      <c r="A13846" s="2"/>
      <c r="B13846" s="2"/>
      <c r="C13846" s="2"/>
      <c r="D13846" s="2"/>
      <c r="E13846" s="2"/>
      <c r="F13846" s="2"/>
      <c r="G13846" s="2"/>
      <c r="H13846" s="2"/>
      <c r="I13846" s="2"/>
      <c r="J13846" s="2"/>
      <c r="K13846" s="2"/>
      <c r="L13846" s="2"/>
      <c r="M13846" s="2"/>
      <c r="N13846" s="2"/>
      <c r="O13846" s="2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</row>
    <row r="13847">
      <c r="A13847" s="2"/>
      <c r="B13847" s="2"/>
      <c r="C13847" s="2"/>
      <c r="D13847" s="2"/>
      <c r="E13847" s="2"/>
      <c r="F13847" s="2"/>
      <c r="G13847" s="2"/>
      <c r="H13847" s="2"/>
      <c r="I13847" s="2"/>
      <c r="J13847" s="2"/>
      <c r="K13847" s="2"/>
      <c r="L13847" s="2"/>
      <c r="M13847" s="2"/>
      <c r="N13847" s="2"/>
      <c r="O13847" s="2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</row>
    <row r="13848">
      <c r="A13848" s="2"/>
      <c r="B13848" s="2"/>
      <c r="C13848" s="2"/>
      <c r="D13848" s="2"/>
      <c r="E13848" s="2"/>
      <c r="F13848" s="2"/>
      <c r="G13848" s="2"/>
      <c r="H13848" s="2"/>
      <c r="I13848" s="2"/>
      <c r="J13848" s="2"/>
      <c r="K13848" s="2"/>
      <c r="L13848" s="2"/>
      <c r="M13848" s="2"/>
      <c r="N13848" s="2"/>
      <c r="O13848" s="2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</row>
    <row r="13849">
      <c r="A13849" s="2"/>
      <c r="B13849" s="2"/>
      <c r="C13849" s="2"/>
      <c r="D13849" s="2"/>
      <c r="E13849" s="2"/>
      <c r="F13849" s="2"/>
      <c r="G13849" s="2"/>
      <c r="H13849" s="2"/>
      <c r="I13849" s="2"/>
      <c r="J13849" s="2"/>
      <c r="K13849" s="2"/>
      <c r="L13849" s="2"/>
      <c r="M13849" s="2"/>
      <c r="N13849" s="2"/>
      <c r="O13849" s="2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</row>
    <row r="13850">
      <c r="A13850" s="2"/>
      <c r="B13850" s="2"/>
      <c r="C13850" s="2"/>
      <c r="D13850" s="2"/>
      <c r="E13850" s="2"/>
      <c r="F13850" s="2"/>
      <c r="G13850" s="2"/>
      <c r="H13850" s="2"/>
      <c r="I13850" s="2"/>
      <c r="J13850" s="2"/>
      <c r="K13850" s="2"/>
      <c r="L13850" s="2"/>
      <c r="M13850" s="2"/>
      <c r="N13850" s="2"/>
      <c r="O13850" s="2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</row>
    <row r="13851">
      <c r="A13851" s="2"/>
      <c r="B13851" s="2"/>
      <c r="C13851" s="2"/>
      <c r="D13851" s="2"/>
      <c r="E13851" s="2"/>
      <c r="F13851" s="2"/>
      <c r="G13851" s="2"/>
      <c r="H13851" s="2"/>
      <c r="I13851" s="2"/>
      <c r="J13851" s="2"/>
      <c r="K13851" s="2"/>
      <c r="L13851" s="2"/>
      <c r="M13851" s="2"/>
      <c r="N13851" s="2"/>
      <c r="O13851" s="2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</row>
    <row r="13852">
      <c r="A13852" s="2"/>
      <c r="B13852" s="2"/>
      <c r="C13852" s="2"/>
      <c r="D13852" s="2"/>
      <c r="E13852" s="2"/>
      <c r="F13852" s="2"/>
      <c r="G13852" s="2"/>
      <c r="H13852" s="2"/>
      <c r="I13852" s="2"/>
      <c r="J13852" s="2"/>
      <c r="K13852" s="2"/>
      <c r="L13852" s="2"/>
      <c r="M13852" s="2"/>
      <c r="N13852" s="2"/>
      <c r="O13852" s="2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</row>
    <row r="13853">
      <c r="A13853" s="2"/>
      <c r="B13853" s="2"/>
      <c r="C13853" s="2"/>
      <c r="D13853" s="2"/>
      <c r="E13853" s="2"/>
      <c r="F13853" s="2"/>
      <c r="G13853" s="2"/>
      <c r="H13853" s="2"/>
      <c r="I13853" s="2"/>
      <c r="J13853" s="2"/>
      <c r="K13853" s="2"/>
      <c r="L13853" s="2"/>
      <c r="M13853" s="2"/>
      <c r="N13853" s="2"/>
      <c r="O13853" s="2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</row>
    <row r="13854">
      <c r="A13854" s="2"/>
      <c r="B13854" s="2"/>
      <c r="C13854" s="2"/>
      <c r="D13854" s="2"/>
      <c r="E13854" s="2"/>
      <c r="F13854" s="2"/>
      <c r="G13854" s="2"/>
      <c r="H13854" s="2"/>
      <c r="I13854" s="2"/>
      <c r="J13854" s="2"/>
      <c r="K13854" s="2"/>
      <c r="L13854" s="2"/>
      <c r="M13854" s="2"/>
      <c r="N13854" s="2"/>
      <c r="O13854" s="2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</row>
    <row r="13855">
      <c r="A13855" s="2"/>
      <c r="B13855" s="2"/>
      <c r="C13855" s="2"/>
      <c r="D13855" s="2"/>
      <c r="E13855" s="2"/>
      <c r="F13855" s="2"/>
      <c r="G13855" s="2"/>
      <c r="H13855" s="2"/>
      <c r="I13855" s="2"/>
      <c r="J13855" s="2"/>
      <c r="K13855" s="2"/>
      <c r="L13855" s="2"/>
      <c r="M13855" s="2"/>
      <c r="N13855" s="2"/>
      <c r="O13855" s="2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</row>
    <row r="13856">
      <c r="A13856" s="2"/>
      <c r="B13856" s="2"/>
      <c r="C13856" s="2"/>
      <c r="D13856" s="2"/>
      <c r="E13856" s="2"/>
      <c r="F13856" s="2"/>
      <c r="G13856" s="2"/>
      <c r="H13856" s="2"/>
      <c r="I13856" s="2"/>
      <c r="J13856" s="2"/>
      <c r="K13856" s="2"/>
      <c r="L13856" s="2"/>
      <c r="M13856" s="2"/>
      <c r="N13856" s="2"/>
      <c r="O13856" s="2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</row>
    <row r="13857">
      <c r="A13857" s="2"/>
      <c r="B13857" s="2"/>
      <c r="C13857" s="2"/>
      <c r="D13857" s="2"/>
      <c r="E13857" s="2"/>
      <c r="F13857" s="2"/>
      <c r="G13857" s="2"/>
      <c r="H13857" s="2"/>
      <c r="I13857" s="2"/>
      <c r="J13857" s="2"/>
      <c r="K13857" s="2"/>
      <c r="L13857" s="2"/>
      <c r="M13857" s="2"/>
      <c r="N13857" s="2"/>
      <c r="O13857" s="2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</row>
    <row r="13858">
      <c r="A13858" s="2"/>
      <c r="B13858" s="2"/>
      <c r="C13858" s="2"/>
      <c r="D13858" s="2"/>
      <c r="E13858" s="2"/>
      <c r="F13858" s="2"/>
      <c r="G13858" s="2"/>
      <c r="H13858" s="2"/>
      <c r="I13858" s="2"/>
      <c r="J13858" s="2"/>
      <c r="K13858" s="2"/>
      <c r="L13858" s="2"/>
      <c r="M13858" s="2"/>
      <c r="N13858" s="2"/>
      <c r="O13858" s="2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</row>
    <row r="13859">
      <c r="A13859" s="2"/>
      <c r="B13859" s="2"/>
      <c r="C13859" s="2"/>
      <c r="D13859" s="2"/>
      <c r="E13859" s="2"/>
      <c r="F13859" s="2"/>
      <c r="G13859" s="2"/>
      <c r="H13859" s="2"/>
      <c r="I13859" s="2"/>
      <c r="J13859" s="2"/>
      <c r="K13859" s="2"/>
      <c r="L13859" s="2"/>
      <c r="M13859" s="2"/>
      <c r="N13859" s="2"/>
      <c r="O13859" s="2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</row>
    <row r="13860">
      <c r="A13860" s="2"/>
      <c r="B13860" s="2"/>
      <c r="C13860" s="2"/>
      <c r="D13860" s="2"/>
      <c r="E13860" s="2"/>
      <c r="F13860" s="2"/>
      <c r="G13860" s="2"/>
      <c r="H13860" s="2"/>
      <c r="I13860" s="2"/>
      <c r="J13860" s="2"/>
      <c r="K13860" s="2"/>
      <c r="L13860" s="2"/>
      <c r="M13860" s="2"/>
      <c r="N13860" s="2"/>
      <c r="O13860" s="2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</row>
    <row r="13861">
      <c r="A13861" s="2"/>
      <c r="B13861" s="2"/>
      <c r="C13861" s="2"/>
      <c r="D13861" s="2"/>
      <c r="E13861" s="2"/>
      <c r="F13861" s="2"/>
      <c r="G13861" s="2"/>
      <c r="H13861" s="2"/>
      <c r="I13861" s="2"/>
      <c r="J13861" s="2"/>
      <c r="K13861" s="2"/>
      <c r="L13861" s="2"/>
      <c r="M13861" s="2"/>
      <c r="N13861" s="2"/>
      <c r="O13861" s="2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</row>
    <row r="13862">
      <c r="A13862" s="2"/>
      <c r="B13862" s="2"/>
      <c r="C13862" s="2"/>
      <c r="D13862" s="2"/>
      <c r="E13862" s="2"/>
      <c r="F13862" s="2"/>
      <c r="G13862" s="2"/>
      <c r="H13862" s="2"/>
      <c r="I13862" s="2"/>
      <c r="J13862" s="2"/>
      <c r="K13862" s="2"/>
      <c r="L13862" s="2"/>
      <c r="M13862" s="2"/>
      <c r="N13862" s="2"/>
      <c r="O13862" s="2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</row>
    <row r="13863">
      <c r="A13863" s="2"/>
      <c r="B13863" s="2"/>
      <c r="C13863" s="2"/>
      <c r="D13863" s="2"/>
      <c r="E13863" s="2"/>
      <c r="F13863" s="2"/>
      <c r="G13863" s="2"/>
      <c r="H13863" s="2"/>
      <c r="I13863" s="2"/>
      <c r="J13863" s="2"/>
      <c r="K13863" s="2"/>
      <c r="L13863" s="2"/>
      <c r="M13863" s="2"/>
      <c r="N13863" s="2"/>
      <c r="O13863" s="2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</row>
    <row r="13864">
      <c r="A13864" s="2"/>
      <c r="B13864" s="2"/>
      <c r="C13864" s="2"/>
      <c r="D13864" s="2"/>
      <c r="E13864" s="2"/>
      <c r="F13864" s="2"/>
      <c r="G13864" s="2"/>
      <c r="H13864" s="2"/>
      <c r="I13864" s="2"/>
      <c r="J13864" s="2"/>
      <c r="K13864" s="2"/>
      <c r="L13864" s="2"/>
      <c r="M13864" s="2"/>
      <c r="N13864" s="2"/>
      <c r="O13864" s="2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</row>
    <row r="13865">
      <c r="A13865" s="2"/>
      <c r="B13865" s="2"/>
      <c r="C13865" s="2"/>
      <c r="D13865" s="2"/>
      <c r="E13865" s="2"/>
      <c r="F13865" s="2"/>
      <c r="G13865" s="2"/>
      <c r="H13865" s="2"/>
      <c r="I13865" s="2"/>
      <c r="J13865" s="2"/>
      <c r="K13865" s="2"/>
      <c r="L13865" s="2"/>
      <c r="M13865" s="2"/>
      <c r="N13865" s="2"/>
      <c r="O13865" s="2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</row>
    <row r="13866">
      <c r="A13866" s="2"/>
      <c r="B13866" s="2"/>
      <c r="C13866" s="2"/>
      <c r="D13866" s="2"/>
      <c r="E13866" s="2"/>
      <c r="F13866" s="2"/>
      <c r="G13866" s="2"/>
      <c r="H13866" s="2"/>
      <c r="I13866" s="2"/>
      <c r="J13866" s="2"/>
      <c r="K13866" s="2"/>
      <c r="L13866" s="2"/>
      <c r="M13866" s="2"/>
      <c r="N13866" s="2"/>
      <c r="O13866" s="2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</row>
    <row r="13867">
      <c r="A13867" s="2"/>
      <c r="B13867" s="2"/>
      <c r="C13867" s="2"/>
      <c r="D13867" s="2"/>
      <c r="E13867" s="2"/>
      <c r="F13867" s="2"/>
      <c r="G13867" s="2"/>
      <c r="H13867" s="2"/>
      <c r="I13867" s="2"/>
      <c r="J13867" s="2"/>
      <c r="K13867" s="2"/>
      <c r="L13867" s="2"/>
      <c r="M13867" s="2"/>
      <c r="N13867" s="2"/>
      <c r="O13867" s="2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</row>
    <row r="13868">
      <c r="A13868" s="2"/>
      <c r="B13868" s="2"/>
      <c r="C13868" s="2"/>
      <c r="D13868" s="2"/>
      <c r="E13868" s="2"/>
      <c r="F13868" s="2"/>
      <c r="G13868" s="2"/>
      <c r="H13868" s="2"/>
      <c r="I13868" s="2"/>
      <c r="J13868" s="2"/>
      <c r="K13868" s="2"/>
      <c r="L13868" s="2"/>
      <c r="M13868" s="2"/>
      <c r="N13868" s="2"/>
      <c r="O13868" s="2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</row>
    <row r="13869">
      <c r="A13869" s="2"/>
      <c r="B13869" s="2"/>
      <c r="C13869" s="2"/>
      <c r="D13869" s="2"/>
      <c r="E13869" s="2"/>
      <c r="F13869" s="2"/>
      <c r="G13869" s="2"/>
      <c r="H13869" s="2"/>
      <c r="I13869" s="2"/>
      <c r="J13869" s="2"/>
      <c r="K13869" s="2"/>
      <c r="L13869" s="2"/>
      <c r="M13869" s="2"/>
      <c r="N13869" s="2"/>
      <c r="O13869" s="2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</row>
    <row r="13870">
      <c r="A13870" s="2"/>
      <c r="B13870" s="2"/>
      <c r="C13870" s="2"/>
      <c r="D13870" s="2"/>
      <c r="E13870" s="2"/>
      <c r="F13870" s="2"/>
      <c r="G13870" s="2"/>
      <c r="H13870" s="2"/>
      <c r="I13870" s="2"/>
      <c r="J13870" s="2"/>
      <c r="K13870" s="2"/>
      <c r="L13870" s="2"/>
      <c r="M13870" s="2"/>
      <c r="N13870" s="2"/>
      <c r="O13870" s="2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</row>
    <row r="13871">
      <c r="A13871" s="2"/>
      <c r="B13871" s="2"/>
      <c r="C13871" s="2"/>
      <c r="D13871" s="2"/>
      <c r="E13871" s="2"/>
      <c r="F13871" s="2"/>
      <c r="G13871" s="2"/>
      <c r="H13871" s="2"/>
      <c r="I13871" s="2"/>
      <c r="J13871" s="2"/>
      <c r="K13871" s="2"/>
      <c r="L13871" s="2"/>
      <c r="M13871" s="2"/>
      <c r="N13871" s="2"/>
      <c r="O13871" s="2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</row>
    <row r="13872">
      <c r="A13872" s="2"/>
      <c r="B13872" s="2"/>
      <c r="C13872" s="2"/>
      <c r="D13872" s="2"/>
      <c r="E13872" s="2"/>
      <c r="F13872" s="2"/>
      <c r="G13872" s="2"/>
      <c r="H13872" s="2"/>
      <c r="I13872" s="2"/>
      <c r="J13872" s="2"/>
      <c r="K13872" s="2"/>
      <c r="L13872" s="2"/>
      <c r="M13872" s="2"/>
      <c r="N13872" s="2"/>
      <c r="O13872" s="2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</row>
    <row r="13873">
      <c r="A13873" s="2"/>
      <c r="B13873" s="2"/>
      <c r="C13873" s="2"/>
      <c r="D13873" s="2"/>
      <c r="E13873" s="2"/>
      <c r="F13873" s="2"/>
      <c r="G13873" s="2"/>
      <c r="H13873" s="2"/>
      <c r="I13873" s="2"/>
      <c r="J13873" s="2"/>
      <c r="K13873" s="2"/>
      <c r="L13873" s="2"/>
      <c r="M13873" s="2"/>
      <c r="N13873" s="2"/>
      <c r="O13873" s="2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</row>
    <row r="13874">
      <c r="A13874" s="2"/>
      <c r="B13874" s="2"/>
      <c r="C13874" s="2"/>
      <c r="D13874" s="2"/>
      <c r="E13874" s="2"/>
      <c r="F13874" s="2"/>
      <c r="G13874" s="2"/>
      <c r="H13874" s="2"/>
      <c r="I13874" s="2"/>
      <c r="J13874" s="2"/>
      <c r="K13874" s="2"/>
      <c r="L13874" s="2"/>
      <c r="M13874" s="2"/>
      <c r="N13874" s="2"/>
      <c r="O13874" s="2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</row>
    <row r="13875">
      <c r="A13875" s="2"/>
      <c r="B13875" s="2"/>
      <c r="C13875" s="2"/>
      <c r="D13875" s="2"/>
      <c r="E13875" s="2"/>
      <c r="F13875" s="2"/>
      <c r="G13875" s="2"/>
      <c r="H13875" s="2"/>
      <c r="I13875" s="2"/>
      <c r="J13875" s="2"/>
      <c r="K13875" s="2"/>
      <c r="L13875" s="2"/>
      <c r="M13875" s="2"/>
      <c r="N13875" s="2"/>
      <c r="O13875" s="2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</row>
    <row r="13876">
      <c r="A13876" s="2"/>
      <c r="B13876" s="2"/>
      <c r="C13876" s="2"/>
      <c r="D13876" s="2"/>
      <c r="E13876" s="2"/>
      <c r="F13876" s="2"/>
      <c r="G13876" s="2"/>
      <c r="H13876" s="2"/>
      <c r="I13876" s="2"/>
      <c r="J13876" s="2"/>
      <c r="K13876" s="2"/>
      <c r="L13876" s="2"/>
      <c r="M13876" s="2"/>
      <c r="N13876" s="2"/>
      <c r="O13876" s="2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</row>
    <row r="13877">
      <c r="A13877" s="2"/>
      <c r="B13877" s="2"/>
      <c r="C13877" s="2"/>
      <c r="D13877" s="2"/>
      <c r="E13877" s="2"/>
      <c r="F13877" s="2"/>
      <c r="G13877" s="2"/>
      <c r="H13877" s="2"/>
      <c r="I13877" s="2"/>
      <c r="J13877" s="2"/>
      <c r="K13877" s="2"/>
      <c r="L13877" s="2"/>
      <c r="M13877" s="2"/>
      <c r="N13877" s="2"/>
      <c r="O13877" s="2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</row>
    <row r="13878">
      <c r="A13878" s="2"/>
      <c r="B13878" s="2"/>
      <c r="C13878" s="2"/>
      <c r="D13878" s="2"/>
      <c r="E13878" s="2"/>
      <c r="F13878" s="2"/>
      <c r="G13878" s="2"/>
      <c r="H13878" s="2"/>
      <c r="I13878" s="2"/>
      <c r="J13878" s="2"/>
      <c r="K13878" s="2"/>
      <c r="L13878" s="2"/>
      <c r="M13878" s="2"/>
      <c r="N13878" s="2"/>
      <c r="O13878" s="2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</row>
    <row r="13879">
      <c r="A13879" s="2"/>
      <c r="B13879" s="2"/>
      <c r="C13879" s="2"/>
      <c r="D13879" s="2"/>
      <c r="E13879" s="2"/>
      <c r="F13879" s="2"/>
      <c r="G13879" s="2"/>
      <c r="H13879" s="2"/>
      <c r="I13879" s="2"/>
      <c r="J13879" s="2"/>
      <c r="K13879" s="2"/>
      <c r="L13879" s="2"/>
      <c r="M13879" s="2"/>
      <c r="N13879" s="2"/>
      <c r="O13879" s="2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</row>
    <row r="13880">
      <c r="A13880" s="2"/>
      <c r="B13880" s="2"/>
      <c r="C13880" s="2"/>
      <c r="D13880" s="2"/>
      <c r="E13880" s="2"/>
      <c r="F13880" s="2"/>
      <c r="G13880" s="2"/>
      <c r="H13880" s="2"/>
      <c r="I13880" s="2"/>
      <c r="J13880" s="2"/>
      <c r="K13880" s="2"/>
      <c r="L13880" s="2"/>
      <c r="M13880" s="2"/>
      <c r="N13880" s="2"/>
      <c r="O13880" s="2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</row>
    <row r="13881">
      <c r="A13881" s="2"/>
      <c r="B13881" s="2"/>
      <c r="C13881" s="2"/>
      <c r="D13881" s="2"/>
      <c r="E13881" s="2"/>
      <c r="F13881" s="2"/>
      <c r="G13881" s="2"/>
      <c r="H13881" s="2"/>
      <c r="I13881" s="2"/>
      <c r="J13881" s="2"/>
      <c r="K13881" s="2"/>
      <c r="L13881" s="2"/>
      <c r="M13881" s="2"/>
      <c r="N13881" s="2"/>
      <c r="O13881" s="2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</row>
    <row r="13882">
      <c r="A13882" s="2"/>
      <c r="B13882" s="2"/>
      <c r="C13882" s="2"/>
      <c r="D13882" s="2"/>
      <c r="E13882" s="2"/>
      <c r="F13882" s="2"/>
      <c r="G13882" s="2"/>
      <c r="H13882" s="2"/>
      <c r="I13882" s="2"/>
      <c r="J13882" s="2"/>
      <c r="K13882" s="2"/>
      <c r="L13882" s="2"/>
      <c r="M13882" s="2"/>
      <c r="N13882" s="2"/>
      <c r="O13882" s="2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</row>
    <row r="13883">
      <c r="A13883" s="2"/>
      <c r="B13883" s="2"/>
      <c r="C13883" s="2"/>
      <c r="D13883" s="2"/>
      <c r="E13883" s="2"/>
      <c r="F13883" s="2"/>
      <c r="G13883" s="2"/>
      <c r="H13883" s="2"/>
      <c r="I13883" s="2"/>
      <c r="J13883" s="2"/>
      <c r="K13883" s="2"/>
      <c r="L13883" s="2"/>
      <c r="M13883" s="2"/>
      <c r="N13883" s="2"/>
      <c r="O13883" s="2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</row>
    <row r="13884">
      <c r="A13884" s="2"/>
      <c r="B13884" s="2"/>
      <c r="C13884" s="2"/>
      <c r="D13884" s="2"/>
      <c r="E13884" s="2"/>
      <c r="F13884" s="2"/>
      <c r="G13884" s="2"/>
      <c r="H13884" s="2"/>
      <c r="I13884" s="2"/>
      <c r="J13884" s="2"/>
      <c r="K13884" s="2"/>
      <c r="L13884" s="2"/>
      <c r="M13884" s="2"/>
      <c r="N13884" s="2"/>
      <c r="O13884" s="2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</row>
    <row r="13885">
      <c r="A13885" s="2"/>
      <c r="B13885" s="2"/>
      <c r="C13885" s="2"/>
      <c r="D13885" s="2"/>
      <c r="E13885" s="2"/>
      <c r="F13885" s="2"/>
      <c r="G13885" s="2"/>
      <c r="H13885" s="2"/>
      <c r="I13885" s="2"/>
      <c r="J13885" s="2"/>
      <c r="K13885" s="2"/>
      <c r="L13885" s="2"/>
      <c r="M13885" s="2"/>
      <c r="N13885" s="2"/>
      <c r="O13885" s="2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</row>
    <row r="13886">
      <c r="A13886" s="2"/>
      <c r="B13886" s="2"/>
      <c r="C13886" s="2"/>
      <c r="D13886" s="2"/>
      <c r="E13886" s="2"/>
      <c r="F13886" s="2"/>
      <c r="G13886" s="2"/>
      <c r="H13886" s="2"/>
      <c r="I13886" s="2"/>
      <c r="J13886" s="2"/>
      <c r="K13886" s="2"/>
      <c r="L13886" s="2"/>
      <c r="M13886" s="2"/>
      <c r="N13886" s="2"/>
      <c r="O13886" s="2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</row>
    <row r="13887">
      <c r="A13887" s="2"/>
      <c r="B13887" s="2"/>
      <c r="C13887" s="2"/>
      <c r="D13887" s="2"/>
      <c r="E13887" s="2"/>
      <c r="F13887" s="2"/>
      <c r="G13887" s="2"/>
      <c r="H13887" s="2"/>
      <c r="I13887" s="2"/>
      <c r="J13887" s="2"/>
      <c r="K13887" s="2"/>
      <c r="L13887" s="2"/>
      <c r="M13887" s="2"/>
      <c r="N13887" s="2"/>
      <c r="O13887" s="2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</row>
    <row r="13888">
      <c r="A13888" s="2"/>
      <c r="B13888" s="2"/>
      <c r="C13888" s="2"/>
      <c r="D13888" s="2"/>
      <c r="E13888" s="2"/>
      <c r="F13888" s="2"/>
      <c r="G13888" s="2"/>
      <c r="H13888" s="2"/>
      <c r="I13888" s="2"/>
      <c r="J13888" s="2"/>
      <c r="K13888" s="2"/>
      <c r="L13888" s="2"/>
      <c r="M13888" s="2"/>
      <c r="N13888" s="2"/>
      <c r="O13888" s="2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</row>
    <row r="13889">
      <c r="A13889" s="2"/>
      <c r="B13889" s="2"/>
      <c r="C13889" s="2"/>
      <c r="D13889" s="2"/>
      <c r="E13889" s="2"/>
      <c r="F13889" s="2"/>
      <c r="G13889" s="2"/>
      <c r="H13889" s="2"/>
      <c r="I13889" s="2"/>
      <c r="J13889" s="2"/>
      <c r="K13889" s="2"/>
      <c r="L13889" s="2"/>
      <c r="M13889" s="2"/>
      <c r="N13889" s="2"/>
      <c r="O13889" s="2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</row>
    <row r="13890">
      <c r="A13890" s="2"/>
      <c r="B13890" s="2"/>
      <c r="C13890" s="2"/>
      <c r="D13890" s="2"/>
      <c r="E13890" s="2"/>
      <c r="F13890" s="2"/>
      <c r="G13890" s="2"/>
      <c r="H13890" s="2"/>
      <c r="I13890" s="2"/>
      <c r="J13890" s="2"/>
      <c r="K13890" s="2"/>
      <c r="L13890" s="2"/>
      <c r="M13890" s="2"/>
      <c r="N13890" s="2"/>
      <c r="O13890" s="2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</row>
    <row r="13891">
      <c r="A13891" s="2"/>
      <c r="B13891" s="2"/>
      <c r="C13891" s="2"/>
      <c r="D13891" s="2"/>
      <c r="E13891" s="2"/>
      <c r="F13891" s="2"/>
      <c r="G13891" s="2"/>
      <c r="H13891" s="2"/>
      <c r="I13891" s="2"/>
      <c r="J13891" s="2"/>
      <c r="K13891" s="2"/>
      <c r="L13891" s="2"/>
      <c r="M13891" s="2"/>
      <c r="N13891" s="2"/>
      <c r="O13891" s="2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</row>
    <row r="13892">
      <c r="A13892" s="2"/>
      <c r="B13892" s="2"/>
      <c r="C13892" s="2"/>
      <c r="D13892" s="2"/>
      <c r="E13892" s="2"/>
      <c r="F13892" s="2"/>
      <c r="G13892" s="2"/>
      <c r="H13892" s="2"/>
      <c r="I13892" s="2"/>
      <c r="J13892" s="2"/>
      <c r="K13892" s="2"/>
      <c r="L13892" s="2"/>
      <c r="M13892" s="2"/>
      <c r="N13892" s="2"/>
      <c r="O13892" s="2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</row>
    <row r="13893">
      <c r="A13893" s="2"/>
      <c r="B13893" s="2"/>
      <c r="C13893" s="2"/>
      <c r="D13893" s="2"/>
      <c r="E13893" s="2"/>
      <c r="F13893" s="2"/>
      <c r="G13893" s="2"/>
      <c r="H13893" s="2"/>
      <c r="I13893" s="2"/>
      <c r="J13893" s="2"/>
      <c r="K13893" s="2"/>
      <c r="L13893" s="2"/>
      <c r="M13893" s="2"/>
      <c r="N13893" s="2"/>
      <c r="O13893" s="2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</row>
    <row r="13894">
      <c r="A13894" s="2"/>
      <c r="B13894" s="2"/>
      <c r="C13894" s="2"/>
      <c r="D13894" s="2"/>
      <c r="E13894" s="2"/>
      <c r="F13894" s="2"/>
      <c r="G13894" s="2"/>
      <c r="H13894" s="2"/>
      <c r="I13894" s="2"/>
      <c r="J13894" s="2"/>
      <c r="K13894" s="2"/>
      <c r="L13894" s="2"/>
      <c r="M13894" s="2"/>
      <c r="N13894" s="2"/>
      <c r="O13894" s="2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</row>
    <row r="13895">
      <c r="A13895" s="2"/>
      <c r="B13895" s="2"/>
      <c r="C13895" s="2"/>
      <c r="D13895" s="2"/>
      <c r="E13895" s="2"/>
      <c r="F13895" s="2"/>
      <c r="G13895" s="2"/>
      <c r="H13895" s="2"/>
      <c r="I13895" s="2"/>
      <c r="J13895" s="2"/>
      <c r="K13895" s="2"/>
      <c r="L13895" s="2"/>
      <c r="M13895" s="2"/>
      <c r="N13895" s="2"/>
      <c r="O13895" s="2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</row>
    <row r="13896">
      <c r="A13896" s="2"/>
      <c r="B13896" s="2"/>
      <c r="C13896" s="2"/>
      <c r="D13896" s="2"/>
      <c r="E13896" s="2"/>
      <c r="F13896" s="2"/>
      <c r="G13896" s="2"/>
      <c r="H13896" s="2"/>
      <c r="I13896" s="2"/>
      <c r="J13896" s="2"/>
      <c r="K13896" s="2"/>
      <c r="L13896" s="2"/>
      <c r="M13896" s="2"/>
      <c r="N13896" s="2"/>
      <c r="O13896" s="2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</row>
    <row r="13897">
      <c r="A13897" s="2"/>
      <c r="B13897" s="2"/>
      <c r="C13897" s="2"/>
      <c r="D13897" s="2"/>
      <c r="E13897" s="2"/>
      <c r="F13897" s="2"/>
      <c r="G13897" s="2"/>
      <c r="H13897" s="2"/>
      <c r="I13897" s="2"/>
      <c r="J13897" s="2"/>
      <c r="K13897" s="2"/>
      <c r="L13897" s="2"/>
      <c r="M13897" s="2"/>
      <c r="N13897" s="2"/>
      <c r="O13897" s="2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</row>
    <row r="13898">
      <c r="A13898" s="2"/>
      <c r="B13898" s="2"/>
      <c r="C13898" s="2"/>
      <c r="D13898" s="2"/>
      <c r="E13898" s="2"/>
      <c r="F13898" s="2"/>
      <c r="G13898" s="2"/>
      <c r="H13898" s="2"/>
      <c r="I13898" s="2"/>
      <c r="J13898" s="2"/>
      <c r="K13898" s="2"/>
      <c r="L13898" s="2"/>
      <c r="M13898" s="2"/>
      <c r="N13898" s="2"/>
      <c r="O13898" s="2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</row>
    <row r="13899">
      <c r="A13899" s="2"/>
      <c r="B13899" s="2"/>
      <c r="C13899" s="2"/>
      <c r="D13899" s="2"/>
      <c r="E13899" s="2"/>
      <c r="F13899" s="2"/>
      <c r="G13899" s="2"/>
      <c r="H13899" s="2"/>
      <c r="I13899" s="2"/>
      <c r="J13899" s="2"/>
      <c r="K13899" s="2"/>
      <c r="L13899" s="2"/>
      <c r="M13899" s="2"/>
      <c r="N13899" s="2"/>
      <c r="O13899" s="2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</row>
    <row r="13900">
      <c r="A13900" s="2"/>
      <c r="B13900" s="2"/>
      <c r="C13900" s="2"/>
      <c r="D13900" s="2"/>
      <c r="E13900" s="2"/>
      <c r="F13900" s="2"/>
      <c r="G13900" s="2"/>
      <c r="H13900" s="2"/>
      <c r="I13900" s="2"/>
      <c r="J13900" s="2"/>
      <c r="K13900" s="2"/>
      <c r="L13900" s="2"/>
      <c r="M13900" s="2"/>
      <c r="N13900" s="2"/>
      <c r="O13900" s="2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</row>
    <row r="13901">
      <c r="A13901" s="2"/>
      <c r="B13901" s="2"/>
      <c r="C13901" s="2"/>
      <c r="D13901" s="2"/>
      <c r="E13901" s="2"/>
      <c r="F13901" s="2"/>
      <c r="G13901" s="2"/>
      <c r="H13901" s="2"/>
      <c r="I13901" s="2"/>
      <c r="J13901" s="2"/>
      <c r="K13901" s="2"/>
      <c r="L13901" s="2"/>
      <c r="M13901" s="2"/>
      <c r="N13901" s="2"/>
      <c r="O13901" s="2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</row>
    <row r="13902">
      <c r="A13902" s="2"/>
      <c r="B13902" s="2"/>
      <c r="C13902" s="2"/>
      <c r="D13902" s="2"/>
      <c r="E13902" s="2"/>
      <c r="F13902" s="2"/>
      <c r="G13902" s="2"/>
      <c r="H13902" s="2"/>
      <c r="I13902" s="2"/>
      <c r="J13902" s="2"/>
      <c r="K13902" s="2"/>
      <c r="L13902" s="2"/>
      <c r="M13902" s="2"/>
      <c r="N13902" s="2"/>
      <c r="O13902" s="2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</row>
    <row r="13903">
      <c r="A13903" s="2"/>
      <c r="B13903" s="2"/>
      <c r="C13903" s="2"/>
      <c r="D13903" s="2"/>
      <c r="E13903" s="2"/>
      <c r="F13903" s="2"/>
      <c r="G13903" s="2"/>
      <c r="H13903" s="2"/>
      <c r="I13903" s="2"/>
      <c r="J13903" s="2"/>
      <c r="K13903" s="2"/>
      <c r="L13903" s="2"/>
      <c r="M13903" s="2"/>
      <c r="N13903" s="2"/>
      <c r="O13903" s="2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</row>
    <row r="13904">
      <c r="A13904" s="2"/>
      <c r="B13904" s="2"/>
      <c r="C13904" s="2"/>
      <c r="D13904" s="2"/>
      <c r="E13904" s="2"/>
      <c r="F13904" s="2"/>
      <c r="G13904" s="2"/>
      <c r="H13904" s="2"/>
      <c r="I13904" s="2"/>
      <c r="J13904" s="2"/>
      <c r="K13904" s="2"/>
      <c r="L13904" s="2"/>
      <c r="M13904" s="2"/>
      <c r="N13904" s="2"/>
      <c r="O13904" s="2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</row>
    <row r="13905">
      <c r="A13905" s="2"/>
      <c r="B13905" s="2"/>
      <c r="C13905" s="2"/>
      <c r="D13905" s="2"/>
      <c r="E13905" s="2"/>
      <c r="F13905" s="2"/>
      <c r="G13905" s="2"/>
      <c r="H13905" s="2"/>
      <c r="I13905" s="2"/>
      <c r="J13905" s="2"/>
      <c r="K13905" s="2"/>
      <c r="L13905" s="2"/>
      <c r="M13905" s="2"/>
      <c r="N13905" s="2"/>
      <c r="O13905" s="2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</row>
    <row r="13906">
      <c r="A13906" s="2"/>
      <c r="B13906" s="2"/>
      <c r="C13906" s="2"/>
      <c r="D13906" s="2"/>
      <c r="E13906" s="2"/>
      <c r="F13906" s="2"/>
      <c r="G13906" s="2"/>
      <c r="H13906" s="2"/>
      <c r="I13906" s="2"/>
      <c r="J13906" s="2"/>
      <c r="K13906" s="2"/>
      <c r="L13906" s="2"/>
      <c r="M13906" s="2"/>
      <c r="N13906" s="2"/>
      <c r="O13906" s="2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</row>
    <row r="13907">
      <c r="A13907" s="2"/>
      <c r="B13907" s="2"/>
      <c r="C13907" s="2"/>
      <c r="D13907" s="2"/>
      <c r="E13907" s="2"/>
      <c r="F13907" s="2"/>
      <c r="G13907" s="2"/>
      <c r="H13907" s="2"/>
      <c r="I13907" s="2"/>
      <c r="J13907" s="2"/>
      <c r="K13907" s="2"/>
      <c r="L13907" s="2"/>
      <c r="M13907" s="2"/>
      <c r="N13907" s="2"/>
      <c r="O13907" s="2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</row>
    <row r="13908">
      <c r="A13908" s="2"/>
      <c r="B13908" s="2"/>
      <c r="C13908" s="2"/>
      <c r="D13908" s="2"/>
      <c r="E13908" s="2"/>
      <c r="F13908" s="2"/>
      <c r="G13908" s="2"/>
      <c r="H13908" s="2"/>
      <c r="I13908" s="2"/>
      <c r="J13908" s="2"/>
      <c r="K13908" s="2"/>
      <c r="L13908" s="2"/>
      <c r="M13908" s="2"/>
      <c r="N13908" s="2"/>
      <c r="O13908" s="2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</row>
    <row r="13909">
      <c r="A13909" s="2"/>
      <c r="B13909" s="2"/>
      <c r="C13909" s="2"/>
      <c r="D13909" s="2"/>
      <c r="E13909" s="2"/>
      <c r="F13909" s="2"/>
      <c r="G13909" s="2"/>
      <c r="H13909" s="2"/>
      <c r="I13909" s="2"/>
      <c r="J13909" s="2"/>
      <c r="K13909" s="2"/>
      <c r="L13909" s="2"/>
      <c r="M13909" s="2"/>
      <c r="N13909" s="2"/>
      <c r="O13909" s="2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</row>
    <row r="13910">
      <c r="A13910" s="2"/>
      <c r="B13910" s="2"/>
      <c r="C13910" s="2"/>
      <c r="D13910" s="2"/>
      <c r="E13910" s="2"/>
      <c r="F13910" s="2"/>
      <c r="G13910" s="2"/>
      <c r="H13910" s="2"/>
      <c r="I13910" s="2"/>
      <c r="J13910" s="2"/>
      <c r="K13910" s="2"/>
      <c r="L13910" s="2"/>
      <c r="M13910" s="2"/>
      <c r="N13910" s="2"/>
      <c r="O13910" s="2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</row>
    <row r="13911">
      <c r="A13911" s="2"/>
      <c r="B13911" s="2"/>
      <c r="C13911" s="2"/>
      <c r="D13911" s="2"/>
      <c r="E13911" s="2"/>
      <c r="F13911" s="2"/>
      <c r="G13911" s="2"/>
      <c r="H13911" s="2"/>
      <c r="I13911" s="2"/>
      <c r="J13911" s="2"/>
      <c r="K13911" s="2"/>
      <c r="L13911" s="2"/>
      <c r="M13911" s="2"/>
      <c r="N13911" s="2"/>
      <c r="O13911" s="2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</row>
    <row r="13912">
      <c r="A13912" s="2"/>
      <c r="B13912" s="2"/>
      <c r="C13912" s="2"/>
      <c r="D13912" s="2"/>
      <c r="E13912" s="2"/>
      <c r="F13912" s="2"/>
      <c r="G13912" s="2"/>
      <c r="H13912" s="2"/>
      <c r="I13912" s="2"/>
      <c r="J13912" s="2"/>
      <c r="K13912" s="2"/>
      <c r="L13912" s="2"/>
      <c r="M13912" s="2"/>
      <c r="N13912" s="2"/>
      <c r="O13912" s="2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</row>
    <row r="13913">
      <c r="A13913" s="2"/>
      <c r="B13913" s="2"/>
      <c r="C13913" s="2"/>
      <c r="D13913" s="2"/>
      <c r="E13913" s="2"/>
      <c r="F13913" s="2"/>
      <c r="G13913" s="2"/>
      <c r="H13913" s="2"/>
      <c r="I13913" s="2"/>
      <c r="J13913" s="2"/>
      <c r="K13913" s="2"/>
      <c r="L13913" s="2"/>
      <c r="M13913" s="2"/>
      <c r="N13913" s="2"/>
      <c r="O13913" s="2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</row>
    <row r="13914">
      <c r="A13914" s="2"/>
      <c r="B13914" s="2"/>
      <c r="C13914" s="2"/>
      <c r="D13914" s="2"/>
      <c r="E13914" s="2"/>
      <c r="F13914" s="2"/>
      <c r="G13914" s="2"/>
      <c r="H13914" s="2"/>
      <c r="I13914" s="2"/>
      <c r="J13914" s="2"/>
      <c r="K13914" s="2"/>
      <c r="L13914" s="2"/>
      <c r="M13914" s="2"/>
      <c r="N13914" s="2"/>
      <c r="O13914" s="2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</row>
    <row r="13915">
      <c r="A13915" s="2"/>
      <c r="B13915" s="2"/>
      <c r="C13915" s="2"/>
      <c r="D13915" s="2"/>
      <c r="E13915" s="2"/>
      <c r="F13915" s="2"/>
      <c r="G13915" s="2"/>
      <c r="H13915" s="2"/>
      <c r="I13915" s="2"/>
      <c r="J13915" s="2"/>
      <c r="K13915" s="2"/>
      <c r="L13915" s="2"/>
      <c r="M13915" s="2"/>
      <c r="N13915" s="2"/>
      <c r="O13915" s="2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</row>
    <row r="13916">
      <c r="A13916" s="2"/>
      <c r="B13916" s="2"/>
      <c r="C13916" s="2"/>
      <c r="D13916" s="2"/>
      <c r="E13916" s="2"/>
      <c r="F13916" s="2"/>
      <c r="G13916" s="2"/>
      <c r="H13916" s="2"/>
      <c r="I13916" s="2"/>
      <c r="J13916" s="2"/>
      <c r="K13916" s="2"/>
      <c r="L13916" s="2"/>
      <c r="M13916" s="2"/>
      <c r="N13916" s="2"/>
      <c r="O13916" s="2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</row>
    <row r="13917">
      <c r="A13917" s="2"/>
      <c r="B13917" s="2"/>
      <c r="C13917" s="2"/>
      <c r="D13917" s="2"/>
      <c r="E13917" s="2"/>
      <c r="F13917" s="2"/>
      <c r="G13917" s="2"/>
      <c r="H13917" s="2"/>
      <c r="I13917" s="2"/>
      <c r="J13917" s="2"/>
      <c r="K13917" s="2"/>
      <c r="L13917" s="2"/>
      <c r="M13917" s="2"/>
      <c r="N13917" s="2"/>
      <c r="O13917" s="2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</row>
    <row r="13918">
      <c r="A13918" s="2"/>
      <c r="B13918" s="2"/>
      <c r="C13918" s="2"/>
      <c r="D13918" s="2"/>
      <c r="E13918" s="2"/>
      <c r="F13918" s="2"/>
      <c r="G13918" s="2"/>
      <c r="H13918" s="2"/>
      <c r="I13918" s="2"/>
      <c r="J13918" s="2"/>
      <c r="K13918" s="2"/>
      <c r="L13918" s="2"/>
      <c r="M13918" s="2"/>
      <c r="N13918" s="2"/>
      <c r="O13918" s="2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</row>
    <row r="13919">
      <c r="A13919" s="2"/>
      <c r="B13919" s="2"/>
      <c r="C13919" s="2"/>
      <c r="D13919" s="2"/>
      <c r="E13919" s="2"/>
      <c r="F13919" s="2"/>
      <c r="G13919" s="2"/>
      <c r="H13919" s="2"/>
      <c r="I13919" s="2"/>
      <c r="J13919" s="2"/>
      <c r="K13919" s="2"/>
      <c r="L13919" s="2"/>
      <c r="M13919" s="2"/>
      <c r="N13919" s="2"/>
      <c r="O13919" s="2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</row>
    <row r="13920">
      <c r="A13920" s="2"/>
      <c r="B13920" s="2"/>
      <c r="C13920" s="2"/>
      <c r="D13920" s="2"/>
      <c r="E13920" s="2"/>
      <c r="F13920" s="2"/>
      <c r="G13920" s="2"/>
      <c r="H13920" s="2"/>
      <c r="I13920" s="2"/>
      <c r="J13920" s="2"/>
      <c r="K13920" s="2"/>
      <c r="L13920" s="2"/>
      <c r="M13920" s="2"/>
      <c r="N13920" s="2"/>
      <c r="O13920" s="2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</row>
    <row r="13921">
      <c r="A13921" s="2"/>
      <c r="B13921" s="2"/>
      <c r="C13921" s="2"/>
      <c r="D13921" s="2"/>
      <c r="E13921" s="2"/>
      <c r="F13921" s="2"/>
      <c r="G13921" s="2"/>
      <c r="H13921" s="2"/>
      <c r="I13921" s="2"/>
      <c r="J13921" s="2"/>
      <c r="K13921" s="2"/>
      <c r="L13921" s="2"/>
      <c r="M13921" s="2"/>
      <c r="N13921" s="2"/>
      <c r="O13921" s="2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</row>
    <row r="13922">
      <c r="A13922" s="2"/>
      <c r="B13922" s="2"/>
      <c r="C13922" s="2"/>
      <c r="D13922" s="2"/>
      <c r="E13922" s="2"/>
      <c r="F13922" s="2"/>
      <c r="G13922" s="2"/>
      <c r="H13922" s="2"/>
      <c r="I13922" s="2"/>
      <c r="J13922" s="2"/>
      <c r="K13922" s="2"/>
      <c r="L13922" s="2"/>
      <c r="M13922" s="2"/>
      <c r="N13922" s="2"/>
      <c r="O13922" s="2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</row>
    <row r="13923">
      <c r="A13923" s="2"/>
      <c r="B13923" s="2"/>
      <c r="C13923" s="2"/>
      <c r="D13923" s="2"/>
      <c r="E13923" s="2"/>
      <c r="F13923" s="2"/>
      <c r="G13923" s="2"/>
      <c r="H13923" s="2"/>
      <c r="I13923" s="2"/>
      <c r="J13923" s="2"/>
      <c r="K13923" s="2"/>
      <c r="L13923" s="2"/>
      <c r="M13923" s="2"/>
      <c r="N13923" s="2"/>
      <c r="O13923" s="2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</row>
    <row r="13924">
      <c r="A13924" s="2"/>
      <c r="B13924" s="2"/>
      <c r="C13924" s="2"/>
      <c r="D13924" s="2"/>
      <c r="E13924" s="2"/>
      <c r="F13924" s="2"/>
      <c r="G13924" s="2"/>
      <c r="H13924" s="2"/>
      <c r="I13924" s="2"/>
      <c r="J13924" s="2"/>
      <c r="K13924" s="2"/>
      <c r="L13924" s="2"/>
      <c r="M13924" s="2"/>
      <c r="N13924" s="2"/>
      <c r="O13924" s="2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</row>
    <row r="13925">
      <c r="A13925" s="2"/>
      <c r="B13925" s="2"/>
      <c r="C13925" s="2"/>
      <c r="D13925" s="2"/>
      <c r="E13925" s="2"/>
      <c r="F13925" s="2"/>
      <c r="G13925" s="2"/>
      <c r="H13925" s="2"/>
      <c r="I13925" s="2"/>
      <c r="J13925" s="2"/>
      <c r="K13925" s="2"/>
      <c r="L13925" s="2"/>
      <c r="M13925" s="2"/>
      <c r="N13925" s="2"/>
      <c r="O13925" s="2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</row>
    <row r="13926">
      <c r="A13926" s="2"/>
      <c r="B13926" s="2"/>
      <c r="C13926" s="2"/>
      <c r="D13926" s="2"/>
      <c r="E13926" s="2"/>
      <c r="F13926" s="2"/>
      <c r="G13926" s="2"/>
      <c r="H13926" s="2"/>
      <c r="I13926" s="2"/>
      <c r="J13926" s="2"/>
      <c r="K13926" s="2"/>
      <c r="L13926" s="2"/>
      <c r="M13926" s="2"/>
      <c r="N13926" s="2"/>
      <c r="O13926" s="2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</row>
    <row r="13927">
      <c r="A13927" s="2"/>
      <c r="B13927" s="2"/>
      <c r="C13927" s="2"/>
      <c r="D13927" s="2"/>
      <c r="E13927" s="2"/>
      <c r="F13927" s="2"/>
      <c r="G13927" s="2"/>
      <c r="H13927" s="2"/>
      <c r="I13927" s="2"/>
      <c r="J13927" s="2"/>
      <c r="K13927" s="2"/>
      <c r="L13927" s="2"/>
      <c r="M13927" s="2"/>
      <c r="N13927" s="2"/>
      <c r="O13927" s="2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</row>
    <row r="13928">
      <c r="A13928" s="2"/>
      <c r="B13928" s="2"/>
      <c r="C13928" s="2"/>
      <c r="D13928" s="2"/>
      <c r="E13928" s="2"/>
      <c r="F13928" s="2"/>
      <c r="G13928" s="2"/>
      <c r="H13928" s="2"/>
      <c r="I13928" s="2"/>
      <c r="J13928" s="2"/>
      <c r="K13928" s="2"/>
      <c r="L13928" s="2"/>
      <c r="M13928" s="2"/>
      <c r="N13928" s="2"/>
      <c r="O13928" s="2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</row>
    <row r="13929">
      <c r="A13929" s="2"/>
      <c r="B13929" s="2"/>
      <c r="C13929" s="2"/>
      <c r="D13929" s="2"/>
      <c r="E13929" s="2"/>
      <c r="F13929" s="2"/>
      <c r="G13929" s="2"/>
      <c r="H13929" s="2"/>
      <c r="I13929" s="2"/>
      <c r="J13929" s="2"/>
      <c r="K13929" s="2"/>
      <c r="L13929" s="2"/>
      <c r="M13929" s="2"/>
      <c r="N13929" s="2"/>
      <c r="O13929" s="2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</row>
    <row r="13930">
      <c r="A13930" s="2"/>
      <c r="B13930" s="2"/>
      <c r="C13930" s="2"/>
      <c r="D13930" s="2"/>
      <c r="E13930" s="2"/>
      <c r="F13930" s="2"/>
      <c r="G13930" s="2"/>
      <c r="H13930" s="2"/>
      <c r="I13930" s="2"/>
      <c r="J13930" s="2"/>
      <c r="K13930" s="2"/>
      <c r="L13930" s="2"/>
      <c r="M13930" s="2"/>
      <c r="N13930" s="2"/>
      <c r="O13930" s="2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</row>
    <row r="13931">
      <c r="A13931" s="2"/>
      <c r="B13931" s="2"/>
      <c r="C13931" s="2"/>
      <c r="D13931" s="2"/>
      <c r="E13931" s="2"/>
      <c r="F13931" s="2"/>
      <c r="G13931" s="2"/>
      <c r="H13931" s="2"/>
      <c r="I13931" s="2"/>
      <c r="J13931" s="2"/>
      <c r="K13931" s="2"/>
      <c r="L13931" s="2"/>
      <c r="M13931" s="2"/>
      <c r="N13931" s="2"/>
      <c r="O13931" s="2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</row>
    <row r="13932">
      <c r="A13932" s="2"/>
      <c r="B13932" s="2"/>
      <c r="C13932" s="2"/>
      <c r="D13932" s="2"/>
      <c r="E13932" s="2"/>
      <c r="F13932" s="2"/>
      <c r="G13932" s="2"/>
      <c r="H13932" s="2"/>
      <c r="I13932" s="2"/>
      <c r="J13932" s="2"/>
      <c r="K13932" s="2"/>
      <c r="L13932" s="2"/>
      <c r="M13932" s="2"/>
      <c r="N13932" s="2"/>
      <c r="O13932" s="2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</row>
    <row r="13933">
      <c r="A13933" s="2"/>
      <c r="B13933" s="2"/>
      <c r="C13933" s="2"/>
      <c r="D13933" s="2"/>
      <c r="E13933" s="2"/>
      <c r="F13933" s="2"/>
      <c r="G13933" s="2"/>
      <c r="H13933" s="2"/>
      <c r="I13933" s="2"/>
      <c r="J13933" s="2"/>
      <c r="K13933" s="2"/>
      <c r="L13933" s="2"/>
      <c r="M13933" s="2"/>
      <c r="N13933" s="2"/>
      <c r="O13933" s="2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</row>
    <row r="13934">
      <c r="A13934" s="2"/>
      <c r="B13934" s="2"/>
      <c r="C13934" s="2"/>
      <c r="D13934" s="2"/>
      <c r="E13934" s="2"/>
      <c r="F13934" s="2"/>
      <c r="G13934" s="2"/>
      <c r="H13934" s="2"/>
      <c r="I13934" s="2"/>
      <c r="J13934" s="2"/>
      <c r="K13934" s="2"/>
      <c r="L13934" s="2"/>
      <c r="M13934" s="2"/>
      <c r="N13934" s="2"/>
      <c r="O13934" s="2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</row>
    <row r="13935">
      <c r="A13935" s="2"/>
      <c r="B13935" s="2"/>
      <c r="C13935" s="2"/>
      <c r="D13935" s="2"/>
      <c r="E13935" s="2"/>
      <c r="F13935" s="2"/>
      <c r="G13935" s="2"/>
      <c r="H13935" s="2"/>
      <c r="I13935" s="2"/>
      <c r="J13935" s="2"/>
      <c r="K13935" s="2"/>
      <c r="L13935" s="2"/>
      <c r="M13935" s="2"/>
      <c r="N13935" s="2"/>
      <c r="O13935" s="2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</row>
    <row r="13936">
      <c r="A13936" s="2"/>
      <c r="B13936" s="2"/>
      <c r="C13936" s="2"/>
      <c r="D13936" s="2"/>
      <c r="E13936" s="2"/>
      <c r="F13936" s="2"/>
      <c r="G13936" s="2"/>
      <c r="H13936" s="2"/>
      <c r="I13936" s="2"/>
      <c r="J13936" s="2"/>
      <c r="K13936" s="2"/>
      <c r="L13936" s="2"/>
      <c r="M13936" s="2"/>
      <c r="N13936" s="2"/>
      <c r="O13936" s="2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</row>
    <row r="13937">
      <c r="A13937" s="2"/>
      <c r="B13937" s="2"/>
      <c r="C13937" s="2"/>
      <c r="D13937" s="2"/>
      <c r="E13937" s="2"/>
      <c r="F13937" s="2"/>
      <c r="G13937" s="2"/>
      <c r="H13937" s="2"/>
      <c r="I13937" s="2"/>
      <c r="J13937" s="2"/>
      <c r="K13937" s="2"/>
      <c r="L13937" s="2"/>
      <c r="M13937" s="2"/>
      <c r="N13937" s="2"/>
      <c r="O13937" s="2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</row>
    <row r="13938">
      <c r="A13938" s="2"/>
      <c r="B13938" s="2"/>
      <c r="C13938" s="2"/>
      <c r="D13938" s="2"/>
      <c r="E13938" s="2"/>
      <c r="F13938" s="2"/>
      <c r="G13938" s="2"/>
      <c r="H13938" s="2"/>
      <c r="I13938" s="2"/>
      <c r="J13938" s="2"/>
      <c r="K13938" s="2"/>
      <c r="L13938" s="2"/>
      <c r="M13938" s="2"/>
      <c r="N13938" s="2"/>
      <c r="O13938" s="2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</row>
    <row r="13939">
      <c r="A13939" s="2"/>
      <c r="B13939" s="2"/>
      <c r="C13939" s="2"/>
      <c r="D13939" s="2"/>
      <c r="E13939" s="2"/>
      <c r="F13939" s="2"/>
      <c r="G13939" s="2"/>
      <c r="H13939" s="2"/>
      <c r="I13939" s="2"/>
      <c r="J13939" s="2"/>
      <c r="K13939" s="2"/>
      <c r="L13939" s="2"/>
      <c r="M13939" s="2"/>
      <c r="N13939" s="2"/>
      <c r="O13939" s="2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</row>
    <row r="13940">
      <c r="A13940" s="2"/>
      <c r="B13940" s="2"/>
      <c r="C13940" s="2"/>
      <c r="D13940" s="2"/>
      <c r="E13940" s="2"/>
      <c r="F13940" s="2"/>
      <c r="G13940" s="2"/>
      <c r="H13940" s="2"/>
      <c r="I13940" s="2"/>
      <c r="J13940" s="2"/>
      <c r="K13940" s="2"/>
      <c r="L13940" s="2"/>
      <c r="M13940" s="2"/>
      <c r="N13940" s="2"/>
      <c r="O13940" s="2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</row>
    <row r="13941">
      <c r="A13941" s="2"/>
      <c r="B13941" s="2"/>
      <c r="C13941" s="2"/>
      <c r="D13941" s="2"/>
      <c r="E13941" s="2"/>
      <c r="F13941" s="2"/>
      <c r="G13941" s="2"/>
      <c r="H13941" s="2"/>
      <c r="I13941" s="2"/>
      <c r="J13941" s="2"/>
      <c r="K13941" s="2"/>
      <c r="L13941" s="2"/>
      <c r="M13941" s="2"/>
      <c r="N13941" s="2"/>
      <c r="O13941" s="2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</row>
    <row r="13942">
      <c r="A13942" s="2"/>
      <c r="B13942" s="2"/>
      <c r="C13942" s="2"/>
      <c r="D13942" s="2"/>
      <c r="E13942" s="2"/>
      <c r="F13942" s="2"/>
      <c r="G13942" s="2"/>
      <c r="H13942" s="2"/>
      <c r="I13942" s="2"/>
      <c r="J13942" s="2"/>
      <c r="K13942" s="2"/>
      <c r="L13942" s="2"/>
      <c r="M13942" s="2"/>
      <c r="N13942" s="2"/>
      <c r="O13942" s="2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</row>
    <row r="13943">
      <c r="A13943" s="2"/>
      <c r="B13943" s="2"/>
      <c r="C13943" s="2"/>
      <c r="D13943" s="2"/>
      <c r="E13943" s="2"/>
      <c r="F13943" s="2"/>
      <c r="G13943" s="2"/>
      <c r="H13943" s="2"/>
      <c r="I13943" s="2"/>
      <c r="J13943" s="2"/>
      <c r="K13943" s="2"/>
      <c r="L13943" s="2"/>
      <c r="M13943" s="2"/>
      <c r="N13943" s="2"/>
      <c r="O13943" s="2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</row>
    <row r="13944">
      <c r="A13944" s="2"/>
      <c r="B13944" s="2"/>
      <c r="C13944" s="2"/>
      <c r="D13944" s="2"/>
      <c r="E13944" s="2"/>
      <c r="F13944" s="2"/>
      <c r="G13944" s="2"/>
      <c r="H13944" s="2"/>
      <c r="I13944" s="2"/>
      <c r="J13944" s="2"/>
      <c r="K13944" s="2"/>
      <c r="L13944" s="2"/>
      <c r="M13944" s="2"/>
      <c r="N13944" s="2"/>
      <c r="O13944" s="2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</row>
    <row r="13945">
      <c r="A13945" s="2"/>
      <c r="B13945" s="2"/>
      <c r="C13945" s="2"/>
      <c r="D13945" s="2"/>
      <c r="E13945" s="2"/>
      <c r="F13945" s="2"/>
      <c r="G13945" s="2"/>
      <c r="H13945" s="2"/>
      <c r="I13945" s="2"/>
      <c r="J13945" s="2"/>
      <c r="K13945" s="2"/>
      <c r="L13945" s="2"/>
      <c r="M13945" s="2"/>
      <c r="N13945" s="2"/>
      <c r="O13945" s="2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</row>
    <row r="13946">
      <c r="A13946" s="2"/>
      <c r="B13946" s="2"/>
      <c r="C13946" s="2"/>
      <c r="D13946" s="2"/>
      <c r="E13946" s="2"/>
      <c r="F13946" s="2"/>
      <c r="G13946" s="2"/>
      <c r="H13946" s="2"/>
      <c r="I13946" s="2"/>
      <c r="J13946" s="2"/>
      <c r="K13946" s="2"/>
      <c r="L13946" s="2"/>
      <c r="M13946" s="2"/>
      <c r="N13946" s="2"/>
      <c r="O13946" s="2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</row>
    <row r="13947">
      <c r="A13947" s="2"/>
      <c r="B13947" s="2"/>
      <c r="C13947" s="2"/>
      <c r="D13947" s="2"/>
      <c r="E13947" s="2"/>
      <c r="F13947" s="2"/>
      <c r="G13947" s="2"/>
      <c r="H13947" s="2"/>
      <c r="I13947" s="2"/>
      <c r="J13947" s="2"/>
      <c r="K13947" s="2"/>
      <c r="L13947" s="2"/>
      <c r="M13947" s="2"/>
      <c r="N13947" s="2"/>
      <c r="O13947" s="2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</row>
    <row r="13948">
      <c r="A13948" s="2"/>
      <c r="B13948" s="2"/>
      <c r="C13948" s="2"/>
      <c r="D13948" s="2"/>
      <c r="E13948" s="2"/>
      <c r="F13948" s="2"/>
      <c r="G13948" s="2"/>
      <c r="H13948" s="2"/>
      <c r="I13948" s="2"/>
      <c r="J13948" s="2"/>
      <c r="K13948" s="2"/>
      <c r="L13948" s="2"/>
      <c r="M13948" s="2"/>
      <c r="N13948" s="2"/>
      <c r="O13948" s="2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</row>
    <row r="13949">
      <c r="A13949" s="2"/>
      <c r="B13949" s="2"/>
      <c r="C13949" s="2"/>
      <c r="D13949" s="2"/>
      <c r="E13949" s="2"/>
      <c r="F13949" s="2"/>
      <c r="G13949" s="2"/>
      <c r="H13949" s="2"/>
      <c r="I13949" s="2"/>
      <c r="J13949" s="2"/>
      <c r="K13949" s="2"/>
      <c r="L13949" s="2"/>
      <c r="M13949" s="2"/>
      <c r="N13949" s="2"/>
      <c r="O13949" s="2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</row>
    <row r="13950">
      <c r="A13950" s="2"/>
      <c r="B13950" s="2"/>
      <c r="C13950" s="2"/>
      <c r="D13950" s="2"/>
      <c r="E13950" s="2"/>
      <c r="F13950" s="2"/>
      <c r="G13950" s="2"/>
      <c r="H13950" s="2"/>
      <c r="I13950" s="2"/>
      <c r="J13950" s="2"/>
      <c r="K13950" s="2"/>
      <c r="L13950" s="2"/>
      <c r="M13950" s="2"/>
      <c r="N13950" s="2"/>
      <c r="O13950" s="2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</row>
    <row r="13951">
      <c r="A13951" s="2"/>
      <c r="B13951" s="2"/>
      <c r="C13951" s="2"/>
      <c r="D13951" s="2"/>
      <c r="E13951" s="2"/>
      <c r="F13951" s="2"/>
      <c r="G13951" s="2"/>
      <c r="H13951" s="2"/>
      <c r="I13951" s="2"/>
      <c r="J13951" s="2"/>
      <c r="K13951" s="2"/>
      <c r="L13951" s="2"/>
      <c r="M13951" s="2"/>
      <c r="N13951" s="2"/>
      <c r="O13951" s="2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</row>
    <row r="13952">
      <c r="A13952" s="2"/>
      <c r="B13952" s="2"/>
      <c r="C13952" s="2"/>
      <c r="D13952" s="2"/>
      <c r="E13952" s="2"/>
      <c r="F13952" s="2"/>
      <c r="G13952" s="2"/>
      <c r="H13952" s="2"/>
      <c r="I13952" s="2"/>
      <c r="J13952" s="2"/>
      <c r="K13952" s="2"/>
      <c r="L13952" s="2"/>
      <c r="M13952" s="2"/>
      <c r="N13952" s="2"/>
      <c r="O13952" s="2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</row>
    <row r="13953">
      <c r="A13953" s="2"/>
      <c r="B13953" s="2"/>
      <c r="C13953" s="2"/>
      <c r="D13953" s="2"/>
      <c r="E13953" s="2"/>
      <c r="F13953" s="2"/>
      <c r="G13953" s="2"/>
      <c r="H13953" s="2"/>
      <c r="I13953" s="2"/>
      <c r="J13953" s="2"/>
      <c r="K13953" s="2"/>
      <c r="L13953" s="2"/>
      <c r="M13953" s="2"/>
      <c r="N13953" s="2"/>
      <c r="O13953" s="2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</row>
    <row r="13954">
      <c r="A13954" s="2"/>
      <c r="B13954" s="2"/>
      <c r="C13954" s="2"/>
      <c r="D13954" s="2"/>
      <c r="E13954" s="2"/>
      <c r="F13954" s="2"/>
      <c r="G13954" s="2"/>
      <c r="H13954" s="2"/>
      <c r="I13954" s="2"/>
      <c r="J13954" s="2"/>
      <c r="K13954" s="2"/>
      <c r="L13954" s="2"/>
      <c r="M13954" s="2"/>
      <c r="N13954" s="2"/>
      <c r="O13954" s="2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</row>
    <row r="13955">
      <c r="A13955" s="2"/>
      <c r="B13955" s="2"/>
      <c r="C13955" s="2"/>
      <c r="D13955" s="2"/>
      <c r="E13955" s="2"/>
      <c r="F13955" s="2"/>
      <c r="G13955" s="2"/>
      <c r="H13955" s="2"/>
      <c r="I13955" s="2"/>
      <c r="J13955" s="2"/>
      <c r="K13955" s="2"/>
      <c r="L13955" s="2"/>
      <c r="M13955" s="2"/>
      <c r="N13955" s="2"/>
      <c r="O13955" s="2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</row>
    <row r="13956">
      <c r="A13956" s="2"/>
      <c r="B13956" s="2"/>
      <c r="C13956" s="2"/>
      <c r="D13956" s="2"/>
      <c r="E13956" s="2"/>
      <c r="F13956" s="2"/>
      <c r="G13956" s="2"/>
      <c r="H13956" s="2"/>
      <c r="I13956" s="2"/>
      <c r="J13956" s="2"/>
      <c r="K13956" s="2"/>
      <c r="L13956" s="2"/>
      <c r="M13956" s="2"/>
      <c r="N13956" s="2"/>
      <c r="O13956" s="2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</row>
    <row r="13957">
      <c r="A13957" s="2"/>
      <c r="B13957" s="2"/>
      <c r="C13957" s="2"/>
      <c r="D13957" s="2"/>
      <c r="E13957" s="2"/>
      <c r="F13957" s="2"/>
      <c r="G13957" s="2"/>
      <c r="H13957" s="2"/>
      <c r="I13957" s="2"/>
      <c r="J13957" s="2"/>
      <c r="K13957" s="2"/>
      <c r="L13957" s="2"/>
      <c r="M13957" s="2"/>
      <c r="N13957" s="2"/>
      <c r="O13957" s="2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</row>
    <row r="13958">
      <c r="A13958" s="2"/>
      <c r="B13958" s="2"/>
      <c r="C13958" s="2"/>
      <c r="D13958" s="2"/>
      <c r="E13958" s="2"/>
      <c r="F13958" s="2"/>
      <c r="G13958" s="2"/>
      <c r="H13958" s="2"/>
      <c r="I13958" s="2"/>
      <c r="J13958" s="2"/>
      <c r="K13958" s="2"/>
      <c r="L13958" s="2"/>
      <c r="M13958" s="2"/>
      <c r="N13958" s="2"/>
      <c r="O13958" s="2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</row>
    <row r="13959">
      <c r="A13959" s="2"/>
      <c r="B13959" s="2"/>
      <c r="C13959" s="2"/>
      <c r="D13959" s="2"/>
      <c r="E13959" s="2"/>
      <c r="F13959" s="2"/>
      <c r="G13959" s="2"/>
      <c r="H13959" s="2"/>
      <c r="I13959" s="2"/>
      <c r="J13959" s="2"/>
      <c r="K13959" s="2"/>
      <c r="L13959" s="2"/>
      <c r="M13959" s="2"/>
      <c r="N13959" s="2"/>
      <c r="O13959" s="2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</row>
    <row r="13960">
      <c r="A13960" s="2"/>
      <c r="B13960" s="2"/>
      <c r="C13960" s="2"/>
      <c r="D13960" s="2"/>
      <c r="E13960" s="2"/>
      <c r="F13960" s="2"/>
      <c r="G13960" s="2"/>
      <c r="H13960" s="2"/>
      <c r="I13960" s="2"/>
      <c r="J13960" s="2"/>
      <c r="K13960" s="2"/>
      <c r="L13960" s="2"/>
      <c r="M13960" s="2"/>
      <c r="N13960" s="2"/>
      <c r="O13960" s="2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</row>
    <row r="13961">
      <c r="A13961" s="2"/>
      <c r="B13961" s="2"/>
      <c r="C13961" s="2"/>
      <c r="D13961" s="2"/>
      <c r="E13961" s="2"/>
      <c r="F13961" s="2"/>
      <c r="G13961" s="2"/>
      <c r="H13961" s="2"/>
      <c r="I13961" s="2"/>
      <c r="J13961" s="2"/>
      <c r="K13961" s="2"/>
      <c r="L13961" s="2"/>
      <c r="M13961" s="2"/>
      <c r="N13961" s="2"/>
      <c r="O13961" s="2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</row>
    <row r="13962">
      <c r="A13962" s="2"/>
      <c r="B13962" s="2"/>
      <c r="C13962" s="2"/>
      <c r="D13962" s="2"/>
      <c r="E13962" s="2"/>
      <c r="F13962" s="2"/>
      <c r="G13962" s="2"/>
      <c r="H13962" s="2"/>
      <c r="I13962" s="2"/>
      <c r="J13962" s="2"/>
      <c r="K13962" s="2"/>
      <c r="L13962" s="2"/>
      <c r="M13962" s="2"/>
      <c r="N13962" s="2"/>
      <c r="O13962" s="2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</row>
    <row r="13963">
      <c r="A13963" s="2"/>
      <c r="B13963" s="2"/>
      <c r="C13963" s="2"/>
      <c r="D13963" s="2"/>
      <c r="E13963" s="2"/>
      <c r="F13963" s="2"/>
      <c r="G13963" s="2"/>
      <c r="H13963" s="2"/>
      <c r="I13963" s="2"/>
      <c r="J13963" s="2"/>
      <c r="K13963" s="2"/>
      <c r="L13963" s="2"/>
      <c r="M13963" s="2"/>
      <c r="N13963" s="2"/>
      <c r="O13963" s="2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</row>
    <row r="13964">
      <c r="A13964" s="2"/>
      <c r="B13964" s="2"/>
      <c r="C13964" s="2"/>
      <c r="D13964" s="2"/>
      <c r="E13964" s="2"/>
      <c r="F13964" s="2"/>
      <c r="G13964" s="2"/>
      <c r="H13964" s="2"/>
      <c r="I13964" s="2"/>
      <c r="J13964" s="2"/>
      <c r="K13964" s="2"/>
      <c r="L13964" s="2"/>
      <c r="M13964" s="2"/>
      <c r="N13964" s="2"/>
      <c r="O13964" s="2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</row>
    <row r="13965">
      <c r="A13965" s="2"/>
      <c r="B13965" s="2"/>
      <c r="C13965" s="2"/>
      <c r="D13965" s="2"/>
      <c r="E13965" s="2"/>
      <c r="F13965" s="2"/>
      <c r="G13965" s="2"/>
      <c r="H13965" s="2"/>
      <c r="I13965" s="2"/>
      <c r="J13965" s="2"/>
      <c r="K13965" s="2"/>
      <c r="L13965" s="2"/>
      <c r="M13965" s="2"/>
      <c r="N13965" s="2"/>
      <c r="O13965" s="2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</row>
    <row r="13966">
      <c r="A13966" s="2"/>
      <c r="B13966" s="2"/>
      <c r="C13966" s="2"/>
      <c r="D13966" s="2"/>
      <c r="E13966" s="2"/>
      <c r="F13966" s="2"/>
      <c r="G13966" s="2"/>
      <c r="H13966" s="2"/>
      <c r="I13966" s="2"/>
      <c r="J13966" s="2"/>
      <c r="K13966" s="2"/>
      <c r="L13966" s="2"/>
      <c r="M13966" s="2"/>
      <c r="N13966" s="2"/>
      <c r="O13966" s="2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</row>
    <row r="13967">
      <c r="A13967" s="2"/>
      <c r="B13967" s="2"/>
      <c r="C13967" s="2"/>
      <c r="D13967" s="2"/>
      <c r="E13967" s="2"/>
      <c r="F13967" s="2"/>
      <c r="G13967" s="2"/>
      <c r="H13967" s="2"/>
      <c r="I13967" s="2"/>
      <c r="J13967" s="2"/>
      <c r="K13967" s="2"/>
      <c r="L13967" s="2"/>
      <c r="M13967" s="2"/>
      <c r="N13967" s="2"/>
      <c r="O13967" s="2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</row>
    <row r="13968">
      <c r="A13968" s="2"/>
      <c r="B13968" s="2"/>
      <c r="C13968" s="2"/>
      <c r="D13968" s="2"/>
      <c r="E13968" s="2"/>
      <c r="F13968" s="2"/>
      <c r="G13968" s="2"/>
      <c r="H13968" s="2"/>
      <c r="I13968" s="2"/>
      <c r="J13968" s="2"/>
      <c r="K13968" s="2"/>
      <c r="L13968" s="2"/>
      <c r="M13968" s="2"/>
      <c r="N13968" s="2"/>
      <c r="O13968" s="2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</row>
    <row r="13969">
      <c r="A13969" s="2"/>
      <c r="B13969" s="2"/>
      <c r="C13969" s="2"/>
      <c r="D13969" s="2"/>
      <c r="E13969" s="2"/>
      <c r="F13969" s="2"/>
      <c r="G13969" s="2"/>
      <c r="H13969" s="2"/>
      <c r="I13969" s="2"/>
      <c r="J13969" s="2"/>
      <c r="K13969" s="2"/>
      <c r="L13969" s="2"/>
      <c r="M13969" s="2"/>
      <c r="N13969" s="2"/>
      <c r="O13969" s="2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</row>
    <row r="13970">
      <c r="A13970" s="2"/>
      <c r="B13970" s="2"/>
      <c r="C13970" s="2"/>
      <c r="D13970" s="2"/>
      <c r="E13970" s="2"/>
      <c r="F13970" s="2"/>
      <c r="G13970" s="2"/>
      <c r="H13970" s="2"/>
      <c r="I13970" s="2"/>
      <c r="J13970" s="2"/>
      <c r="K13970" s="2"/>
      <c r="L13970" s="2"/>
      <c r="M13970" s="2"/>
      <c r="N13970" s="2"/>
      <c r="O13970" s="2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</row>
    <row r="13971">
      <c r="A13971" s="2"/>
      <c r="B13971" s="2"/>
      <c r="C13971" s="2"/>
      <c r="D13971" s="2"/>
      <c r="E13971" s="2"/>
      <c r="F13971" s="2"/>
      <c r="G13971" s="2"/>
      <c r="H13971" s="2"/>
      <c r="I13971" s="2"/>
      <c r="J13971" s="2"/>
      <c r="K13971" s="2"/>
      <c r="L13971" s="2"/>
      <c r="M13971" s="2"/>
      <c r="N13971" s="2"/>
      <c r="O13971" s="2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</row>
    <row r="13972">
      <c r="A13972" s="2"/>
      <c r="B13972" s="2"/>
      <c r="C13972" s="2"/>
      <c r="D13972" s="2"/>
      <c r="E13972" s="2"/>
      <c r="F13972" s="2"/>
      <c r="G13972" s="2"/>
      <c r="H13972" s="2"/>
      <c r="I13972" s="2"/>
      <c r="J13972" s="2"/>
      <c r="K13972" s="2"/>
      <c r="L13972" s="2"/>
      <c r="M13972" s="2"/>
      <c r="N13972" s="2"/>
      <c r="O13972" s="2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</row>
    <row r="13973">
      <c r="A13973" s="2"/>
      <c r="B13973" s="2"/>
      <c r="C13973" s="2"/>
      <c r="D13973" s="2"/>
      <c r="E13973" s="2"/>
      <c r="F13973" s="2"/>
      <c r="G13973" s="2"/>
      <c r="H13973" s="2"/>
      <c r="I13973" s="2"/>
      <c r="J13973" s="2"/>
      <c r="K13973" s="2"/>
      <c r="L13973" s="2"/>
      <c r="M13973" s="2"/>
      <c r="N13973" s="2"/>
      <c r="O13973" s="2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</row>
    <row r="13974">
      <c r="A13974" s="2"/>
      <c r="B13974" s="2"/>
      <c r="C13974" s="2"/>
      <c r="D13974" s="2"/>
      <c r="E13974" s="2"/>
      <c r="F13974" s="2"/>
      <c r="G13974" s="2"/>
      <c r="H13974" s="2"/>
      <c r="I13974" s="2"/>
      <c r="J13974" s="2"/>
      <c r="K13974" s="2"/>
      <c r="L13974" s="2"/>
      <c r="M13974" s="2"/>
      <c r="N13974" s="2"/>
      <c r="O13974" s="2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</row>
    <row r="13975">
      <c r="A13975" s="2"/>
      <c r="B13975" s="2"/>
      <c r="C13975" s="2"/>
      <c r="D13975" s="2"/>
      <c r="E13975" s="2"/>
      <c r="F13975" s="2"/>
      <c r="G13975" s="2"/>
      <c r="H13975" s="2"/>
      <c r="I13975" s="2"/>
      <c r="J13975" s="2"/>
      <c r="K13975" s="2"/>
      <c r="L13975" s="2"/>
      <c r="M13975" s="2"/>
      <c r="N13975" s="2"/>
      <c r="O13975" s="2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</row>
    <row r="13976">
      <c r="A13976" s="2"/>
      <c r="B13976" s="2"/>
      <c r="C13976" s="2"/>
      <c r="D13976" s="2"/>
      <c r="E13976" s="2"/>
      <c r="F13976" s="2"/>
      <c r="G13976" s="2"/>
      <c r="H13976" s="2"/>
      <c r="I13976" s="2"/>
      <c r="J13976" s="2"/>
      <c r="K13976" s="2"/>
      <c r="L13976" s="2"/>
      <c r="M13976" s="2"/>
      <c r="N13976" s="2"/>
      <c r="O13976" s="2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</row>
    <row r="13977">
      <c r="A13977" s="2"/>
      <c r="B13977" s="2"/>
      <c r="C13977" s="2"/>
      <c r="D13977" s="2"/>
      <c r="E13977" s="2"/>
      <c r="F13977" s="2"/>
      <c r="G13977" s="2"/>
      <c r="H13977" s="2"/>
      <c r="I13977" s="2"/>
      <c r="J13977" s="2"/>
      <c r="K13977" s="2"/>
      <c r="L13977" s="2"/>
      <c r="M13977" s="2"/>
      <c r="N13977" s="2"/>
      <c r="O13977" s="2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</row>
    <row r="13978">
      <c r="A13978" s="2"/>
      <c r="B13978" s="2"/>
      <c r="C13978" s="2"/>
      <c r="D13978" s="2"/>
      <c r="E13978" s="2"/>
      <c r="F13978" s="2"/>
      <c r="G13978" s="2"/>
      <c r="H13978" s="2"/>
      <c r="I13978" s="2"/>
      <c r="J13978" s="2"/>
      <c r="K13978" s="2"/>
      <c r="L13978" s="2"/>
      <c r="M13978" s="2"/>
      <c r="N13978" s="2"/>
      <c r="O13978" s="2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</row>
    <row r="13979">
      <c r="A13979" s="2"/>
      <c r="B13979" s="2"/>
      <c r="C13979" s="2"/>
      <c r="D13979" s="2"/>
      <c r="E13979" s="2"/>
      <c r="F13979" s="2"/>
      <c r="G13979" s="2"/>
      <c r="H13979" s="2"/>
      <c r="I13979" s="2"/>
      <c r="J13979" s="2"/>
      <c r="K13979" s="2"/>
      <c r="L13979" s="2"/>
      <c r="M13979" s="2"/>
      <c r="N13979" s="2"/>
      <c r="O13979" s="2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</row>
    <row r="13980">
      <c r="A13980" s="2"/>
      <c r="B13980" s="2"/>
      <c r="C13980" s="2"/>
      <c r="D13980" s="2"/>
      <c r="E13980" s="2"/>
      <c r="F13980" s="2"/>
      <c r="G13980" s="2"/>
      <c r="H13980" s="2"/>
      <c r="I13980" s="2"/>
      <c r="J13980" s="2"/>
      <c r="K13980" s="2"/>
      <c r="L13980" s="2"/>
      <c r="M13980" s="2"/>
      <c r="N13980" s="2"/>
      <c r="O13980" s="2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</row>
    <row r="13981">
      <c r="A13981" s="2"/>
      <c r="B13981" s="2"/>
      <c r="C13981" s="2"/>
      <c r="D13981" s="2"/>
      <c r="E13981" s="2"/>
      <c r="F13981" s="2"/>
      <c r="G13981" s="2"/>
      <c r="H13981" s="2"/>
      <c r="I13981" s="2"/>
      <c r="J13981" s="2"/>
      <c r="K13981" s="2"/>
      <c r="L13981" s="2"/>
      <c r="M13981" s="2"/>
      <c r="N13981" s="2"/>
      <c r="O13981" s="2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</row>
    <row r="13982">
      <c r="A13982" s="2"/>
      <c r="B13982" s="2"/>
      <c r="C13982" s="2"/>
      <c r="D13982" s="2"/>
      <c r="E13982" s="2"/>
      <c r="F13982" s="2"/>
      <c r="G13982" s="2"/>
      <c r="H13982" s="2"/>
      <c r="I13982" s="2"/>
      <c r="J13982" s="2"/>
      <c r="K13982" s="2"/>
      <c r="L13982" s="2"/>
      <c r="M13982" s="2"/>
      <c r="N13982" s="2"/>
      <c r="O13982" s="2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</row>
    <row r="13983">
      <c r="A13983" s="2"/>
      <c r="B13983" s="2"/>
      <c r="C13983" s="2"/>
      <c r="D13983" s="2"/>
      <c r="E13983" s="2"/>
      <c r="F13983" s="2"/>
      <c r="G13983" s="2"/>
      <c r="H13983" s="2"/>
      <c r="I13983" s="2"/>
      <c r="J13983" s="2"/>
      <c r="K13983" s="2"/>
      <c r="L13983" s="2"/>
      <c r="M13983" s="2"/>
      <c r="N13983" s="2"/>
      <c r="O13983" s="2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</row>
    <row r="13984">
      <c r="A13984" s="2"/>
      <c r="B13984" s="2"/>
      <c r="C13984" s="2"/>
      <c r="D13984" s="2"/>
      <c r="E13984" s="2"/>
      <c r="F13984" s="2"/>
      <c r="G13984" s="2"/>
      <c r="H13984" s="2"/>
      <c r="I13984" s="2"/>
      <c r="J13984" s="2"/>
      <c r="K13984" s="2"/>
      <c r="L13984" s="2"/>
      <c r="M13984" s="2"/>
      <c r="N13984" s="2"/>
      <c r="O13984" s="2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</row>
    <row r="13985">
      <c r="A13985" s="2"/>
      <c r="B13985" s="2"/>
      <c r="C13985" s="2"/>
      <c r="D13985" s="2"/>
      <c r="E13985" s="2"/>
      <c r="F13985" s="2"/>
      <c r="G13985" s="2"/>
      <c r="H13985" s="2"/>
      <c r="I13985" s="2"/>
      <c r="J13985" s="2"/>
      <c r="K13985" s="2"/>
      <c r="L13985" s="2"/>
      <c r="M13985" s="2"/>
      <c r="N13985" s="2"/>
      <c r="O13985" s="2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</row>
    <row r="13986">
      <c r="A13986" s="2"/>
      <c r="B13986" s="2"/>
      <c r="C13986" s="2"/>
      <c r="D13986" s="2"/>
      <c r="E13986" s="2"/>
      <c r="F13986" s="2"/>
      <c r="G13986" s="2"/>
      <c r="H13986" s="2"/>
      <c r="I13986" s="2"/>
      <c r="J13986" s="2"/>
      <c r="K13986" s="2"/>
      <c r="L13986" s="2"/>
      <c r="M13986" s="2"/>
      <c r="N13986" s="2"/>
      <c r="O13986" s="2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</row>
    <row r="13987">
      <c r="A13987" s="2"/>
      <c r="B13987" s="2"/>
      <c r="C13987" s="2"/>
      <c r="D13987" s="2"/>
      <c r="E13987" s="2"/>
      <c r="F13987" s="2"/>
      <c r="G13987" s="2"/>
      <c r="H13987" s="2"/>
      <c r="I13987" s="2"/>
      <c r="J13987" s="2"/>
      <c r="K13987" s="2"/>
      <c r="L13987" s="2"/>
      <c r="M13987" s="2"/>
      <c r="N13987" s="2"/>
      <c r="O13987" s="2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</row>
    <row r="13988">
      <c r="A13988" s="2"/>
      <c r="B13988" s="2"/>
      <c r="C13988" s="2"/>
      <c r="D13988" s="2"/>
      <c r="E13988" s="2"/>
      <c r="F13988" s="2"/>
      <c r="G13988" s="2"/>
      <c r="H13988" s="2"/>
      <c r="I13988" s="2"/>
      <c r="J13988" s="2"/>
      <c r="K13988" s="2"/>
      <c r="L13988" s="2"/>
      <c r="M13988" s="2"/>
      <c r="N13988" s="2"/>
      <c r="O13988" s="2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</row>
    <row r="13989">
      <c r="A13989" s="2"/>
      <c r="B13989" s="2"/>
      <c r="C13989" s="2"/>
      <c r="D13989" s="2"/>
      <c r="E13989" s="2"/>
      <c r="F13989" s="2"/>
      <c r="G13989" s="2"/>
      <c r="H13989" s="2"/>
      <c r="I13989" s="2"/>
      <c r="J13989" s="2"/>
      <c r="K13989" s="2"/>
      <c r="L13989" s="2"/>
      <c r="M13989" s="2"/>
      <c r="N13989" s="2"/>
      <c r="O13989" s="2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</row>
    <row r="13990">
      <c r="A13990" s="2"/>
      <c r="B13990" s="2"/>
      <c r="C13990" s="2"/>
      <c r="D13990" s="2"/>
      <c r="E13990" s="2"/>
      <c r="F13990" s="2"/>
      <c r="G13990" s="2"/>
      <c r="H13990" s="2"/>
      <c r="I13990" s="2"/>
      <c r="J13990" s="2"/>
      <c r="K13990" s="2"/>
      <c r="L13990" s="2"/>
      <c r="M13990" s="2"/>
      <c r="N13990" s="2"/>
      <c r="O13990" s="2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</row>
    <row r="13991">
      <c r="A13991" s="2"/>
      <c r="B13991" s="2"/>
      <c r="C13991" s="2"/>
      <c r="D13991" s="2"/>
      <c r="E13991" s="2"/>
      <c r="F13991" s="2"/>
      <c r="G13991" s="2"/>
      <c r="H13991" s="2"/>
      <c r="I13991" s="2"/>
      <c r="J13991" s="2"/>
      <c r="K13991" s="2"/>
      <c r="L13991" s="2"/>
      <c r="M13991" s="2"/>
      <c r="N13991" s="2"/>
      <c r="O13991" s="2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</row>
    <row r="13992">
      <c r="A13992" s="2"/>
      <c r="B13992" s="2"/>
      <c r="C13992" s="2"/>
      <c r="D13992" s="2"/>
      <c r="E13992" s="2"/>
      <c r="F13992" s="2"/>
      <c r="G13992" s="2"/>
      <c r="H13992" s="2"/>
      <c r="I13992" s="2"/>
      <c r="J13992" s="2"/>
      <c r="K13992" s="2"/>
      <c r="L13992" s="2"/>
      <c r="M13992" s="2"/>
      <c r="N13992" s="2"/>
      <c r="O13992" s="2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</row>
    <row r="13993">
      <c r="A13993" s="2"/>
      <c r="B13993" s="2"/>
      <c r="C13993" s="2"/>
      <c r="D13993" s="2"/>
      <c r="E13993" s="2"/>
      <c r="F13993" s="2"/>
      <c r="G13993" s="2"/>
      <c r="H13993" s="2"/>
      <c r="I13993" s="2"/>
      <c r="J13993" s="2"/>
      <c r="K13993" s="2"/>
      <c r="L13993" s="2"/>
      <c r="M13993" s="2"/>
      <c r="N13993" s="2"/>
      <c r="O13993" s="2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</row>
    <row r="13994">
      <c r="A13994" s="2"/>
      <c r="B13994" s="2"/>
      <c r="C13994" s="2"/>
      <c r="D13994" s="2"/>
      <c r="E13994" s="2"/>
      <c r="F13994" s="2"/>
      <c r="G13994" s="2"/>
      <c r="H13994" s="2"/>
      <c r="I13994" s="2"/>
      <c r="J13994" s="2"/>
      <c r="K13994" s="2"/>
      <c r="L13994" s="2"/>
      <c r="M13994" s="2"/>
      <c r="N13994" s="2"/>
      <c r="O13994" s="2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</row>
    <row r="13995">
      <c r="A13995" s="2"/>
      <c r="B13995" s="2"/>
      <c r="C13995" s="2"/>
      <c r="D13995" s="2"/>
      <c r="E13995" s="2"/>
      <c r="F13995" s="2"/>
      <c r="G13995" s="2"/>
      <c r="H13995" s="2"/>
      <c r="I13995" s="2"/>
      <c r="J13995" s="2"/>
      <c r="K13995" s="2"/>
      <c r="L13995" s="2"/>
      <c r="M13995" s="2"/>
      <c r="N13995" s="2"/>
      <c r="O13995" s="2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</row>
    <row r="13996">
      <c r="A13996" s="2"/>
      <c r="B13996" s="2"/>
      <c r="C13996" s="2"/>
      <c r="D13996" s="2"/>
      <c r="E13996" s="2"/>
      <c r="F13996" s="2"/>
      <c r="G13996" s="2"/>
      <c r="H13996" s="2"/>
      <c r="I13996" s="2"/>
      <c r="J13996" s="2"/>
      <c r="K13996" s="2"/>
      <c r="L13996" s="2"/>
      <c r="M13996" s="2"/>
      <c r="N13996" s="2"/>
      <c r="O13996" s="2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</row>
    <row r="13997">
      <c r="A13997" s="2"/>
      <c r="B13997" s="2"/>
      <c r="C13997" s="2"/>
      <c r="D13997" s="2"/>
      <c r="E13997" s="2"/>
      <c r="F13997" s="2"/>
      <c r="G13997" s="2"/>
      <c r="H13997" s="2"/>
      <c r="I13997" s="2"/>
      <c r="J13997" s="2"/>
      <c r="K13997" s="2"/>
      <c r="L13997" s="2"/>
      <c r="M13997" s="2"/>
      <c r="N13997" s="2"/>
      <c r="O13997" s="2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</row>
    <row r="13998">
      <c r="A13998" s="2"/>
      <c r="B13998" s="2"/>
      <c r="C13998" s="2"/>
      <c r="D13998" s="2"/>
      <c r="E13998" s="2"/>
      <c r="F13998" s="2"/>
      <c r="G13998" s="2"/>
      <c r="H13998" s="2"/>
      <c r="I13998" s="2"/>
      <c r="J13998" s="2"/>
      <c r="K13998" s="2"/>
      <c r="L13998" s="2"/>
      <c r="M13998" s="2"/>
      <c r="N13998" s="2"/>
      <c r="O13998" s="2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</row>
    <row r="13999">
      <c r="A13999" s="2"/>
      <c r="B13999" s="2"/>
      <c r="C13999" s="2"/>
      <c r="D13999" s="2"/>
      <c r="E13999" s="2"/>
      <c r="F13999" s="2"/>
      <c r="G13999" s="2"/>
      <c r="H13999" s="2"/>
      <c r="I13999" s="2"/>
      <c r="J13999" s="2"/>
      <c r="K13999" s="2"/>
      <c r="L13999" s="2"/>
      <c r="M13999" s="2"/>
      <c r="N13999" s="2"/>
      <c r="O13999" s="2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</row>
    <row r="14000">
      <c r="A14000" s="2"/>
      <c r="B14000" s="2"/>
      <c r="C14000" s="2"/>
      <c r="D14000" s="2"/>
      <c r="E14000" s="2"/>
      <c r="F14000" s="2"/>
      <c r="G14000" s="2"/>
      <c r="H14000" s="2"/>
      <c r="I14000" s="2"/>
      <c r="J14000" s="2"/>
      <c r="K14000" s="2"/>
      <c r="L14000" s="2"/>
      <c r="M14000" s="2"/>
      <c r="N14000" s="2"/>
      <c r="O14000" s="2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</row>
    <row r="14001">
      <c r="A14001" s="2"/>
      <c r="B14001" s="2"/>
      <c r="C14001" s="2"/>
      <c r="D14001" s="2"/>
      <c r="E14001" s="2"/>
      <c r="F14001" s="2"/>
      <c r="G14001" s="2"/>
      <c r="H14001" s="2"/>
      <c r="I14001" s="2"/>
      <c r="J14001" s="2"/>
      <c r="K14001" s="2"/>
      <c r="L14001" s="2"/>
      <c r="M14001" s="2"/>
      <c r="N14001" s="2"/>
      <c r="O14001" s="2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</row>
    <row r="14002">
      <c r="A14002" s="2"/>
      <c r="B14002" s="2"/>
      <c r="C14002" s="2"/>
      <c r="D14002" s="2"/>
      <c r="E14002" s="2"/>
      <c r="F14002" s="2"/>
      <c r="G14002" s="2"/>
      <c r="H14002" s="2"/>
      <c r="I14002" s="2"/>
      <c r="J14002" s="2"/>
      <c r="K14002" s="2"/>
      <c r="L14002" s="2"/>
      <c r="M14002" s="2"/>
      <c r="N14002" s="2"/>
      <c r="O14002" s="2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</row>
    <row r="14003">
      <c r="A14003" s="2"/>
      <c r="B14003" s="2"/>
      <c r="C14003" s="2"/>
      <c r="D14003" s="2"/>
      <c r="E14003" s="2"/>
      <c r="F14003" s="2"/>
      <c r="G14003" s="2"/>
      <c r="H14003" s="2"/>
      <c r="I14003" s="2"/>
      <c r="J14003" s="2"/>
      <c r="K14003" s="2"/>
      <c r="L14003" s="2"/>
      <c r="M14003" s="2"/>
      <c r="N14003" s="2"/>
      <c r="O14003" s="2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</row>
    <row r="14004">
      <c r="A14004" s="2"/>
      <c r="B14004" s="2"/>
      <c r="C14004" s="2"/>
      <c r="D14004" s="2"/>
      <c r="E14004" s="2"/>
      <c r="F14004" s="2"/>
      <c r="G14004" s="2"/>
      <c r="H14004" s="2"/>
      <c r="I14004" s="2"/>
      <c r="J14004" s="2"/>
      <c r="K14004" s="2"/>
      <c r="L14004" s="2"/>
      <c r="M14004" s="2"/>
      <c r="N14004" s="2"/>
      <c r="O14004" s="2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</row>
    <row r="14005">
      <c r="A14005" s="2"/>
      <c r="B14005" s="2"/>
      <c r="C14005" s="2"/>
      <c r="D14005" s="2"/>
      <c r="E14005" s="2"/>
      <c r="F14005" s="2"/>
      <c r="G14005" s="2"/>
      <c r="H14005" s="2"/>
      <c r="I14005" s="2"/>
      <c r="J14005" s="2"/>
      <c r="K14005" s="2"/>
      <c r="L14005" s="2"/>
      <c r="M14005" s="2"/>
      <c r="N14005" s="2"/>
      <c r="O14005" s="2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</row>
    <row r="14006">
      <c r="A14006" s="2"/>
      <c r="B14006" s="2"/>
      <c r="C14006" s="2"/>
      <c r="D14006" s="2"/>
      <c r="E14006" s="2"/>
      <c r="F14006" s="2"/>
      <c r="G14006" s="2"/>
      <c r="H14006" s="2"/>
      <c r="I14006" s="2"/>
      <c r="J14006" s="2"/>
      <c r="K14006" s="2"/>
      <c r="L14006" s="2"/>
      <c r="M14006" s="2"/>
      <c r="N14006" s="2"/>
      <c r="O14006" s="2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</row>
    <row r="14007">
      <c r="A14007" s="2"/>
      <c r="B14007" s="2"/>
      <c r="C14007" s="2"/>
      <c r="D14007" s="2"/>
      <c r="E14007" s="2"/>
      <c r="F14007" s="2"/>
      <c r="G14007" s="2"/>
      <c r="H14007" s="2"/>
      <c r="I14007" s="2"/>
      <c r="J14007" s="2"/>
      <c r="K14007" s="2"/>
      <c r="L14007" s="2"/>
      <c r="M14007" s="2"/>
      <c r="N14007" s="2"/>
      <c r="O14007" s="2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</row>
    <row r="14008">
      <c r="A14008" s="2"/>
      <c r="B14008" s="2"/>
      <c r="C14008" s="2"/>
      <c r="D14008" s="2"/>
      <c r="E14008" s="2"/>
      <c r="F14008" s="2"/>
      <c r="G14008" s="2"/>
      <c r="H14008" s="2"/>
      <c r="I14008" s="2"/>
      <c r="J14008" s="2"/>
      <c r="K14008" s="2"/>
      <c r="L14008" s="2"/>
      <c r="M14008" s="2"/>
      <c r="N14008" s="2"/>
      <c r="O14008" s="2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</row>
    <row r="14009">
      <c r="A14009" s="2"/>
      <c r="B14009" s="2"/>
      <c r="C14009" s="2"/>
      <c r="D14009" s="2"/>
      <c r="E14009" s="2"/>
      <c r="F14009" s="2"/>
      <c r="G14009" s="2"/>
      <c r="H14009" s="2"/>
      <c r="I14009" s="2"/>
      <c r="J14009" s="2"/>
      <c r="K14009" s="2"/>
      <c r="L14009" s="2"/>
      <c r="M14009" s="2"/>
      <c r="N14009" s="2"/>
      <c r="O14009" s="2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</row>
    <row r="14010">
      <c r="A14010" s="2"/>
      <c r="B14010" s="2"/>
      <c r="C14010" s="2"/>
      <c r="D14010" s="2"/>
      <c r="E14010" s="2"/>
      <c r="F14010" s="2"/>
      <c r="G14010" s="2"/>
      <c r="H14010" s="2"/>
      <c r="I14010" s="2"/>
      <c r="J14010" s="2"/>
      <c r="K14010" s="2"/>
      <c r="L14010" s="2"/>
      <c r="M14010" s="2"/>
      <c r="N14010" s="2"/>
      <c r="O14010" s="2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</row>
    <row r="14011">
      <c r="A14011" s="2"/>
      <c r="B14011" s="2"/>
      <c r="C14011" s="2"/>
      <c r="D14011" s="2"/>
      <c r="E14011" s="2"/>
      <c r="F14011" s="2"/>
      <c r="G14011" s="2"/>
      <c r="H14011" s="2"/>
      <c r="I14011" s="2"/>
      <c r="J14011" s="2"/>
      <c r="K14011" s="2"/>
      <c r="L14011" s="2"/>
      <c r="M14011" s="2"/>
      <c r="N14011" s="2"/>
      <c r="O14011" s="2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</row>
    <row r="14012">
      <c r="A14012" s="2"/>
      <c r="B14012" s="2"/>
      <c r="C14012" s="2"/>
      <c r="D14012" s="2"/>
      <c r="E14012" s="2"/>
      <c r="F14012" s="2"/>
      <c r="G14012" s="2"/>
      <c r="H14012" s="2"/>
      <c r="I14012" s="2"/>
      <c r="J14012" s="2"/>
      <c r="K14012" s="2"/>
      <c r="L14012" s="2"/>
      <c r="M14012" s="2"/>
      <c r="N14012" s="2"/>
      <c r="O14012" s="2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</row>
    <row r="14013">
      <c r="A14013" s="2"/>
      <c r="B14013" s="2"/>
      <c r="C14013" s="2"/>
      <c r="D14013" s="2"/>
      <c r="E14013" s="2"/>
      <c r="F14013" s="2"/>
      <c r="G14013" s="2"/>
      <c r="H14013" s="2"/>
      <c r="I14013" s="2"/>
      <c r="J14013" s="2"/>
      <c r="K14013" s="2"/>
      <c r="L14013" s="2"/>
      <c r="M14013" s="2"/>
      <c r="N14013" s="2"/>
      <c r="O14013" s="2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</row>
    <row r="14014">
      <c r="A14014" s="2"/>
      <c r="B14014" s="2"/>
      <c r="C14014" s="2"/>
      <c r="D14014" s="2"/>
      <c r="E14014" s="2"/>
      <c r="F14014" s="2"/>
      <c r="G14014" s="2"/>
      <c r="H14014" s="2"/>
      <c r="I14014" s="2"/>
      <c r="J14014" s="2"/>
      <c r="K14014" s="2"/>
      <c r="L14014" s="2"/>
      <c r="M14014" s="2"/>
      <c r="N14014" s="2"/>
      <c r="O14014" s="2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</row>
    <row r="14015">
      <c r="A14015" s="2"/>
      <c r="B14015" s="2"/>
      <c r="C14015" s="2"/>
      <c r="D14015" s="2"/>
      <c r="E14015" s="2"/>
      <c r="F14015" s="2"/>
      <c r="G14015" s="2"/>
      <c r="H14015" s="2"/>
      <c r="I14015" s="2"/>
      <c r="J14015" s="2"/>
      <c r="K14015" s="2"/>
      <c r="L14015" s="2"/>
      <c r="M14015" s="2"/>
      <c r="N14015" s="2"/>
      <c r="O14015" s="2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</row>
    <row r="14016">
      <c r="A14016" s="2"/>
      <c r="B14016" s="2"/>
      <c r="C14016" s="2"/>
      <c r="D14016" s="2"/>
      <c r="E14016" s="2"/>
      <c r="F14016" s="2"/>
      <c r="G14016" s="2"/>
      <c r="H14016" s="2"/>
      <c r="I14016" s="2"/>
      <c r="J14016" s="2"/>
      <c r="K14016" s="2"/>
      <c r="L14016" s="2"/>
      <c r="M14016" s="2"/>
      <c r="N14016" s="2"/>
      <c r="O14016" s="2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</row>
    <row r="14017">
      <c r="A14017" s="2"/>
      <c r="B14017" s="2"/>
      <c r="C14017" s="2"/>
      <c r="D14017" s="2"/>
      <c r="E14017" s="2"/>
      <c r="F14017" s="2"/>
      <c r="G14017" s="2"/>
      <c r="H14017" s="2"/>
      <c r="I14017" s="2"/>
      <c r="J14017" s="2"/>
      <c r="K14017" s="2"/>
      <c r="L14017" s="2"/>
      <c r="M14017" s="2"/>
      <c r="N14017" s="2"/>
      <c r="O14017" s="2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</row>
    <row r="14018">
      <c r="A14018" s="2"/>
      <c r="B14018" s="2"/>
      <c r="C14018" s="2"/>
      <c r="D14018" s="2"/>
      <c r="E14018" s="2"/>
      <c r="F14018" s="2"/>
      <c r="G14018" s="2"/>
      <c r="H14018" s="2"/>
      <c r="I14018" s="2"/>
      <c r="J14018" s="2"/>
      <c r="K14018" s="2"/>
      <c r="L14018" s="2"/>
      <c r="M14018" s="2"/>
      <c r="N14018" s="2"/>
      <c r="O14018" s="2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</row>
    <row r="14019">
      <c r="A14019" s="2"/>
      <c r="B14019" s="2"/>
      <c r="C14019" s="2"/>
      <c r="D14019" s="2"/>
      <c r="E14019" s="2"/>
      <c r="F14019" s="2"/>
      <c r="G14019" s="2"/>
      <c r="H14019" s="2"/>
      <c r="I14019" s="2"/>
      <c r="J14019" s="2"/>
      <c r="K14019" s="2"/>
      <c r="L14019" s="2"/>
      <c r="M14019" s="2"/>
      <c r="N14019" s="2"/>
      <c r="O14019" s="2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</row>
    <row r="14020">
      <c r="A14020" s="2"/>
      <c r="B14020" s="2"/>
      <c r="C14020" s="2"/>
      <c r="D14020" s="2"/>
      <c r="E14020" s="2"/>
      <c r="F14020" s="2"/>
      <c r="G14020" s="2"/>
      <c r="H14020" s="2"/>
      <c r="I14020" s="2"/>
      <c r="J14020" s="2"/>
      <c r="K14020" s="2"/>
      <c r="L14020" s="2"/>
      <c r="M14020" s="2"/>
      <c r="N14020" s="2"/>
      <c r="O14020" s="2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</row>
    <row r="14021">
      <c r="A14021" s="2"/>
      <c r="B14021" s="2"/>
      <c r="C14021" s="2"/>
      <c r="D14021" s="2"/>
      <c r="E14021" s="2"/>
      <c r="F14021" s="2"/>
      <c r="G14021" s="2"/>
      <c r="H14021" s="2"/>
      <c r="I14021" s="2"/>
      <c r="J14021" s="2"/>
      <c r="K14021" s="2"/>
      <c r="L14021" s="2"/>
      <c r="M14021" s="2"/>
      <c r="N14021" s="2"/>
      <c r="O14021" s="2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</row>
    <row r="14022">
      <c r="A14022" s="2"/>
      <c r="B14022" s="2"/>
      <c r="C14022" s="2"/>
      <c r="D14022" s="2"/>
      <c r="E14022" s="2"/>
      <c r="F14022" s="2"/>
      <c r="G14022" s="2"/>
      <c r="H14022" s="2"/>
      <c r="I14022" s="2"/>
      <c r="J14022" s="2"/>
      <c r="K14022" s="2"/>
      <c r="L14022" s="2"/>
      <c r="M14022" s="2"/>
      <c r="N14022" s="2"/>
      <c r="O14022" s="2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</row>
    <row r="14023">
      <c r="A14023" s="2"/>
      <c r="B14023" s="2"/>
      <c r="C14023" s="2"/>
      <c r="D14023" s="2"/>
      <c r="E14023" s="2"/>
      <c r="F14023" s="2"/>
      <c r="G14023" s="2"/>
      <c r="H14023" s="2"/>
      <c r="I14023" s="2"/>
      <c r="J14023" s="2"/>
      <c r="K14023" s="2"/>
      <c r="L14023" s="2"/>
      <c r="M14023" s="2"/>
      <c r="N14023" s="2"/>
      <c r="O14023" s="2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</row>
    <row r="14024">
      <c r="A14024" s="2"/>
      <c r="B14024" s="2"/>
      <c r="C14024" s="2"/>
      <c r="D14024" s="2"/>
      <c r="E14024" s="2"/>
      <c r="F14024" s="2"/>
      <c r="G14024" s="2"/>
      <c r="H14024" s="2"/>
      <c r="I14024" s="2"/>
      <c r="J14024" s="2"/>
      <c r="K14024" s="2"/>
      <c r="L14024" s="2"/>
      <c r="M14024" s="2"/>
      <c r="N14024" s="2"/>
      <c r="O14024" s="2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</row>
    <row r="14025">
      <c r="A14025" s="2"/>
      <c r="B14025" s="2"/>
      <c r="C14025" s="2"/>
      <c r="D14025" s="2"/>
      <c r="E14025" s="2"/>
      <c r="F14025" s="2"/>
      <c r="G14025" s="2"/>
      <c r="H14025" s="2"/>
      <c r="I14025" s="2"/>
      <c r="J14025" s="2"/>
      <c r="K14025" s="2"/>
      <c r="L14025" s="2"/>
      <c r="M14025" s="2"/>
      <c r="N14025" s="2"/>
      <c r="O14025" s="2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</row>
    <row r="14026">
      <c r="A14026" s="2"/>
      <c r="B14026" s="2"/>
      <c r="C14026" s="2"/>
      <c r="D14026" s="2"/>
      <c r="E14026" s="2"/>
      <c r="F14026" s="2"/>
      <c r="G14026" s="2"/>
      <c r="H14026" s="2"/>
      <c r="I14026" s="2"/>
      <c r="J14026" s="2"/>
      <c r="K14026" s="2"/>
      <c r="L14026" s="2"/>
      <c r="M14026" s="2"/>
      <c r="N14026" s="2"/>
      <c r="O14026" s="2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</row>
    <row r="14027">
      <c r="A14027" s="2"/>
      <c r="B14027" s="2"/>
      <c r="C14027" s="2"/>
      <c r="D14027" s="2"/>
      <c r="E14027" s="2"/>
      <c r="F14027" s="2"/>
      <c r="G14027" s="2"/>
      <c r="H14027" s="2"/>
      <c r="I14027" s="2"/>
      <c r="J14027" s="2"/>
      <c r="K14027" s="2"/>
      <c r="L14027" s="2"/>
      <c r="M14027" s="2"/>
      <c r="N14027" s="2"/>
      <c r="O14027" s="2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</row>
    <row r="14028">
      <c r="A14028" s="2"/>
      <c r="B14028" s="2"/>
      <c r="C14028" s="2"/>
      <c r="D14028" s="2"/>
      <c r="E14028" s="2"/>
      <c r="F14028" s="2"/>
      <c r="G14028" s="2"/>
      <c r="H14028" s="2"/>
      <c r="I14028" s="2"/>
      <c r="J14028" s="2"/>
      <c r="K14028" s="2"/>
      <c r="L14028" s="2"/>
      <c r="M14028" s="2"/>
      <c r="N14028" s="2"/>
      <c r="O14028" s="2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</row>
    <row r="14029">
      <c r="A14029" s="2"/>
      <c r="B14029" s="2"/>
      <c r="C14029" s="2"/>
      <c r="D14029" s="2"/>
      <c r="E14029" s="2"/>
      <c r="F14029" s="2"/>
      <c r="G14029" s="2"/>
      <c r="H14029" s="2"/>
      <c r="I14029" s="2"/>
      <c r="J14029" s="2"/>
      <c r="K14029" s="2"/>
      <c r="L14029" s="2"/>
      <c r="M14029" s="2"/>
      <c r="N14029" s="2"/>
      <c r="O14029" s="2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</row>
    <row r="14030">
      <c r="A14030" s="2"/>
      <c r="B14030" s="2"/>
      <c r="C14030" s="2"/>
      <c r="D14030" s="2"/>
      <c r="E14030" s="2"/>
      <c r="F14030" s="2"/>
      <c r="G14030" s="2"/>
      <c r="H14030" s="2"/>
      <c r="I14030" s="2"/>
      <c r="J14030" s="2"/>
      <c r="K14030" s="2"/>
      <c r="L14030" s="2"/>
      <c r="M14030" s="2"/>
      <c r="N14030" s="2"/>
      <c r="O14030" s="2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</row>
    <row r="14031">
      <c r="A14031" s="2"/>
      <c r="B14031" s="2"/>
      <c r="C14031" s="2"/>
      <c r="D14031" s="2"/>
      <c r="E14031" s="2"/>
      <c r="F14031" s="2"/>
      <c r="G14031" s="2"/>
      <c r="H14031" s="2"/>
      <c r="I14031" s="2"/>
      <c r="J14031" s="2"/>
      <c r="K14031" s="2"/>
      <c r="L14031" s="2"/>
      <c r="M14031" s="2"/>
      <c r="N14031" s="2"/>
      <c r="O14031" s="2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</row>
    <row r="14032">
      <c r="A14032" s="2"/>
      <c r="B14032" s="2"/>
      <c r="C14032" s="2"/>
      <c r="D14032" s="2"/>
      <c r="E14032" s="2"/>
      <c r="F14032" s="2"/>
      <c r="G14032" s="2"/>
      <c r="H14032" s="2"/>
      <c r="I14032" s="2"/>
      <c r="J14032" s="2"/>
      <c r="K14032" s="2"/>
      <c r="L14032" s="2"/>
      <c r="M14032" s="2"/>
      <c r="N14032" s="2"/>
      <c r="O14032" s="2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</row>
    <row r="14033">
      <c r="A14033" s="2"/>
      <c r="B14033" s="2"/>
      <c r="C14033" s="2"/>
      <c r="D14033" s="2"/>
      <c r="E14033" s="2"/>
      <c r="F14033" s="2"/>
      <c r="G14033" s="2"/>
      <c r="H14033" s="2"/>
      <c r="I14033" s="2"/>
      <c r="J14033" s="2"/>
      <c r="K14033" s="2"/>
      <c r="L14033" s="2"/>
      <c r="M14033" s="2"/>
      <c r="N14033" s="2"/>
      <c r="O14033" s="2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</row>
    <row r="14034">
      <c r="A14034" s="2"/>
      <c r="B14034" s="2"/>
      <c r="C14034" s="2"/>
      <c r="D14034" s="2"/>
      <c r="E14034" s="2"/>
      <c r="F14034" s="2"/>
      <c r="G14034" s="2"/>
      <c r="H14034" s="2"/>
      <c r="I14034" s="2"/>
      <c r="J14034" s="2"/>
      <c r="K14034" s="2"/>
      <c r="L14034" s="2"/>
      <c r="M14034" s="2"/>
      <c r="N14034" s="2"/>
      <c r="O14034" s="2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</row>
    <row r="14035">
      <c r="A14035" s="2"/>
      <c r="B14035" s="2"/>
      <c r="C14035" s="2"/>
      <c r="D14035" s="2"/>
      <c r="E14035" s="2"/>
      <c r="F14035" s="2"/>
      <c r="G14035" s="2"/>
      <c r="H14035" s="2"/>
      <c r="I14035" s="2"/>
      <c r="J14035" s="2"/>
      <c r="K14035" s="2"/>
      <c r="L14035" s="2"/>
      <c r="M14035" s="2"/>
      <c r="N14035" s="2"/>
      <c r="O14035" s="2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</row>
    <row r="14036">
      <c r="A14036" s="2"/>
      <c r="B14036" s="2"/>
      <c r="C14036" s="2"/>
      <c r="D14036" s="2"/>
      <c r="E14036" s="2"/>
      <c r="F14036" s="2"/>
      <c r="G14036" s="2"/>
      <c r="H14036" s="2"/>
      <c r="I14036" s="2"/>
      <c r="J14036" s="2"/>
      <c r="K14036" s="2"/>
      <c r="L14036" s="2"/>
      <c r="M14036" s="2"/>
      <c r="N14036" s="2"/>
      <c r="O14036" s="2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</row>
    <row r="14037">
      <c r="A14037" s="2"/>
      <c r="B14037" s="2"/>
      <c r="C14037" s="2"/>
      <c r="D14037" s="2"/>
      <c r="E14037" s="2"/>
      <c r="F14037" s="2"/>
      <c r="G14037" s="2"/>
      <c r="H14037" s="2"/>
      <c r="I14037" s="2"/>
      <c r="J14037" s="2"/>
      <c r="K14037" s="2"/>
      <c r="L14037" s="2"/>
      <c r="M14037" s="2"/>
      <c r="N14037" s="2"/>
      <c r="O14037" s="2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</row>
    <row r="14038">
      <c r="A14038" s="2"/>
      <c r="B14038" s="2"/>
      <c r="C14038" s="2"/>
      <c r="D14038" s="2"/>
      <c r="E14038" s="2"/>
      <c r="F14038" s="2"/>
      <c r="G14038" s="2"/>
      <c r="H14038" s="2"/>
      <c r="I14038" s="2"/>
      <c r="J14038" s="2"/>
      <c r="K14038" s="2"/>
      <c r="L14038" s="2"/>
      <c r="M14038" s="2"/>
      <c r="N14038" s="2"/>
      <c r="O14038" s="2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</row>
    <row r="14039">
      <c r="A14039" s="2"/>
      <c r="B14039" s="2"/>
      <c r="C14039" s="2"/>
      <c r="D14039" s="2"/>
      <c r="E14039" s="2"/>
      <c r="F14039" s="2"/>
      <c r="G14039" s="2"/>
      <c r="H14039" s="2"/>
      <c r="I14039" s="2"/>
      <c r="J14039" s="2"/>
      <c r="K14039" s="2"/>
      <c r="L14039" s="2"/>
      <c r="M14039" s="2"/>
      <c r="N14039" s="2"/>
      <c r="O14039" s="2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</row>
    <row r="14040">
      <c r="A14040" s="2"/>
      <c r="B14040" s="2"/>
      <c r="C14040" s="2"/>
      <c r="D14040" s="2"/>
      <c r="E14040" s="2"/>
      <c r="F14040" s="2"/>
      <c r="G14040" s="2"/>
      <c r="H14040" s="2"/>
      <c r="I14040" s="2"/>
      <c r="J14040" s="2"/>
      <c r="K14040" s="2"/>
      <c r="L14040" s="2"/>
      <c r="M14040" s="2"/>
      <c r="N14040" s="2"/>
      <c r="O14040" s="2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</row>
    <row r="14041">
      <c r="A14041" s="2"/>
      <c r="B14041" s="2"/>
      <c r="C14041" s="2"/>
      <c r="D14041" s="2"/>
      <c r="E14041" s="2"/>
      <c r="F14041" s="2"/>
      <c r="G14041" s="2"/>
      <c r="H14041" s="2"/>
      <c r="I14041" s="2"/>
      <c r="J14041" s="2"/>
      <c r="K14041" s="2"/>
      <c r="L14041" s="2"/>
      <c r="M14041" s="2"/>
      <c r="N14041" s="2"/>
      <c r="O14041" s="2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</row>
    <row r="14042">
      <c r="A14042" s="2"/>
      <c r="B14042" s="2"/>
      <c r="C14042" s="2"/>
      <c r="D14042" s="2"/>
      <c r="E14042" s="2"/>
      <c r="F14042" s="2"/>
      <c r="G14042" s="2"/>
      <c r="H14042" s="2"/>
      <c r="I14042" s="2"/>
      <c r="J14042" s="2"/>
      <c r="K14042" s="2"/>
      <c r="L14042" s="2"/>
      <c r="M14042" s="2"/>
      <c r="N14042" s="2"/>
      <c r="O14042" s="2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</row>
    <row r="14043">
      <c r="A14043" s="2"/>
      <c r="B14043" s="2"/>
      <c r="C14043" s="2"/>
      <c r="D14043" s="2"/>
      <c r="E14043" s="2"/>
      <c r="F14043" s="2"/>
      <c r="G14043" s="2"/>
      <c r="H14043" s="2"/>
      <c r="I14043" s="2"/>
      <c r="J14043" s="2"/>
      <c r="K14043" s="2"/>
      <c r="L14043" s="2"/>
      <c r="M14043" s="2"/>
      <c r="N14043" s="2"/>
      <c r="O14043" s="2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</row>
    <row r="14044">
      <c r="A14044" s="2"/>
      <c r="B14044" s="2"/>
      <c r="C14044" s="2"/>
      <c r="D14044" s="2"/>
      <c r="E14044" s="2"/>
      <c r="F14044" s="2"/>
      <c r="G14044" s="2"/>
      <c r="H14044" s="2"/>
      <c r="I14044" s="2"/>
      <c r="J14044" s="2"/>
      <c r="K14044" s="2"/>
      <c r="L14044" s="2"/>
      <c r="M14044" s="2"/>
      <c r="N14044" s="2"/>
      <c r="O14044" s="2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</row>
    <row r="14045">
      <c r="A14045" s="2"/>
      <c r="B14045" s="2"/>
      <c r="C14045" s="2"/>
      <c r="D14045" s="2"/>
      <c r="E14045" s="2"/>
      <c r="F14045" s="2"/>
      <c r="G14045" s="2"/>
      <c r="H14045" s="2"/>
      <c r="I14045" s="2"/>
      <c r="J14045" s="2"/>
      <c r="K14045" s="2"/>
      <c r="L14045" s="2"/>
      <c r="M14045" s="2"/>
      <c r="N14045" s="2"/>
      <c r="O14045" s="2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</row>
    <row r="14046">
      <c r="A14046" s="2"/>
      <c r="B14046" s="2"/>
      <c r="C14046" s="2"/>
      <c r="D14046" s="2"/>
      <c r="E14046" s="2"/>
      <c r="F14046" s="2"/>
      <c r="G14046" s="2"/>
      <c r="H14046" s="2"/>
      <c r="I14046" s="2"/>
      <c r="J14046" s="2"/>
      <c r="K14046" s="2"/>
      <c r="L14046" s="2"/>
      <c r="M14046" s="2"/>
      <c r="N14046" s="2"/>
      <c r="O14046" s="2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</row>
    <row r="14047">
      <c r="A14047" s="2"/>
      <c r="B14047" s="2"/>
      <c r="C14047" s="2"/>
      <c r="D14047" s="2"/>
      <c r="E14047" s="2"/>
      <c r="F14047" s="2"/>
      <c r="G14047" s="2"/>
      <c r="H14047" s="2"/>
      <c r="I14047" s="2"/>
      <c r="J14047" s="2"/>
      <c r="K14047" s="2"/>
      <c r="L14047" s="2"/>
      <c r="M14047" s="2"/>
      <c r="N14047" s="2"/>
      <c r="O14047" s="2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</row>
    <row r="14048">
      <c r="A14048" s="2"/>
      <c r="B14048" s="2"/>
      <c r="C14048" s="2"/>
      <c r="D14048" s="2"/>
      <c r="E14048" s="2"/>
      <c r="F14048" s="2"/>
      <c r="G14048" s="2"/>
      <c r="H14048" s="2"/>
      <c r="I14048" s="2"/>
      <c r="J14048" s="2"/>
      <c r="K14048" s="2"/>
      <c r="L14048" s="2"/>
      <c r="M14048" s="2"/>
      <c r="N14048" s="2"/>
      <c r="O14048" s="2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</row>
    <row r="14049">
      <c r="A14049" s="2"/>
      <c r="B14049" s="2"/>
      <c r="C14049" s="2"/>
      <c r="D14049" s="2"/>
      <c r="E14049" s="2"/>
      <c r="F14049" s="2"/>
      <c r="G14049" s="2"/>
      <c r="H14049" s="2"/>
      <c r="I14049" s="2"/>
      <c r="J14049" s="2"/>
      <c r="K14049" s="2"/>
      <c r="L14049" s="2"/>
      <c r="M14049" s="2"/>
      <c r="N14049" s="2"/>
      <c r="O14049" s="2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</row>
    <row r="14050">
      <c r="A14050" s="2"/>
      <c r="B14050" s="2"/>
      <c r="C14050" s="2"/>
      <c r="D14050" s="2"/>
      <c r="E14050" s="2"/>
      <c r="F14050" s="2"/>
      <c r="G14050" s="2"/>
      <c r="H14050" s="2"/>
      <c r="I14050" s="2"/>
      <c r="J14050" s="2"/>
      <c r="K14050" s="2"/>
      <c r="L14050" s="2"/>
      <c r="M14050" s="2"/>
      <c r="N14050" s="2"/>
      <c r="O14050" s="2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</row>
    <row r="14051">
      <c r="A14051" s="2"/>
      <c r="B14051" s="2"/>
      <c r="C14051" s="2"/>
      <c r="D14051" s="2"/>
      <c r="E14051" s="2"/>
      <c r="F14051" s="2"/>
      <c r="G14051" s="2"/>
      <c r="H14051" s="2"/>
      <c r="I14051" s="2"/>
      <c r="J14051" s="2"/>
      <c r="K14051" s="2"/>
      <c r="L14051" s="2"/>
      <c r="M14051" s="2"/>
      <c r="N14051" s="2"/>
      <c r="O14051" s="2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</row>
    <row r="14052">
      <c r="A14052" s="2"/>
      <c r="B14052" s="2"/>
      <c r="C14052" s="2"/>
      <c r="D14052" s="2"/>
      <c r="E14052" s="2"/>
      <c r="F14052" s="2"/>
      <c r="G14052" s="2"/>
      <c r="H14052" s="2"/>
      <c r="I14052" s="2"/>
      <c r="J14052" s="2"/>
      <c r="K14052" s="2"/>
      <c r="L14052" s="2"/>
      <c r="M14052" s="2"/>
      <c r="N14052" s="2"/>
      <c r="O14052" s="2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</row>
    <row r="14053">
      <c r="A14053" s="2"/>
      <c r="B14053" s="2"/>
      <c r="C14053" s="2"/>
      <c r="D14053" s="2"/>
      <c r="E14053" s="2"/>
      <c r="F14053" s="2"/>
      <c r="G14053" s="2"/>
      <c r="H14053" s="2"/>
      <c r="I14053" s="2"/>
      <c r="J14053" s="2"/>
      <c r="K14053" s="2"/>
      <c r="L14053" s="2"/>
      <c r="M14053" s="2"/>
      <c r="N14053" s="2"/>
      <c r="O14053" s="2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</row>
    <row r="14054">
      <c r="A14054" s="2"/>
      <c r="B14054" s="2"/>
      <c r="C14054" s="2"/>
      <c r="D14054" s="2"/>
      <c r="E14054" s="2"/>
      <c r="F14054" s="2"/>
      <c r="G14054" s="2"/>
      <c r="H14054" s="2"/>
      <c r="I14054" s="2"/>
      <c r="J14054" s="2"/>
      <c r="K14054" s="2"/>
      <c r="L14054" s="2"/>
      <c r="M14054" s="2"/>
      <c r="N14054" s="2"/>
      <c r="O14054" s="2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</row>
    <row r="14055">
      <c r="A14055" s="2"/>
      <c r="B14055" s="2"/>
      <c r="C14055" s="2"/>
      <c r="D14055" s="2"/>
      <c r="E14055" s="2"/>
      <c r="F14055" s="2"/>
      <c r="G14055" s="2"/>
      <c r="H14055" s="2"/>
      <c r="I14055" s="2"/>
      <c r="J14055" s="2"/>
      <c r="K14055" s="2"/>
      <c r="L14055" s="2"/>
      <c r="M14055" s="2"/>
      <c r="N14055" s="2"/>
      <c r="O14055" s="2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</row>
    <row r="14056">
      <c r="A14056" s="2"/>
      <c r="B14056" s="2"/>
      <c r="C14056" s="2"/>
      <c r="D14056" s="2"/>
      <c r="E14056" s="2"/>
      <c r="F14056" s="2"/>
      <c r="G14056" s="2"/>
      <c r="H14056" s="2"/>
      <c r="I14056" s="2"/>
      <c r="J14056" s="2"/>
      <c r="K14056" s="2"/>
      <c r="L14056" s="2"/>
      <c r="M14056" s="2"/>
      <c r="N14056" s="2"/>
      <c r="O14056" s="2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</row>
    <row r="14057">
      <c r="A14057" s="2"/>
      <c r="B14057" s="2"/>
      <c r="C14057" s="2"/>
      <c r="D14057" s="2"/>
      <c r="E14057" s="2"/>
      <c r="F14057" s="2"/>
      <c r="G14057" s="2"/>
      <c r="H14057" s="2"/>
      <c r="I14057" s="2"/>
      <c r="J14057" s="2"/>
      <c r="K14057" s="2"/>
      <c r="L14057" s="2"/>
      <c r="M14057" s="2"/>
      <c r="N14057" s="2"/>
      <c r="O14057" s="2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</row>
    <row r="14058">
      <c r="A14058" s="2"/>
      <c r="B14058" s="2"/>
      <c r="C14058" s="2"/>
      <c r="D14058" s="2"/>
      <c r="E14058" s="2"/>
      <c r="F14058" s="2"/>
      <c r="G14058" s="2"/>
      <c r="H14058" s="2"/>
      <c r="I14058" s="2"/>
      <c r="J14058" s="2"/>
      <c r="K14058" s="2"/>
      <c r="L14058" s="2"/>
      <c r="M14058" s="2"/>
      <c r="N14058" s="2"/>
      <c r="O14058" s="2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</row>
    <row r="14059">
      <c r="A14059" s="2"/>
      <c r="B14059" s="2"/>
      <c r="C14059" s="2"/>
      <c r="D14059" s="2"/>
      <c r="E14059" s="2"/>
      <c r="F14059" s="2"/>
      <c r="G14059" s="2"/>
      <c r="H14059" s="2"/>
      <c r="I14059" s="2"/>
      <c r="J14059" s="2"/>
      <c r="K14059" s="2"/>
      <c r="L14059" s="2"/>
      <c r="M14059" s="2"/>
      <c r="N14059" s="2"/>
      <c r="O14059" s="2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</row>
    <row r="14060">
      <c r="A14060" s="2"/>
      <c r="B14060" s="2"/>
      <c r="C14060" s="2"/>
      <c r="D14060" s="2"/>
      <c r="E14060" s="2"/>
      <c r="F14060" s="2"/>
      <c r="G14060" s="2"/>
      <c r="H14060" s="2"/>
      <c r="I14060" s="2"/>
      <c r="J14060" s="2"/>
      <c r="K14060" s="2"/>
      <c r="L14060" s="2"/>
      <c r="M14060" s="2"/>
      <c r="N14060" s="2"/>
      <c r="O14060" s="2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</row>
    <row r="14061">
      <c r="A14061" s="2"/>
      <c r="B14061" s="2"/>
      <c r="C14061" s="2"/>
      <c r="D14061" s="2"/>
      <c r="E14061" s="2"/>
      <c r="F14061" s="2"/>
      <c r="G14061" s="2"/>
      <c r="H14061" s="2"/>
      <c r="I14061" s="2"/>
      <c r="J14061" s="2"/>
      <c r="K14061" s="2"/>
      <c r="L14061" s="2"/>
      <c r="M14061" s="2"/>
      <c r="N14061" s="2"/>
      <c r="O14061" s="2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</row>
    <row r="14062">
      <c r="A14062" s="2"/>
      <c r="B14062" s="2"/>
      <c r="C14062" s="2"/>
      <c r="D14062" s="2"/>
      <c r="E14062" s="2"/>
      <c r="F14062" s="2"/>
      <c r="G14062" s="2"/>
      <c r="H14062" s="2"/>
      <c r="I14062" s="2"/>
      <c r="J14062" s="2"/>
      <c r="K14062" s="2"/>
      <c r="L14062" s="2"/>
      <c r="M14062" s="2"/>
      <c r="N14062" s="2"/>
      <c r="O14062" s="2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</row>
    <row r="14063">
      <c r="A14063" s="2"/>
      <c r="B14063" s="2"/>
      <c r="C14063" s="2"/>
      <c r="D14063" s="2"/>
      <c r="E14063" s="2"/>
      <c r="F14063" s="2"/>
      <c r="G14063" s="2"/>
      <c r="H14063" s="2"/>
      <c r="I14063" s="2"/>
      <c r="J14063" s="2"/>
      <c r="K14063" s="2"/>
      <c r="L14063" s="2"/>
      <c r="M14063" s="2"/>
      <c r="N14063" s="2"/>
      <c r="O14063" s="2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</row>
    <row r="14064">
      <c r="A14064" s="2"/>
      <c r="B14064" s="2"/>
      <c r="C14064" s="2"/>
      <c r="D14064" s="2"/>
      <c r="E14064" s="2"/>
      <c r="F14064" s="2"/>
      <c r="G14064" s="2"/>
      <c r="H14064" s="2"/>
      <c r="I14064" s="2"/>
      <c r="J14064" s="2"/>
      <c r="K14064" s="2"/>
      <c r="L14064" s="2"/>
      <c r="M14064" s="2"/>
      <c r="N14064" s="2"/>
      <c r="O14064" s="2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</row>
    <row r="14065">
      <c r="A14065" s="2"/>
      <c r="B14065" s="2"/>
      <c r="C14065" s="2"/>
      <c r="D14065" s="2"/>
      <c r="E14065" s="2"/>
      <c r="F14065" s="2"/>
      <c r="G14065" s="2"/>
      <c r="H14065" s="2"/>
      <c r="I14065" s="2"/>
      <c r="J14065" s="2"/>
      <c r="K14065" s="2"/>
      <c r="L14065" s="2"/>
      <c r="M14065" s="2"/>
      <c r="N14065" s="2"/>
      <c r="O14065" s="2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</row>
    <row r="14066">
      <c r="A14066" s="2"/>
      <c r="B14066" s="2"/>
      <c r="C14066" s="2"/>
      <c r="D14066" s="2"/>
      <c r="E14066" s="2"/>
      <c r="F14066" s="2"/>
      <c r="G14066" s="2"/>
      <c r="H14066" s="2"/>
      <c r="I14066" s="2"/>
      <c r="J14066" s="2"/>
      <c r="K14066" s="2"/>
      <c r="L14066" s="2"/>
      <c r="M14066" s="2"/>
      <c r="N14066" s="2"/>
      <c r="O14066" s="2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</row>
    <row r="14067">
      <c r="A14067" s="2"/>
      <c r="B14067" s="2"/>
      <c r="C14067" s="2"/>
      <c r="D14067" s="2"/>
      <c r="E14067" s="2"/>
      <c r="F14067" s="2"/>
      <c r="G14067" s="2"/>
      <c r="H14067" s="2"/>
      <c r="I14067" s="2"/>
      <c r="J14067" s="2"/>
      <c r="K14067" s="2"/>
      <c r="L14067" s="2"/>
      <c r="M14067" s="2"/>
      <c r="N14067" s="2"/>
      <c r="O14067" s="2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</row>
    <row r="14068">
      <c r="A14068" s="2"/>
      <c r="B14068" s="2"/>
      <c r="C14068" s="2"/>
      <c r="D14068" s="2"/>
      <c r="E14068" s="2"/>
      <c r="F14068" s="2"/>
      <c r="G14068" s="2"/>
      <c r="H14068" s="2"/>
      <c r="I14068" s="2"/>
      <c r="J14068" s="2"/>
      <c r="K14068" s="2"/>
      <c r="L14068" s="2"/>
      <c r="M14068" s="2"/>
      <c r="N14068" s="2"/>
      <c r="O14068" s="2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</row>
    <row r="14069">
      <c r="A14069" s="2"/>
      <c r="B14069" s="2"/>
      <c r="C14069" s="2"/>
      <c r="D14069" s="2"/>
      <c r="E14069" s="2"/>
      <c r="F14069" s="2"/>
      <c r="G14069" s="2"/>
      <c r="H14069" s="2"/>
      <c r="I14069" s="2"/>
      <c r="J14069" s="2"/>
      <c r="K14069" s="2"/>
      <c r="L14069" s="2"/>
      <c r="M14069" s="2"/>
      <c r="N14069" s="2"/>
      <c r="O14069" s="2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</row>
    <row r="14070">
      <c r="A14070" s="2"/>
      <c r="B14070" s="2"/>
      <c r="C14070" s="2"/>
      <c r="D14070" s="2"/>
      <c r="E14070" s="2"/>
      <c r="F14070" s="2"/>
      <c r="G14070" s="2"/>
      <c r="H14070" s="2"/>
      <c r="I14070" s="2"/>
      <c r="J14070" s="2"/>
      <c r="K14070" s="2"/>
      <c r="L14070" s="2"/>
      <c r="M14070" s="2"/>
      <c r="N14070" s="2"/>
      <c r="O14070" s="2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</row>
    <row r="14071">
      <c r="A14071" s="2"/>
      <c r="B14071" s="2"/>
      <c r="C14071" s="2"/>
      <c r="D14071" s="2"/>
      <c r="E14071" s="2"/>
      <c r="F14071" s="2"/>
      <c r="G14071" s="2"/>
      <c r="H14071" s="2"/>
      <c r="I14071" s="2"/>
      <c r="J14071" s="2"/>
      <c r="K14071" s="2"/>
      <c r="L14071" s="2"/>
      <c r="M14071" s="2"/>
      <c r="N14071" s="2"/>
      <c r="O14071" s="2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</row>
    <row r="14072">
      <c r="A14072" s="2"/>
      <c r="B14072" s="2"/>
      <c r="C14072" s="2"/>
      <c r="D14072" s="2"/>
      <c r="E14072" s="2"/>
      <c r="F14072" s="2"/>
      <c r="G14072" s="2"/>
      <c r="H14072" s="2"/>
      <c r="I14072" s="2"/>
      <c r="J14072" s="2"/>
      <c r="K14072" s="2"/>
      <c r="L14072" s="2"/>
      <c r="M14072" s="2"/>
      <c r="N14072" s="2"/>
      <c r="O14072" s="2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</row>
    <row r="14073">
      <c r="A14073" s="2"/>
      <c r="B14073" s="2"/>
      <c r="C14073" s="2"/>
      <c r="D14073" s="2"/>
      <c r="E14073" s="2"/>
      <c r="F14073" s="2"/>
      <c r="G14073" s="2"/>
      <c r="H14073" s="2"/>
      <c r="I14073" s="2"/>
      <c r="J14073" s="2"/>
      <c r="K14073" s="2"/>
      <c r="L14073" s="2"/>
      <c r="M14073" s="2"/>
      <c r="N14073" s="2"/>
      <c r="O14073" s="2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</row>
    <row r="14074">
      <c r="A14074" s="2"/>
      <c r="B14074" s="2"/>
      <c r="C14074" s="2"/>
      <c r="D14074" s="2"/>
      <c r="E14074" s="2"/>
      <c r="F14074" s="2"/>
      <c r="G14074" s="2"/>
      <c r="H14074" s="2"/>
      <c r="I14074" s="2"/>
      <c r="J14074" s="2"/>
      <c r="K14074" s="2"/>
      <c r="L14074" s="2"/>
      <c r="M14074" s="2"/>
      <c r="N14074" s="2"/>
      <c r="O14074" s="2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</row>
    <row r="14075">
      <c r="A14075" s="2"/>
      <c r="B14075" s="2"/>
      <c r="C14075" s="2"/>
      <c r="D14075" s="2"/>
      <c r="E14075" s="2"/>
      <c r="F14075" s="2"/>
      <c r="G14075" s="2"/>
      <c r="H14075" s="2"/>
      <c r="I14075" s="2"/>
      <c r="J14075" s="2"/>
      <c r="K14075" s="2"/>
      <c r="L14075" s="2"/>
      <c r="M14075" s="2"/>
      <c r="N14075" s="2"/>
      <c r="O14075" s="2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</row>
    <row r="14076">
      <c r="A14076" s="2"/>
      <c r="B14076" s="2"/>
      <c r="C14076" s="2"/>
      <c r="D14076" s="2"/>
      <c r="E14076" s="2"/>
      <c r="F14076" s="2"/>
      <c r="G14076" s="2"/>
      <c r="H14076" s="2"/>
      <c r="I14076" s="2"/>
      <c r="J14076" s="2"/>
      <c r="K14076" s="2"/>
      <c r="L14076" s="2"/>
      <c r="M14076" s="2"/>
      <c r="N14076" s="2"/>
      <c r="O14076" s="2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</row>
    <row r="14077">
      <c r="A14077" s="2"/>
      <c r="B14077" s="2"/>
      <c r="C14077" s="2"/>
      <c r="D14077" s="2"/>
      <c r="E14077" s="2"/>
      <c r="F14077" s="2"/>
      <c r="G14077" s="2"/>
      <c r="H14077" s="2"/>
      <c r="I14077" s="2"/>
      <c r="J14077" s="2"/>
      <c r="K14077" s="2"/>
      <c r="L14077" s="2"/>
      <c r="M14077" s="2"/>
      <c r="N14077" s="2"/>
      <c r="O14077" s="2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</row>
    <row r="14078">
      <c r="A14078" s="2"/>
      <c r="B14078" s="2"/>
      <c r="C14078" s="2"/>
      <c r="D14078" s="2"/>
      <c r="E14078" s="2"/>
      <c r="F14078" s="2"/>
      <c r="G14078" s="2"/>
      <c r="H14078" s="2"/>
      <c r="I14078" s="2"/>
      <c r="J14078" s="2"/>
      <c r="K14078" s="2"/>
      <c r="L14078" s="2"/>
      <c r="M14078" s="2"/>
      <c r="N14078" s="2"/>
      <c r="O14078" s="2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</row>
    <row r="14079">
      <c r="A14079" s="2"/>
      <c r="B14079" s="2"/>
      <c r="C14079" s="2"/>
      <c r="D14079" s="2"/>
      <c r="E14079" s="2"/>
      <c r="F14079" s="2"/>
      <c r="G14079" s="2"/>
      <c r="H14079" s="2"/>
      <c r="I14079" s="2"/>
      <c r="J14079" s="2"/>
      <c r="K14079" s="2"/>
      <c r="L14079" s="2"/>
      <c r="M14079" s="2"/>
      <c r="N14079" s="2"/>
      <c r="O14079" s="2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</row>
    <row r="14080">
      <c r="A14080" s="2"/>
      <c r="B14080" s="2"/>
      <c r="C14080" s="2"/>
      <c r="D14080" s="2"/>
      <c r="E14080" s="2"/>
      <c r="F14080" s="2"/>
      <c r="G14080" s="2"/>
      <c r="H14080" s="2"/>
      <c r="I14080" s="2"/>
      <c r="J14080" s="2"/>
      <c r="K14080" s="2"/>
      <c r="L14080" s="2"/>
      <c r="M14080" s="2"/>
      <c r="N14080" s="2"/>
      <c r="O14080" s="2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</row>
    <row r="14081">
      <c r="A14081" s="2"/>
      <c r="B14081" s="2"/>
      <c r="C14081" s="2"/>
      <c r="D14081" s="2"/>
      <c r="E14081" s="2"/>
      <c r="F14081" s="2"/>
      <c r="G14081" s="2"/>
      <c r="H14081" s="2"/>
      <c r="I14081" s="2"/>
      <c r="J14081" s="2"/>
      <c r="K14081" s="2"/>
      <c r="L14081" s="2"/>
      <c r="M14081" s="2"/>
      <c r="N14081" s="2"/>
      <c r="O14081" s="2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</row>
    <row r="14082">
      <c r="A14082" s="2"/>
      <c r="B14082" s="2"/>
      <c r="C14082" s="2"/>
      <c r="D14082" s="2"/>
      <c r="E14082" s="2"/>
      <c r="F14082" s="2"/>
      <c r="G14082" s="2"/>
      <c r="H14082" s="2"/>
      <c r="I14082" s="2"/>
      <c r="J14082" s="2"/>
      <c r="K14082" s="2"/>
      <c r="L14082" s="2"/>
      <c r="M14082" s="2"/>
      <c r="N14082" s="2"/>
      <c r="O14082" s="2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</row>
    <row r="14083">
      <c r="A14083" s="2"/>
      <c r="B14083" s="2"/>
      <c r="C14083" s="2"/>
      <c r="D14083" s="2"/>
      <c r="E14083" s="2"/>
      <c r="F14083" s="2"/>
      <c r="G14083" s="2"/>
      <c r="H14083" s="2"/>
      <c r="I14083" s="2"/>
      <c r="J14083" s="2"/>
      <c r="K14083" s="2"/>
      <c r="L14083" s="2"/>
      <c r="M14083" s="2"/>
      <c r="N14083" s="2"/>
      <c r="O14083" s="2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</row>
    <row r="14084">
      <c r="A14084" s="2"/>
      <c r="B14084" s="2"/>
      <c r="C14084" s="2"/>
      <c r="D14084" s="2"/>
      <c r="E14084" s="2"/>
      <c r="F14084" s="2"/>
      <c r="G14084" s="2"/>
      <c r="H14084" s="2"/>
      <c r="I14084" s="2"/>
      <c r="J14084" s="2"/>
      <c r="K14084" s="2"/>
      <c r="L14084" s="2"/>
      <c r="M14084" s="2"/>
      <c r="N14084" s="2"/>
      <c r="O14084" s="2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</row>
    <row r="14085">
      <c r="A14085" s="2"/>
      <c r="B14085" s="2"/>
      <c r="C14085" s="2"/>
      <c r="D14085" s="2"/>
      <c r="E14085" s="2"/>
      <c r="F14085" s="2"/>
      <c r="G14085" s="2"/>
      <c r="H14085" s="2"/>
      <c r="I14085" s="2"/>
      <c r="J14085" s="2"/>
      <c r="K14085" s="2"/>
      <c r="L14085" s="2"/>
      <c r="M14085" s="2"/>
      <c r="N14085" s="2"/>
      <c r="O14085" s="2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</row>
    <row r="14086">
      <c r="A14086" s="2"/>
      <c r="B14086" s="2"/>
      <c r="C14086" s="2"/>
      <c r="D14086" s="2"/>
      <c r="E14086" s="2"/>
      <c r="F14086" s="2"/>
      <c r="G14086" s="2"/>
      <c r="H14086" s="2"/>
      <c r="I14086" s="2"/>
      <c r="J14086" s="2"/>
      <c r="K14086" s="2"/>
      <c r="L14086" s="2"/>
      <c r="M14086" s="2"/>
      <c r="N14086" s="2"/>
      <c r="O14086" s="2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</row>
    <row r="14087">
      <c r="A14087" s="2"/>
      <c r="B14087" s="2"/>
      <c r="C14087" s="2"/>
      <c r="D14087" s="2"/>
      <c r="E14087" s="2"/>
      <c r="F14087" s="2"/>
      <c r="G14087" s="2"/>
      <c r="H14087" s="2"/>
      <c r="I14087" s="2"/>
      <c r="J14087" s="2"/>
      <c r="K14087" s="2"/>
      <c r="L14087" s="2"/>
      <c r="M14087" s="2"/>
      <c r="N14087" s="2"/>
      <c r="O14087" s="2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</row>
    <row r="14088">
      <c r="A14088" s="2"/>
      <c r="B14088" s="2"/>
      <c r="C14088" s="2"/>
      <c r="D14088" s="2"/>
      <c r="E14088" s="2"/>
      <c r="F14088" s="2"/>
      <c r="G14088" s="2"/>
      <c r="H14088" s="2"/>
      <c r="I14088" s="2"/>
      <c r="J14088" s="2"/>
      <c r="K14088" s="2"/>
      <c r="L14088" s="2"/>
      <c r="M14088" s="2"/>
      <c r="N14088" s="2"/>
      <c r="O14088" s="2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</row>
    <row r="14089">
      <c r="A14089" s="2"/>
      <c r="B14089" s="2"/>
      <c r="C14089" s="2"/>
      <c r="D14089" s="2"/>
      <c r="E14089" s="2"/>
      <c r="F14089" s="2"/>
      <c r="G14089" s="2"/>
      <c r="H14089" s="2"/>
      <c r="I14089" s="2"/>
      <c r="J14089" s="2"/>
      <c r="K14089" s="2"/>
      <c r="L14089" s="2"/>
      <c r="M14089" s="2"/>
      <c r="N14089" s="2"/>
      <c r="O14089" s="2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</row>
    <row r="14090">
      <c r="A14090" s="2"/>
      <c r="B14090" s="2"/>
      <c r="C14090" s="2"/>
      <c r="D14090" s="2"/>
      <c r="E14090" s="2"/>
      <c r="F14090" s="2"/>
      <c r="G14090" s="2"/>
      <c r="H14090" s="2"/>
      <c r="I14090" s="2"/>
      <c r="J14090" s="2"/>
      <c r="K14090" s="2"/>
      <c r="L14090" s="2"/>
      <c r="M14090" s="2"/>
      <c r="N14090" s="2"/>
      <c r="O14090" s="2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</row>
    <row r="14091">
      <c r="A14091" s="2"/>
      <c r="B14091" s="2"/>
      <c r="C14091" s="2"/>
      <c r="D14091" s="2"/>
      <c r="E14091" s="2"/>
      <c r="F14091" s="2"/>
      <c r="G14091" s="2"/>
      <c r="H14091" s="2"/>
      <c r="I14091" s="2"/>
      <c r="J14091" s="2"/>
      <c r="K14091" s="2"/>
      <c r="L14091" s="2"/>
      <c r="M14091" s="2"/>
      <c r="N14091" s="2"/>
      <c r="O14091" s="2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</row>
    <row r="14092">
      <c r="A14092" s="2"/>
      <c r="B14092" s="2"/>
      <c r="C14092" s="2"/>
      <c r="D14092" s="2"/>
      <c r="E14092" s="2"/>
      <c r="F14092" s="2"/>
      <c r="G14092" s="2"/>
      <c r="H14092" s="2"/>
      <c r="I14092" s="2"/>
      <c r="J14092" s="2"/>
      <c r="K14092" s="2"/>
      <c r="L14092" s="2"/>
      <c r="M14092" s="2"/>
      <c r="N14092" s="2"/>
      <c r="O14092" s="2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</row>
    <row r="14093">
      <c r="A14093" s="2"/>
      <c r="B14093" s="2"/>
      <c r="C14093" s="2"/>
      <c r="D14093" s="2"/>
      <c r="E14093" s="2"/>
      <c r="F14093" s="2"/>
      <c r="G14093" s="2"/>
      <c r="H14093" s="2"/>
      <c r="I14093" s="2"/>
      <c r="J14093" s="2"/>
      <c r="K14093" s="2"/>
      <c r="L14093" s="2"/>
      <c r="M14093" s="2"/>
      <c r="N14093" s="2"/>
      <c r="O14093" s="2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</row>
    <row r="14094">
      <c r="A14094" s="2"/>
      <c r="B14094" s="2"/>
      <c r="C14094" s="2"/>
      <c r="D14094" s="2"/>
      <c r="E14094" s="2"/>
      <c r="F14094" s="2"/>
      <c r="G14094" s="2"/>
      <c r="H14094" s="2"/>
      <c r="I14094" s="2"/>
      <c r="J14094" s="2"/>
      <c r="K14094" s="2"/>
      <c r="L14094" s="2"/>
      <c r="M14094" s="2"/>
      <c r="N14094" s="2"/>
      <c r="O14094" s="2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</row>
    <row r="14095">
      <c r="A14095" s="2"/>
      <c r="B14095" s="2"/>
      <c r="C14095" s="2"/>
      <c r="D14095" s="2"/>
      <c r="E14095" s="2"/>
      <c r="F14095" s="2"/>
      <c r="G14095" s="2"/>
      <c r="H14095" s="2"/>
      <c r="I14095" s="2"/>
      <c r="J14095" s="2"/>
      <c r="K14095" s="2"/>
      <c r="L14095" s="2"/>
      <c r="M14095" s="2"/>
      <c r="N14095" s="2"/>
      <c r="O14095" s="2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</row>
    <row r="14096">
      <c r="A14096" s="2"/>
      <c r="B14096" s="2"/>
      <c r="C14096" s="2"/>
      <c r="D14096" s="2"/>
      <c r="E14096" s="2"/>
      <c r="F14096" s="2"/>
      <c r="G14096" s="2"/>
      <c r="H14096" s="2"/>
      <c r="I14096" s="2"/>
      <c r="J14096" s="2"/>
      <c r="K14096" s="2"/>
      <c r="L14096" s="2"/>
      <c r="M14096" s="2"/>
      <c r="N14096" s="2"/>
      <c r="O14096" s="2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</row>
    <row r="14097">
      <c r="A14097" s="2"/>
      <c r="B14097" s="2"/>
      <c r="C14097" s="2"/>
      <c r="D14097" s="2"/>
      <c r="E14097" s="2"/>
      <c r="F14097" s="2"/>
      <c r="G14097" s="2"/>
      <c r="H14097" s="2"/>
      <c r="I14097" s="2"/>
      <c r="J14097" s="2"/>
      <c r="K14097" s="2"/>
      <c r="L14097" s="2"/>
      <c r="M14097" s="2"/>
      <c r="N14097" s="2"/>
      <c r="O14097" s="2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</row>
    <row r="14098">
      <c r="A14098" s="2"/>
      <c r="B14098" s="2"/>
      <c r="C14098" s="2"/>
      <c r="D14098" s="2"/>
      <c r="E14098" s="2"/>
      <c r="F14098" s="2"/>
      <c r="G14098" s="2"/>
      <c r="H14098" s="2"/>
      <c r="I14098" s="2"/>
      <c r="J14098" s="2"/>
      <c r="K14098" s="2"/>
      <c r="L14098" s="2"/>
      <c r="M14098" s="2"/>
      <c r="N14098" s="2"/>
      <c r="O14098" s="2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</row>
    <row r="14099">
      <c r="A14099" s="2"/>
      <c r="B14099" s="2"/>
      <c r="C14099" s="2"/>
      <c r="D14099" s="2"/>
      <c r="E14099" s="2"/>
      <c r="F14099" s="2"/>
      <c r="G14099" s="2"/>
      <c r="H14099" s="2"/>
      <c r="I14099" s="2"/>
      <c r="J14099" s="2"/>
      <c r="K14099" s="2"/>
      <c r="L14099" s="2"/>
      <c r="M14099" s="2"/>
      <c r="N14099" s="2"/>
      <c r="O14099" s="2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</row>
    <row r="14100">
      <c r="A14100" s="2"/>
      <c r="B14100" s="2"/>
      <c r="C14100" s="2"/>
      <c r="D14100" s="2"/>
      <c r="E14100" s="2"/>
      <c r="F14100" s="2"/>
      <c r="G14100" s="2"/>
      <c r="H14100" s="2"/>
      <c r="I14100" s="2"/>
      <c r="J14100" s="2"/>
      <c r="K14100" s="2"/>
      <c r="L14100" s="2"/>
      <c r="M14100" s="2"/>
      <c r="N14100" s="2"/>
      <c r="O14100" s="2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</row>
    <row r="14101">
      <c r="A14101" s="2"/>
      <c r="B14101" s="2"/>
      <c r="C14101" s="2"/>
      <c r="D14101" s="2"/>
      <c r="E14101" s="2"/>
      <c r="F14101" s="2"/>
      <c r="G14101" s="2"/>
      <c r="H14101" s="2"/>
      <c r="I14101" s="2"/>
      <c r="J14101" s="2"/>
      <c r="K14101" s="2"/>
      <c r="L14101" s="2"/>
      <c r="M14101" s="2"/>
      <c r="N14101" s="2"/>
      <c r="O14101" s="2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</row>
    <row r="14102">
      <c r="A14102" s="2"/>
      <c r="B14102" s="2"/>
      <c r="C14102" s="2"/>
      <c r="D14102" s="2"/>
      <c r="E14102" s="2"/>
      <c r="F14102" s="2"/>
      <c r="G14102" s="2"/>
      <c r="H14102" s="2"/>
      <c r="I14102" s="2"/>
      <c r="J14102" s="2"/>
      <c r="K14102" s="2"/>
      <c r="L14102" s="2"/>
      <c r="M14102" s="2"/>
      <c r="N14102" s="2"/>
      <c r="O14102" s="2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</row>
    <row r="14103">
      <c r="A14103" s="2"/>
      <c r="B14103" s="2"/>
      <c r="C14103" s="2"/>
      <c r="D14103" s="2"/>
      <c r="E14103" s="2"/>
      <c r="F14103" s="2"/>
      <c r="G14103" s="2"/>
      <c r="H14103" s="2"/>
      <c r="I14103" s="2"/>
      <c r="J14103" s="2"/>
      <c r="K14103" s="2"/>
      <c r="L14103" s="2"/>
      <c r="M14103" s="2"/>
      <c r="N14103" s="2"/>
      <c r="O14103" s="2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</row>
    <row r="14104">
      <c r="A14104" s="2"/>
      <c r="B14104" s="2"/>
      <c r="C14104" s="2"/>
      <c r="D14104" s="2"/>
      <c r="E14104" s="2"/>
      <c r="F14104" s="2"/>
      <c r="G14104" s="2"/>
      <c r="H14104" s="2"/>
      <c r="I14104" s="2"/>
      <c r="J14104" s="2"/>
      <c r="K14104" s="2"/>
      <c r="L14104" s="2"/>
      <c r="M14104" s="2"/>
      <c r="N14104" s="2"/>
      <c r="O14104" s="2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</row>
    <row r="14105">
      <c r="A14105" s="2"/>
      <c r="B14105" s="2"/>
      <c r="C14105" s="2"/>
      <c r="D14105" s="2"/>
      <c r="E14105" s="2"/>
      <c r="F14105" s="2"/>
      <c r="G14105" s="2"/>
      <c r="H14105" s="2"/>
      <c r="I14105" s="2"/>
      <c r="J14105" s="2"/>
      <c r="K14105" s="2"/>
      <c r="L14105" s="2"/>
      <c r="M14105" s="2"/>
      <c r="N14105" s="2"/>
      <c r="O14105" s="2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</row>
    <row r="14106">
      <c r="A14106" s="2"/>
      <c r="B14106" s="2"/>
      <c r="C14106" s="2"/>
      <c r="D14106" s="2"/>
      <c r="E14106" s="2"/>
      <c r="F14106" s="2"/>
      <c r="G14106" s="2"/>
      <c r="H14106" s="2"/>
      <c r="I14106" s="2"/>
      <c r="J14106" s="2"/>
      <c r="K14106" s="2"/>
      <c r="L14106" s="2"/>
      <c r="M14106" s="2"/>
      <c r="N14106" s="2"/>
      <c r="O14106" s="2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</row>
    <row r="14107">
      <c r="A14107" s="2"/>
      <c r="B14107" s="2"/>
      <c r="C14107" s="2"/>
      <c r="D14107" s="2"/>
      <c r="E14107" s="2"/>
      <c r="F14107" s="2"/>
      <c r="G14107" s="2"/>
      <c r="H14107" s="2"/>
      <c r="I14107" s="2"/>
      <c r="J14107" s="2"/>
      <c r="K14107" s="2"/>
      <c r="L14107" s="2"/>
      <c r="M14107" s="2"/>
      <c r="N14107" s="2"/>
      <c r="O14107" s="2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</row>
    <row r="14108">
      <c r="A14108" s="2"/>
      <c r="B14108" s="2"/>
      <c r="C14108" s="2"/>
      <c r="D14108" s="2"/>
      <c r="E14108" s="2"/>
      <c r="F14108" s="2"/>
      <c r="G14108" s="2"/>
      <c r="H14108" s="2"/>
      <c r="I14108" s="2"/>
      <c r="J14108" s="2"/>
      <c r="K14108" s="2"/>
      <c r="L14108" s="2"/>
      <c r="M14108" s="2"/>
      <c r="N14108" s="2"/>
      <c r="O14108" s="2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</row>
    <row r="14109">
      <c r="A14109" s="2"/>
      <c r="B14109" s="2"/>
      <c r="C14109" s="2"/>
      <c r="D14109" s="2"/>
      <c r="E14109" s="2"/>
      <c r="F14109" s="2"/>
      <c r="G14109" s="2"/>
      <c r="H14109" s="2"/>
      <c r="I14109" s="2"/>
      <c r="J14109" s="2"/>
      <c r="K14109" s="2"/>
      <c r="L14109" s="2"/>
      <c r="M14109" s="2"/>
      <c r="N14109" s="2"/>
      <c r="O14109" s="2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</row>
    <row r="14110">
      <c r="A14110" s="2"/>
      <c r="B14110" s="2"/>
      <c r="C14110" s="2"/>
      <c r="D14110" s="2"/>
      <c r="E14110" s="2"/>
      <c r="F14110" s="2"/>
      <c r="G14110" s="2"/>
      <c r="H14110" s="2"/>
      <c r="I14110" s="2"/>
      <c r="J14110" s="2"/>
      <c r="K14110" s="2"/>
      <c r="L14110" s="2"/>
      <c r="M14110" s="2"/>
      <c r="N14110" s="2"/>
      <c r="O14110" s="2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</row>
    <row r="14111">
      <c r="A14111" s="2"/>
      <c r="B14111" s="2"/>
      <c r="C14111" s="2"/>
      <c r="D14111" s="2"/>
      <c r="E14111" s="2"/>
      <c r="F14111" s="2"/>
      <c r="G14111" s="2"/>
      <c r="H14111" s="2"/>
      <c r="I14111" s="2"/>
      <c r="J14111" s="2"/>
      <c r="K14111" s="2"/>
      <c r="L14111" s="2"/>
      <c r="M14111" s="2"/>
      <c r="N14111" s="2"/>
      <c r="O14111" s="2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</row>
    <row r="14112">
      <c r="A14112" s="2"/>
      <c r="B14112" s="2"/>
      <c r="C14112" s="2"/>
      <c r="D14112" s="2"/>
      <c r="E14112" s="2"/>
      <c r="F14112" s="2"/>
      <c r="G14112" s="2"/>
      <c r="H14112" s="2"/>
      <c r="I14112" s="2"/>
      <c r="J14112" s="2"/>
      <c r="K14112" s="2"/>
      <c r="L14112" s="2"/>
      <c r="M14112" s="2"/>
      <c r="N14112" s="2"/>
      <c r="O14112" s="2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</row>
    <row r="14113">
      <c r="A14113" s="2"/>
      <c r="B14113" s="2"/>
      <c r="C14113" s="2"/>
      <c r="D14113" s="2"/>
      <c r="E14113" s="2"/>
      <c r="F14113" s="2"/>
      <c r="G14113" s="2"/>
      <c r="H14113" s="2"/>
      <c r="I14113" s="2"/>
      <c r="J14113" s="2"/>
      <c r="K14113" s="2"/>
      <c r="L14113" s="2"/>
      <c r="M14113" s="2"/>
      <c r="N14113" s="2"/>
      <c r="O14113" s="2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</row>
    <row r="14114">
      <c r="A14114" s="2"/>
      <c r="B14114" s="2"/>
      <c r="C14114" s="2"/>
      <c r="D14114" s="2"/>
      <c r="E14114" s="2"/>
      <c r="F14114" s="2"/>
      <c r="G14114" s="2"/>
      <c r="H14114" s="2"/>
      <c r="I14114" s="2"/>
      <c r="J14114" s="2"/>
      <c r="K14114" s="2"/>
      <c r="L14114" s="2"/>
      <c r="M14114" s="2"/>
      <c r="N14114" s="2"/>
      <c r="O14114" s="2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</row>
    <row r="14115">
      <c r="A14115" s="2"/>
      <c r="B14115" s="2"/>
      <c r="C14115" s="2"/>
      <c r="D14115" s="2"/>
      <c r="E14115" s="2"/>
      <c r="F14115" s="2"/>
      <c r="G14115" s="2"/>
      <c r="H14115" s="2"/>
      <c r="I14115" s="2"/>
      <c r="J14115" s="2"/>
      <c r="K14115" s="2"/>
      <c r="L14115" s="2"/>
      <c r="M14115" s="2"/>
      <c r="N14115" s="2"/>
      <c r="O14115" s="2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</row>
    <row r="14116">
      <c r="A14116" s="2"/>
      <c r="B14116" s="2"/>
      <c r="C14116" s="2"/>
      <c r="D14116" s="2"/>
      <c r="E14116" s="2"/>
      <c r="F14116" s="2"/>
      <c r="G14116" s="2"/>
      <c r="H14116" s="2"/>
      <c r="I14116" s="2"/>
      <c r="J14116" s="2"/>
      <c r="K14116" s="2"/>
      <c r="L14116" s="2"/>
      <c r="M14116" s="2"/>
      <c r="N14116" s="2"/>
      <c r="O14116" s="2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</row>
    <row r="14117">
      <c r="A14117" s="2"/>
      <c r="B14117" s="2"/>
      <c r="C14117" s="2"/>
      <c r="D14117" s="2"/>
      <c r="E14117" s="2"/>
      <c r="F14117" s="2"/>
      <c r="G14117" s="2"/>
      <c r="H14117" s="2"/>
      <c r="I14117" s="2"/>
      <c r="J14117" s="2"/>
      <c r="K14117" s="2"/>
      <c r="L14117" s="2"/>
      <c r="M14117" s="2"/>
      <c r="N14117" s="2"/>
      <c r="O14117" s="2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</row>
    <row r="14118">
      <c r="A14118" s="2"/>
      <c r="B14118" s="2"/>
      <c r="C14118" s="2"/>
      <c r="D14118" s="2"/>
      <c r="E14118" s="2"/>
      <c r="F14118" s="2"/>
      <c r="G14118" s="2"/>
      <c r="H14118" s="2"/>
      <c r="I14118" s="2"/>
      <c r="J14118" s="2"/>
      <c r="K14118" s="2"/>
      <c r="L14118" s="2"/>
      <c r="M14118" s="2"/>
      <c r="N14118" s="2"/>
      <c r="O14118" s="2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</row>
    <row r="14119">
      <c r="A14119" s="2"/>
      <c r="B14119" s="2"/>
      <c r="C14119" s="2"/>
      <c r="D14119" s="2"/>
      <c r="E14119" s="2"/>
      <c r="F14119" s="2"/>
      <c r="G14119" s="2"/>
      <c r="H14119" s="2"/>
      <c r="I14119" s="2"/>
      <c r="J14119" s="2"/>
      <c r="K14119" s="2"/>
      <c r="L14119" s="2"/>
      <c r="M14119" s="2"/>
      <c r="N14119" s="2"/>
      <c r="O14119" s="2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</row>
    <row r="14120">
      <c r="A14120" s="2"/>
      <c r="B14120" s="2"/>
      <c r="C14120" s="2"/>
      <c r="D14120" s="2"/>
      <c r="E14120" s="2"/>
      <c r="F14120" s="2"/>
      <c r="G14120" s="2"/>
      <c r="H14120" s="2"/>
      <c r="I14120" s="2"/>
      <c r="J14120" s="2"/>
      <c r="K14120" s="2"/>
      <c r="L14120" s="2"/>
      <c r="M14120" s="2"/>
      <c r="N14120" s="2"/>
      <c r="O14120" s="2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</row>
    <row r="14121">
      <c r="A14121" s="2"/>
      <c r="B14121" s="2"/>
      <c r="C14121" s="2"/>
      <c r="D14121" s="2"/>
      <c r="E14121" s="2"/>
      <c r="F14121" s="2"/>
      <c r="G14121" s="2"/>
      <c r="H14121" s="2"/>
      <c r="I14121" s="2"/>
      <c r="J14121" s="2"/>
      <c r="K14121" s="2"/>
      <c r="L14121" s="2"/>
      <c r="M14121" s="2"/>
      <c r="N14121" s="2"/>
      <c r="O14121" s="2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</row>
    <row r="14122">
      <c r="A14122" s="2"/>
      <c r="B14122" s="2"/>
      <c r="C14122" s="2"/>
      <c r="D14122" s="2"/>
      <c r="E14122" s="2"/>
      <c r="F14122" s="2"/>
      <c r="G14122" s="2"/>
      <c r="H14122" s="2"/>
      <c r="I14122" s="2"/>
      <c r="J14122" s="2"/>
      <c r="K14122" s="2"/>
      <c r="L14122" s="2"/>
      <c r="M14122" s="2"/>
      <c r="N14122" s="2"/>
      <c r="O14122" s="2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</row>
    <row r="14123">
      <c r="A14123" s="2"/>
      <c r="B14123" s="2"/>
      <c r="C14123" s="2"/>
      <c r="D14123" s="2"/>
      <c r="E14123" s="2"/>
      <c r="F14123" s="2"/>
      <c r="G14123" s="2"/>
      <c r="H14123" s="2"/>
      <c r="I14123" s="2"/>
      <c r="J14123" s="2"/>
      <c r="K14123" s="2"/>
      <c r="L14123" s="2"/>
      <c r="M14123" s="2"/>
      <c r="N14123" s="2"/>
      <c r="O14123" s="2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</row>
    <row r="14124">
      <c r="A14124" s="2"/>
      <c r="B14124" s="2"/>
      <c r="C14124" s="2"/>
      <c r="D14124" s="2"/>
      <c r="E14124" s="2"/>
      <c r="F14124" s="2"/>
      <c r="G14124" s="2"/>
      <c r="H14124" s="2"/>
      <c r="I14124" s="2"/>
      <c r="J14124" s="2"/>
      <c r="K14124" s="2"/>
      <c r="L14124" s="2"/>
      <c r="M14124" s="2"/>
      <c r="N14124" s="2"/>
      <c r="O14124" s="2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</row>
    <row r="14125">
      <c r="A14125" s="2"/>
      <c r="B14125" s="2"/>
      <c r="C14125" s="2"/>
      <c r="D14125" s="2"/>
      <c r="E14125" s="2"/>
      <c r="F14125" s="2"/>
      <c r="G14125" s="2"/>
      <c r="H14125" s="2"/>
      <c r="I14125" s="2"/>
      <c r="J14125" s="2"/>
      <c r="K14125" s="2"/>
      <c r="L14125" s="2"/>
      <c r="M14125" s="2"/>
      <c r="N14125" s="2"/>
      <c r="O14125" s="2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</row>
    <row r="14126">
      <c r="A14126" s="2"/>
      <c r="B14126" s="2"/>
      <c r="C14126" s="2"/>
      <c r="D14126" s="2"/>
      <c r="E14126" s="2"/>
      <c r="F14126" s="2"/>
      <c r="G14126" s="2"/>
      <c r="H14126" s="2"/>
      <c r="I14126" s="2"/>
      <c r="J14126" s="2"/>
      <c r="K14126" s="2"/>
      <c r="L14126" s="2"/>
      <c r="M14126" s="2"/>
      <c r="N14126" s="2"/>
      <c r="O14126" s="2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</row>
    <row r="14127">
      <c r="A14127" s="2"/>
      <c r="B14127" s="2"/>
      <c r="C14127" s="2"/>
      <c r="D14127" s="2"/>
      <c r="E14127" s="2"/>
      <c r="F14127" s="2"/>
      <c r="G14127" s="2"/>
      <c r="H14127" s="2"/>
      <c r="I14127" s="2"/>
      <c r="J14127" s="2"/>
      <c r="K14127" s="2"/>
      <c r="L14127" s="2"/>
      <c r="M14127" s="2"/>
      <c r="N14127" s="2"/>
      <c r="O14127" s="2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</row>
    <row r="14128">
      <c r="A14128" s="2"/>
      <c r="B14128" s="2"/>
      <c r="C14128" s="2"/>
      <c r="D14128" s="2"/>
      <c r="E14128" s="2"/>
      <c r="F14128" s="2"/>
      <c r="G14128" s="2"/>
      <c r="H14128" s="2"/>
      <c r="I14128" s="2"/>
      <c r="J14128" s="2"/>
      <c r="K14128" s="2"/>
      <c r="L14128" s="2"/>
      <c r="M14128" s="2"/>
      <c r="N14128" s="2"/>
      <c r="O14128" s="2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</row>
    <row r="14129">
      <c r="A14129" s="2"/>
      <c r="B14129" s="2"/>
      <c r="C14129" s="2"/>
      <c r="D14129" s="2"/>
      <c r="E14129" s="2"/>
      <c r="F14129" s="2"/>
      <c r="G14129" s="2"/>
      <c r="H14129" s="2"/>
      <c r="I14129" s="2"/>
      <c r="J14129" s="2"/>
      <c r="K14129" s="2"/>
      <c r="L14129" s="2"/>
      <c r="M14129" s="2"/>
      <c r="N14129" s="2"/>
      <c r="O14129" s="2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</row>
    <row r="14130">
      <c r="A14130" s="2"/>
      <c r="B14130" s="2"/>
      <c r="C14130" s="2"/>
      <c r="D14130" s="2"/>
      <c r="E14130" s="2"/>
      <c r="F14130" s="2"/>
      <c r="G14130" s="2"/>
      <c r="H14130" s="2"/>
      <c r="I14130" s="2"/>
      <c r="J14130" s="2"/>
      <c r="K14130" s="2"/>
      <c r="L14130" s="2"/>
      <c r="M14130" s="2"/>
      <c r="N14130" s="2"/>
      <c r="O14130" s="2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</row>
    <row r="14131">
      <c r="A14131" s="2"/>
      <c r="B14131" s="2"/>
      <c r="C14131" s="2"/>
      <c r="D14131" s="2"/>
      <c r="E14131" s="2"/>
      <c r="F14131" s="2"/>
      <c r="G14131" s="2"/>
      <c r="H14131" s="2"/>
      <c r="I14131" s="2"/>
      <c r="J14131" s="2"/>
      <c r="K14131" s="2"/>
      <c r="L14131" s="2"/>
      <c r="M14131" s="2"/>
      <c r="N14131" s="2"/>
      <c r="O14131" s="2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</row>
    <row r="14132">
      <c r="A14132" s="2"/>
      <c r="B14132" s="2"/>
      <c r="C14132" s="2"/>
      <c r="D14132" s="2"/>
      <c r="E14132" s="2"/>
      <c r="F14132" s="2"/>
      <c r="G14132" s="2"/>
      <c r="H14132" s="2"/>
      <c r="I14132" s="2"/>
      <c r="J14132" s="2"/>
      <c r="K14132" s="2"/>
      <c r="L14132" s="2"/>
      <c r="M14132" s="2"/>
      <c r="N14132" s="2"/>
      <c r="O14132" s="2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</row>
    <row r="14133">
      <c r="A14133" s="2"/>
      <c r="B14133" s="2"/>
      <c r="C14133" s="2"/>
      <c r="D14133" s="2"/>
      <c r="E14133" s="2"/>
      <c r="F14133" s="2"/>
      <c r="G14133" s="2"/>
      <c r="H14133" s="2"/>
      <c r="I14133" s="2"/>
      <c r="J14133" s="2"/>
      <c r="K14133" s="2"/>
      <c r="L14133" s="2"/>
      <c r="M14133" s="2"/>
      <c r="N14133" s="2"/>
      <c r="O14133" s="2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</row>
    <row r="14134">
      <c r="A14134" s="2"/>
      <c r="B14134" s="2"/>
      <c r="C14134" s="2"/>
      <c r="D14134" s="2"/>
      <c r="E14134" s="2"/>
      <c r="F14134" s="2"/>
      <c r="G14134" s="2"/>
      <c r="H14134" s="2"/>
      <c r="I14134" s="2"/>
      <c r="J14134" s="2"/>
      <c r="K14134" s="2"/>
      <c r="L14134" s="2"/>
      <c r="M14134" s="2"/>
      <c r="N14134" s="2"/>
      <c r="O14134" s="2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</row>
    <row r="14135">
      <c r="A14135" s="2"/>
      <c r="B14135" s="2"/>
      <c r="C14135" s="2"/>
      <c r="D14135" s="2"/>
      <c r="E14135" s="2"/>
      <c r="F14135" s="2"/>
      <c r="G14135" s="2"/>
      <c r="H14135" s="2"/>
      <c r="I14135" s="2"/>
      <c r="J14135" s="2"/>
      <c r="K14135" s="2"/>
      <c r="L14135" s="2"/>
      <c r="M14135" s="2"/>
      <c r="N14135" s="2"/>
      <c r="O14135" s="2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</row>
    <row r="14136">
      <c r="A14136" s="2"/>
      <c r="B14136" s="2"/>
      <c r="C14136" s="2"/>
      <c r="D14136" s="2"/>
      <c r="E14136" s="2"/>
      <c r="F14136" s="2"/>
      <c r="G14136" s="2"/>
      <c r="H14136" s="2"/>
      <c r="I14136" s="2"/>
      <c r="J14136" s="2"/>
      <c r="K14136" s="2"/>
      <c r="L14136" s="2"/>
      <c r="M14136" s="2"/>
      <c r="N14136" s="2"/>
      <c r="O14136" s="2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</row>
    <row r="14137">
      <c r="A14137" s="2"/>
      <c r="B14137" s="2"/>
      <c r="C14137" s="2"/>
      <c r="D14137" s="2"/>
      <c r="E14137" s="2"/>
      <c r="F14137" s="2"/>
      <c r="G14137" s="2"/>
      <c r="H14137" s="2"/>
      <c r="I14137" s="2"/>
      <c r="J14137" s="2"/>
      <c r="K14137" s="2"/>
      <c r="L14137" s="2"/>
      <c r="M14137" s="2"/>
      <c r="N14137" s="2"/>
      <c r="O14137" s="2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</row>
    <row r="14138">
      <c r="A14138" s="2"/>
      <c r="B14138" s="2"/>
      <c r="C14138" s="2"/>
      <c r="D14138" s="2"/>
      <c r="E14138" s="2"/>
      <c r="F14138" s="2"/>
      <c r="G14138" s="2"/>
      <c r="H14138" s="2"/>
      <c r="I14138" s="2"/>
      <c r="J14138" s="2"/>
      <c r="K14138" s="2"/>
      <c r="L14138" s="2"/>
      <c r="M14138" s="2"/>
      <c r="N14138" s="2"/>
      <c r="O14138" s="2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</row>
    <row r="14139">
      <c r="A14139" s="2"/>
      <c r="B14139" s="2"/>
      <c r="C14139" s="2"/>
      <c r="D14139" s="2"/>
      <c r="E14139" s="2"/>
      <c r="F14139" s="2"/>
      <c r="G14139" s="2"/>
      <c r="H14139" s="2"/>
      <c r="I14139" s="2"/>
      <c r="J14139" s="2"/>
      <c r="K14139" s="2"/>
      <c r="L14139" s="2"/>
      <c r="M14139" s="2"/>
      <c r="N14139" s="2"/>
      <c r="O14139" s="2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</row>
    <row r="14140">
      <c r="A14140" s="2"/>
      <c r="B14140" s="2"/>
      <c r="C14140" s="2"/>
      <c r="D14140" s="2"/>
      <c r="E14140" s="2"/>
      <c r="F14140" s="2"/>
      <c r="G14140" s="2"/>
      <c r="H14140" s="2"/>
      <c r="I14140" s="2"/>
      <c r="J14140" s="2"/>
      <c r="K14140" s="2"/>
      <c r="L14140" s="2"/>
      <c r="M14140" s="2"/>
      <c r="N14140" s="2"/>
      <c r="O14140" s="2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</row>
    <row r="14141">
      <c r="A14141" s="2"/>
      <c r="B14141" s="2"/>
      <c r="C14141" s="2"/>
      <c r="D14141" s="2"/>
      <c r="E14141" s="2"/>
      <c r="F14141" s="2"/>
      <c r="G14141" s="2"/>
      <c r="H14141" s="2"/>
      <c r="I14141" s="2"/>
      <c r="J14141" s="2"/>
      <c r="K14141" s="2"/>
      <c r="L14141" s="2"/>
      <c r="M14141" s="2"/>
      <c r="N14141" s="2"/>
      <c r="O14141" s="2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</row>
    <row r="14142">
      <c r="A14142" s="2"/>
      <c r="B14142" s="2"/>
      <c r="C14142" s="2"/>
      <c r="D14142" s="2"/>
      <c r="E14142" s="2"/>
      <c r="F14142" s="2"/>
      <c r="G14142" s="2"/>
      <c r="H14142" s="2"/>
      <c r="I14142" s="2"/>
      <c r="J14142" s="2"/>
      <c r="K14142" s="2"/>
      <c r="L14142" s="2"/>
      <c r="M14142" s="2"/>
      <c r="N14142" s="2"/>
      <c r="O14142" s="2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</row>
    <row r="14143">
      <c r="A14143" s="2"/>
      <c r="B14143" s="2"/>
      <c r="C14143" s="2"/>
      <c r="D14143" s="2"/>
      <c r="E14143" s="2"/>
      <c r="F14143" s="2"/>
      <c r="G14143" s="2"/>
      <c r="H14143" s="2"/>
      <c r="I14143" s="2"/>
      <c r="J14143" s="2"/>
      <c r="K14143" s="2"/>
      <c r="L14143" s="2"/>
      <c r="M14143" s="2"/>
      <c r="N14143" s="2"/>
      <c r="O14143" s="2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</row>
    <row r="14144">
      <c r="A14144" s="2"/>
      <c r="B14144" s="2"/>
      <c r="C14144" s="2"/>
      <c r="D14144" s="2"/>
      <c r="E14144" s="2"/>
      <c r="F14144" s="2"/>
      <c r="G14144" s="2"/>
      <c r="H14144" s="2"/>
      <c r="I14144" s="2"/>
      <c r="J14144" s="2"/>
      <c r="K14144" s="2"/>
      <c r="L14144" s="2"/>
      <c r="M14144" s="2"/>
      <c r="N14144" s="2"/>
      <c r="O14144" s="2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</row>
    <row r="14145">
      <c r="A14145" s="2"/>
      <c r="B14145" s="2"/>
      <c r="C14145" s="2"/>
      <c r="D14145" s="2"/>
      <c r="E14145" s="2"/>
      <c r="F14145" s="2"/>
      <c r="G14145" s="2"/>
      <c r="H14145" s="2"/>
      <c r="I14145" s="2"/>
      <c r="J14145" s="2"/>
      <c r="K14145" s="2"/>
      <c r="L14145" s="2"/>
      <c r="M14145" s="2"/>
      <c r="N14145" s="2"/>
      <c r="O14145" s="2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</row>
    <row r="14146">
      <c r="A14146" s="2"/>
      <c r="B14146" s="2"/>
      <c r="C14146" s="2"/>
      <c r="D14146" s="2"/>
      <c r="E14146" s="2"/>
      <c r="F14146" s="2"/>
      <c r="G14146" s="2"/>
      <c r="H14146" s="2"/>
      <c r="I14146" s="2"/>
      <c r="J14146" s="2"/>
      <c r="K14146" s="2"/>
      <c r="L14146" s="2"/>
      <c r="M14146" s="2"/>
      <c r="N14146" s="2"/>
      <c r="O14146" s="2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</row>
    <row r="14147">
      <c r="A14147" s="2"/>
      <c r="B14147" s="2"/>
      <c r="C14147" s="2"/>
      <c r="D14147" s="2"/>
      <c r="E14147" s="2"/>
      <c r="F14147" s="2"/>
      <c r="G14147" s="2"/>
      <c r="H14147" s="2"/>
      <c r="I14147" s="2"/>
      <c r="J14147" s="2"/>
      <c r="K14147" s="2"/>
      <c r="L14147" s="2"/>
      <c r="M14147" s="2"/>
      <c r="N14147" s="2"/>
      <c r="O14147" s="2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</row>
    <row r="14148">
      <c r="A14148" s="2"/>
      <c r="B14148" s="2"/>
      <c r="C14148" s="2"/>
      <c r="D14148" s="2"/>
      <c r="E14148" s="2"/>
      <c r="F14148" s="2"/>
      <c r="G14148" s="2"/>
      <c r="H14148" s="2"/>
      <c r="I14148" s="2"/>
      <c r="J14148" s="2"/>
      <c r="K14148" s="2"/>
      <c r="L14148" s="2"/>
      <c r="M14148" s="2"/>
      <c r="N14148" s="2"/>
      <c r="O14148" s="2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</row>
    <row r="14149">
      <c r="A14149" s="2"/>
      <c r="B14149" s="2"/>
      <c r="C14149" s="2"/>
      <c r="D14149" s="2"/>
      <c r="E14149" s="2"/>
      <c r="F14149" s="2"/>
      <c r="G14149" s="2"/>
      <c r="H14149" s="2"/>
      <c r="I14149" s="2"/>
      <c r="J14149" s="2"/>
      <c r="K14149" s="2"/>
      <c r="L14149" s="2"/>
      <c r="M14149" s="2"/>
      <c r="N14149" s="2"/>
      <c r="O14149" s="2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</row>
    <row r="14150">
      <c r="A14150" s="2"/>
      <c r="B14150" s="2"/>
      <c r="C14150" s="2"/>
      <c r="D14150" s="2"/>
      <c r="E14150" s="2"/>
      <c r="F14150" s="2"/>
      <c r="G14150" s="2"/>
      <c r="H14150" s="2"/>
      <c r="I14150" s="2"/>
      <c r="J14150" s="2"/>
      <c r="K14150" s="2"/>
      <c r="L14150" s="2"/>
      <c r="M14150" s="2"/>
      <c r="N14150" s="2"/>
      <c r="O14150" s="2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</row>
    <row r="14151">
      <c r="A14151" s="2"/>
      <c r="B14151" s="2"/>
      <c r="C14151" s="2"/>
      <c r="D14151" s="2"/>
      <c r="E14151" s="2"/>
      <c r="F14151" s="2"/>
      <c r="G14151" s="2"/>
      <c r="H14151" s="2"/>
      <c r="I14151" s="2"/>
      <c r="J14151" s="2"/>
      <c r="K14151" s="2"/>
      <c r="L14151" s="2"/>
      <c r="M14151" s="2"/>
      <c r="N14151" s="2"/>
      <c r="O14151" s="2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</row>
    <row r="14152">
      <c r="A14152" s="2"/>
      <c r="B14152" s="2"/>
      <c r="C14152" s="2"/>
      <c r="D14152" s="2"/>
      <c r="E14152" s="2"/>
      <c r="F14152" s="2"/>
      <c r="G14152" s="2"/>
      <c r="H14152" s="2"/>
      <c r="I14152" s="2"/>
      <c r="J14152" s="2"/>
      <c r="K14152" s="2"/>
      <c r="L14152" s="2"/>
      <c r="M14152" s="2"/>
      <c r="N14152" s="2"/>
      <c r="O14152" s="2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</row>
    <row r="14153">
      <c r="A14153" s="2"/>
      <c r="B14153" s="2"/>
      <c r="C14153" s="2"/>
      <c r="D14153" s="2"/>
      <c r="E14153" s="2"/>
      <c r="F14153" s="2"/>
      <c r="G14153" s="2"/>
      <c r="H14153" s="2"/>
      <c r="I14153" s="2"/>
      <c r="J14153" s="2"/>
      <c r="K14153" s="2"/>
      <c r="L14153" s="2"/>
      <c r="M14153" s="2"/>
      <c r="N14153" s="2"/>
      <c r="O14153" s="2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</row>
    <row r="14154">
      <c r="A14154" s="2"/>
      <c r="B14154" s="2"/>
      <c r="C14154" s="2"/>
      <c r="D14154" s="2"/>
      <c r="E14154" s="2"/>
      <c r="F14154" s="2"/>
      <c r="G14154" s="2"/>
      <c r="H14154" s="2"/>
      <c r="I14154" s="2"/>
      <c r="J14154" s="2"/>
      <c r="K14154" s="2"/>
      <c r="L14154" s="2"/>
      <c r="M14154" s="2"/>
      <c r="N14154" s="2"/>
      <c r="O14154" s="2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</row>
    <row r="14155">
      <c r="A14155" s="2"/>
      <c r="B14155" s="2"/>
      <c r="C14155" s="2"/>
      <c r="D14155" s="2"/>
      <c r="E14155" s="2"/>
      <c r="F14155" s="2"/>
      <c r="G14155" s="2"/>
      <c r="H14155" s="2"/>
      <c r="I14155" s="2"/>
      <c r="J14155" s="2"/>
      <c r="K14155" s="2"/>
      <c r="L14155" s="2"/>
      <c r="M14155" s="2"/>
      <c r="N14155" s="2"/>
      <c r="O14155" s="2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</row>
    <row r="14156">
      <c r="A14156" s="2"/>
      <c r="B14156" s="2"/>
      <c r="C14156" s="2"/>
      <c r="D14156" s="2"/>
      <c r="E14156" s="2"/>
      <c r="F14156" s="2"/>
      <c r="G14156" s="2"/>
      <c r="H14156" s="2"/>
      <c r="I14156" s="2"/>
      <c r="J14156" s="2"/>
      <c r="K14156" s="2"/>
      <c r="L14156" s="2"/>
      <c r="M14156" s="2"/>
      <c r="N14156" s="2"/>
      <c r="O14156" s="2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</row>
    <row r="14157">
      <c r="A14157" s="2"/>
      <c r="B14157" s="2"/>
      <c r="C14157" s="2"/>
      <c r="D14157" s="2"/>
      <c r="E14157" s="2"/>
      <c r="F14157" s="2"/>
      <c r="G14157" s="2"/>
      <c r="H14157" s="2"/>
      <c r="I14157" s="2"/>
      <c r="J14157" s="2"/>
      <c r="K14157" s="2"/>
      <c r="L14157" s="2"/>
      <c r="M14157" s="2"/>
      <c r="N14157" s="2"/>
      <c r="O14157" s="2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</row>
    <row r="14158">
      <c r="A14158" s="2"/>
      <c r="B14158" s="2"/>
      <c r="C14158" s="2"/>
      <c r="D14158" s="2"/>
      <c r="E14158" s="2"/>
      <c r="F14158" s="2"/>
      <c r="G14158" s="2"/>
      <c r="H14158" s="2"/>
      <c r="I14158" s="2"/>
      <c r="J14158" s="2"/>
      <c r="K14158" s="2"/>
      <c r="L14158" s="2"/>
      <c r="M14158" s="2"/>
      <c r="N14158" s="2"/>
      <c r="O14158" s="2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</row>
    <row r="14159">
      <c r="A14159" s="2"/>
      <c r="B14159" s="2"/>
      <c r="C14159" s="2"/>
      <c r="D14159" s="2"/>
      <c r="E14159" s="2"/>
      <c r="F14159" s="2"/>
      <c r="G14159" s="2"/>
      <c r="H14159" s="2"/>
      <c r="I14159" s="2"/>
      <c r="J14159" s="2"/>
      <c r="K14159" s="2"/>
      <c r="L14159" s="2"/>
      <c r="M14159" s="2"/>
      <c r="N14159" s="2"/>
      <c r="O14159" s="2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</row>
    <row r="14160">
      <c r="A14160" s="2"/>
      <c r="B14160" s="2"/>
      <c r="C14160" s="2"/>
      <c r="D14160" s="2"/>
      <c r="E14160" s="2"/>
      <c r="F14160" s="2"/>
      <c r="G14160" s="2"/>
      <c r="H14160" s="2"/>
      <c r="I14160" s="2"/>
      <c r="J14160" s="2"/>
      <c r="K14160" s="2"/>
      <c r="L14160" s="2"/>
      <c r="M14160" s="2"/>
      <c r="N14160" s="2"/>
      <c r="O14160" s="2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</row>
    <row r="14161">
      <c r="A14161" s="2"/>
      <c r="B14161" s="2"/>
      <c r="C14161" s="2"/>
      <c r="D14161" s="2"/>
      <c r="E14161" s="2"/>
      <c r="F14161" s="2"/>
      <c r="G14161" s="2"/>
      <c r="H14161" s="2"/>
      <c r="I14161" s="2"/>
      <c r="J14161" s="2"/>
      <c r="K14161" s="2"/>
      <c r="L14161" s="2"/>
      <c r="M14161" s="2"/>
      <c r="N14161" s="2"/>
      <c r="O14161" s="2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</row>
    <row r="14162">
      <c r="A14162" s="2"/>
      <c r="B14162" s="2"/>
      <c r="C14162" s="2"/>
      <c r="D14162" s="2"/>
      <c r="E14162" s="2"/>
      <c r="F14162" s="2"/>
      <c r="G14162" s="2"/>
      <c r="H14162" s="2"/>
      <c r="I14162" s="2"/>
      <c r="J14162" s="2"/>
      <c r="K14162" s="2"/>
      <c r="L14162" s="2"/>
      <c r="M14162" s="2"/>
      <c r="N14162" s="2"/>
      <c r="O14162" s="2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</row>
    <row r="14163">
      <c r="A14163" s="2"/>
      <c r="B14163" s="2"/>
      <c r="C14163" s="2"/>
      <c r="D14163" s="2"/>
      <c r="E14163" s="2"/>
      <c r="F14163" s="2"/>
      <c r="G14163" s="2"/>
      <c r="H14163" s="2"/>
      <c r="I14163" s="2"/>
      <c r="J14163" s="2"/>
      <c r="K14163" s="2"/>
      <c r="L14163" s="2"/>
      <c r="M14163" s="2"/>
      <c r="N14163" s="2"/>
      <c r="O14163" s="2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</row>
    <row r="14164">
      <c r="A14164" s="2"/>
      <c r="B14164" s="2"/>
      <c r="C14164" s="2"/>
      <c r="D14164" s="2"/>
      <c r="E14164" s="2"/>
      <c r="F14164" s="2"/>
      <c r="G14164" s="2"/>
      <c r="H14164" s="2"/>
      <c r="I14164" s="2"/>
      <c r="J14164" s="2"/>
      <c r="K14164" s="2"/>
      <c r="L14164" s="2"/>
      <c r="M14164" s="2"/>
      <c r="N14164" s="2"/>
      <c r="O14164" s="2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</row>
    <row r="14165">
      <c r="A14165" s="2"/>
      <c r="B14165" s="2"/>
      <c r="C14165" s="2"/>
      <c r="D14165" s="2"/>
      <c r="E14165" s="2"/>
      <c r="F14165" s="2"/>
      <c r="G14165" s="2"/>
      <c r="H14165" s="2"/>
      <c r="I14165" s="2"/>
      <c r="J14165" s="2"/>
      <c r="K14165" s="2"/>
      <c r="L14165" s="2"/>
      <c r="M14165" s="2"/>
      <c r="N14165" s="2"/>
      <c r="O14165" s="2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</row>
    <row r="14166">
      <c r="A14166" s="2"/>
      <c r="B14166" s="2"/>
      <c r="C14166" s="2"/>
      <c r="D14166" s="2"/>
      <c r="E14166" s="2"/>
      <c r="F14166" s="2"/>
      <c r="G14166" s="2"/>
      <c r="H14166" s="2"/>
      <c r="I14166" s="2"/>
      <c r="J14166" s="2"/>
      <c r="K14166" s="2"/>
      <c r="L14166" s="2"/>
      <c r="M14166" s="2"/>
      <c r="N14166" s="2"/>
      <c r="O14166" s="2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</row>
    <row r="14167">
      <c r="A14167" s="2"/>
      <c r="B14167" s="2"/>
      <c r="C14167" s="2"/>
      <c r="D14167" s="2"/>
      <c r="E14167" s="2"/>
      <c r="F14167" s="2"/>
      <c r="G14167" s="2"/>
      <c r="H14167" s="2"/>
      <c r="I14167" s="2"/>
      <c r="J14167" s="2"/>
      <c r="K14167" s="2"/>
      <c r="L14167" s="2"/>
      <c r="M14167" s="2"/>
      <c r="N14167" s="2"/>
      <c r="O14167" s="2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</row>
    <row r="14168">
      <c r="A14168" s="2"/>
      <c r="B14168" s="2"/>
      <c r="C14168" s="2"/>
      <c r="D14168" s="2"/>
      <c r="E14168" s="2"/>
      <c r="F14168" s="2"/>
      <c r="G14168" s="2"/>
      <c r="H14168" s="2"/>
      <c r="I14168" s="2"/>
      <c r="J14168" s="2"/>
      <c r="K14168" s="2"/>
      <c r="L14168" s="2"/>
      <c r="M14168" s="2"/>
      <c r="N14168" s="2"/>
      <c r="O14168" s="2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</row>
    <row r="14169">
      <c r="A14169" s="2"/>
      <c r="B14169" s="2"/>
      <c r="C14169" s="2"/>
      <c r="D14169" s="2"/>
      <c r="E14169" s="2"/>
      <c r="F14169" s="2"/>
      <c r="G14169" s="2"/>
      <c r="H14169" s="2"/>
      <c r="I14169" s="2"/>
      <c r="J14169" s="2"/>
      <c r="K14169" s="2"/>
      <c r="L14169" s="2"/>
      <c r="M14169" s="2"/>
      <c r="N14169" s="2"/>
      <c r="O14169" s="2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</row>
    <row r="14170">
      <c r="A14170" s="2"/>
      <c r="B14170" s="2"/>
      <c r="C14170" s="2"/>
      <c r="D14170" s="2"/>
      <c r="E14170" s="2"/>
      <c r="F14170" s="2"/>
      <c r="G14170" s="2"/>
      <c r="H14170" s="2"/>
      <c r="I14170" s="2"/>
      <c r="J14170" s="2"/>
      <c r="K14170" s="2"/>
      <c r="L14170" s="2"/>
      <c r="M14170" s="2"/>
      <c r="N14170" s="2"/>
      <c r="O14170" s="2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</row>
    <row r="14171">
      <c r="A14171" s="2"/>
      <c r="B14171" s="2"/>
      <c r="C14171" s="2"/>
      <c r="D14171" s="2"/>
      <c r="E14171" s="2"/>
      <c r="F14171" s="2"/>
      <c r="G14171" s="2"/>
      <c r="H14171" s="2"/>
      <c r="I14171" s="2"/>
      <c r="J14171" s="2"/>
      <c r="K14171" s="2"/>
      <c r="L14171" s="2"/>
      <c r="M14171" s="2"/>
      <c r="N14171" s="2"/>
      <c r="O14171" s="2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</row>
    <row r="14172">
      <c r="A14172" s="2"/>
      <c r="B14172" s="2"/>
      <c r="C14172" s="2"/>
      <c r="D14172" s="2"/>
      <c r="E14172" s="2"/>
      <c r="F14172" s="2"/>
      <c r="G14172" s="2"/>
      <c r="H14172" s="2"/>
      <c r="I14172" s="2"/>
      <c r="J14172" s="2"/>
      <c r="K14172" s="2"/>
      <c r="L14172" s="2"/>
      <c r="M14172" s="2"/>
      <c r="N14172" s="2"/>
      <c r="O14172" s="2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</row>
    <row r="14173">
      <c r="A14173" s="2"/>
      <c r="B14173" s="2"/>
      <c r="C14173" s="2"/>
      <c r="D14173" s="2"/>
      <c r="E14173" s="2"/>
      <c r="F14173" s="2"/>
      <c r="G14173" s="2"/>
      <c r="H14173" s="2"/>
      <c r="I14173" s="2"/>
      <c r="J14173" s="2"/>
      <c r="K14173" s="2"/>
      <c r="L14173" s="2"/>
      <c r="M14173" s="2"/>
      <c r="N14173" s="2"/>
      <c r="O14173" s="2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</row>
    <row r="14174">
      <c r="A14174" s="2"/>
      <c r="B14174" s="2"/>
      <c r="C14174" s="2"/>
      <c r="D14174" s="2"/>
      <c r="E14174" s="2"/>
      <c r="F14174" s="2"/>
      <c r="G14174" s="2"/>
      <c r="H14174" s="2"/>
      <c r="I14174" s="2"/>
      <c r="J14174" s="2"/>
      <c r="K14174" s="2"/>
      <c r="L14174" s="2"/>
      <c r="M14174" s="2"/>
      <c r="N14174" s="2"/>
      <c r="O14174" s="2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</row>
    <row r="14175">
      <c r="A14175" s="2"/>
      <c r="B14175" s="2"/>
      <c r="C14175" s="2"/>
      <c r="D14175" s="2"/>
      <c r="E14175" s="2"/>
      <c r="F14175" s="2"/>
      <c r="G14175" s="2"/>
      <c r="H14175" s="2"/>
      <c r="I14175" s="2"/>
      <c r="J14175" s="2"/>
      <c r="K14175" s="2"/>
      <c r="L14175" s="2"/>
      <c r="M14175" s="2"/>
      <c r="N14175" s="2"/>
      <c r="O14175" s="2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</row>
    <row r="14176">
      <c r="A14176" s="2"/>
      <c r="B14176" s="2"/>
      <c r="C14176" s="2"/>
      <c r="D14176" s="2"/>
      <c r="E14176" s="2"/>
      <c r="F14176" s="2"/>
      <c r="G14176" s="2"/>
      <c r="H14176" s="2"/>
      <c r="I14176" s="2"/>
      <c r="J14176" s="2"/>
      <c r="K14176" s="2"/>
      <c r="L14176" s="2"/>
      <c r="M14176" s="2"/>
      <c r="N14176" s="2"/>
      <c r="O14176" s="2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</row>
    <row r="14177">
      <c r="A14177" s="2"/>
      <c r="B14177" s="2"/>
      <c r="C14177" s="2"/>
      <c r="D14177" s="2"/>
      <c r="E14177" s="2"/>
      <c r="F14177" s="2"/>
      <c r="G14177" s="2"/>
      <c r="H14177" s="2"/>
      <c r="I14177" s="2"/>
      <c r="J14177" s="2"/>
      <c r="K14177" s="2"/>
      <c r="L14177" s="2"/>
      <c r="M14177" s="2"/>
      <c r="N14177" s="2"/>
      <c r="O14177" s="2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</row>
    <row r="14178">
      <c r="A14178" s="2"/>
      <c r="B14178" s="2"/>
      <c r="C14178" s="2"/>
      <c r="D14178" s="2"/>
      <c r="E14178" s="2"/>
      <c r="F14178" s="2"/>
      <c r="G14178" s="2"/>
      <c r="H14178" s="2"/>
      <c r="I14178" s="2"/>
      <c r="J14178" s="2"/>
      <c r="K14178" s="2"/>
      <c r="L14178" s="2"/>
      <c r="M14178" s="2"/>
      <c r="N14178" s="2"/>
      <c r="O14178" s="2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</row>
    <row r="14179">
      <c r="A14179" s="2"/>
      <c r="B14179" s="2"/>
      <c r="C14179" s="2"/>
      <c r="D14179" s="2"/>
      <c r="E14179" s="2"/>
      <c r="F14179" s="2"/>
      <c r="G14179" s="2"/>
      <c r="H14179" s="2"/>
      <c r="I14179" s="2"/>
      <c r="J14179" s="2"/>
      <c r="K14179" s="2"/>
      <c r="L14179" s="2"/>
      <c r="M14179" s="2"/>
      <c r="N14179" s="2"/>
      <c r="O14179" s="2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</row>
    <row r="14180">
      <c r="A14180" s="2"/>
      <c r="B14180" s="2"/>
      <c r="C14180" s="2"/>
      <c r="D14180" s="2"/>
      <c r="E14180" s="2"/>
      <c r="F14180" s="2"/>
      <c r="G14180" s="2"/>
      <c r="H14180" s="2"/>
      <c r="I14180" s="2"/>
      <c r="J14180" s="2"/>
      <c r="K14180" s="2"/>
      <c r="L14180" s="2"/>
      <c r="M14180" s="2"/>
      <c r="N14180" s="2"/>
      <c r="O14180" s="2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</row>
    <row r="14181">
      <c r="A14181" s="2"/>
      <c r="B14181" s="2"/>
      <c r="C14181" s="2"/>
      <c r="D14181" s="2"/>
      <c r="E14181" s="2"/>
      <c r="F14181" s="2"/>
      <c r="G14181" s="2"/>
      <c r="H14181" s="2"/>
      <c r="I14181" s="2"/>
      <c r="J14181" s="2"/>
      <c r="K14181" s="2"/>
      <c r="L14181" s="2"/>
      <c r="M14181" s="2"/>
      <c r="N14181" s="2"/>
      <c r="O14181" s="2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</row>
    <row r="14182">
      <c r="A14182" s="2"/>
      <c r="B14182" s="2"/>
      <c r="C14182" s="2"/>
      <c r="D14182" s="2"/>
      <c r="E14182" s="2"/>
      <c r="F14182" s="2"/>
      <c r="G14182" s="2"/>
      <c r="H14182" s="2"/>
      <c r="I14182" s="2"/>
      <c r="J14182" s="2"/>
      <c r="K14182" s="2"/>
      <c r="L14182" s="2"/>
      <c r="M14182" s="2"/>
      <c r="N14182" s="2"/>
      <c r="O14182" s="2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</row>
    <row r="14183">
      <c r="A14183" s="2"/>
      <c r="B14183" s="2"/>
      <c r="C14183" s="2"/>
      <c r="D14183" s="2"/>
      <c r="E14183" s="2"/>
      <c r="F14183" s="2"/>
      <c r="G14183" s="2"/>
      <c r="H14183" s="2"/>
      <c r="I14183" s="2"/>
      <c r="J14183" s="2"/>
      <c r="K14183" s="2"/>
      <c r="L14183" s="2"/>
      <c r="M14183" s="2"/>
      <c r="N14183" s="2"/>
      <c r="O14183" s="2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</row>
    <row r="14184">
      <c r="A14184" s="2"/>
      <c r="B14184" s="2"/>
      <c r="C14184" s="2"/>
      <c r="D14184" s="2"/>
      <c r="E14184" s="2"/>
      <c r="F14184" s="2"/>
      <c r="G14184" s="2"/>
      <c r="H14184" s="2"/>
      <c r="I14184" s="2"/>
      <c r="J14184" s="2"/>
      <c r="K14184" s="2"/>
      <c r="L14184" s="2"/>
      <c r="M14184" s="2"/>
      <c r="N14184" s="2"/>
      <c r="O14184" s="2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</row>
    <row r="14185">
      <c r="A14185" s="2"/>
      <c r="B14185" s="2"/>
      <c r="C14185" s="2"/>
      <c r="D14185" s="2"/>
      <c r="E14185" s="2"/>
      <c r="F14185" s="2"/>
      <c r="G14185" s="2"/>
      <c r="H14185" s="2"/>
      <c r="I14185" s="2"/>
      <c r="J14185" s="2"/>
      <c r="K14185" s="2"/>
      <c r="L14185" s="2"/>
      <c r="M14185" s="2"/>
      <c r="N14185" s="2"/>
      <c r="O14185" s="2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</row>
    <row r="14186">
      <c r="A14186" s="2"/>
      <c r="B14186" s="2"/>
      <c r="C14186" s="2"/>
      <c r="D14186" s="2"/>
      <c r="E14186" s="2"/>
      <c r="F14186" s="2"/>
      <c r="G14186" s="2"/>
      <c r="H14186" s="2"/>
      <c r="I14186" s="2"/>
      <c r="J14186" s="2"/>
      <c r="K14186" s="2"/>
      <c r="L14186" s="2"/>
      <c r="M14186" s="2"/>
      <c r="N14186" s="2"/>
      <c r="O14186" s="2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</row>
    <row r="14187">
      <c r="A14187" s="2"/>
      <c r="B14187" s="2"/>
      <c r="C14187" s="2"/>
      <c r="D14187" s="2"/>
      <c r="E14187" s="2"/>
      <c r="F14187" s="2"/>
      <c r="G14187" s="2"/>
      <c r="H14187" s="2"/>
      <c r="I14187" s="2"/>
      <c r="J14187" s="2"/>
      <c r="K14187" s="2"/>
      <c r="L14187" s="2"/>
      <c r="M14187" s="2"/>
      <c r="N14187" s="2"/>
      <c r="O14187" s="2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</row>
    <row r="14188">
      <c r="A14188" s="2"/>
      <c r="B14188" s="2"/>
      <c r="C14188" s="2"/>
      <c r="D14188" s="2"/>
      <c r="E14188" s="2"/>
      <c r="F14188" s="2"/>
      <c r="G14188" s="2"/>
      <c r="H14188" s="2"/>
      <c r="I14188" s="2"/>
      <c r="J14188" s="2"/>
      <c r="K14188" s="2"/>
      <c r="L14188" s="2"/>
      <c r="M14188" s="2"/>
      <c r="N14188" s="2"/>
      <c r="O14188" s="2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</row>
    <row r="14189">
      <c r="A14189" s="2"/>
      <c r="B14189" s="2"/>
      <c r="C14189" s="2"/>
      <c r="D14189" s="2"/>
      <c r="E14189" s="2"/>
      <c r="F14189" s="2"/>
      <c r="G14189" s="2"/>
      <c r="H14189" s="2"/>
      <c r="I14189" s="2"/>
      <c r="J14189" s="2"/>
      <c r="K14189" s="2"/>
      <c r="L14189" s="2"/>
      <c r="M14189" s="2"/>
      <c r="N14189" s="2"/>
      <c r="O14189" s="2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</row>
    <row r="14190">
      <c r="A14190" s="2"/>
      <c r="B14190" s="2"/>
      <c r="C14190" s="2"/>
      <c r="D14190" s="2"/>
      <c r="E14190" s="2"/>
      <c r="F14190" s="2"/>
      <c r="G14190" s="2"/>
      <c r="H14190" s="2"/>
      <c r="I14190" s="2"/>
      <c r="J14190" s="2"/>
      <c r="K14190" s="2"/>
      <c r="L14190" s="2"/>
      <c r="M14190" s="2"/>
      <c r="N14190" s="2"/>
      <c r="O14190" s="2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</row>
    <row r="14191">
      <c r="A14191" s="2"/>
      <c r="B14191" s="2"/>
      <c r="C14191" s="2"/>
      <c r="D14191" s="2"/>
      <c r="E14191" s="2"/>
      <c r="F14191" s="2"/>
      <c r="G14191" s="2"/>
      <c r="H14191" s="2"/>
      <c r="I14191" s="2"/>
      <c r="J14191" s="2"/>
      <c r="K14191" s="2"/>
      <c r="L14191" s="2"/>
      <c r="M14191" s="2"/>
      <c r="N14191" s="2"/>
      <c r="O14191" s="2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</row>
    <row r="14192">
      <c r="A14192" s="2"/>
      <c r="B14192" s="2"/>
      <c r="C14192" s="2"/>
      <c r="D14192" s="2"/>
      <c r="E14192" s="2"/>
      <c r="F14192" s="2"/>
      <c r="G14192" s="2"/>
      <c r="H14192" s="2"/>
      <c r="I14192" s="2"/>
      <c r="J14192" s="2"/>
      <c r="K14192" s="2"/>
      <c r="L14192" s="2"/>
      <c r="M14192" s="2"/>
      <c r="N14192" s="2"/>
      <c r="O14192" s="2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</row>
    <row r="14193">
      <c r="A14193" s="2"/>
      <c r="B14193" s="2"/>
      <c r="C14193" s="2"/>
      <c r="D14193" s="2"/>
      <c r="E14193" s="2"/>
      <c r="F14193" s="2"/>
      <c r="G14193" s="2"/>
      <c r="H14193" s="2"/>
      <c r="I14193" s="2"/>
      <c r="J14193" s="2"/>
      <c r="K14193" s="2"/>
      <c r="L14193" s="2"/>
      <c r="M14193" s="2"/>
      <c r="N14193" s="2"/>
      <c r="O14193" s="2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</row>
    <row r="14194">
      <c r="A14194" s="2"/>
      <c r="B14194" s="2"/>
      <c r="C14194" s="2"/>
      <c r="D14194" s="2"/>
      <c r="E14194" s="2"/>
      <c r="F14194" s="2"/>
      <c r="G14194" s="2"/>
      <c r="H14194" s="2"/>
      <c r="I14194" s="2"/>
      <c r="J14194" s="2"/>
      <c r="K14194" s="2"/>
      <c r="L14194" s="2"/>
      <c r="M14194" s="2"/>
      <c r="N14194" s="2"/>
      <c r="O14194" s="2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</row>
    <row r="14195">
      <c r="A14195" s="2"/>
      <c r="B14195" s="2"/>
      <c r="C14195" s="2"/>
      <c r="D14195" s="2"/>
      <c r="E14195" s="2"/>
      <c r="F14195" s="2"/>
      <c r="G14195" s="2"/>
      <c r="H14195" s="2"/>
      <c r="I14195" s="2"/>
      <c r="J14195" s="2"/>
      <c r="K14195" s="2"/>
      <c r="L14195" s="2"/>
      <c r="M14195" s="2"/>
      <c r="N14195" s="2"/>
      <c r="O14195" s="2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</row>
    <row r="14196">
      <c r="A14196" s="2"/>
      <c r="B14196" s="2"/>
      <c r="C14196" s="2"/>
      <c r="D14196" s="2"/>
      <c r="E14196" s="2"/>
      <c r="F14196" s="2"/>
      <c r="G14196" s="2"/>
      <c r="H14196" s="2"/>
      <c r="I14196" s="2"/>
      <c r="J14196" s="2"/>
      <c r="K14196" s="2"/>
      <c r="L14196" s="2"/>
      <c r="M14196" s="2"/>
      <c r="N14196" s="2"/>
      <c r="O14196" s="2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</row>
    <row r="14197">
      <c r="A14197" s="2"/>
      <c r="B14197" s="2"/>
      <c r="C14197" s="2"/>
      <c r="D14197" s="2"/>
      <c r="E14197" s="2"/>
      <c r="F14197" s="2"/>
      <c r="G14197" s="2"/>
      <c r="H14197" s="2"/>
      <c r="I14197" s="2"/>
      <c r="J14197" s="2"/>
      <c r="K14197" s="2"/>
      <c r="L14197" s="2"/>
      <c r="M14197" s="2"/>
      <c r="N14197" s="2"/>
      <c r="O14197" s="2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</row>
    <row r="14198">
      <c r="A14198" s="2"/>
      <c r="B14198" s="2"/>
      <c r="C14198" s="2"/>
      <c r="D14198" s="2"/>
      <c r="E14198" s="2"/>
      <c r="F14198" s="2"/>
      <c r="G14198" s="2"/>
      <c r="H14198" s="2"/>
      <c r="I14198" s="2"/>
      <c r="J14198" s="2"/>
      <c r="K14198" s="2"/>
      <c r="L14198" s="2"/>
      <c r="M14198" s="2"/>
      <c r="N14198" s="2"/>
      <c r="O14198" s="2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</row>
    <row r="14199">
      <c r="A14199" s="2"/>
      <c r="B14199" s="2"/>
      <c r="C14199" s="2"/>
      <c r="D14199" s="2"/>
      <c r="E14199" s="2"/>
      <c r="F14199" s="2"/>
      <c r="G14199" s="2"/>
      <c r="H14199" s="2"/>
      <c r="I14199" s="2"/>
      <c r="J14199" s="2"/>
      <c r="K14199" s="2"/>
      <c r="L14199" s="2"/>
      <c r="M14199" s="2"/>
      <c r="N14199" s="2"/>
      <c r="O14199" s="2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</row>
    <row r="14200">
      <c r="A14200" s="2"/>
      <c r="B14200" s="2"/>
      <c r="C14200" s="2"/>
      <c r="D14200" s="2"/>
      <c r="E14200" s="2"/>
      <c r="F14200" s="2"/>
      <c r="G14200" s="2"/>
      <c r="H14200" s="2"/>
      <c r="I14200" s="2"/>
      <c r="J14200" s="2"/>
      <c r="K14200" s="2"/>
      <c r="L14200" s="2"/>
      <c r="M14200" s="2"/>
      <c r="N14200" s="2"/>
      <c r="O14200" s="2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</row>
    <row r="14201">
      <c r="A14201" s="2"/>
      <c r="B14201" s="2"/>
      <c r="C14201" s="2"/>
      <c r="D14201" s="2"/>
      <c r="E14201" s="2"/>
      <c r="F14201" s="2"/>
      <c r="G14201" s="2"/>
      <c r="H14201" s="2"/>
      <c r="I14201" s="2"/>
      <c r="J14201" s="2"/>
      <c r="K14201" s="2"/>
      <c r="L14201" s="2"/>
      <c r="M14201" s="2"/>
      <c r="N14201" s="2"/>
      <c r="O14201" s="2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</row>
    <row r="14202">
      <c r="A14202" s="2"/>
      <c r="B14202" s="2"/>
      <c r="C14202" s="2"/>
      <c r="D14202" s="2"/>
      <c r="E14202" s="2"/>
      <c r="F14202" s="2"/>
      <c r="G14202" s="2"/>
      <c r="H14202" s="2"/>
      <c r="I14202" s="2"/>
      <c r="J14202" s="2"/>
      <c r="K14202" s="2"/>
      <c r="L14202" s="2"/>
      <c r="M14202" s="2"/>
      <c r="N14202" s="2"/>
      <c r="O14202" s="2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</row>
    <row r="14203">
      <c r="A14203" s="2"/>
      <c r="B14203" s="2"/>
      <c r="C14203" s="2"/>
      <c r="D14203" s="2"/>
      <c r="E14203" s="2"/>
      <c r="F14203" s="2"/>
      <c r="G14203" s="2"/>
      <c r="H14203" s="2"/>
      <c r="I14203" s="2"/>
      <c r="J14203" s="2"/>
      <c r="K14203" s="2"/>
      <c r="L14203" s="2"/>
      <c r="M14203" s="2"/>
      <c r="N14203" s="2"/>
      <c r="O14203" s="2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</row>
    <row r="14204">
      <c r="A14204" s="2"/>
      <c r="B14204" s="2"/>
      <c r="C14204" s="2"/>
      <c r="D14204" s="2"/>
      <c r="E14204" s="2"/>
      <c r="F14204" s="2"/>
      <c r="G14204" s="2"/>
      <c r="H14204" s="2"/>
      <c r="I14204" s="2"/>
      <c r="J14204" s="2"/>
      <c r="K14204" s="2"/>
      <c r="L14204" s="2"/>
      <c r="M14204" s="2"/>
      <c r="N14204" s="2"/>
      <c r="O14204" s="2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</row>
    <row r="14205">
      <c r="A14205" s="2"/>
      <c r="B14205" s="2"/>
      <c r="C14205" s="2"/>
      <c r="D14205" s="2"/>
      <c r="E14205" s="2"/>
      <c r="F14205" s="2"/>
      <c r="G14205" s="2"/>
      <c r="H14205" s="2"/>
      <c r="I14205" s="2"/>
      <c r="J14205" s="2"/>
      <c r="K14205" s="2"/>
      <c r="L14205" s="2"/>
      <c r="M14205" s="2"/>
      <c r="N14205" s="2"/>
      <c r="O14205" s="2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</row>
    <row r="14206">
      <c r="A14206" s="2"/>
      <c r="B14206" s="2"/>
      <c r="C14206" s="2"/>
      <c r="D14206" s="2"/>
      <c r="E14206" s="2"/>
      <c r="F14206" s="2"/>
      <c r="G14206" s="2"/>
      <c r="H14206" s="2"/>
      <c r="I14206" s="2"/>
      <c r="J14206" s="2"/>
      <c r="K14206" s="2"/>
      <c r="L14206" s="2"/>
      <c r="M14206" s="2"/>
      <c r="N14206" s="2"/>
      <c r="O14206" s="2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</row>
    <row r="14207">
      <c r="A14207" s="2"/>
      <c r="B14207" s="2"/>
      <c r="C14207" s="2"/>
      <c r="D14207" s="2"/>
      <c r="E14207" s="2"/>
      <c r="F14207" s="2"/>
      <c r="G14207" s="2"/>
      <c r="H14207" s="2"/>
      <c r="I14207" s="2"/>
      <c r="J14207" s="2"/>
      <c r="K14207" s="2"/>
      <c r="L14207" s="2"/>
      <c r="M14207" s="2"/>
      <c r="N14207" s="2"/>
      <c r="O14207" s="2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</row>
    <row r="14208">
      <c r="A14208" s="2"/>
      <c r="B14208" s="2"/>
      <c r="C14208" s="2"/>
      <c r="D14208" s="2"/>
      <c r="E14208" s="2"/>
      <c r="F14208" s="2"/>
      <c r="G14208" s="2"/>
      <c r="H14208" s="2"/>
      <c r="I14208" s="2"/>
      <c r="J14208" s="2"/>
      <c r="K14208" s="2"/>
      <c r="L14208" s="2"/>
      <c r="M14208" s="2"/>
      <c r="N14208" s="2"/>
      <c r="O14208" s="2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</row>
    <row r="14209">
      <c r="A14209" s="2"/>
      <c r="B14209" s="2"/>
      <c r="C14209" s="2"/>
      <c r="D14209" s="2"/>
      <c r="E14209" s="2"/>
      <c r="F14209" s="2"/>
      <c r="G14209" s="2"/>
      <c r="H14209" s="2"/>
      <c r="I14209" s="2"/>
      <c r="J14209" s="2"/>
      <c r="K14209" s="2"/>
      <c r="L14209" s="2"/>
      <c r="M14209" s="2"/>
      <c r="N14209" s="2"/>
      <c r="O14209" s="2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</row>
    <row r="14210">
      <c r="A14210" s="2"/>
      <c r="B14210" s="2"/>
      <c r="C14210" s="2"/>
      <c r="D14210" s="2"/>
      <c r="E14210" s="2"/>
      <c r="F14210" s="2"/>
      <c r="G14210" s="2"/>
      <c r="H14210" s="2"/>
      <c r="I14210" s="2"/>
      <c r="J14210" s="2"/>
      <c r="K14210" s="2"/>
      <c r="L14210" s="2"/>
      <c r="M14210" s="2"/>
      <c r="N14210" s="2"/>
      <c r="O14210" s="2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</row>
    <row r="14211">
      <c r="A14211" s="2"/>
      <c r="B14211" s="2"/>
      <c r="C14211" s="2"/>
      <c r="D14211" s="2"/>
      <c r="E14211" s="2"/>
      <c r="F14211" s="2"/>
      <c r="G14211" s="2"/>
      <c r="H14211" s="2"/>
      <c r="I14211" s="2"/>
      <c r="J14211" s="2"/>
      <c r="K14211" s="2"/>
      <c r="L14211" s="2"/>
      <c r="M14211" s="2"/>
      <c r="N14211" s="2"/>
      <c r="O14211" s="2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</row>
    <row r="14212">
      <c r="A14212" s="2"/>
      <c r="B14212" s="2"/>
      <c r="C14212" s="2"/>
      <c r="D14212" s="2"/>
      <c r="E14212" s="2"/>
      <c r="F14212" s="2"/>
      <c r="G14212" s="2"/>
      <c r="H14212" s="2"/>
      <c r="I14212" s="2"/>
      <c r="J14212" s="2"/>
      <c r="K14212" s="2"/>
      <c r="L14212" s="2"/>
      <c r="M14212" s="2"/>
      <c r="N14212" s="2"/>
      <c r="O14212" s="2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</row>
    <row r="14213">
      <c r="A14213" s="2"/>
      <c r="B14213" s="2"/>
      <c r="C14213" s="2"/>
      <c r="D14213" s="2"/>
      <c r="E14213" s="2"/>
      <c r="F14213" s="2"/>
      <c r="G14213" s="2"/>
      <c r="H14213" s="2"/>
      <c r="I14213" s="2"/>
      <c r="J14213" s="2"/>
      <c r="K14213" s="2"/>
      <c r="L14213" s="2"/>
      <c r="M14213" s="2"/>
      <c r="N14213" s="2"/>
      <c r="O14213" s="2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</row>
    <row r="14214">
      <c r="A14214" s="2"/>
      <c r="B14214" s="2"/>
      <c r="C14214" s="2"/>
      <c r="D14214" s="2"/>
      <c r="E14214" s="2"/>
      <c r="F14214" s="2"/>
      <c r="G14214" s="2"/>
      <c r="H14214" s="2"/>
      <c r="I14214" s="2"/>
      <c r="J14214" s="2"/>
      <c r="K14214" s="2"/>
      <c r="L14214" s="2"/>
      <c r="M14214" s="2"/>
      <c r="N14214" s="2"/>
      <c r="O14214" s="2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</row>
    <row r="14215">
      <c r="A14215" s="2"/>
      <c r="B14215" s="2"/>
      <c r="C14215" s="2"/>
      <c r="D14215" s="2"/>
      <c r="E14215" s="2"/>
      <c r="F14215" s="2"/>
      <c r="G14215" s="2"/>
      <c r="H14215" s="2"/>
      <c r="I14215" s="2"/>
      <c r="J14215" s="2"/>
      <c r="K14215" s="2"/>
      <c r="L14215" s="2"/>
      <c r="M14215" s="2"/>
      <c r="N14215" s="2"/>
      <c r="O14215" s="2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</row>
    <row r="14216">
      <c r="A14216" s="2"/>
      <c r="B14216" s="2"/>
      <c r="C14216" s="2"/>
      <c r="D14216" s="2"/>
      <c r="E14216" s="2"/>
      <c r="F14216" s="2"/>
      <c r="G14216" s="2"/>
      <c r="H14216" s="2"/>
      <c r="I14216" s="2"/>
      <c r="J14216" s="2"/>
      <c r="K14216" s="2"/>
      <c r="L14216" s="2"/>
      <c r="M14216" s="2"/>
      <c r="N14216" s="2"/>
      <c r="O14216" s="2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</row>
    <row r="14217">
      <c r="A14217" s="2"/>
      <c r="B14217" s="2"/>
      <c r="C14217" s="2"/>
      <c r="D14217" s="2"/>
      <c r="E14217" s="2"/>
      <c r="F14217" s="2"/>
      <c r="G14217" s="2"/>
      <c r="H14217" s="2"/>
      <c r="I14217" s="2"/>
      <c r="J14217" s="2"/>
      <c r="K14217" s="2"/>
      <c r="L14217" s="2"/>
      <c r="M14217" s="2"/>
      <c r="N14217" s="2"/>
      <c r="O14217" s="2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</row>
    <row r="14218">
      <c r="A14218" s="2"/>
      <c r="B14218" s="2"/>
      <c r="C14218" s="2"/>
      <c r="D14218" s="2"/>
      <c r="E14218" s="2"/>
      <c r="F14218" s="2"/>
      <c r="G14218" s="2"/>
      <c r="H14218" s="2"/>
      <c r="I14218" s="2"/>
      <c r="J14218" s="2"/>
      <c r="K14218" s="2"/>
      <c r="L14218" s="2"/>
      <c r="M14218" s="2"/>
      <c r="N14218" s="2"/>
      <c r="O14218" s="2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</row>
    <row r="14219">
      <c r="A14219" s="2"/>
      <c r="B14219" s="2"/>
      <c r="C14219" s="2"/>
      <c r="D14219" s="2"/>
      <c r="E14219" s="2"/>
      <c r="F14219" s="2"/>
      <c r="G14219" s="2"/>
      <c r="H14219" s="2"/>
      <c r="I14219" s="2"/>
      <c r="J14219" s="2"/>
      <c r="K14219" s="2"/>
      <c r="L14219" s="2"/>
      <c r="M14219" s="2"/>
      <c r="N14219" s="2"/>
      <c r="O14219" s="2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</row>
    <row r="14220">
      <c r="A14220" s="2"/>
      <c r="B14220" s="2"/>
      <c r="C14220" s="2"/>
      <c r="D14220" s="2"/>
      <c r="E14220" s="2"/>
      <c r="F14220" s="2"/>
      <c r="G14220" s="2"/>
      <c r="H14220" s="2"/>
      <c r="I14220" s="2"/>
      <c r="J14220" s="2"/>
      <c r="K14220" s="2"/>
      <c r="L14220" s="2"/>
      <c r="M14220" s="2"/>
      <c r="N14220" s="2"/>
      <c r="O14220" s="2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</row>
    <row r="14221">
      <c r="A14221" s="2"/>
      <c r="B14221" s="2"/>
      <c r="C14221" s="2"/>
      <c r="D14221" s="2"/>
      <c r="E14221" s="2"/>
      <c r="F14221" s="2"/>
      <c r="G14221" s="2"/>
      <c r="H14221" s="2"/>
      <c r="I14221" s="2"/>
      <c r="J14221" s="2"/>
      <c r="K14221" s="2"/>
      <c r="L14221" s="2"/>
      <c r="M14221" s="2"/>
      <c r="N14221" s="2"/>
      <c r="O14221" s="2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</row>
    <row r="14222">
      <c r="A14222" s="2"/>
      <c r="B14222" s="2"/>
      <c r="C14222" s="2"/>
      <c r="D14222" s="2"/>
      <c r="E14222" s="2"/>
      <c r="F14222" s="2"/>
      <c r="G14222" s="2"/>
      <c r="H14222" s="2"/>
      <c r="I14222" s="2"/>
      <c r="J14222" s="2"/>
      <c r="K14222" s="2"/>
      <c r="L14222" s="2"/>
      <c r="M14222" s="2"/>
      <c r="N14222" s="2"/>
      <c r="O14222" s="2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</row>
    <row r="14223">
      <c r="A14223" s="2"/>
      <c r="B14223" s="2"/>
      <c r="C14223" s="2"/>
      <c r="D14223" s="2"/>
      <c r="E14223" s="2"/>
      <c r="F14223" s="2"/>
      <c r="G14223" s="2"/>
      <c r="H14223" s="2"/>
      <c r="I14223" s="2"/>
      <c r="J14223" s="2"/>
      <c r="K14223" s="2"/>
      <c r="L14223" s="2"/>
      <c r="M14223" s="2"/>
      <c r="N14223" s="2"/>
      <c r="O14223" s="2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</row>
    <row r="14224">
      <c r="A14224" s="2"/>
      <c r="B14224" s="2"/>
      <c r="C14224" s="2"/>
      <c r="D14224" s="2"/>
      <c r="E14224" s="2"/>
      <c r="F14224" s="2"/>
      <c r="G14224" s="2"/>
      <c r="H14224" s="2"/>
      <c r="I14224" s="2"/>
      <c r="J14224" s="2"/>
      <c r="K14224" s="2"/>
      <c r="L14224" s="2"/>
      <c r="M14224" s="2"/>
      <c r="N14224" s="2"/>
      <c r="O14224" s="2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</row>
    <row r="14225">
      <c r="A14225" s="2"/>
      <c r="B14225" s="2"/>
      <c r="C14225" s="2"/>
      <c r="D14225" s="2"/>
      <c r="E14225" s="2"/>
      <c r="F14225" s="2"/>
      <c r="G14225" s="2"/>
      <c r="H14225" s="2"/>
      <c r="I14225" s="2"/>
      <c r="J14225" s="2"/>
      <c r="K14225" s="2"/>
      <c r="L14225" s="2"/>
      <c r="M14225" s="2"/>
      <c r="N14225" s="2"/>
      <c r="O14225" s="2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</row>
    <row r="14226">
      <c r="A14226" s="2"/>
      <c r="B14226" s="2"/>
      <c r="C14226" s="2"/>
      <c r="D14226" s="2"/>
      <c r="E14226" s="2"/>
      <c r="F14226" s="2"/>
      <c r="G14226" s="2"/>
      <c r="H14226" s="2"/>
      <c r="I14226" s="2"/>
      <c r="J14226" s="2"/>
      <c r="K14226" s="2"/>
      <c r="L14226" s="2"/>
      <c r="M14226" s="2"/>
      <c r="N14226" s="2"/>
      <c r="O14226" s="2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</row>
    <row r="14227">
      <c r="A14227" s="2"/>
      <c r="B14227" s="2"/>
      <c r="C14227" s="2"/>
      <c r="D14227" s="2"/>
      <c r="E14227" s="2"/>
      <c r="F14227" s="2"/>
      <c r="G14227" s="2"/>
      <c r="H14227" s="2"/>
      <c r="I14227" s="2"/>
      <c r="J14227" s="2"/>
      <c r="K14227" s="2"/>
      <c r="L14227" s="2"/>
      <c r="M14227" s="2"/>
      <c r="N14227" s="2"/>
      <c r="O14227" s="2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</row>
    <row r="14228">
      <c r="A14228" s="2"/>
      <c r="B14228" s="2"/>
      <c r="C14228" s="2"/>
      <c r="D14228" s="2"/>
      <c r="E14228" s="2"/>
      <c r="F14228" s="2"/>
      <c r="G14228" s="2"/>
      <c r="H14228" s="2"/>
      <c r="I14228" s="2"/>
      <c r="J14228" s="2"/>
      <c r="K14228" s="2"/>
      <c r="L14228" s="2"/>
      <c r="M14228" s="2"/>
      <c r="N14228" s="2"/>
      <c r="O14228" s="2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</row>
    <row r="14229">
      <c r="A14229" s="2"/>
      <c r="B14229" s="2"/>
      <c r="C14229" s="2"/>
      <c r="D14229" s="2"/>
      <c r="E14229" s="2"/>
      <c r="F14229" s="2"/>
      <c r="G14229" s="2"/>
      <c r="H14229" s="2"/>
      <c r="I14229" s="2"/>
      <c r="J14229" s="2"/>
      <c r="K14229" s="2"/>
      <c r="L14229" s="2"/>
      <c r="M14229" s="2"/>
      <c r="N14229" s="2"/>
      <c r="O14229" s="2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</row>
    <row r="14230">
      <c r="A14230" s="2"/>
      <c r="B14230" s="2"/>
      <c r="C14230" s="2"/>
      <c r="D14230" s="2"/>
      <c r="E14230" s="2"/>
      <c r="F14230" s="2"/>
      <c r="G14230" s="2"/>
      <c r="H14230" s="2"/>
      <c r="I14230" s="2"/>
      <c r="J14230" s="2"/>
      <c r="K14230" s="2"/>
      <c r="L14230" s="2"/>
      <c r="M14230" s="2"/>
      <c r="N14230" s="2"/>
      <c r="O14230" s="2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</row>
    <row r="14231">
      <c r="A14231" s="2"/>
      <c r="B14231" s="2"/>
      <c r="C14231" s="2"/>
      <c r="D14231" s="2"/>
      <c r="E14231" s="2"/>
      <c r="F14231" s="2"/>
      <c r="G14231" s="2"/>
      <c r="H14231" s="2"/>
      <c r="I14231" s="2"/>
      <c r="J14231" s="2"/>
      <c r="K14231" s="2"/>
      <c r="L14231" s="2"/>
      <c r="M14231" s="2"/>
      <c r="N14231" s="2"/>
      <c r="O14231" s="2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</row>
    <row r="14232">
      <c r="A14232" s="2"/>
      <c r="B14232" s="2"/>
      <c r="C14232" s="2"/>
      <c r="D14232" s="2"/>
      <c r="E14232" s="2"/>
      <c r="F14232" s="2"/>
      <c r="G14232" s="2"/>
      <c r="H14232" s="2"/>
      <c r="I14232" s="2"/>
      <c r="J14232" s="2"/>
      <c r="K14232" s="2"/>
      <c r="L14232" s="2"/>
      <c r="M14232" s="2"/>
      <c r="N14232" s="2"/>
      <c r="O14232" s="2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</row>
    <row r="14233">
      <c r="A14233" s="2"/>
      <c r="B14233" s="2"/>
      <c r="C14233" s="2"/>
      <c r="D14233" s="2"/>
      <c r="E14233" s="2"/>
      <c r="F14233" s="2"/>
      <c r="G14233" s="2"/>
      <c r="H14233" s="2"/>
      <c r="I14233" s="2"/>
      <c r="J14233" s="2"/>
      <c r="K14233" s="2"/>
      <c r="L14233" s="2"/>
      <c r="M14233" s="2"/>
      <c r="N14233" s="2"/>
      <c r="O14233" s="2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</row>
    <row r="14234">
      <c r="A14234" s="2"/>
      <c r="B14234" s="2"/>
      <c r="C14234" s="2"/>
      <c r="D14234" s="2"/>
      <c r="E14234" s="2"/>
      <c r="F14234" s="2"/>
      <c r="G14234" s="2"/>
      <c r="H14234" s="2"/>
      <c r="I14234" s="2"/>
      <c r="J14234" s="2"/>
      <c r="K14234" s="2"/>
      <c r="L14234" s="2"/>
      <c r="M14234" s="2"/>
      <c r="N14234" s="2"/>
      <c r="O14234" s="2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</row>
    <row r="14235">
      <c r="A14235" s="2"/>
      <c r="B14235" s="2"/>
      <c r="C14235" s="2"/>
      <c r="D14235" s="2"/>
      <c r="E14235" s="2"/>
      <c r="F14235" s="2"/>
      <c r="G14235" s="2"/>
      <c r="H14235" s="2"/>
      <c r="I14235" s="2"/>
      <c r="J14235" s="2"/>
      <c r="K14235" s="2"/>
      <c r="L14235" s="2"/>
      <c r="M14235" s="2"/>
      <c r="N14235" s="2"/>
      <c r="O14235" s="2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</row>
    <row r="14236">
      <c r="A14236" s="2"/>
      <c r="B14236" s="2"/>
      <c r="C14236" s="2"/>
      <c r="D14236" s="2"/>
      <c r="E14236" s="2"/>
      <c r="F14236" s="2"/>
      <c r="G14236" s="2"/>
      <c r="H14236" s="2"/>
      <c r="I14236" s="2"/>
      <c r="J14236" s="2"/>
      <c r="K14236" s="2"/>
      <c r="L14236" s="2"/>
      <c r="M14236" s="2"/>
      <c r="N14236" s="2"/>
      <c r="O14236" s="2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</row>
    <row r="14237">
      <c r="A14237" s="2"/>
      <c r="B14237" s="2"/>
      <c r="C14237" s="2"/>
      <c r="D14237" s="2"/>
      <c r="E14237" s="2"/>
      <c r="F14237" s="2"/>
      <c r="G14237" s="2"/>
      <c r="H14237" s="2"/>
      <c r="I14237" s="2"/>
      <c r="J14237" s="2"/>
      <c r="K14237" s="2"/>
      <c r="L14237" s="2"/>
      <c r="M14237" s="2"/>
      <c r="N14237" s="2"/>
      <c r="O14237" s="2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</row>
    <row r="14238">
      <c r="A14238" s="2"/>
      <c r="B14238" s="2"/>
      <c r="C14238" s="2"/>
      <c r="D14238" s="2"/>
      <c r="E14238" s="2"/>
      <c r="F14238" s="2"/>
      <c r="G14238" s="2"/>
      <c r="H14238" s="2"/>
      <c r="I14238" s="2"/>
      <c r="J14238" s="2"/>
      <c r="K14238" s="2"/>
      <c r="L14238" s="2"/>
      <c r="M14238" s="2"/>
      <c r="N14238" s="2"/>
      <c r="O14238" s="2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</row>
    <row r="14239">
      <c r="A14239" s="2"/>
      <c r="B14239" s="2"/>
      <c r="C14239" s="2"/>
      <c r="D14239" s="2"/>
      <c r="E14239" s="2"/>
      <c r="F14239" s="2"/>
      <c r="G14239" s="2"/>
      <c r="H14239" s="2"/>
      <c r="I14239" s="2"/>
      <c r="J14239" s="2"/>
      <c r="K14239" s="2"/>
      <c r="L14239" s="2"/>
      <c r="M14239" s="2"/>
      <c r="N14239" s="2"/>
      <c r="O14239" s="2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</row>
    <row r="14240">
      <c r="A14240" s="2"/>
      <c r="B14240" s="2"/>
      <c r="C14240" s="2"/>
      <c r="D14240" s="2"/>
      <c r="E14240" s="2"/>
      <c r="F14240" s="2"/>
      <c r="G14240" s="2"/>
      <c r="H14240" s="2"/>
      <c r="I14240" s="2"/>
      <c r="J14240" s="2"/>
      <c r="K14240" s="2"/>
      <c r="L14240" s="2"/>
      <c r="M14240" s="2"/>
      <c r="N14240" s="2"/>
      <c r="O14240" s="2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</row>
    <row r="14241">
      <c r="A14241" s="2"/>
      <c r="B14241" s="2"/>
      <c r="C14241" s="2"/>
      <c r="D14241" s="2"/>
      <c r="E14241" s="2"/>
      <c r="F14241" s="2"/>
      <c r="G14241" s="2"/>
      <c r="H14241" s="2"/>
      <c r="I14241" s="2"/>
      <c r="J14241" s="2"/>
      <c r="K14241" s="2"/>
      <c r="L14241" s="2"/>
      <c r="M14241" s="2"/>
      <c r="N14241" s="2"/>
      <c r="O14241" s="2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</row>
    <row r="14242">
      <c r="A14242" s="2"/>
      <c r="B14242" s="2"/>
      <c r="C14242" s="2"/>
      <c r="D14242" s="2"/>
      <c r="E14242" s="2"/>
      <c r="F14242" s="2"/>
      <c r="G14242" s="2"/>
      <c r="H14242" s="2"/>
      <c r="I14242" s="2"/>
      <c r="J14242" s="2"/>
      <c r="K14242" s="2"/>
      <c r="L14242" s="2"/>
      <c r="M14242" s="2"/>
      <c r="N14242" s="2"/>
      <c r="O14242" s="2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</row>
    <row r="14243">
      <c r="A14243" s="2"/>
      <c r="B14243" s="2"/>
      <c r="C14243" s="2"/>
      <c r="D14243" s="2"/>
      <c r="E14243" s="2"/>
      <c r="F14243" s="2"/>
      <c r="G14243" s="2"/>
      <c r="H14243" s="2"/>
      <c r="I14243" s="2"/>
      <c r="J14243" s="2"/>
      <c r="K14243" s="2"/>
      <c r="L14243" s="2"/>
      <c r="M14243" s="2"/>
      <c r="N14243" s="2"/>
      <c r="O14243" s="2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</row>
    <row r="14244">
      <c r="A14244" s="2"/>
      <c r="B14244" s="2"/>
      <c r="C14244" s="2"/>
      <c r="D14244" s="2"/>
      <c r="E14244" s="2"/>
      <c r="F14244" s="2"/>
      <c r="G14244" s="2"/>
      <c r="H14244" s="2"/>
      <c r="I14244" s="2"/>
      <c r="J14244" s="2"/>
      <c r="K14244" s="2"/>
      <c r="L14244" s="2"/>
      <c r="M14244" s="2"/>
      <c r="N14244" s="2"/>
      <c r="O14244" s="2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</row>
    <row r="14245">
      <c r="A14245" s="2"/>
      <c r="B14245" s="2"/>
      <c r="C14245" s="2"/>
      <c r="D14245" s="2"/>
      <c r="E14245" s="2"/>
      <c r="F14245" s="2"/>
      <c r="G14245" s="2"/>
      <c r="H14245" s="2"/>
      <c r="I14245" s="2"/>
      <c r="J14245" s="2"/>
      <c r="K14245" s="2"/>
      <c r="L14245" s="2"/>
      <c r="M14245" s="2"/>
      <c r="N14245" s="2"/>
      <c r="O14245" s="2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</row>
    <row r="14246">
      <c r="A14246" s="2"/>
      <c r="B14246" s="2"/>
      <c r="C14246" s="2"/>
      <c r="D14246" s="2"/>
      <c r="E14246" s="2"/>
      <c r="F14246" s="2"/>
      <c r="G14246" s="2"/>
      <c r="H14246" s="2"/>
      <c r="I14246" s="2"/>
      <c r="J14246" s="2"/>
      <c r="K14246" s="2"/>
      <c r="L14246" s="2"/>
      <c r="M14246" s="2"/>
      <c r="N14246" s="2"/>
      <c r="O14246" s="2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</row>
    <row r="14247">
      <c r="A14247" s="2"/>
      <c r="B14247" s="2"/>
      <c r="C14247" s="2"/>
      <c r="D14247" s="2"/>
      <c r="E14247" s="2"/>
      <c r="F14247" s="2"/>
      <c r="G14247" s="2"/>
      <c r="H14247" s="2"/>
      <c r="I14247" s="2"/>
      <c r="J14247" s="2"/>
      <c r="K14247" s="2"/>
      <c r="L14247" s="2"/>
      <c r="M14247" s="2"/>
      <c r="N14247" s="2"/>
      <c r="O14247" s="2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</row>
    <row r="14248">
      <c r="A14248" s="2"/>
      <c r="B14248" s="2"/>
      <c r="C14248" s="2"/>
      <c r="D14248" s="2"/>
      <c r="E14248" s="2"/>
      <c r="F14248" s="2"/>
      <c r="G14248" s="2"/>
      <c r="H14248" s="2"/>
      <c r="I14248" s="2"/>
      <c r="J14248" s="2"/>
      <c r="K14248" s="2"/>
      <c r="L14248" s="2"/>
      <c r="M14248" s="2"/>
      <c r="N14248" s="2"/>
      <c r="O14248" s="2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</row>
    <row r="14249">
      <c r="A14249" s="2"/>
      <c r="B14249" s="2"/>
      <c r="C14249" s="2"/>
      <c r="D14249" s="2"/>
      <c r="E14249" s="2"/>
      <c r="F14249" s="2"/>
      <c r="G14249" s="2"/>
      <c r="H14249" s="2"/>
      <c r="I14249" s="2"/>
      <c r="J14249" s="2"/>
      <c r="K14249" s="2"/>
      <c r="L14249" s="2"/>
      <c r="M14249" s="2"/>
      <c r="N14249" s="2"/>
      <c r="O14249" s="2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</row>
    <row r="14250">
      <c r="A14250" s="2"/>
      <c r="B14250" s="2"/>
      <c r="C14250" s="2"/>
      <c r="D14250" s="2"/>
      <c r="E14250" s="2"/>
      <c r="F14250" s="2"/>
      <c r="G14250" s="2"/>
      <c r="H14250" s="2"/>
      <c r="I14250" s="2"/>
      <c r="J14250" s="2"/>
      <c r="K14250" s="2"/>
      <c r="L14250" s="2"/>
      <c r="M14250" s="2"/>
      <c r="N14250" s="2"/>
      <c r="O14250" s="2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</row>
    <row r="14251">
      <c r="A14251" s="2"/>
      <c r="B14251" s="2"/>
      <c r="C14251" s="2"/>
      <c r="D14251" s="2"/>
      <c r="E14251" s="2"/>
      <c r="F14251" s="2"/>
      <c r="G14251" s="2"/>
      <c r="H14251" s="2"/>
      <c r="I14251" s="2"/>
      <c r="J14251" s="2"/>
      <c r="K14251" s="2"/>
      <c r="L14251" s="2"/>
      <c r="M14251" s="2"/>
      <c r="N14251" s="2"/>
      <c r="O14251" s="2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</row>
    <row r="14252">
      <c r="A14252" s="2"/>
      <c r="B14252" s="2"/>
      <c r="C14252" s="2"/>
      <c r="D14252" s="2"/>
      <c r="E14252" s="2"/>
      <c r="F14252" s="2"/>
      <c r="G14252" s="2"/>
      <c r="H14252" s="2"/>
      <c r="I14252" s="2"/>
      <c r="J14252" s="2"/>
      <c r="K14252" s="2"/>
      <c r="L14252" s="2"/>
      <c r="M14252" s="2"/>
      <c r="N14252" s="2"/>
      <c r="O14252" s="2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</row>
    <row r="14253">
      <c r="A14253" s="2"/>
      <c r="B14253" s="2"/>
      <c r="C14253" s="2"/>
      <c r="D14253" s="2"/>
      <c r="E14253" s="2"/>
      <c r="F14253" s="2"/>
      <c r="G14253" s="2"/>
      <c r="H14253" s="2"/>
      <c r="I14253" s="2"/>
      <c r="J14253" s="2"/>
      <c r="K14253" s="2"/>
      <c r="L14253" s="2"/>
      <c r="M14253" s="2"/>
      <c r="N14253" s="2"/>
      <c r="O14253" s="2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</row>
    <row r="14254">
      <c r="A14254" s="2"/>
      <c r="B14254" s="2"/>
      <c r="C14254" s="2"/>
      <c r="D14254" s="2"/>
      <c r="E14254" s="2"/>
      <c r="F14254" s="2"/>
      <c r="G14254" s="2"/>
      <c r="H14254" s="2"/>
      <c r="I14254" s="2"/>
      <c r="J14254" s="2"/>
      <c r="K14254" s="2"/>
      <c r="L14254" s="2"/>
      <c r="M14254" s="2"/>
      <c r="N14254" s="2"/>
      <c r="O14254" s="2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</row>
    <row r="14255">
      <c r="A14255" s="2"/>
      <c r="B14255" s="2"/>
      <c r="C14255" s="2"/>
      <c r="D14255" s="2"/>
      <c r="E14255" s="2"/>
      <c r="F14255" s="2"/>
      <c r="G14255" s="2"/>
      <c r="H14255" s="2"/>
      <c r="I14255" s="2"/>
      <c r="J14255" s="2"/>
      <c r="K14255" s="2"/>
      <c r="L14255" s="2"/>
      <c r="M14255" s="2"/>
      <c r="N14255" s="2"/>
      <c r="O14255" s="2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</row>
    <row r="14256">
      <c r="A14256" s="2"/>
      <c r="B14256" s="2"/>
      <c r="C14256" s="2"/>
      <c r="D14256" s="2"/>
      <c r="E14256" s="2"/>
      <c r="F14256" s="2"/>
      <c r="G14256" s="2"/>
      <c r="H14256" s="2"/>
      <c r="I14256" s="2"/>
      <c r="J14256" s="2"/>
      <c r="K14256" s="2"/>
      <c r="L14256" s="2"/>
      <c r="M14256" s="2"/>
      <c r="N14256" s="2"/>
      <c r="O14256" s="2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</row>
    <row r="14257">
      <c r="A14257" s="2"/>
      <c r="B14257" s="2"/>
      <c r="C14257" s="2"/>
      <c r="D14257" s="2"/>
      <c r="E14257" s="2"/>
      <c r="F14257" s="2"/>
      <c r="G14257" s="2"/>
      <c r="H14257" s="2"/>
      <c r="I14257" s="2"/>
      <c r="J14257" s="2"/>
      <c r="K14257" s="2"/>
      <c r="L14257" s="2"/>
      <c r="M14257" s="2"/>
      <c r="N14257" s="2"/>
      <c r="O14257" s="2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</row>
    <row r="14258">
      <c r="A14258" s="2"/>
      <c r="B14258" s="2"/>
      <c r="C14258" s="2"/>
      <c r="D14258" s="2"/>
      <c r="E14258" s="2"/>
      <c r="F14258" s="2"/>
      <c r="G14258" s="2"/>
      <c r="H14258" s="2"/>
      <c r="I14258" s="2"/>
      <c r="J14258" s="2"/>
      <c r="K14258" s="2"/>
      <c r="L14258" s="2"/>
      <c r="M14258" s="2"/>
      <c r="N14258" s="2"/>
      <c r="O14258" s="2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</row>
    <row r="14259">
      <c r="A14259" s="2"/>
      <c r="B14259" s="2"/>
      <c r="C14259" s="2"/>
      <c r="D14259" s="2"/>
      <c r="E14259" s="2"/>
      <c r="F14259" s="2"/>
      <c r="G14259" s="2"/>
      <c r="H14259" s="2"/>
      <c r="I14259" s="2"/>
      <c r="J14259" s="2"/>
      <c r="K14259" s="2"/>
      <c r="L14259" s="2"/>
      <c r="M14259" s="2"/>
      <c r="N14259" s="2"/>
      <c r="O14259" s="2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</row>
    <row r="14260">
      <c r="A14260" s="2"/>
      <c r="B14260" s="2"/>
      <c r="C14260" s="2"/>
      <c r="D14260" s="2"/>
      <c r="E14260" s="2"/>
      <c r="F14260" s="2"/>
      <c r="G14260" s="2"/>
      <c r="H14260" s="2"/>
      <c r="I14260" s="2"/>
      <c r="J14260" s="2"/>
      <c r="K14260" s="2"/>
      <c r="L14260" s="2"/>
      <c r="M14260" s="2"/>
      <c r="N14260" s="2"/>
      <c r="O14260" s="2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</row>
    <row r="14261">
      <c r="A14261" s="2"/>
      <c r="B14261" s="2"/>
      <c r="C14261" s="2"/>
      <c r="D14261" s="2"/>
      <c r="E14261" s="2"/>
      <c r="F14261" s="2"/>
      <c r="G14261" s="2"/>
      <c r="H14261" s="2"/>
      <c r="I14261" s="2"/>
      <c r="J14261" s="2"/>
      <c r="K14261" s="2"/>
      <c r="L14261" s="2"/>
      <c r="M14261" s="2"/>
      <c r="N14261" s="2"/>
      <c r="O14261" s="2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</row>
    <row r="14262">
      <c r="A14262" s="2"/>
      <c r="B14262" s="2"/>
      <c r="C14262" s="2"/>
      <c r="D14262" s="2"/>
      <c r="E14262" s="2"/>
      <c r="F14262" s="2"/>
      <c r="G14262" s="2"/>
      <c r="H14262" s="2"/>
      <c r="I14262" s="2"/>
      <c r="J14262" s="2"/>
      <c r="K14262" s="2"/>
      <c r="L14262" s="2"/>
      <c r="M14262" s="2"/>
      <c r="N14262" s="2"/>
      <c r="O14262" s="2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</row>
    <row r="14263">
      <c r="A14263" s="2"/>
      <c r="B14263" s="2"/>
      <c r="C14263" s="2"/>
      <c r="D14263" s="2"/>
      <c r="E14263" s="2"/>
      <c r="F14263" s="2"/>
      <c r="G14263" s="2"/>
      <c r="H14263" s="2"/>
      <c r="I14263" s="2"/>
      <c r="J14263" s="2"/>
      <c r="K14263" s="2"/>
      <c r="L14263" s="2"/>
      <c r="M14263" s="2"/>
      <c r="N14263" s="2"/>
      <c r="O14263" s="2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</row>
    <row r="14264">
      <c r="A14264" s="2"/>
      <c r="B14264" s="2"/>
      <c r="C14264" s="2"/>
      <c r="D14264" s="2"/>
      <c r="E14264" s="2"/>
      <c r="F14264" s="2"/>
      <c r="G14264" s="2"/>
      <c r="H14264" s="2"/>
      <c r="I14264" s="2"/>
      <c r="J14264" s="2"/>
      <c r="K14264" s="2"/>
      <c r="L14264" s="2"/>
      <c r="M14264" s="2"/>
      <c r="N14264" s="2"/>
      <c r="O14264" s="2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</row>
    <row r="14265">
      <c r="A14265" s="2"/>
      <c r="B14265" s="2"/>
      <c r="C14265" s="2"/>
      <c r="D14265" s="2"/>
      <c r="E14265" s="2"/>
      <c r="F14265" s="2"/>
      <c r="G14265" s="2"/>
      <c r="H14265" s="2"/>
      <c r="I14265" s="2"/>
      <c r="J14265" s="2"/>
      <c r="K14265" s="2"/>
      <c r="L14265" s="2"/>
      <c r="M14265" s="2"/>
      <c r="N14265" s="2"/>
      <c r="O14265" s="2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</row>
    <row r="14266">
      <c r="A14266" s="2"/>
      <c r="B14266" s="2"/>
      <c r="C14266" s="2"/>
      <c r="D14266" s="2"/>
      <c r="E14266" s="2"/>
      <c r="F14266" s="2"/>
      <c r="G14266" s="2"/>
      <c r="H14266" s="2"/>
      <c r="I14266" s="2"/>
      <c r="J14266" s="2"/>
      <c r="K14266" s="2"/>
      <c r="L14266" s="2"/>
      <c r="M14266" s="2"/>
      <c r="N14266" s="2"/>
      <c r="O14266" s="2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</row>
    <row r="14267">
      <c r="A14267" s="2"/>
      <c r="B14267" s="2"/>
      <c r="C14267" s="2"/>
      <c r="D14267" s="2"/>
      <c r="E14267" s="2"/>
      <c r="F14267" s="2"/>
      <c r="G14267" s="2"/>
      <c r="H14267" s="2"/>
      <c r="I14267" s="2"/>
      <c r="J14267" s="2"/>
      <c r="K14267" s="2"/>
      <c r="L14267" s="2"/>
      <c r="M14267" s="2"/>
      <c r="N14267" s="2"/>
      <c r="O14267" s="2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</row>
    <row r="14268">
      <c r="A14268" s="2"/>
      <c r="B14268" s="2"/>
      <c r="C14268" s="2"/>
      <c r="D14268" s="2"/>
      <c r="E14268" s="2"/>
      <c r="F14268" s="2"/>
      <c r="G14268" s="2"/>
      <c r="H14268" s="2"/>
      <c r="I14268" s="2"/>
      <c r="J14268" s="2"/>
      <c r="K14268" s="2"/>
      <c r="L14268" s="2"/>
      <c r="M14268" s="2"/>
      <c r="N14268" s="2"/>
      <c r="O14268" s="2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</row>
    <row r="14269">
      <c r="A14269" s="2"/>
      <c r="B14269" s="2"/>
      <c r="C14269" s="2"/>
      <c r="D14269" s="2"/>
      <c r="E14269" s="2"/>
      <c r="F14269" s="2"/>
      <c r="G14269" s="2"/>
      <c r="H14269" s="2"/>
      <c r="I14269" s="2"/>
      <c r="J14269" s="2"/>
      <c r="K14269" s="2"/>
      <c r="L14269" s="2"/>
      <c r="M14269" s="2"/>
      <c r="N14269" s="2"/>
      <c r="O14269" s="2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</row>
    <row r="14270">
      <c r="A14270" s="2"/>
      <c r="B14270" s="2"/>
      <c r="C14270" s="2"/>
      <c r="D14270" s="2"/>
      <c r="E14270" s="2"/>
      <c r="F14270" s="2"/>
      <c r="G14270" s="2"/>
      <c r="H14270" s="2"/>
      <c r="I14270" s="2"/>
      <c r="J14270" s="2"/>
      <c r="K14270" s="2"/>
      <c r="L14270" s="2"/>
      <c r="M14270" s="2"/>
      <c r="N14270" s="2"/>
      <c r="O14270" s="2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</row>
    <row r="14271">
      <c r="A14271" s="2"/>
      <c r="B14271" s="2"/>
      <c r="C14271" s="2"/>
      <c r="D14271" s="2"/>
      <c r="E14271" s="2"/>
      <c r="F14271" s="2"/>
      <c r="G14271" s="2"/>
      <c r="H14271" s="2"/>
      <c r="I14271" s="2"/>
      <c r="J14271" s="2"/>
      <c r="K14271" s="2"/>
      <c r="L14271" s="2"/>
      <c r="M14271" s="2"/>
      <c r="N14271" s="2"/>
      <c r="O14271" s="2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</row>
    <row r="14272">
      <c r="A14272" s="2"/>
      <c r="B14272" s="2"/>
      <c r="C14272" s="2"/>
      <c r="D14272" s="2"/>
      <c r="E14272" s="2"/>
      <c r="F14272" s="2"/>
      <c r="G14272" s="2"/>
      <c r="H14272" s="2"/>
      <c r="I14272" s="2"/>
      <c r="J14272" s="2"/>
      <c r="K14272" s="2"/>
      <c r="L14272" s="2"/>
      <c r="M14272" s="2"/>
      <c r="N14272" s="2"/>
      <c r="O14272" s="2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</row>
    <row r="14273">
      <c r="A14273" s="2"/>
      <c r="B14273" s="2"/>
      <c r="C14273" s="2"/>
      <c r="D14273" s="2"/>
      <c r="E14273" s="2"/>
      <c r="F14273" s="2"/>
      <c r="G14273" s="2"/>
      <c r="H14273" s="2"/>
      <c r="I14273" s="2"/>
      <c r="J14273" s="2"/>
      <c r="K14273" s="2"/>
      <c r="L14273" s="2"/>
      <c r="M14273" s="2"/>
      <c r="N14273" s="2"/>
      <c r="O14273" s="2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</row>
    <row r="14274">
      <c r="A14274" s="2"/>
      <c r="B14274" s="2"/>
      <c r="C14274" s="2"/>
      <c r="D14274" s="2"/>
      <c r="E14274" s="2"/>
      <c r="F14274" s="2"/>
      <c r="G14274" s="2"/>
      <c r="H14274" s="2"/>
      <c r="I14274" s="2"/>
      <c r="J14274" s="2"/>
      <c r="K14274" s="2"/>
      <c r="L14274" s="2"/>
      <c r="M14274" s="2"/>
      <c r="N14274" s="2"/>
      <c r="O14274" s="2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</row>
    <row r="14275">
      <c r="A14275" s="2"/>
      <c r="B14275" s="2"/>
      <c r="C14275" s="2"/>
      <c r="D14275" s="2"/>
      <c r="E14275" s="2"/>
      <c r="F14275" s="2"/>
      <c r="G14275" s="2"/>
      <c r="H14275" s="2"/>
      <c r="I14275" s="2"/>
      <c r="J14275" s="2"/>
      <c r="K14275" s="2"/>
      <c r="L14275" s="2"/>
      <c r="M14275" s="2"/>
      <c r="N14275" s="2"/>
      <c r="O14275" s="2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</row>
    <row r="14276">
      <c r="A14276" s="2"/>
      <c r="B14276" s="2"/>
      <c r="C14276" s="2"/>
      <c r="D14276" s="2"/>
      <c r="E14276" s="2"/>
      <c r="F14276" s="2"/>
      <c r="G14276" s="2"/>
      <c r="H14276" s="2"/>
      <c r="I14276" s="2"/>
      <c r="J14276" s="2"/>
      <c r="K14276" s="2"/>
      <c r="L14276" s="2"/>
      <c r="M14276" s="2"/>
      <c r="N14276" s="2"/>
      <c r="O14276" s="2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</row>
    <row r="14277">
      <c r="A14277" s="2"/>
      <c r="B14277" s="2"/>
      <c r="C14277" s="2"/>
      <c r="D14277" s="2"/>
      <c r="E14277" s="2"/>
      <c r="F14277" s="2"/>
      <c r="G14277" s="2"/>
      <c r="H14277" s="2"/>
      <c r="I14277" s="2"/>
      <c r="J14277" s="2"/>
      <c r="K14277" s="2"/>
      <c r="L14277" s="2"/>
      <c r="M14277" s="2"/>
      <c r="N14277" s="2"/>
      <c r="O14277" s="2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</row>
    <row r="14278">
      <c r="A14278" s="2"/>
      <c r="B14278" s="2"/>
      <c r="C14278" s="2"/>
      <c r="D14278" s="2"/>
      <c r="E14278" s="2"/>
      <c r="F14278" s="2"/>
      <c r="G14278" s="2"/>
      <c r="H14278" s="2"/>
      <c r="I14278" s="2"/>
      <c r="J14278" s="2"/>
      <c r="K14278" s="2"/>
      <c r="L14278" s="2"/>
      <c r="M14278" s="2"/>
      <c r="N14278" s="2"/>
      <c r="O14278" s="2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</row>
    <row r="14279">
      <c r="A14279" s="2"/>
      <c r="B14279" s="2"/>
      <c r="C14279" s="2"/>
      <c r="D14279" s="2"/>
      <c r="E14279" s="2"/>
      <c r="F14279" s="2"/>
      <c r="G14279" s="2"/>
      <c r="H14279" s="2"/>
      <c r="I14279" s="2"/>
      <c r="J14279" s="2"/>
      <c r="K14279" s="2"/>
      <c r="L14279" s="2"/>
      <c r="M14279" s="2"/>
      <c r="N14279" s="2"/>
      <c r="O14279" s="2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</row>
    <row r="14280">
      <c r="A14280" s="2"/>
      <c r="B14280" s="2"/>
      <c r="C14280" s="2"/>
      <c r="D14280" s="2"/>
      <c r="E14280" s="2"/>
      <c r="F14280" s="2"/>
      <c r="G14280" s="2"/>
      <c r="H14280" s="2"/>
      <c r="I14280" s="2"/>
      <c r="J14280" s="2"/>
      <c r="K14280" s="2"/>
      <c r="L14280" s="2"/>
      <c r="M14280" s="2"/>
      <c r="N14280" s="2"/>
      <c r="O14280" s="2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</row>
    <row r="14281">
      <c r="A14281" s="2"/>
      <c r="B14281" s="2"/>
      <c r="C14281" s="2"/>
      <c r="D14281" s="2"/>
      <c r="E14281" s="2"/>
      <c r="F14281" s="2"/>
      <c r="G14281" s="2"/>
      <c r="H14281" s="2"/>
      <c r="I14281" s="2"/>
      <c r="J14281" s="2"/>
      <c r="K14281" s="2"/>
      <c r="L14281" s="2"/>
      <c r="M14281" s="2"/>
      <c r="N14281" s="2"/>
      <c r="O14281" s="2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</row>
    <row r="14282">
      <c r="A14282" s="2"/>
      <c r="B14282" s="2"/>
      <c r="C14282" s="2"/>
      <c r="D14282" s="2"/>
      <c r="E14282" s="2"/>
      <c r="F14282" s="2"/>
      <c r="G14282" s="2"/>
      <c r="H14282" s="2"/>
      <c r="I14282" s="2"/>
      <c r="J14282" s="2"/>
      <c r="K14282" s="2"/>
      <c r="L14282" s="2"/>
      <c r="M14282" s="2"/>
      <c r="N14282" s="2"/>
      <c r="O14282" s="2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</row>
    <row r="14283">
      <c r="A14283" s="2"/>
      <c r="B14283" s="2"/>
      <c r="C14283" s="2"/>
      <c r="D14283" s="2"/>
      <c r="E14283" s="2"/>
      <c r="F14283" s="2"/>
      <c r="G14283" s="2"/>
      <c r="H14283" s="2"/>
      <c r="I14283" s="2"/>
      <c r="J14283" s="2"/>
      <c r="K14283" s="2"/>
      <c r="L14283" s="2"/>
      <c r="M14283" s="2"/>
      <c r="N14283" s="2"/>
      <c r="O14283" s="2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</row>
    <row r="14284">
      <c r="A14284" s="2"/>
      <c r="B14284" s="2"/>
      <c r="C14284" s="2"/>
      <c r="D14284" s="2"/>
      <c r="E14284" s="2"/>
      <c r="F14284" s="2"/>
      <c r="G14284" s="2"/>
      <c r="H14284" s="2"/>
      <c r="I14284" s="2"/>
      <c r="J14284" s="2"/>
      <c r="K14284" s="2"/>
      <c r="L14284" s="2"/>
      <c r="M14284" s="2"/>
      <c r="N14284" s="2"/>
      <c r="O14284" s="2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</row>
    <row r="14285">
      <c r="A14285" s="2"/>
      <c r="B14285" s="2"/>
      <c r="C14285" s="2"/>
      <c r="D14285" s="2"/>
      <c r="E14285" s="2"/>
      <c r="F14285" s="2"/>
      <c r="G14285" s="2"/>
      <c r="H14285" s="2"/>
      <c r="I14285" s="2"/>
      <c r="J14285" s="2"/>
      <c r="K14285" s="2"/>
      <c r="L14285" s="2"/>
      <c r="M14285" s="2"/>
      <c r="N14285" s="2"/>
      <c r="O14285" s="2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</row>
    <row r="14286">
      <c r="A14286" s="2"/>
      <c r="B14286" s="2"/>
      <c r="C14286" s="2"/>
      <c r="D14286" s="2"/>
      <c r="E14286" s="2"/>
      <c r="F14286" s="2"/>
      <c r="G14286" s="2"/>
      <c r="H14286" s="2"/>
      <c r="I14286" s="2"/>
      <c r="J14286" s="2"/>
      <c r="K14286" s="2"/>
      <c r="L14286" s="2"/>
      <c r="M14286" s="2"/>
      <c r="N14286" s="2"/>
      <c r="O14286" s="2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</row>
    <row r="14287">
      <c r="A14287" s="2"/>
      <c r="B14287" s="2"/>
      <c r="C14287" s="2"/>
      <c r="D14287" s="2"/>
      <c r="E14287" s="2"/>
      <c r="F14287" s="2"/>
      <c r="G14287" s="2"/>
      <c r="H14287" s="2"/>
      <c r="I14287" s="2"/>
      <c r="J14287" s="2"/>
      <c r="K14287" s="2"/>
      <c r="L14287" s="2"/>
      <c r="M14287" s="2"/>
      <c r="N14287" s="2"/>
      <c r="O14287" s="2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</row>
    <row r="14288">
      <c r="A14288" s="2"/>
      <c r="B14288" s="2"/>
      <c r="C14288" s="2"/>
      <c r="D14288" s="2"/>
      <c r="E14288" s="2"/>
      <c r="F14288" s="2"/>
      <c r="G14288" s="2"/>
      <c r="H14288" s="2"/>
      <c r="I14288" s="2"/>
      <c r="J14288" s="2"/>
      <c r="K14288" s="2"/>
      <c r="L14288" s="2"/>
      <c r="M14288" s="2"/>
      <c r="N14288" s="2"/>
      <c r="O14288" s="2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</row>
    <row r="14289">
      <c r="A14289" s="2"/>
      <c r="B14289" s="2"/>
      <c r="C14289" s="2"/>
      <c r="D14289" s="2"/>
      <c r="E14289" s="2"/>
      <c r="F14289" s="2"/>
      <c r="G14289" s="2"/>
      <c r="H14289" s="2"/>
      <c r="I14289" s="2"/>
      <c r="J14289" s="2"/>
      <c r="K14289" s="2"/>
      <c r="L14289" s="2"/>
      <c r="M14289" s="2"/>
      <c r="N14289" s="2"/>
      <c r="O14289" s="2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</row>
    <row r="14290">
      <c r="A14290" s="2"/>
      <c r="B14290" s="2"/>
      <c r="C14290" s="2"/>
      <c r="D14290" s="2"/>
      <c r="E14290" s="2"/>
      <c r="F14290" s="2"/>
      <c r="G14290" s="2"/>
      <c r="H14290" s="2"/>
      <c r="I14290" s="2"/>
      <c r="J14290" s="2"/>
      <c r="K14290" s="2"/>
      <c r="L14290" s="2"/>
      <c r="M14290" s="2"/>
      <c r="N14290" s="2"/>
      <c r="O14290" s="2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</row>
    <row r="14291">
      <c r="A14291" s="2"/>
      <c r="B14291" s="2"/>
      <c r="C14291" s="2"/>
      <c r="D14291" s="2"/>
      <c r="E14291" s="2"/>
      <c r="F14291" s="2"/>
      <c r="G14291" s="2"/>
      <c r="H14291" s="2"/>
      <c r="I14291" s="2"/>
      <c r="J14291" s="2"/>
      <c r="K14291" s="2"/>
      <c r="L14291" s="2"/>
      <c r="M14291" s="2"/>
      <c r="N14291" s="2"/>
      <c r="O14291" s="2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</row>
    <row r="14292">
      <c r="A14292" s="2"/>
      <c r="B14292" s="2"/>
      <c r="C14292" s="2"/>
      <c r="D14292" s="2"/>
      <c r="E14292" s="2"/>
      <c r="F14292" s="2"/>
      <c r="G14292" s="2"/>
      <c r="H14292" s="2"/>
      <c r="I14292" s="2"/>
      <c r="J14292" s="2"/>
      <c r="K14292" s="2"/>
      <c r="L14292" s="2"/>
      <c r="M14292" s="2"/>
      <c r="N14292" s="2"/>
      <c r="O14292" s="2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</row>
    <row r="14293">
      <c r="A14293" s="2"/>
      <c r="B14293" s="2"/>
      <c r="C14293" s="2"/>
      <c r="D14293" s="2"/>
      <c r="E14293" s="2"/>
      <c r="F14293" s="2"/>
      <c r="G14293" s="2"/>
      <c r="H14293" s="2"/>
      <c r="I14293" s="2"/>
      <c r="J14293" s="2"/>
      <c r="K14293" s="2"/>
      <c r="L14293" s="2"/>
      <c r="M14293" s="2"/>
      <c r="N14293" s="2"/>
      <c r="O14293" s="2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</row>
    <row r="14294">
      <c r="A14294" s="2"/>
      <c r="B14294" s="2"/>
      <c r="C14294" s="2"/>
      <c r="D14294" s="2"/>
      <c r="E14294" s="2"/>
      <c r="F14294" s="2"/>
      <c r="G14294" s="2"/>
      <c r="H14294" s="2"/>
      <c r="I14294" s="2"/>
      <c r="J14294" s="2"/>
      <c r="K14294" s="2"/>
      <c r="L14294" s="2"/>
      <c r="M14294" s="2"/>
      <c r="N14294" s="2"/>
      <c r="O14294" s="2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</row>
    <row r="14295">
      <c r="A14295" s="2"/>
      <c r="B14295" s="2"/>
      <c r="C14295" s="2"/>
      <c r="D14295" s="2"/>
      <c r="E14295" s="2"/>
      <c r="F14295" s="2"/>
      <c r="G14295" s="2"/>
      <c r="H14295" s="2"/>
      <c r="I14295" s="2"/>
      <c r="J14295" s="2"/>
      <c r="K14295" s="2"/>
      <c r="L14295" s="2"/>
      <c r="M14295" s="2"/>
      <c r="N14295" s="2"/>
      <c r="O14295" s="2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</row>
    <row r="14296">
      <c r="A14296" s="2"/>
      <c r="B14296" s="2"/>
      <c r="C14296" s="2"/>
      <c r="D14296" s="2"/>
      <c r="E14296" s="2"/>
      <c r="F14296" s="2"/>
      <c r="G14296" s="2"/>
      <c r="H14296" s="2"/>
      <c r="I14296" s="2"/>
      <c r="J14296" s="2"/>
      <c r="K14296" s="2"/>
      <c r="L14296" s="2"/>
      <c r="M14296" s="2"/>
      <c r="N14296" s="2"/>
      <c r="O14296" s="2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</row>
    <row r="14297">
      <c r="A14297" s="2"/>
      <c r="B14297" s="2"/>
      <c r="C14297" s="2"/>
      <c r="D14297" s="2"/>
      <c r="E14297" s="2"/>
      <c r="F14297" s="2"/>
      <c r="G14297" s="2"/>
      <c r="H14297" s="2"/>
      <c r="I14297" s="2"/>
      <c r="J14297" s="2"/>
      <c r="K14297" s="2"/>
      <c r="L14297" s="2"/>
      <c r="M14297" s="2"/>
      <c r="N14297" s="2"/>
      <c r="O14297" s="2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</row>
    <row r="14298">
      <c r="A14298" s="2"/>
      <c r="B14298" s="2"/>
      <c r="C14298" s="2"/>
      <c r="D14298" s="2"/>
      <c r="E14298" s="2"/>
      <c r="F14298" s="2"/>
      <c r="G14298" s="2"/>
      <c r="H14298" s="2"/>
      <c r="I14298" s="2"/>
      <c r="J14298" s="2"/>
      <c r="K14298" s="2"/>
      <c r="L14298" s="2"/>
      <c r="M14298" s="2"/>
      <c r="N14298" s="2"/>
      <c r="O14298" s="2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</row>
    <row r="14299">
      <c r="A14299" s="2"/>
      <c r="B14299" s="2"/>
      <c r="C14299" s="2"/>
      <c r="D14299" s="2"/>
      <c r="E14299" s="2"/>
      <c r="F14299" s="2"/>
      <c r="G14299" s="2"/>
      <c r="H14299" s="2"/>
      <c r="I14299" s="2"/>
      <c r="J14299" s="2"/>
      <c r="K14299" s="2"/>
      <c r="L14299" s="2"/>
      <c r="M14299" s="2"/>
      <c r="N14299" s="2"/>
      <c r="O14299" s="2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</row>
    <row r="14300">
      <c r="A14300" s="2"/>
      <c r="B14300" s="2"/>
      <c r="C14300" s="2"/>
      <c r="D14300" s="2"/>
      <c r="E14300" s="2"/>
      <c r="F14300" s="2"/>
      <c r="G14300" s="2"/>
      <c r="H14300" s="2"/>
      <c r="I14300" s="2"/>
      <c r="J14300" s="2"/>
      <c r="K14300" s="2"/>
      <c r="L14300" s="2"/>
      <c r="M14300" s="2"/>
      <c r="N14300" s="2"/>
      <c r="O14300" s="2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</row>
    <row r="14301">
      <c r="A14301" s="2"/>
      <c r="B14301" s="2"/>
      <c r="C14301" s="2"/>
      <c r="D14301" s="2"/>
      <c r="E14301" s="2"/>
      <c r="F14301" s="2"/>
      <c r="G14301" s="2"/>
      <c r="H14301" s="2"/>
      <c r="I14301" s="2"/>
      <c r="J14301" s="2"/>
      <c r="K14301" s="2"/>
      <c r="L14301" s="2"/>
      <c r="M14301" s="2"/>
      <c r="N14301" s="2"/>
      <c r="O14301" s="2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</row>
    <row r="14302">
      <c r="A14302" s="2"/>
      <c r="B14302" s="2"/>
      <c r="C14302" s="2"/>
      <c r="D14302" s="2"/>
      <c r="E14302" s="2"/>
      <c r="F14302" s="2"/>
      <c r="G14302" s="2"/>
      <c r="H14302" s="2"/>
      <c r="I14302" s="2"/>
      <c r="J14302" s="2"/>
      <c r="K14302" s="2"/>
      <c r="L14302" s="2"/>
      <c r="M14302" s="2"/>
      <c r="N14302" s="2"/>
      <c r="O14302" s="2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</row>
    <row r="14303">
      <c r="A14303" s="2"/>
      <c r="B14303" s="2"/>
      <c r="C14303" s="2"/>
      <c r="D14303" s="2"/>
      <c r="E14303" s="2"/>
      <c r="F14303" s="2"/>
      <c r="G14303" s="2"/>
      <c r="H14303" s="2"/>
      <c r="I14303" s="2"/>
      <c r="J14303" s="2"/>
      <c r="K14303" s="2"/>
      <c r="L14303" s="2"/>
      <c r="M14303" s="2"/>
      <c r="N14303" s="2"/>
      <c r="O14303" s="2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</row>
    <row r="14304">
      <c r="A14304" s="2"/>
      <c r="B14304" s="2"/>
      <c r="C14304" s="2"/>
      <c r="D14304" s="2"/>
      <c r="E14304" s="2"/>
      <c r="F14304" s="2"/>
      <c r="G14304" s="2"/>
      <c r="H14304" s="2"/>
      <c r="I14304" s="2"/>
      <c r="J14304" s="2"/>
      <c r="K14304" s="2"/>
      <c r="L14304" s="2"/>
      <c r="M14304" s="2"/>
      <c r="N14304" s="2"/>
      <c r="O14304" s="2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</row>
    <row r="14305">
      <c r="A14305" s="2"/>
      <c r="B14305" s="2"/>
      <c r="C14305" s="2"/>
      <c r="D14305" s="2"/>
      <c r="E14305" s="2"/>
      <c r="F14305" s="2"/>
      <c r="G14305" s="2"/>
      <c r="H14305" s="2"/>
      <c r="I14305" s="2"/>
      <c r="J14305" s="2"/>
      <c r="K14305" s="2"/>
      <c r="L14305" s="2"/>
      <c r="M14305" s="2"/>
      <c r="N14305" s="2"/>
      <c r="O14305" s="2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</row>
    <row r="14306">
      <c r="A14306" s="2"/>
      <c r="B14306" s="2"/>
      <c r="C14306" s="2"/>
      <c r="D14306" s="2"/>
      <c r="E14306" s="2"/>
      <c r="F14306" s="2"/>
      <c r="G14306" s="2"/>
      <c r="H14306" s="2"/>
      <c r="I14306" s="2"/>
      <c r="J14306" s="2"/>
      <c r="K14306" s="2"/>
      <c r="L14306" s="2"/>
      <c r="M14306" s="2"/>
      <c r="N14306" s="2"/>
      <c r="O14306" s="2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</row>
    <row r="14307">
      <c r="A14307" s="2"/>
      <c r="B14307" s="2"/>
      <c r="C14307" s="2"/>
      <c r="D14307" s="2"/>
      <c r="E14307" s="2"/>
      <c r="F14307" s="2"/>
      <c r="G14307" s="2"/>
      <c r="H14307" s="2"/>
      <c r="I14307" s="2"/>
      <c r="J14307" s="2"/>
      <c r="K14307" s="2"/>
      <c r="L14307" s="2"/>
      <c r="M14307" s="2"/>
      <c r="N14307" s="2"/>
      <c r="O14307" s="2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</row>
    <row r="14308">
      <c r="A14308" s="2"/>
      <c r="B14308" s="2"/>
      <c r="C14308" s="2"/>
      <c r="D14308" s="2"/>
      <c r="E14308" s="2"/>
      <c r="F14308" s="2"/>
      <c r="G14308" s="2"/>
      <c r="H14308" s="2"/>
      <c r="I14308" s="2"/>
      <c r="J14308" s="2"/>
      <c r="K14308" s="2"/>
      <c r="L14308" s="2"/>
      <c r="M14308" s="2"/>
      <c r="N14308" s="2"/>
      <c r="O14308" s="2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</row>
    <row r="14309">
      <c r="A14309" s="2"/>
      <c r="B14309" s="2"/>
      <c r="C14309" s="2"/>
      <c r="D14309" s="2"/>
      <c r="E14309" s="2"/>
      <c r="F14309" s="2"/>
      <c r="G14309" s="2"/>
      <c r="H14309" s="2"/>
      <c r="I14309" s="2"/>
      <c r="J14309" s="2"/>
      <c r="K14309" s="2"/>
      <c r="L14309" s="2"/>
      <c r="M14309" s="2"/>
      <c r="N14309" s="2"/>
      <c r="O14309" s="2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</row>
    <row r="14310">
      <c r="A14310" s="2"/>
      <c r="B14310" s="2"/>
      <c r="C14310" s="2"/>
      <c r="D14310" s="2"/>
      <c r="E14310" s="2"/>
      <c r="F14310" s="2"/>
      <c r="G14310" s="2"/>
      <c r="H14310" s="2"/>
      <c r="I14310" s="2"/>
      <c r="J14310" s="2"/>
      <c r="K14310" s="2"/>
      <c r="L14310" s="2"/>
      <c r="M14310" s="2"/>
      <c r="N14310" s="2"/>
      <c r="O14310" s="2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</row>
    <row r="14311">
      <c r="A14311" s="2"/>
      <c r="B14311" s="2"/>
      <c r="C14311" s="2"/>
      <c r="D14311" s="2"/>
      <c r="E14311" s="2"/>
      <c r="F14311" s="2"/>
      <c r="G14311" s="2"/>
      <c r="H14311" s="2"/>
      <c r="I14311" s="2"/>
      <c r="J14311" s="2"/>
      <c r="K14311" s="2"/>
      <c r="L14311" s="2"/>
      <c r="M14311" s="2"/>
      <c r="N14311" s="2"/>
      <c r="O14311" s="2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</row>
    <row r="14312">
      <c r="A14312" s="2"/>
      <c r="B14312" s="2"/>
      <c r="C14312" s="2"/>
      <c r="D14312" s="2"/>
      <c r="E14312" s="2"/>
      <c r="F14312" s="2"/>
      <c r="G14312" s="2"/>
      <c r="H14312" s="2"/>
      <c r="I14312" s="2"/>
      <c r="J14312" s="2"/>
      <c r="K14312" s="2"/>
      <c r="L14312" s="2"/>
      <c r="M14312" s="2"/>
      <c r="N14312" s="2"/>
      <c r="O14312" s="2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</row>
    <row r="14313">
      <c r="A14313" s="2"/>
      <c r="B14313" s="2"/>
      <c r="C14313" s="2"/>
      <c r="D14313" s="2"/>
      <c r="E14313" s="2"/>
      <c r="F14313" s="2"/>
      <c r="G14313" s="2"/>
      <c r="H14313" s="2"/>
      <c r="I14313" s="2"/>
      <c r="J14313" s="2"/>
      <c r="K14313" s="2"/>
      <c r="L14313" s="2"/>
      <c r="M14313" s="2"/>
      <c r="N14313" s="2"/>
      <c r="O14313" s="2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</row>
    <row r="14314">
      <c r="A14314" s="2"/>
      <c r="B14314" s="2"/>
      <c r="C14314" s="2"/>
      <c r="D14314" s="2"/>
      <c r="E14314" s="2"/>
      <c r="F14314" s="2"/>
      <c r="G14314" s="2"/>
      <c r="H14314" s="2"/>
      <c r="I14314" s="2"/>
      <c r="J14314" s="2"/>
      <c r="K14314" s="2"/>
      <c r="L14314" s="2"/>
      <c r="M14314" s="2"/>
      <c r="N14314" s="2"/>
      <c r="O14314" s="2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</row>
    <row r="14315">
      <c r="A14315" s="2"/>
      <c r="B14315" s="2"/>
      <c r="C14315" s="2"/>
      <c r="D14315" s="2"/>
      <c r="E14315" s="2"/>
      <c r="F14315" s="2"/>
      <c r="G14315" s="2"/>
      <c r="H14315" s="2"/>
      <c r="I14315" s="2"/>
      <c r="J14315" s="2"/>
      <c r="K14315" s="2"/>
      <c r="L14315" s="2"/>
      <c r="M14315" s="2"/>
      <c r="N14315" s="2"/>
      <c r="O14315" s="2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</row>
    <row r="14316">
      <c r="A14316" s="2"/>
      <c r="B14316" s="2"/>
      <c r="C14316" s="2"/>
      <c r="D14316" s="2"/>
      <c r="E14316" s="2"/>
      <c r="F14316" s="2"/>
      <c r="G14316" s="2"/>
      <c r="H14316" s="2"/>
      <c r="I14316" s="2"/>
      <c r="J14316" s="2"/>
      <c r="K14316" s="2"/>
      <c r="L14316" s="2"/>
      <c r="M14316" s="2"/>
      <c r="N14316" s="2"/>
      <c r="O14316" s="2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</row>
    <row r="14317">
      <c r="A14317" s="2"/>
      <c r="B14317" s="2"/>
      <c r="C14317" s="2"/>
      <c r="D14317" s="2"/>
      <c r="E14317" s="2"/>
      <c r="F14317" s="2"/>
      <c r="G14317" s="2"/>
      <c r="H14317" s="2"/>
      <c r="I14317" s="2"/>
      <c r="J14317" s="2"/>
      <c r="K14317" s="2"/>
      <c r="L14317" s="2"/>
      <c r="M14317" s="2"/>
      <c r="N14317" s="2"/>
      <c r="O14317" s="2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</row>
    <row r="14318">
      <c r="A14318" s="2"/>
      <c r="B14318" s="2"/>
      <c r="C14318" s="2"/>
      <c r="D14318" s="2"/>
      <c r="E14318" s="2"/>
      <c r="F14318" s="2"/>
      <c r="G14318" s="2"/>
      <c r="H14318" s="2"/>
      <c r="I14318" s="2"/>
      <c r="J14318" s="2"/>
      <c r="K14318" s="2"/>
      <c r="L14318" s="2"/>
      <c r="M14318" s="2"/>
      <c r="N14318" s="2"/>
      <c r="O14318" s="2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</row>
    <row r="14319">
      <c r="A14319" s="2"/>
      <c r="B14319" s="2"/>
      <c r="C14319" s="2"/>
      <c r="D14319" s="2"/>
      <c r="E14319" s="2"/>
      <c r="F14319" s="2"/>
      <c r="G14319" s="2"/>
      <c r="H14319" s="2"/>
      <c r="I14319" s="2"/>
      <c r="J14319" s="2"/>
      <c r="K14319" s="2"/>
      <c r="L14319" s="2"/>
      <c r="M14319" s="2"/>
      <c r="N14319" s="2"/>
      <c r="O14319" s="2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</row>
    <row r="14320">
      <c r="A14320" s="2"/>
      <c r="B14320" s="2"/>
      <c r="C14320" s="2"/>
      <c r="D14320" s="2"/>
      <c r="E14320" s="2"/>
      <c r="F14320" s="2"/>
      <c r="G14320" s="2"/>
      <c r="H14320" s="2"/>
      <c r="I14320" s="2"/>
      <c r="J14320" s="2"/>
      <c r="K14320" s="2"/>
      <c r="L14320" s="2"/>
      <c r="M14320" s="2"/>
      <c r="N14320" s="2"/>
      <c r="O14320" s="2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</row>
    <row r="14321">
      <c r="A14321" s="2"/>
      <c r="B14321" s="2"/>
      <c r="C14321" s="2"/>
      <c r="D14321" s="2"/>
      <c r="E14321" s="2"/>
      <c r="F14321" s="2"/>
      <c r="G14321" s="2"/>
      <c r="H14321" s="2"/>
      <c r="I14321" s="2"/>
      <c r="J14321" s="2"/>
      <c r="K14321" s="2"/>
      <c r="L14321" s="2"/>
      <c r="M14321" s="2"/>
      <c r="N14321" s="2"/>
      <c r="O14321" s="2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</row>
    <row r="14322">
      <c r="A14322" s="2"/>
      <c r="B14322" s="2"/>
      <c r="C14322" s="2"/>
      <c r="D14322" s="2"/>
      <c r="E14322" s="2"/>
      <c r="F14322" s="2"/>
      <c r="G14322" s="2"/>
      <c r="H14322" s="2"/>
      <c r="I14322" s="2"/>
      <c r="J14322" s="2"/>
      <c r="K14322" s="2"/>
      <c r="L14322" s="2"/>
      <c r="M14322" s="2"/>
      <c r="N14322" s="2"/>
      <c r="O14322" s="2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</row>
    <row r="14323">
      <c r="A14323" s="2"/>
      <c r="B14323" s="2"/>
      <c r="C14323" s="2"/>
      <c r="D14323" s="2"/>
      <c r="E14323" s="2"/>
      <c r="F14323" s="2"/>
      <c r="G14323" s="2"/>
      <c r="H14323" s="2"/>
      <c r="I14323" s="2"/>
      <c r="J14323" s="2"/>
      <c r="K14323" s="2"/>
      <c r="L14323" s="2"/>
      <c r="M14323" s="2"/>
      <c r="N14323" s="2"/>
      <c r="O14323" s="2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</row>
    <row r="14324">
      <c r="A14324" s="2"/>
      <c r="B14324" s="2"/>
      <c r="C14324" s="2"/>
      <c r="D14324" s="2"/>
      <c r="E14324" s="2"/>
      <c r="F14324" s="2"/>
      <c r="G14324" s="2"/>
      <c r="H14324" s="2"/>
      <c r="I14324" s="2"/>
      <c r="J14324" s="2"/>
      <c r="K14324" s="2"/>
      <c r="L14324" s="2"/>
      <c r="M14324" s="2"/>
      <c r="N14324" s="2"/>
      <c r="O14324" s="2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</row>
    <row r="14325">
      <c r="A14325" s="2"/>
      <c r="B14325" s="2"/>
      <c r="C14325" s="2"/>
      <c r="D14325" s="2"/>
      <c r="E14325" s="2"/>
      <c r="F14325" s="2"/>
      <c r="G14325" s="2"/>
      <c r="H14325" s="2"/>
      <c r="I14325" s="2"/>
      <c r="J14325" s="2"/>
      <c r="K14325" s="2"/>
      <c r="L14325" s="2"/>
      <c r="M14325" s="2"/>
      <c r="N14325" s="2"/>
      <c r="O14325" s="2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</row>
    <row r="14326">
      <c r="A14326" s="2"/>
      <c r="B14326" s="2"/>
      <c r="C14326" s="2"/>
      <c r="D14326" s="2"/>
      <c r="E14326" s="2"/>
      <c r="F14326" s="2"/>
      <c r="G14326" s="2"/>
      <c r="H14326" s="2"/>
      <c r="I14326" s="2"/>
      <c r="J14326" s="2"/>
      <c r="K14326" s="2"/>
      <c r="L14326" s="2"/>
      <c r="M14326" s="2"/>
      <c r="N14326" s="2"/>
      <c r="O14326" s="2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</row>
    <row r="14327">
      <c r="A14327" s="2"/>
      <c r="B14327" s="2"/>
      <c r="C14327" s="2"/>
      <c r="D14327" s="2"/>
      <c r="E14327" s="2"/>
      <c r="F14327" s="2"/>
      <c r="G14327" s="2"/>
      <c r="H14327" s="2"/>
      <c r="I14327" s="2"/>
      <c r="J14327" s="2"/>
      <c r="K14327" s="2"/>
      <c r="L14327" s="2"/>
      <c r="M14327" s="2"/>
      <c r="N14327" s="2"/>
      <c r="O14327" s="2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</row>
    <row r="14328">
      <c r="A14328" s="2"/>
      <c r="B14328" s="2"/>
      <c r="C14328" s="2"/>
      <c r="D14328" s="2"/>
      <c r="E14328" s="2"/>
      <c r="F14328" s="2"/>
      <c r="G14328" s="2"/>
      <c r="H14328" s="2"/>
      <c r="I14328" s="2"/>
      <c r="J14328" s="2"/>
      <c r="K14328" s="2"/>
      <c r="L14328" s="2"/>
      <c r="M14328" s="2"/>
      <c r="N14328" s="2"/>
      <c r="O14328" s="2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</row>
    <row r="14329">
      <c r="A14329" s="2"/>
      <c r="B14329" s="2"/>
      <c r="C14329" s="2"/>
      <c r="D14329" s="2"/>
      <c r="E14329" s="2"/>
      <c r="F14329" s="2"/>
      <c r="G14329" s="2"/>
      <c r="H14329" s="2"/>
      <c r="I14329" s="2"/>
      <c r="J14329" s="2"/>
      <c r="K14329" s="2"/>
      <c r="L14329" s="2"/>
      <c r="M14329" s="2"/>
      <c r="N14329" s="2"/>
      <c r="O14329" s="2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</row>
    <row r="14330">
      <c r="A14330" s="2"/>
      <c r="B14330" s="2"/>
      <c r="C14330" s="2"/>
      <c r="D14330" s="2"/>
      <c r="E14330" s="2"/>
      <c r="F14330" s="2"/>
      <c r="G14330" s="2"/>
      <c r="H14330" s="2"/>
      <c r="I14330" s="2"/>
      <c r="J14330" s="2"/>
      <c r="K14330" s="2"/>
      <c r="L14330" s="2"/>
      <c r="M14330" s="2"/>
      <c r="N14330" s="2"/>
      <c r="O14330" s="2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</row>
    <row r="14331">
      <c r="A14331" s="2"/>
      <c r="B14331" s="2"/>
      <c r="C14331" s="2"/>
      <c r="D14331" s="2"/>
      <c r="E14331" s="2"/>
      <c r="F14331" s="2"/>
      <c r="G14331" s="2"/>
      <c r="H14331" s="2"/>
      <c r="I14331" s="2"/>
      <c r="J14331" s="2"/>
      <c r="K14331" s="2"/>
      <c r="L14331" s="2"/>
      <c r="M14331" s="2"/>
      <c r="N14331" s="2"/>
      <c r="O14331" s="2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</row>
    <row r="14332">
      <c r="A14332" s="2"/>
      <c r="B14332" s="2"/>
      <c r="C14332" s="2"/>
      <c r="D14332" s="2"/>
      <c r="E14332" s="2"/>
      <c r="F14332" s="2"/>
      <c r="G14332" s="2"/>
      <c r="H14332" s="2"/>
      <c r="I14332" s="2"/>
      <c r="J14332" s="2"/>
      <c r="K14332" s="2"/>
      <c r="L14332" s="2"/>
      <c r="M14332" s="2"/>
      <c r="N14332" s="2"/>
      <c r="O14332" s="2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</row>
    <row r="14333">
      <c r="A14333" s="2"/>
      <c r="B14333" s="2"/>
      <c r="C14333" s="2"/>
      <c r="D14333" s="2"/>
      <c r="E14333" s="2"/>
      <c r="F14333" s="2"/>
      <c r="G14333" s="2"/>
      <c r="H14333" s="2"/>
      <c r="I14333" s="2"/>
      <c r="J14333" s="2"/>
      <c r="K14333" s="2"/>
      <c r="L14333" s="2"/>
      <c r="M14333" s="2"/>
      <c r="N14333" s="2"/>
      <c r="O14333" s="2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</row>
    <row r="14334">
      <c r="A14334" s="2"/>
      <c r="B14334" s="2"/>
      <c r="C14334" s="2"/>
      <c r="D14334" s="2"/>
      <c r="E14334" s="2"/>
      <c r="F14334" s="2"/>
      <c r="G14334" s="2"/>
      <c r="H14334" s="2"/>
      <c r="I14334" s="2"/>
      <c r="J14334" s="2"/>
      <c r="K14334" s="2"/>
      <c r="L14334" s="2"/>
      <c r="M14334" s="2"/>
      <c r="N14334" s="2"/>
      <c r="O14334" s="2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</row>
    <row r="14335">
      <c r="A14335" s="2"/>
      <c r="B14335" s="2"/>
      <c r="C14335" s="2"/>
      <c r="D14335" s="2"/>
      <c r="E14335" s="2"/>
      <c r="F14335" s="2"/>
      <c r="G14335" s="2"/>
      <c r="H14335" s="2"/>
      <c r="I14335" s="2"/>
      <c r="J14335" s="2"/>
      <c r="K14335" s="2"/>
      <c r="L14335" s="2"/>
      <c r="M14335" s="2"/>
      <c r="N14335" s="2"/>
      <c r="O14335" s="2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</row>
    <row r="14336">
      <c r="A14336" s="2"/>
      <c r="B14336" s="2"/>
      <c r="C14336" s="2"/>
      <c r="D14336" s="2"/>
      <c r="E14336" s="2"/>
      <c r="F14336" s="2"/>
      <c r="G14336" s="2"/>
      <c r="H14336" s="2"/>
      <c r="I14336" s="2"/>
      <c r="J14336" s="2"/>
      <c r="K14336" s="2"/>
      <c r="L14336" s="2"/>
      <c r="M14336" s="2"/>
      <c r="N14336" s="2"/>
      <c r="O14336" s="2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</row>
    <row r="14337">
      <c r="A14337" s="2"/>
      <c r="B14337" s="2"/>
      <c r="C14337" s="2"/>
      <c r="D14337" s="2"/>
      <c r="E14337" s="2"/>
      <c r="F14337" s="2"/>
      <c r="G14337" s="2"/>
      <c r="H14337" s="2"/>
      <c r="I14337" s="2"/>
      <c r="J14337" s="2"/>
      <c r="K14337" s="2"/>
      <c r="L14337" s="2"/>
      <c r="M14337" s="2"/>
      <c r="N14337" s="2"/>
      <c r="O14337" s="2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</row>
    <row r="14338">
      <c r="A14338" s="2"/>
      <c r="B14338" s="2"/>
      <c r="C14338" s="2"/>
      <c r="D14338" s="2"/>
      <c r="E14338" s="2"/>
      <c r="F14338" s="2"/>
      <c r="G14338" s="2"/>
      <c r="H14338" s="2"/>
      <c r="I14338" s="2"/>
      <c r="J14338" s="2"/>
      <c r="K14338" s="2"/>
      <c r="L14338" s="2"/>
      <c r="M14338" s="2"/>
      <c r="N14338" s="2"/>
      <c r="O14338" s="2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</row>
    <row r="14339">
      <c r="A14339" s="2"/>
      <c r="B14339" s="2"/>
      <c r="C14339" s="2"/>
      <c r="D14339" s="2"/>
      <c r="E14339" s="2"/>
      <c r="F14339" s="2"/>
      <c r="G14339" s="2"/>
      <c r="H14339" s="2"/>
      <c r="I14339" s="2"/>
      <c r="J14339" s="2"/>
      <c r="K14339" s="2"/>
      <c r="L14339" s="2"/>
      <c r="M14339" s="2"/>
      <c r="N14339" s="2"/>
      <c r="O14339" s="2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</row>
    <row r="14340">
      <c r="A14340" s="2"/>
      <c r="B14340" s="2"/>
      <c r="C14340" s="2"/>
      <c r="D14340" s="2"/>
      <c r="E14340" s="2"/>
      <c r="F14340" s="2"/>
      <c r="G14340" s="2"/>
      <c r="H14340" s="2"/>
      <c r="I14340" s="2"/>
      <c r="J14340" s="2"/>
      <c r="K14340" s="2"/>
      <c r="L14340" s="2"/>
      <c r="M14340" s="2"/>
      <c r="N14340" s="2"/>
      <c r="O14340" s="2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</row>
    <row r="14341">
      <c r="A14341" s="2"/>
      <c r="B14341" s="2"/>
      <c r="C14341" s="2"/>
      <c r="D14341" s="2"/>
      <c r="E14341" s="2"/>
      <c r="F14341" s="2"/>
      <c r="G14341" s="2"/>
      <c r="H14341" s="2"/>
      <c r="I14341" s="2"/>
      <c r="J14341" s="2"/>
      <c r="K14341" s="2"/>
      <c r="L14341" s="2"/>
      <c r="M14341" s="2"/>
      <c r="N14341" s="2"/>
      <c r="O14341" s="2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</row>
    <row r="14342">
      <c r="A14342" s="2"/>
      <c r="B14342" s="2"/>
      <c r="C14342" s="2"/>
      <c r="D14342" s="2"/>
      <c r="E14342" s="2"/>
      <c r="F14342" s="2"/>
      <c r="G14342" s="2"/>
      <c r="H14342" s="2"/>
      <c r="I14342" s="2"/>
      <c r="J14342" s="2"/>
      <c r="K14342" s="2"/>
      <c r="L14342" s="2"/>
      <c r="M14342" s="2"/>
      <c r="N14342" s="2"/>
      <c r="O14342" s="2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</row>
    <row r="14343">
      <c r="A14343" s="2"/>
      <c r="B14343" s="2"/>
      <c r="C14343" s="2"/>
      <c r="D14343" s="2"/>
      <c r="E14343" s="2"/>
      <c r="F14343" s="2"/>
      <c r="G14343" s="2"/>
      <c r="H14343" s="2"/>
      <c r="I14343" s="2"/>
      <c r="J14343" s="2"/>
      <c r="K14343" s="2"/>
      <c r="L14343" s="2"/>
      <c r="M14343" s="2"/>
      <c r="N14343" s="2"/>
      <c r="O14343" s="2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</row>
    <row r="14344">
      <c r="A14344" s="2"/>
      <c r="B14344" s="2"/>
      <c r="C14344" s="2"/>
      <c r="D14344" s="2"/>
      <c r="E14344" s="2"/>
      <c r="F14344" s="2"/>
      <c r="G14344" s="2"/>
      <c r="H14344" s="2"/>
      <c r="I14344" s="2"/>
      <c r="J14344" s="2"/>
      <c r="K14344" s="2"/>
      <c r="L14344" s="2"/>
      <c r="M14344" s="2"/>
      <c r="N14344" s="2"/>
      <c r="O14344" s="2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</row>
    <row r="14345">
      <c r="A14345" s="2"/>
      <c r="B14345" s="2"/>
      <c r="C14345" s="2"/>
      <c r="D14345" s="2"/>
      <c r="E14345" s="2"/>
      <c r="F14345" s="2"/>
      <c r="G14345" s="2"/>
      <c r="H14345" s="2"/>
      <c r="I14345" s="2"/>
      <c r="J14345" s="2"/>
      <c r="K14345" s="2"/>
      <c r="L14345" s="2"/>
      <c r="M14345" s="2"/>
      <c r="N14345" s="2"/>
      <c r="O14345" s="2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</row>
    <row r="14346">
      <c r="A14346" s="2"/>
      <c r="B14346" s="2"/>
      <c r="C14346" s="2"/>
      <c r="D14346" s="2"/>
      <c r="E14346" s="2"/>
      <c r="F14346" s="2"/>
      <c r="G14346" s="2"/>
      <c r="H14346" s="2"/>
      <c r="I14346" s="2"/>
      <c r="J14346" s="2"/>
      <c r="K14346" s="2"/>
      <c r="L14346" s="2"/>
      <c r="M14346" s="2"/>
      <c r="N14346" s="2"/>
      <c r="O14346" s="2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</row>
    <row r="14347">
      <c r="A14347" s="2"/>
      <c r="B14347" s="2"/>
      <c r="C14347" s="2"/>
      <c r="D14347" s="2"/>
      <c r="E14347" s="2"/>
      <c r="F14347" s="2"/>
      <c r="G14347" s="2"/>
      <c r="H14347" s="2"/>
      <c r="I14347" s="2"/>
      <c r="J14347" s="2"/>
      <c r="K14347" s="2"/>
      <c r="L14347" s="2"/>
      <c r="M14347" s="2"/>
      <c r="N14347" s="2"/>
      <c r="O14347" s="2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</row>
    <row r="14348">
      <c r="A14348" s="2"/>
      <c r="B14348" s="2"/>
      <c r="C14348" s="2"/>
      <c r="D14348" s="2"/>
      <c r="E14348" s="2"/>
      <c r="F14348" s="2"/>
      <c r="G14348" s="2"/>
      <c r="H14348" s="2"/>
      <c r="I14348" s="2"/>
      <c r="J14348" s="2"/>
      <c r="K14348" s="2"/>
      <c r="L14348" s="2"/>
      <c r="M14348" s="2"/>
      <c r="N14348" s="2"/>
      <c r="O14348" s="2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</row>
    <row r="14349">
      <c r="A14349" s="2"/>
      <c r="B14349" s="2"/>
      <c r="C14349" s="2"/>
      <c r="D14349" s="2"/>
      <c r="E14349" s="2"/>
      <c r="F14349" s="2"/>
      <c r="G14349" s="2"/>
      <c r="H14349" s="2"/>
      <c r="I14349" s="2"/>
      <c r="J14349" s="2"/>
      <c r="K14349" s="2"/>
      <c r="L14349" s="2"/>
      <c r="M14349" s="2"/>
      <c r="N14349" s="2"/>
      <c r="O14349" s="2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</row>
    <row r="14350">
      <c r="A14350" s="2"/>
      <c r="B14350" s="2"/>
      <c r="C14350" s="2"/>
      <c r="D14350" s="2"/>
      <c r="E14350" s="2"/>
      <c r="F14350" s="2"/>
      <c r="G14350" s="2"/>
      <c r="H14350" s="2"/>
      <c r="I14350" s="2"/>
      <c r="J14350" s="2"/>
      <c r="K14350" s="2"/>
      <c r="L14350" s="2"/>
      <c r="M14350" s="2"/>
      <c r="N14350" s="2"/>
      <c r="O14350" s="2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</row>
    <row r="14351">
      <c r="A14351" s="2"/>
      <c r="B14351" s="2"/>
      <c r="C14351" s="2"/>
      <c r="D14351" s="2"/>
      <c r="E14351" s="2"/>
      <c r="F14351" s="2"/>
      <c r="G14351" s="2"/>
      <c r="H14351" s="2"/>
      <c r="I14351" s="2"/>
      <c r="J14351" s="2"/>
      <c r="K14351" s="2"/>
      <c r="L14351" s="2"/>
      <c r="M14351" s="2"/>
      <c r="N14351" s="2"/>
      <c r="O14351" s="2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</row>
    <row r="14352">
      <c r="A14352" s="2"/>
      <c r="B14352" s="2"/>
      <c r="C14352" s="2"/>
      <c r="D14352" s="2"/>
      <c r="E14352" s="2"/>
      <c r="F14352" s="2"/>
      <c r="G14352" s="2"/>
      <c r="H14352" s="2"/>
      <c r="I14352" s="2"/>
      <c r="J14352" s="2"/>
      <c r="K14352" s="2"/>
      <c r="L14352" s="2"/>
      <c r="M14352" s="2"/>
      <c r="N14352" s="2"/>
      <c r="O14352" s="2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</row>
    <row r="14353">
      <c r="A14353" s="2"/>
      <c r="B14353" s="2"/>
      <c r="C14353" s="2"/>
      <c r="D14353" s="2"/>
      <c r="E14353" s="2"/>
      <c r="F14353" s="2"/>
      <c r="G14353" s="2"/>
      <c r="H14353" s="2"/>
      <c r="I14353" s="2"/>
      <c r="J14353" s="2"/>
      <c r="K14353" s="2"/>
      <c r="L14353" s="2"/>
      <c r="M14353" s="2"/>
      <c r="N14353" s="2"/>
      <c r="O14353" s="2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</row>
    <row r="14354">
      <c r="A14354" s="2"/>
      <c r="B14354" s="2"/>
      <c r="C14354" s="2"/>
      <c r="D14354" s="2"/>
      <c r="E14354" s="2"/>
      <c r="F14354" s="2"/>
      <c r="G14354" s="2"/>
      <c r="H14354" s="2"/>
      <c r="I14354" s="2"/>
      <c r="J14354" s="2"/>
      <c r="K14354" s="2"/>
      <c r="L14354" s="2"/>
      <c r="M14354" s="2"/>
      <c r="N14354" s="2"/>
      <c r="O14354" s="2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</row>
    <row r="14355">
      <c r="A14355" s="2"/>
      <c r="B14355" s="2"/>
      <c r="C14355" s="2"/>
      <c r="D14355" s="2"/>
      <c r="E14355" s="2"/>
      <c r="F14355" s="2"/>
      <c r="G14355" s="2"/>
      <c r="H14355" s="2"/>
      <c r="I14355" s="2"/>
      <c r="J14355" s="2"/>
      <c r="K14355" s="2"/>
      <c r="L14355" s="2"/>
      <c r="M14355" s="2"/>
      <c r="N14355" s="2"/>
      <c r="O14355" s="2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</row>
    <row r="14356">
      <c r="A14356" s="2"/>
      <c r="B14356" s="2"/>
      <c r="C14356" s="2"/>
      <c r="D14356" s="2"/>
      <c r="E14356" s="2"/>
      <c r="F14356" s="2"/>
      <c r="G14356" s="2"/>
      <c r="H14356" s="2"/>
      <c r="I14356" s="2"/>
      <c r="J14356" s="2"/>
      <c r="K14356" s="2"/>
      <c r="L14356" s="2"/>
      <c r="M14356" s="2"/>
      <c r="N14356" s="2"/>
      <c r="O14356" s="2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</row>
    <row r="14357">
      <c r="A14357" s="2"/>
      <c r="B14357" s="2"/>
      <c r="C14357" s="2"/>
      <c r="D14357" s="2"/>
      <c r="E14357" s="2"/>
      <c r="F14357" s="2"/>
      <c r="G14357" s="2"/>
      <c r="H14357" s="2"/>
      <c r="I14357" s="2"/>
      <c r="J14357" s="2"/>
      <c r="K14357" s="2"/>
      <c r="L14357" s="2"/>
      <c r="M14357" s="2"/>
      <c r="N14357" s="2"/>
      <c r="O14357" s="2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</row>
    <row r="14358">
      <c r="A14358" s="2"/>
      <c r="B14358" s="2"/>
      <c r="C14358" s="2"/>
      <c r="D14358" s="2"/>
      <c r="E14358" s="2"/>
      <c r="F14358" s="2"/>
      <c r="G14358" s="2"/>
      <c r="H14358" s="2"/>
      <c r="I14358" s="2"/>
      <c r="J14358" s="2"/>
      <c r="K14358" s="2"/>
      <c r="L14358" s="2"/>
      <c r="M14358" s="2"/>
      <c r="N14358" s="2"/>
      <c r="O14358" s="2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</row>
    <row r="14359">
      <c r="A14359" s="2"/>
      <c r="B14359" s="2"/>
      <c r="C14359" s="2"/>
      <c r="D14359" s="2"/>
      <c r="E14359" s="2"/>
      <c r="F14359" s="2"/>
      <c r="G14359" s="2"/>
      <c r="H14359" s="2"/>
      <c r="I14359" s="2"/>
      <c r="J14359" s="2"/>
      <c r="K14359" s="2"/>
      <c r="L14359" s="2"/>
      <c r="M14359" s="2"/>
      <c r="N14359" s="2"/>
      <c r="O14359" s="2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</row>
    <row r="14360">
      <c r="A14360" s="2"/>
      <c r="B14360" s="2"/>
      <c r="C14360" s="2"/>
      <c r="D14360" s="2"/>
      <c r="E14360" s="2"/>
      <c r="F14360" s="2"/>
      <c r="G14360" s="2"/>
      <c r="H14360" s="2"/>
      <c r="I14360" s="2"/>
      <c r="J14360" s="2"/>
      <c r="K14360" s="2"/>
      <c r="L14360" s="2"/>
      <c r="M14360" s="2"/>
      <c r="N14360" s="2"/>
      <c r="O14360" s="2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</row>
    <row r="14361">
      <c r="A14361" s="2"/>
      <c r="B14361" s="2"/>
      <c r="C14361" s="2"/>
      <c r="D14361" s="2"/>
      <c r="E14361" s="2"/>
      <c r="F14361" s="2"/>
      <c r="G14361" s="2"/>
      <c r="H14361" s="2"/>
      <c r="I14361" s="2"/>
      <c r="J14361" s="2"/>
      <c r="K14361" s="2"/>
      <c r="L14361" s="2"/>
      <c r="M14361" s="2"/>
      <c r="N14361" s="2"/>
      <c r="O14361" s="2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</row>
    <row r="14362">
      <c r="A14362" s="2"/>
      <c r="B14362" s="2"/>
      <c r="C14362" s="2"/>
      <c r="D14362" s="2"/>
      <c r="E14362" s="2"/>
      <c r="F14362" s="2"/>
      <c r="G14362" s="2"/>
      <c r="H14362" s="2"/>
      <c r="I14362" s="2"/>
      <c r="J14362" s="2"/>
      <c r="K14362" s="2"/>
      <c r="L14362" s="2"/>
      <c r="M14362" s="2"/>
      <c r="N14362" s="2"/>
      <c r="O14362" s="2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</row>
    <row r="14363">
      <c r="A14363" s="2"/>
      <c r="B14363" s="2"/>
      <c r="C14363" s="2"/>
      <c r="D14363" s="2"/>
      <c r="E14363" s="2"/>
      <c r="F14363" s="2"/>
      <c r="G14363" s="2"/>
      <c r="H14363" s="2"/>
      <c r="I14363" s="2"/>
      <c r="J14363" s="2"/>
      <c r="K14363" s="2"/>
      <c r="L14363" s="2"/>
      <c r="M14363" s="2"/>
      <c r="N14363" s="2"/>
      <c r="O14363" s="2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</row>
    <row r="14364">
      <c r="A14364" s="2"/>
      <c r="B14364" s="2"/>
      <c r="C14364" s="2"/>
      <c r="D14364" s="2"/>
      <c r="E14364" s="2"/>
      <c r="F14364" s="2"/>
      <c r="G14364" s="2"/>
      <c r="H14364" s="2"/>
      <c r="I14364" s="2"/>
      <c r="J14364" s="2"/>
      <c r="K14364" s="2"/>
      <c r="L14364" s="2"/>
      <c r="M14364" s="2"/>
      <c r="N14364" s="2"/>
      <c r="O14364" s="2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</row>
    <row r="14365">
      <c r="A14365" s="2"/>
      <c r="B14365" s="2"/>
      <c r="C14365" s="2"/>
      <c r="D14365" s="2"/>
      <c r="E14365" s="2"/>
      <c r="F14365" s="2"/>
      <c r="G14365" s="2"/>
      <c r="H14365" s="2"/>
      <c r="I14365" s="2"/>
      <c r="J14365" s="2"/>
      <c r="K14365" s="2"/>
      <c r="L14365" s="2"/>
      <c r="M14365" s="2"/>
      <c r="N14365" s="2"/>
      <c r="O14365" s="2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</row>
    <row r="14366">
      <c r="A14366" s="2"/>
      <c r="B14366" s="2"/>
      <c r="C14366" s="2"/>
      <c r="D14366" s="2"/>
      <c r="E14366" s="2"/>
      <c r="F14366" s="2"/>
      <c r="G14366" s="2"/>
      <c r="H14366" s="2"/>
      <c r="I14366" s="2"/>
      <c r="J14366" s="2"/>
      <c r="K14366" s="2"/>
      <c r="L14366" s="2"/>
      <c r="M14366" s="2"/>
      <c r="N14366" s="2"/>
      <c r="O14366" s="2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</row>
    <row r="14367">
      <c r="A14367" s="2"/>
      <c r="B14367" s="2"/>
      <c r="C14367" s="2"/>
      <c r="D14367" s="2"/>
      <c r="E14367" s="2"/>
      <c r="F14367" s="2"/>
      <c r="G14367" s="2"/>
      <c r="H14367" s="2"/>
      <c r="I14367" s="2"/>
      <c r="J14367" s="2"/>
      <c r="K14367" s="2"/>
      <c r="L14367" s="2"/>
      <c r="M14367" s="2"/>
      <c r="N14367" s="2"/>
      <c r="O14367" s="2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</row>
    <row r="14368">
      <c r="A14368" s="2"/>
      <c r="B14368" s="2"/>
      <c r="C14368" s="2"/>
      <c r="D14368" s="2"/>
      <c r="E14368" s="2"/>
      <c r="F14368" s="2"/>
      <c r="G14368" s="2"/>
      <c r="H14368" s="2"/>
      <c r="I14368" s="2"/>
      <c r="J14368" s="2"/>
      <c r="K14368" s="2"/>
      <c r="L14368" s="2"/>
      <c r="M14368" s="2"/>
      <c r="N14368" s="2"/>
      <c r="O14368" s="2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</row>
    <row r="14369">
      <c r="A14369" s="2"/>
      <c r="B14369" s="2"/>
      <c r="C14369" s="2"/>
      <c r="D14369" s="2"/>
      <c r="E14369" s="2"/>
      <c r="F14369" s="2"/>
      <c r="G14369" s="2"/>
      <c r="H14369" s="2"/>
      <c r="I14369" s="2"/>
      <c r="J14369" s="2"/>
      <c r="K14369" s="2"/>
      <c r="L14369" s="2"/>
      <c r="M14369" s="2"/>
      <c r="N14369" s="2"/>
      <c r="O14369" s="2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</row>
    <row r="14370">
      <c r="A14370" s="2"/>
      <c r="B14370" s="2"/>
      <c r="C14370" s="2"/>
      <c r="D14370" s="2"/>
      <c r="E14370" s="2"/>
      <c r="F14370" s="2"/>
      <c r="G14370" s="2"/>
      <c r="H14370" s="2"/>
      <c r="I14370" s="2"/>
      <c r="J14370" s="2"/>
      <c r="K14370" s="2"/>
      <c r="L14370" s="2"/>
      <c r="M14370" s="2"/>
      <c r="N14370" s="2"/>
      <c r="O14370" s="2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</row>
    <row r="14371">
      <c r="A14371" s="2"/>
      <c r="B14371" s="2"/>
      <c r="C14371" s="2"/>
      <c r="D14371" s="2"/>
      <c r="E14371" s="2"/>
      <c r="F14371" s="2"/>
      <c r="G14371" s="2"/>
      <c r="H14371" s="2"/>
      <c r="I14371" s="2"/>
      <c r="J14371" s="2"/>
      <c r="K14371" s="2"/>
      <c r="L14371" s="2"/>
      <c r="M14371" s="2"/>
      <c r="N14371" s="2"/>
      <c r="O14371" s="2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</row>
    <row r="14372">
      <c r="A14372" s="2"/>
      <c r="B14372" s="2"/>
      <c r="C14372" s="2"/>
      <c r="D14372" s="2"/>
      <c r="E14372" s="2"/>
      <c r="F14372" s="2"/>
      <c r="G14372" s="2"/>
      <c r="H14372" s="2"/>
      <c r="I14372" s="2"/>
      <c r="J14372" s="2"/>
      <c r="K14372" s="2"/>
      <c r="L14372" s="2"/>
      <c r="M14372" s="2"/>
      <c r="N14372" s="2"/>
      <c r="O14372" s="2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</row>
    <row r="14373">
      <c r="A14373" s="2"/>
      <c r="B14373" s="2"/>
      <c r="C14373" s="2"/>
      <c r="D14373" s="2"/>
      <c r="E14373" s="2"/>
      <c r="F14373" s="2"/>
      <c r="G14373" s="2"/>
      <c r="H14373" s="2"/>
      <c r="I14373" s="2"/>
      <c r="J14373" s="2"/>
      <c r="K14373" s="2"/>
      <c r="L14373" s="2"/>
      <c r="M14373" s="2"/>
      <c r="N14373" s="2"/>
      <c r="O14373" s="2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</row>
    <row r="14374">
      <c r="A14374" s="2"/>
      <c r="B14374" s="2"/>
      <c r="C14374" s="2"/>
      <c r="D14374" s="2"/>
      <c r="E14374" s="2"/>
      <c r="F14374" s="2"/>
      <c r="G14374" s="2"/>
      <c r="H14374" s="2"/>
      <c r="I14374" s="2"/>
      <c r="J14374" s="2"/>
      <c r="K14374" s="2"/>
      <c r="L14374" s="2"/>
      <c r="M14374" s="2"/>
      <c r="N14374" s="2"/>
      <c r="O14374" s="2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</row>
    <row r="14375">
      <c r="A14375" s="2"/>
      <c r="B14375" s="2"/>
      <c r="C14375" s="2"/>
      <c r="D14375" s="2"/>
      <c r="E14375" s="2"/>
      <c r="F14375" s="2"/>
      <c r="G14375" s="2"/>
      <c r="H14375" s="2"/>
      <c r="I14375" s="2"/>
      <c r="J14375" s="2"/>
      <c r="K14375" s="2"/>
      <c r="L14375" s="2"/>
      <c r="M14375" s="2"/>
      <c r="N14375" s="2"/>
      <c r="O14375" s="2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</row>
    <row r="14376">
      <c r="A14376" s="2"/>
      <c r="B14376" s="2"/>
      <c r="C14376" s="2"/>
      <c r="D14376" s="2"/>
      <c r="E14376" s="2"/>
      <c r="F14376" s="2"/>
      <c r="G14376" s="2"/>
      <c r="H14376" s="2"/>
      <c r="I14376" s="2"/>
      <c r="J14376" s="2"/>
      <c r="K14376" s="2"/>
      <c r="L14376" s="2"/>
      <c r="M14376" s="2"/>
      <c r="N14376" s="2"/>
      <c r="O14376" s="2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</row>
    <row r="14377">
      <c r="A14377" s="2"/>
      <c r="B14377" s="2"/>
      <c r="C14377" s="2"/>
      <c r="D14377" s="2"/>
      <c r="E14377" s="2"/>
      <c r="F14377" s="2"/>
      <c r="G14377" s="2"/>
      <c r="H14377" s="2"/>
      <c r="I14377" s="2"/>
      <c r="J14377" s="2"/>
      <c r="K14377" s="2"/>
      <c r="L14377" s="2"/>
      <c r="M14377" s="2"/>
      <c r="N14377" s="2"/>
      <c r="O14377" s="2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</row>
    <row r="14378">
      <c r="A14378" s="2"/>
      <c r="B14378" s="2"/>
      <c r="C14378" s="2"/>
      <c r="D14378" s="2"/>
      <c r="E14378" s="2"/>
      <c r="F14378" s="2"/>
      <c r="G14378" s="2"/>
      <c r="H14378" s="2"/>
      <c r="I14378" s="2"/>
      <c r="J14378" s="2"/>
      <c r="K14378" s="2"/>
      <c r="L14378" s="2"/>
      <c r="M14378" s="2"/>
      <c r="N14378" s="2"/>
      <c r="O14378" s="2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</row>
    <row r="14379">
      <c r="A14379" s="2"/>
      <c r="B14379" s="2"/>
      <c r="C14379" s="2"/>
      <c r="D14379" s="2"/>
      <c r="E14379" s="2"/>
      <c r="F14379" s="2"/>
      <c r="G14379" s="2"/>
      <c r="H14379" s="2"/>
      <c r="I14379" s="2"/>
      <c r="J14379" s="2"/>
      <c r="K14379" s="2"/>
      <c r="L14379" s="2"/>
      <c r="M14379" s="2"/>
      <c r="N14379" s="2"/>
      <c r="O14379" s="2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</row>
    <row r="14380">
      <c r="A14380" s="2"/>
      <c r="B14380" s="2"/>
      <c r="C14380" s="2"/>
      <c r="D14380" s="2"/>
      <c r="E14380" s="2"/>
      <c r="F14380" s="2"/>
      <c r="G14380" s="2"/>
      <c r="H14380" s="2"/>
      <c r="I14380" s="2"/>
      <c r="J14380" s="2"/>
      <c r="K14380" s="2"/>
      <c r="L14380" s="2"/>
      <c r="M14380" s="2"/>
      <c r="N14380" s="2"/>
      <c r="O14380" s="2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</row>
    <row r="14381">
      <c r="A14381" s="2"/>
      <c r="B14381" s="2"/>
      <c r="C14381" s="2"/>
      <c r="D14381" s="2"/>
      <c r="E14381" s="2"/>
      <c r="F14381" s="2"/>
      <c r="G14381" s="2"/>
      <c r="H14381" s="2"/>
      <c r="I14381" s="2"/>
      <c r="J14381" s="2"/>
      <c r="K14381" s="2"/>
      <c r="L14381" s="2"/>
      <c r="M14381" s="2"/>
      <c r="N14381" s="2"/>
      <c r="O14381" s="2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</row>
    <row r="14382">
      <c r="A14382" s="2"/>
      <c r="B14382" s="2"/>
      <c r="C14382" s="2"/>
      <c r="D14382" s="2"/>
      <c r="E14382" s="2"/>
      <c r="F14382" s="2"/>
      <c r="G14382" s="2"/>
      <c r="H14382" s="2"/>
      <c r="I14382" s="2"/>
      <c r="J14382" s="2"/>
      <c r="K14382" s="2"/>
      <c r="L14382" s="2"/>
      <c r="M14382" s="2"/>
      <c r="N14382" s="2"/>
      <c r="O14382" s="2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</row>
    <row r="14383">
      <c r="A14383" s="2"/>
      <c r="B14383" s="2"/>
      <c r="C14383" s="2"/>
      <c r="D14383" s="2"/>
      <c r="E14383" s="2"/>
      <c r="F14383" s="2"/>
      <c r="G14383" s="2"/>
      <c r="H14383" s="2"/>
      <c r="I14383" s="2"/>
      <c r="J14383" s="2"/>
      <c r="K14383" s="2"/>
      <c r="L14383" s="2"/>
      <c r="M14383" s="2"/>
      <c r="N14383" s="2"/>
      <c r="O14383" s="2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</row>
    <row r="14384">
      <c r="A14384" s="2"/>
      <c r="B14384" s="2"/>
      <c r="C14384" s="2"/>
      <c r="D14384" s="2"/>
      <c r="E14384" s="2"/>
      <c r="F14384" s="2"/>
      <c r="G14384" s="2"/>
      <c r="H14384" s="2"/>
      <c r="I14384" s="2"/>
      <c r="J14384" s="2"/>
      <c r="K14384" s="2"/>
      <c r="L14384" s="2"/>
      <c r="M14384" s="2"/>
      <c r="N14384" s="2"/>
      <c r="O14384" s="2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</row>
    <row r="14385">
      <c r="A14385" s="2"/>
      <c r="B14385" s="2"/>
      <c r="C14385" s="2"/>
      <c r="D14385" s="2"/>
      <c r="E14385" s="2"/>
      <c r="F14385" s="2"/>
      <c r="G14385" s="2"/>
      <c r="H14385" s="2"/>
      <c r="I14385" s="2"/>
      <c r="J14385" s="2"/>
      <c r="K14385" s="2"/>
      <c r="L14385" s="2"/>
      <c r="M14385" s="2"/>
      <c r="N14385" s="2"/>
      <c r="O14385" s="2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</row>
    <row r="14386">
      <c r="A14386" s="2"/>
      <c r="B14386" s="2"/>
      <c r="C14386" s="2"/>
      <c r="D14386" s="2"/>
      <c r="E14386" s="2"/>
      <c r="F14386" s="2"/>
      <c r="G14386" s="2"/>
      <c r="H14386" s="2"/>
      <c r="I14386" s="2"/>
      <c r="J14386" s="2"/>
      <c r="K14386" s="2"/>
      <c r="L14386" s="2"/>
      <c r="M14386" s="2"/>
      <c r="N14386" s="2"/>
      <c r="O14386" s="2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</row>
    <row r="14387">
      <c r="A14387" s="2"/>
      <c r="B14387" s="2"/>
      <c r="C14387" s="2"/>
      <c r="D14387" s="2"/>
      <c r="E14387" s="2"/>
      <c r="F14387" s="2"/>
      <c r="G14387" s="2"/>
      <c r="H14387" s="2"/>
      <c r="I14387" s="2"/>
      <c r="J14387" s="2"/>
      <c r="K14387" s="2"/>
      <c r="L14387" s="2"/>
      <c r="M14387" s="2"/>
      <c r="N14387" s="2"/>
      <c r="O14387" s="2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</row>
    <row r="14388">
      <c r="A14388" s="2"/>
      <c r="B14388" s="2"/>
      <c r="C14388" s="2"/>
      <c r="D14388" s="2"/>
      <c r="E14388" s="2"/>
      <c r="F14388" s="2"/>
      <c r="G14388" s="2"/>
      <c r="H14388" s="2"/>
      <c r="I14388" s="2"/>
      <c r="J14388" s="2"/>
      <c r="K14388" s="2"/>
      <c r="L14388" s="2"/>
      <c r="M14388" s="2"/>
      <c r="N14388" s="2"/>
      <c r="O14388" s="2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</row>
    <row r="14389">
      <c r="A14389" s="2"/>
      <c r="B14389" s="2"/>
      <c r="C14389" s="2"/>
      <c r="D14389" s="2"/>
      <c r="E14389" s="2"/>
      <c r="F14389" s="2"/>
      <c r="G14389" s="2"/>
      <c r="H14389" s="2"/>
      <c r="I14389" s="2"/>
      <c r="J14389" s="2"/>
      <c r="K14389" s="2"/>
      <c r="L14389" s="2"/>
      <c r="M14389" s="2"/>
      <c r="N14389" s="2"/>
      <c r="O14389" s="2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</row>
    <row r="14390">
      <c r="A14390" s="2"/>
      <c r="B14390" s="2"/>
      <c r="C14390" s="2"/>
      <c r="D14390" s="2"/>
      <c r="E14390" s="2"/>
      <c r="F14390" s="2"/>
      <c r="G14390" s="2"/>
      <c r="H14390" s="2"/>
      <c r="I14390" s="2"/>
      <c r="J14390" s="2"/>
      <c r="K14390" s="2"/>
      <c r="L14390" s="2"/>
      <c r="M14390" s="2"/>
      <c r="N14390" s="2"/>
      <c r="O14390" s="2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</row>
    <row r="14391">
      <c r="A14391" s="2"/>
      <c r="B14391" s="2"/>
      <c r="C14391" s="2"/>
      <c r="D14391" s="2"/>
      <c r="E14391" s="2"/>
      <c r="F14391" s="2"/>
      <c r="G14391" s="2"/>
      <c r="H14391" s="2"/>
      <c r="I14391" s="2"/>
      <c r="J14391" s="2"/>
      <c r="K14391" s="2"/>
      <c r="L14391" s="2"/>
      <c r="M14391" s="2"/>
      <c r="N14391" s="2"/>
      <c r="O14391" s="2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</row>
    <row r="14392">
      <c r="A14392" s="2"/>
      <c r="B14392" s="2"/>
      <c r="C14392" s="2"/>
      <c r="D14392" s="2"/>
      <c r="E14392" s="2"/>
      <c r="F14392" s="2"/>
      <c r="G14392" s="2"/>
      <c r="H14392" s="2"/>
      <c r="I14392" s="2"/>
      <c r="J14392" s="2"/>
      <c r="K14392" s="2"/>
      <c r="L14392" s="2"/>
      <c r="M14392" s="2"/>
      <c r="N14392" s="2"/>
      <c r="O14392" s="2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</row>
    <row r="14393">
      <c r="A14393" s="2"/>
      <c r="B14393" s="2"/>
      <c r="C14393" s="2"/>
      <c r="D14393" s="2"/>
      <c r="E14393" s="2"/>
      <c r="F14393" s="2"/>
      <c r="G14393" s="2"/>
      <c r="H14393" s="2"/>
      <c r="I14393" s="2"/>
      <c r="J14393" s="2"/>
      <c r="K14393" s="2"/>
      <c r="L14393" s="2"/>
      <c r="M14393" s="2"/>
      <c r="N14393" s="2"/>
      <c r="O14393" s="2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</row>
    <row r="14394">
      <c r="A14394" s="2"/>
      <c r="B14394" s="2"/>
      <c r="C14394" s="2"/>
      <c r="D14394" s="2"/>
      <c r="E14394" s="2"/>
      <c r="F14394" s="2"/>
      <c r="G14394" s="2"/>
      <c r="H14394" s="2"/>
      <c r="I14394" s="2"/>
      <c r="J14394" s="2"/>
      <c r="K14394" s="2"/>
      <c r="L14394" s="2"/>
      <c r="M14394" s="2"/>
      <c r="N14394" s="2"/>
      <c r="O14394" s="2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</row>
    <row r="14395">
      <c r="A14395" s="2"/>
      <c r="B14395" s="2"/>
      <c r="C14395" s="2"/>
      <c r="D14395" s="2"/>
      <c r="E14395" s="2"/>
      <c r="F14395" s="2"/>
      <c r="G14395" s="2"/>
      <c r="H14395" s="2"/>
      <c r="I14395" s="2"/>
      <c r="J14395" s="2"/>
      <c r="K14395" s="2"/>
      <c r="L14395" s="2"/>
      <c r="M14395" s="2"/>
      <c r="N14395" s="2"/>
      <c r="O14395" s="2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</row>
    <row r="14396">
      <c r="A14396" s="2"/>
      <c r="B14396" s="2"/>
      <c r="C14396" s="2"/>
      <c r="D14396" s="2"/>
      <c r="E14396" s="2"/>
      <c r="F14396" s="2"/>
      <c r="G14396" s="2"/>
      <c r="H14396" s="2"/>
      <c r="I14396" s="2"/>
      <c r="J14396" s="2"/>
      <c r="K14396" s="2"/>
      <c r="L14396" s="2"/>
      <c r="M14396" s="2"/>
      <c r="N14396" s="2"/>
      <c r="O14396" s="2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</row>
    <row r="14397">
      <c r="A14397" s="2"/>
      <c r="B14397" s="2"/>
      <c r="C14397" s="2"/>
      <c r="D14397" s="2"/>
      <c r="E14397" s="2"/>
      <c r="F14397" s="2"/>
      <c r="G14397" s="2"/>
      <c r="H14397" s="2"/>
      <c r="I14397" s="2"/>
      <c r="J14397" s="2"/>
      <c r="K14397" s="2"/>
      <c r="L14397" s="2"/>
      <c r="M14397" s="2"/>
      <c r="N14397" s="2"/>
      <c r="O14397" s="2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</row>
    <row r="14398">
      <c r="A14398" s="2"/>
      <c r="B14398" s="2"/>
      <c r="C14398" s="2"/>
      <c r="D14398" s="2"/>
      <c r="E14398" s="2"/>
      <c r="F14398" s="2"/>
      <c r="G14398" s="2"/>
      <c r="H14398" s="2"/>
      <c r="I14398" s="2"/>
      <c r="J14398" s="2"/>
      <c r="K14398" s="2"/>
      <c r="L14398" s="2"/>
      <c r="M14398" s="2"/>
      <c r="N14398" s="2"/>
      <c r="O14398" s="2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</row>
    <row r="14399">
      <c r="A14399" s="2"/>
      <c r="B14399" s="2"/>
      <c r="C14399" s="2"/>
      <c r="D14399" s="2"/>
      <c r="E14399" s="2"/>
      <c r="F14399" s="2"/>
      <c r="G14399" s="2"/>
      <c r="H14399" s="2"/>
      <c r="I14399" s="2"/>
      <c r="J14399" s="2"/>
      <c r="K14399" s="2"/>
      <c r="L14399" s="2"/>
      <c r="M14399" s="2"/>
      <c r="N14399" s="2"/>
      <c r="O14399" s="2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</row>
    <row r="14400">
      <c r="A14400" s="2"/>
      <c r="B14400" s="2"/>
      <c r="C14400" s="2"/>
      <c r="D14400" s="2"/>
      <c r="E14400" s="2"/>
      <c r="F14400" s="2"/>
      <c r="G14400" s="2"/>
      <c r="H14400" s="2"/>
      <c r="I14400" s="2"/>
      <c r="J14400" s="2"/>
      <c r="K14400" s="2"/>
      <c r="L14400" s="2"/>
      <c r="M14400" s="2"/>
      <c r="N14400" s="2"/>
      <c r="O14400" s="2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</row>
    <row r="14401">
      <c r="A14401" s="2"/>
      <c r="B14401" s="2"/>
      <c r="C14401" s="2"/>
      <c r="D14401" s="2"/>
      <c r="E14401" s="2"/>
      <c r="F14401" s="2"/>
      <c r="G14401" s="2"/>
      <c r="H14401" s="2"/>
      <c r="I14401" s="2"/>
      <c r="J14401" s="2"/>
      <c r="K14401" s="2"/>
      <c r="L14401" s="2"/>
      <c r="M14401" s="2"/>
      <c r="N14401" s="2"/>
      <c r="O14401" s="2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</row>
    <row r="14402">
      <c r="A14402" s="2"/>
      <c r="B14402" s="2"/>
      <c r="C14402" s="2"/>
      <c r="D14402" s="2"/>
      <c r="E14402" s="2"/>
      <c r="F14402" s="2"/>
      <c r="G14402" s="2"/>
      <c r="H14402" s="2"/>
      <c r="I14402" s="2"/>
      <c r="J14402" s="2"/>
      <c r="K14402" s="2"/>
      <c r="L14402" s="2"/>
      <c r="M14402" s="2"/>
      <c r="N14402" s="2"/>
      <c r="O14402" s="2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</row>
    <row r="14403">
      <c r="A14403" s="2"/>
      <c r="B14403" s="2"/>
      <c r="C14403" s="2"/>
      <c r="D14403" s="2"/>
      <c r="E14403" s="2"/>
      <c r="F14403" s="2"/>
      <c r="G14403" s="2"/>
      <c r="H14403" s="2"/>
      <c r="I14403" s="2"/>
      <c r="J14403" s="2"/>
      <c r="K14403" s="2"/>
      <c r="L14403" s="2"/>
      <c r="M14403" s="2"/>
      <c r="N14403" s="2"/>
      <c r="O14403" s="2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</row>
    <row r="14404">
      <c r="A14404" s="2"/>
      <c r="B14404" s="2"/>
      <c r="C14404" s="2"/>
      <c r="D14404" s="2"/>
      <c r="E14404" s="2"/>
      <c r="F14404" s="2"/>
      <c r="G14404" s="2"/>
      <c r="H14404" s="2"/>
      <c r="I14404" s="2"/>
      <c r="J14404" s="2"/>
      <c r="K14404" s="2"/>
      <c r="L14404" s="2"/>
      <c r="M14404" s="2"/>
      <c r="N14404" s="2"/>
      <c r="O14404" s="2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</row>
    <row r="14405">
      <c r="A14405" s="2"/>
      <c r="B14405" s="2"/>
      <c r="C14405" s="2"/>
      <c r="D14405" s="2"/>
      <c r="E14405" s="2"/>
      <c r="F14405" s="2"/>
      <c r="G14405" s="2"/>
      <c r="H14405" s="2"/>
      <c r="I14405" s="2"/>
      <c r="J14405" s="2"/>
      <c r="K14405" s="2"/>
      <c r="L14405" s="2"/>
      <c r="M14405" s="2"/>
      <c r="N14405" s="2"/>
      <c r="O14405" s="2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</row>
    <row r="14406">
      <c r="A14406" s="2"/>
      <c r="B14406" s="2"/>
      <c r="C14406" s="2"/>
      <c r="D14406" s="2"/>
      <c r="E14406" s="2"/>
      <c r="F14406" s="2"/>
      <c r="G14406" s="2"/>
      <c r="H14406" s="2"/>
      <c r="I14406" s="2"/>
      <c r="J14406" s="2"/>
      <c r="K14406" s="2"/>
      <c r="L14406" s="2"/>
      <c r="M14406" s="2"/>
      <c r="N14406" s="2"/>
      <c r="O14406" s="2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</row>
    <row r="14407">
      <c r="A14407" s="2"/>
      <c r="B14407" s="2"/>
      <c r="C14407" s="2"/>
      <c r="D14407" s="2"/>
      <c r="E14407" s="2"/>
      <c r="F14407" s="2"/>
      <c r="G14407" s="2"/>
      <c r="H14407" s="2"/>
      <c r="I14407" s="2"/>
      <c r="J14407" s="2"/>
      <c r="K14407" s="2"/>
      <c r="L14407" s="2"/>
      <c r="M14407" s="2"/>
      <c r="N14407" s="2"/>
      <c r="O14407" s="2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</row>
    <row r="14408">
      <c r="A14408" s="2"/>
      <c r="B14408" s="2"/>
      <c r="C14408" s="2"/>
      <c r="D14408" s="2"/>
      <c r="E14408" s="2"/>
      <c r="F14408" s="2"/>
      <c r="G14408" s="2"/>
      <c r="H14408" s="2"/>
      <c r="I14408" s="2"/>
      <c r="J14408" s="2"/>
      <c r="K14408" s="2"/>
      <c r="L14408" s="2"/>
      <c r="M14408" s="2"/>
      <c r="N14408" s="2"/>
      <c r="O14408" s="2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</row>
    <row r="14409">
      <c r="A14409" s="2"/>
      <c r="B14409" s="2"/>
      <c r="C14409" s="2"/>
      <c r="D14409" s="2"/>
      <c r="E14409" s="2"/>
      <c r="F14409" s="2"/>
      <c r="G14409" s="2"/>
      <c r="H14409" s="2"/>
      <c r="I14409" s="2"/>
      <c r="J14409" s="2"/>
      <c r="K14409" s="2"/>
      <c r="L14409" s="2"/>
      <c r="M14409" s="2"/>
      <c r="N14409" s="2"/>
      <c r="O14409" s="2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</row>
    <row r="14410">
      <c r="A14410" s="2"/>
      <c r="B14410" s="2"/>
      <c r="C14410" s="2"/>
      <c r="D14410" s="2"/>
      <c r="E14410" s="2"/>
      <c r="F14410" s="2"/>
      <c r="G14410" s="2"/>
      <c r="H14410" s="2"/>
      <c r="I14410" s="2"/>
      <c r="J14410" s="2"/>
      <c r="K14410" s="2"/>
      <c r="L14410" s="2"/>
      <c r="M14410" s="2"/>
      <c r="N14410" s="2"/>
      <c r="O14410" s="2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</row>
    <row r="14411">
      <c r="A14411" s="2"/>
      <c r="B14411" s="2"/>
      <c r="C14411" s="2"/>
      <c r="D14411" s="2"/>
      <c r="E14411" s="2"/>
      <c r="F14411" s="2"/>
      <c r="G14411" s="2"/>
      <c r="H14411" s="2"/>
      <c r="I14411" s="2"/>
      <c r="J14411" s="2"/>
      <c r="K14411" s="2"/>
      <c r="L14411" s="2"/>
      <c r="M14411" s="2"/>
      <c r="N14411" s="2"/>
      <c r="O14411" s="2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</row>
    <row r="14412">
      <c r="A14412" s="2"/>
      <c r="B14412" s="2"/>
      <c r="C14412" s="2"/>
      <c r="D14412" s="2"/>
      <c r="E14412" s="2"/>
      <c r="F14412" s="2"/>
      <c r="G14412" s="2"/>
      <c r="H14412" s="2"/>
      <c r="I14412" s="2"/>
      <c r="J14412" s="2"/>
      <c r="K14412" s="2"/>
      <c r="L14412" s="2"/>
      <c r="M14412" s="2"/>
      <c r="N14412" s="2"/>
      <c r="O14412" s="2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</row>
    <row r="14413">
      <c r="A14413" s="2"/>
      <c r="B14413" s="2"/>
      <c r="C14413" s="2"/>
      <c r="D14413" s="2"/>
      <c r="E14413" s="2"/>
      <c r="F14413" s="2"/>
      <c r="G14413" s="2"/>
      <c r="H14413" s="2"/>
      <c r="I14413" s="2"/>
      <c r="J14413" s="2"/>
      <c r="K14413" s="2"/>
      <c r="L14413" s="2"/>
      <c r="M14413" s="2"/>
      <c r="N14413" s="2"/>
      <c r="O14413" s="2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</row>
    <row r="14414">
      <c r="A14414" s="2"/>
      <c r="B14414" s="2"/>
      <c r="C14414" s="2"/>
      <c r="D14414" s="2"/>
      <c r="E14414" s="2"/>
      <c r="F14414" s="2"/>
      <c r="G14414" s="2"/>
      <c r="H14414" s="2"/>
      <c r="I14414" s="2"/>
      <c r="J14414" s="2"/>
      <c r="K14414" s="2"/>
      <c r="L14414" s="2"/>
      <c r="M14414" s="2"/>
      <c r="N14414" s="2"/>
      <c r="O14414" s="2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</row>
    <row r="14415">
      <c r="A14415" s="2"/>
      <c r="B14415" s="2"/>
      <c r="C14415" s="2"/>
      <c r="D14415" s="2"/>
      <c r="E14415" s="2"/>
      <c r="F14415" s="2"/>
      <c r="G14415" s="2"/>
      <c r="H14415" s="2"/>
      <c r="I14415" s="2"/>
      <c r="J14415" s="2"/>
      <c r="K14415" s="2"/>
      <c r="L14415" s="2"/>
      <c r="M14415" s="2"/>
      <c r="N14415" s="2"/>
      <c r="O14415" s="2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</row>
    <row r="14416">
      <c r="A14416" s="2"/>
      <c r="B14416" s="2"/>
      <c r="C14416" s="2"/>
      <c r="D14416" s="2"/>
      <c r="E14416" s="2"/>
      <c r="F14416" s="2"/>
      <c r="G14416" s="2"/>
      <c r="H14416" s="2"/>
      <c r="I14416" s="2"/>
      <c r="J14416" s="2"/>
      <c r="K14416" s="2"/>
      <c r="L14416" s="2"/>
      <c r="M14416" s="2"/>
      <c r="N14416" s="2"/>
      <c r="O14416" s="2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</row>
    <row r="14417">
      <c r="A14417" s="2"/>
      <c r="B14417" s="2"/>
      <c r="C14417" s="2"/>
      <c r="D14417" s="2"/>
      <c r="E14417" s="2"/>
      <c r="F14417" s="2"/>
      <c r="G14417" s="2"/>
      <c r="H14417" s="2"/>
      <c r="I14417" s="2"/>
      <c r="J14417" s="2"/>
      <c r="K14417" s="2"/>
      <c r="L14417" s="2"/>
      <c r="M14417" s="2"/>
      <c r="N14417" s="2"/>
      <c r="O14417" s="2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</row>
    <row r="14418">
      <c r="A14418" s="2"/>
      <c r="B14418" s="2"/>
      <c r="C14418" s="2"/>
      <c r="D14418" s="2"/>
      <c r="E14418" s="2"/>
      <c r="F14418" s="2"/>
      <c r="G14418" s="2"/>
      <c r="H14418" s="2"/>
      <c r="I14418" s="2"/>
      <c r="J14418" s="2"/>
      <c r="K14418" s="2"/>
      <c r="L14418" s="2"/>
      <c r="M14418" s="2"/>
      <c r="N14418" s="2"/>
      <c r="O14418" s="2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</row>
    <row r="14419">
      <c r="A14419" s="2"/>
      <c r="B14419" s="2"/>
      <c r="C14419" s="2"/>
      <c r="D14419" s="2"/>
      <c r="E14419" s="2"/>
      <c r="F14419" s="2"/>
      <c r="G14419" s="2"/>
      <c r="H14419" s="2"/>
      <c r="I14419" s="2"/>
      <c r="J14419" s="2"/>
      <c r="K14419" s="2"/>
      <c r="L14419" s="2"/>
      <c r="M14419" s="2"/>
      <c r="N14419" s="2"/>
      <c r="O14419" s="2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</row>
    <row r="14420">
      <c r="A14420" s="2"/>
      <c r="B14420" s="2"/>
      <c r="C14420" s="2"/>
      <c r="D14420" s="2"/>
      <c r="E14420" s="2"/>
      <c r="F14420" s="2"/>
      <c r="G14420" s="2"/>
      <c r="H14420" s="2"/>
      <c r="I14420" s="2"/>
      <c r="J14420" s="2"/>
      <c r="K14420" s="2"/>
      <c r="L14420" s="2"/>
      <c r="M14420" s="2"/>
      <c r="N14420" s="2"/>
      <c r="O14420" s="2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</row>
    <row r="14421">
      <c r="A14421" s="2"/>
      <c r="B14421" s="2"/>
      <c r="C14421" s="2"/>
      <c r="D14421" s="2"/>
      <c r="E14421" s="2"/>
      <c r="F14421" s="2"/>
      <c r="G14421" s="2"/>
      <c r="H14421" s="2"/>
      <c r="I14421" s="2"/>
      <c r="J14421" s="2"/>
      <c r="K14421" s="2"/>
      <c r="L14421" s="2"/>
      <c r="M14421" s="2"/>
      <c r="N14421" s="2"/>
      <c r="O14421" s="2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</row>
    <row r="14422">
      <c r="A14422" s="2"/>
      <c r="B14422" s="2"/>
      <c r="C14422" s="2"/>
      <c r="D14422" s="2"/>
      <c r="E14422" s="2"/>
      <c r="F14422" s="2"/>
      <c r="G14422" s="2"/>
      <c r="H14422" s="2"/>
      <c r="I14422" s="2"/>
      <c r="J14422" s="2"/>
      <c r="K14422" s="2"/>
      <c r="L14422" s="2"/>
      <c r="M14422" s="2"/>
      <c r="N14422" s="2"/>
      <c r="O14422" s="2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</row>
    <row r="14423">
      <c r="A14423" s="2"/>
      <c r="B14423" s="2"/>
      <c r="C14423" s="2"/>
      <c r="D14423" s="2"/>
      <c r="E14423" s="2"/>
      <c r="F14423" s="2"/>
      <c r="G14423" s="2"/>
      <c r="H14423" s="2"/>
      <c r="I14423" s="2"/>
      <c r="J14423" s="2"/>
      <c r="K14423" s="2"/>
      <c r="L14423" s="2"/>
      <c r="M14423" s="2"/>
      <c r="N14423" s="2"/>
      <c r="O14423" s="2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</row>
    <row r="14424">
      <c r="A14424" s="2"/>
      <c r="B14424" s="2"/>
      <c r="C14424" s="2"/>
      <c r="D14424" s="2"/>
      <c r="E14424" s="2"/>
      <c r="F14424" s="2"/>
      <c r="G14424" s="2"/>
      <c r="H14424" s="2"/>
      <c r="I14424" s="2"/>
      <c r="J14424" s="2"/>
      <c r="K14424" s="2"/>
      <c r="L14424" s="2"/>
      <c r="M14424" s="2"/>
      <c r="N14424" s="2"/>
      <c r="O14424" s="2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</row>
    <row r="14425">
      <c r="A14425" s="2"/>
      <c r="B14425" s="2"/>
      <c r="C14425" s="2"/>
      <c r="D14425" s="2"/>
      <c r="E14425" s="2"/>
      <c r="F14425" s="2"/>
      <c r="G14425" s="2"/>
      <c r="H14425" s="2"/>
      <c r="I14425" s="2"/>
      <c r="J14425" s="2"/>
      <c r="K14425" s="2"/>
      <c r="L14425" s="2"/>
      <c r="M14425" s="2"/>
      <c r="N14425" s="2"/>
      <c r="O14425" s="2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</row>
    <row r="14426">
      <c r="A14426" s="2"/>
      <c r="B14426" s="2"/>
      <c r="C14426" s="2"/>
      <c r="D14426" s="2"/>
      <c r="E14426" s="2"/>
      <c r="F14426" s="2"/>
      <c r="G14426" s="2"/>
      <c r="H14426" s="2"/>
      <c r="I14426" s="2"/>
      <c r="J14426" s="2"/>
      <c r="K14426" s="2"/>
      <c r="L14426" s="2"/>
      <c r="M14426" s="2"/>
      <c r="N14426" s="2"/>
      <c r="O14426" s="2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</row>
    <row r="14427">
      <c r="A14427" s="2"/>
      <c r="B14427" s="2"/>
      <c r="C14427" s="2"/>
      <c r="D14427" s="2"/>
      <c r="E14427" s="2"/>
      <c r="F14427" s="2"/>
      <c r="G14427" s="2"/>
      <c r="H14427" s="2"/>
      <c r="I14427" s="2"/>
      <c r="J14427" s="2"/>
      <c r="K14427" s="2"/>
      <c r="L14427" s="2"/>
      <c r="M14427" s="2"/>
      <c r="N14427" s="2"/>
      <c r="O14427" s="2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</row>
    <row r="14428">
      <c r="A14428" s="2"/>
      <c r="B14428" s="2"/>
      <c r="C14428" s="2"/>
      <c r="D14428" s="2"/>
      <c r="E14428" s="2"/>
      <c r="F14428" s="2"/>
      <c r="G14428" s="2"/>
      <c r="H14428" s="2"/>
      <c r="I14428" s="2"/>
      <c r="J14428" s="2"/>
      <c r="K14428" s="2"/>
      <c r="L14428" s="2"/>
      <c r="M14428" s="2"/>
      <c r="N14428" s="2"/>
      <c r="O14428" s="2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</row>
    <row r="14429">
      <c r="A14429" s="2"/>
      <c r="B14429" s="2"/>
      <c r="C14429" s="2"/>
      <c r="D14429" s="2"/>
      <c r="E14429" s="2"/>
      <c r="F14429" s="2"/>
      <c r="G14429" s="2"/>
      <c r="H14429" s="2"/>
      <c r="I14429" s="2"/>
      <c r="J14429" s="2"/>
      <c r="K14429" s="2"/>
      <c r="L14429" s="2"/>
      <c r="M14429" s="2"/>
      <c r="N14429" s="2"/>
      <c r="O14429" s="2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</row>
    <row r="14430">
      <c r="A14430" s="2"/>
      <c r="B14430" s="2"/>
      <c r="C14430" s="2"/>
      <c r="D14430" s="2"/>
      <c r="E14430" s="2"/>
      <c r="F14430" s="2"/>
      <c r="G14430" s="2"/>
      <c r="H14430" s="2"/>
      <c r="I14430" s="2"/>
      <c r="J14430" s="2"/>
      <c r="K14430" s="2"/>
      <c r="L14430" s="2"/>
      <c r="M14430" s="2"/>
      <c r="N14430" s="2"/>
      <c r="O14430" s="2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</row>
    <row r="14431">
      <c r="A14431" s="2"/>
      <c r="B14431" s="2"/>
      <c r="C14431" s="2"/>
      <c r="D14431" s="2"/>
      <c r="E14431" s="2"/>
      <c r="F14431" s="2"/>
      <c r="G14431" s="2"/>
      <c r="H14431" s="2"/>
      <c r="I14431" s="2"/>
      <c r="J14431" s="2"/>
      <c r="K14431" s="2"/>
      <c r="L14431" s="2"/>
      <c r="M14431" s="2"/>
      <c r="N14431" s="2"/>
      <c r="O14431" s="2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</row>
    <row r="14432">
      <c r="A14432" s="2"/>
      <c r="B14432" s="2"/>
      <c r="C14432" s="2"/>
      <c r="D14432" s="2"/>
      <c r="E14432" s="2"/>
      <c r="F14432" s="2"/>
      <c r="G14432" s="2"/>
      <c r="H14432" s="2"/>
      <c r="I14432" s="2"/>
      <c r="J14432" s="2"/>
      <c r="K14432" s="2"/>
      <c r="L14432" s="2"/>
      <c r="M14432" s="2"/>
      <c r="N14432" s="2"/>
      <c r="O14432" s="2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</row>
    <row r="14433">
      <c r="A14433" s="2"/>
      <c r="B14433" s="2"/>
      <c r="C14433" s="2"/>
      <c r="D14433" s="2"/>
      <c r="E14433" s="2"/>
      <c r="F14433" s="2"/>
      <c r="G14433" s="2"/>
      <c r="H14433" s="2"/>
      <c r="I14433" s="2"/>
      <c r="J14433" s="2"/>
      <c r="K14433" s="2"/>
      <c r="L14433" s="2"/>
      <c r="M14433" s="2"/>
      <c r="N14433" s="2"/>
      <c r="O14433" s="2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</row>
    <row r="14434">
      <c r="A14434" s="2"/>
      <c r="B14434" s="2"/>
      <c r="C14434" s="2"/>
      <c r="D14434" s="2"/>
      <c r="E14434" s="2"/>
      <c r="F14434" s="2"/>
      <c r="G14434" s="2"/>
      <c r="H14434" s="2"/>
      <c r="I14434" s="2"/>
      <c r="J14434" s="2"/>
      <c r="K14434" s="2"/>
      <c r="L14434" s="2"/>
      <c r="M14434" s="2"/>
      <c r="N14434" s="2"/>
      <c r="O14434" s="2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</row>
    <row r="14435">
      <c r="A14435" s="2"/>
      <c r="B14435" s="2"/>
      <c r="C14435" s="2"/>
      <c r="D14435" s="2"/>
      <c r="E14435" s="2"/>
      <c r="F14435" s="2"/>
      <c r="G14435" s="2"/>
      <c r="H14435" s="2"/>
      <c r="I14435" s="2"/>
      <c r="J14435" s="2"/>
      <c r="K14435" s="2"/>
      <c r="L14435" s="2"/>
      <c r="M14435" s="2"/>
      <c r="N14435" s="2"/>
      <c r="O14435" s="2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</row>
    <row r="14436">
      <c r="A14436" s="2"/>
      <c r="B14436" s="2"/>
      <c r="C14436" s="2"/>
      <c r="D14436" s="2"/>
      <c r="E14436" s="2"/>
      <c r="F14436" s="2"/>
      <c r="G14436" s="2"/>
      <c r="H14436" s="2"/>
      <c r="I14436" s="2"/>
      <c r="J14436" s="2"/>
      <c r="K14436" s="2"/>
      <c r="L14436" s="2"/>
      <c r="M14436" s="2"/>
      <c r="N14436" s="2"/>
      <c r="O14436" s="2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</row>
    <row r="14437">
      <c r="A14437" s="2"/>
      <c r="B14437" s="2"/>
      <c r="C14437" s="2"/>
      <c r="D14437" s="2"/>
      <c r="E14437" s="2"/>
      <c r="F14437" s="2"/>
      <c r="G14437" s="2"/>
      <c r="H14437" s="2"/>
      <c r="I14437" s="2"/>
      <c r="J14437" s="2"/>
      <c r="K14437" s="2"/>
      <c r="L14437" s="2"/>
      <c r="M14437" s="2"/>
      <c r="N14437" s="2"/>
      <c r="O14437" s="2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</row>
    <row r="14438">
      <c r="A14438" s="2"/>
      <c r="B14438" s="2"/>
      <c r="C14438" s="2"/>
      <c r="D14438" s="2"/>
      <c r="E14438" s="2"/>
      <c r="F14438" s="2"/>
      <c r="G14438" s="2"/>
      <c r="H14438" s="2"/>
      <c r="I14438" s="2"/>
      <c r="J14438" s="2"/>
      <c r="K14438" s="2"/>
      <c r="L14438" s="2"/>
      <c r="M14438" s="2"/>
      <c r="N14438" s="2"/>
      <c r="O14438" s="2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</row>
    <row r="14439">
      <c r="A14439" s="2"/>
      <c r="B14439" s="2"/>
      <c r="C14439" s="2"/>
      <c r="D14439" s="2"/>
      <c r="E14439" s="2"/>
      <c r="F14439" s="2"/>
      <c r="G14439" s="2"/>
      <c r="H14439" s="2"/>
      <c r="I14439" s="2"/>
      <c r="J14439" s="2"/>
      <c r="K14439" s="2"/>
      <c r="L14439" s="2"/>
      <c r="M14439" s="2"/>
      <c r="N14439" s="2"/>
      <c r="O14439" s="2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</row>
    <row r="14440">
      <c r="A14440" s="2"/>
      <c r="B14440" s="2"/>
      <c r="C14440" s="2"/>
      <c r="D14440" s="2"/>
      <c r="E14440" s="2"/>
      <c r="F14440" s="2"/>
      <c r="G14440" s="2"/>
      <c r="H14440" s="2"/>
      <c r="I14440" s="2"/>
      <c r="J14440" s="2"/>
      <c r="K14440" s="2"/>
      <c r="L14440" s="2"/>
      <c r="M14440" s="2"/>
      <c r="N14440" s="2"/>
      <c r="O14440" s="2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</row>
    <row r="14441">
      <c r="A14441" s="2"/>
      <c r="B14441" s="2"/>
      <c r="C14441" s="2"/>
      <c r="D14441" s="2"/>
      <c r="E14441" s="2"/>
      <c r="F14441" s="2"/>
      <c r="G14441" s="2"/>
      <c r="H14441" s="2"/>
      <c r="I14441" s="2"/>
      <c r="J14441" s="2"/>
      <c r="K14441" s="2"/>
      <c r="L14441" s="2"/>
      <c r="M14441" s="2"/>
      <c r="N14441" s="2"/>
      <c r="O14441" s="2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</row>
    <row r="14442">
      <c r="A14442" s="2"/>
      <c r="B14442" s="2"/>
      <c r="C14442" s="2"/>
      <c r="D14442" s="2"/>
      <c r="E14442" s="2"/>
      <c r="F14442" s="2"/>
      <c r="G14442" s="2"/>
      <c r="H14442" s="2"/>
      <c r="I14442" s="2"/>
      <c r="J14442" s="2"/>
      <c r="K14442" s="2"/>
      <c r="L14442" s="2"/>
      <c r="M14442" s="2"/>
      <c r="N14442" s="2"/>
      <c r="O14442" s="2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</row>
    <row r="14443">
      <c r="A14443" s="2"/>
      <c r="B14443" s="2"/>
      <c r="C14443" s="2"/>
      <c r="D14443" s="2"/>
      <c r="E14443" s="2"/>
      <c r="F14443" s="2"/>
      <c r="G14443" s="2"/>
      <c r="H14443" s="2"/>
      <c r="I14443" s="2"/>
      <c r="J14443" s="2"/>
      <c r="K14443" s="2"/>
      <c r="L14443" s="2"/>
      <c r="M14443" s="2"/>
      <c r="N14443" s="2"/>
      <c r="O14443" s="2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</row>
    <row r="14444">
      <c r="A14444" s="2"/>
      <c r="B14444" s="2"/>
      <c r="C14444" s="2"/>
      <c r="D14444" s="2"/>
      <c r="E14444" s="2"/>
      <c r="F14444" s="2"/>
      <c r="G14444" s="2"/>
      <c r="H14444" s="2"/>
      <c r="I14444" s="2"/>
      <c r="J14444" s="2"/>
      <c r="K14444" s="2"/>
      <c r="L14444" s="2"/>
      <c r="M14444" s="2"/>
      <c r="N14444" s="2"/>
      <c r="O14444" s="2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</row>
    <row r="14445">
      <c r="A14445" s="2"/>
      <c r="B14445" s="2"/>
      <c r="C14445" s="2"/>
      <c r="D14445" s="2"/>
      <c r="E14445" s="2"/>
      <c r="F14445" s="2"/>
      <c r="G14445" s="2"/>
      <c r="H14445" s="2"/>
      <c r="I14445" s="2"/>
      <c r="J14445" s="2"/>
      <c r="K14445" s="2"/>
      <c r="L14445" s="2"/>
      <c r="M14445" s="2"/>
      <c r="N14445" s="2"/>
      <c r="O14445" s="2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</row>
    <row r="14446">
      <c r="A14446" s="2"/>
      <c r="B14446" s="2"/>
      <c r="C14446" s="2"/>
      <c r="D14446" s="2"/>
      <c r="E14446" s="2"/>
      <c r="F14446" s="2"/>
      <c r="G14446" s="2"/>
      <c r="H14446" s="2"/>
      <c r="I14446" s="2"/>
      <c r="J14446" s="2"/>
      <c r="K14446" s="2"/>
      <c r="L14446" s="2"/>
      <c r="M14446" s="2"/>
      <c r="N14446" s="2"/>
      <c r="O14446" s="2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</row>
    <row r="14447">
      <c r="A14447" s="2"/>
      <c r="B14447" s="2"/>
      <c r="C14447" s="2"/>
      <c r="D14447" s="2"/>
      <c r="E14447" s="2"/>
      <c r="F14447" s="2"/>
      <c r="G14447" s="2"/>
      <c r="H14447" s="2"/>
      <c r="I14447" s="2"/>
      <c r="J14447" s="2"/>
      <c r="K14447" s="2"/>
      <c r="L14447" s="2"/>
      <c r="M14447" s="2"/>
      <c r="N14447" s="2"/>
      <c r="O14447" s="2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</row>
    <row r="14448">
      <c r="A14448" s="2"/>
      <c r="B14448" s="2"/>
      <c r="C14448" s="2"/>
      <c r="D14448" s="2"/>
      <c r="E14448" s="2"/>
      <c r="F14448" s="2"/>
      <c r="G14448" s="2"/>
      <c r="H14448" s="2"/>
      <c r="I14448" s="2"/>
      <c r="J14448" s="2"/>
      <c r="K14448" s="2"/>
      <c r="L14448" s="2"/>
      <c r="M14448" s="2"/>
      <c r="N14448" s="2"/>
      <c r="O14448" s="2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</row>
    <row r="14449">
      <c r="A14449" s="2"/>
      <c r="B14449" s="2"/>
      <c r="C14449" s="2"/>
      <c r="D14449" s="2"/>
      <c r="E14449" s="2"/>
      <c r="F14449" s="2"/>
      <c r="G14449" s="2"/>
      <c r="H14449" s="2"/>
      <c r="I14449" s="2"/>
      <c r="J14449" s="2"/>
      <c r="K14449" s="2"/>
      <c r="L14449" s="2"/>
      <c r="M14449" s="2"/>
      <c r="N14449" s="2"/>
      <c r="O14449" s="2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</row>
    <row r="14450">
      <c r="A14450" s="2"/>
      <c r="B14450" s="2"/>
      <c r="C14450" s="2"/>
      <c r="D14450" s="2"/>
      <c r="E14450" s="2"/>
      <c r="F14450" s="2"/>
      <c r="G14450" s="2"/>
      <c r="H14450" s="2"/>
      <c r="I14450" s="2"/>
      <c r="J14450" s="2"/>
      <c r="K14450" s="2"/>
      <c r="L14450" s="2"/>
      <c r="M14450" s="2"/>
      <c r="N14450" s="2"/>
      <c r="O14450" s="2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</row>
    <row r="14451">
      <c r="A14451" s="2"/>
      <c r="B14451" s="2"/>
      <c r="C14451" s="2"/>
      <c r="D14451" s="2"/>
      <c r="E14451" s="2"/>
      <c r="F14451" s="2"/>
      <c r="G14451" s="2"/>
      <c r="H14451" s="2"/>
      <c r="I14451" s="2"/>
      <c r="J14451" s="2"/>
      <c r="K14451" s="2"/>
      <c r="L14451" s="2"/>
      <c r="M14451" s="2"/>
      <c r="N14451" s="2"/>
      <c r="O14451" s="2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</row>
    <row r="14452">
      <c r="A14452" s="2"/>
      <c r="B14452" s="2"/>
      <c r="C14452" s="2"/>
      <c r="D14452" s="2"/>
      <c r="E14452" s="2"/>
      <c r="F14452" s="2"/>
      <c r="G14452" s="2"/>
      <c r="H14452" s="2"/>
      <c r="I14452" s="2"/>
      <c r="J14452" s="2"/>
      <c r="K14452" s="2"/>
      <c r="L14452" s="2"/>
      <c r="M14452" s="2"/>
      <c r="N14452" s="2"/>
      <c r="O14452" s="2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</row>
    <row r="14453">
      <c r="A14453" s="2"/>
      <c r="B14453" s="2"/>
      <c r="C14453" s="2"/>
      <c r="D14453" s="2"/>
      <c r="E14453" s="2"/>
      <c r="F14453" s="2"/>
      <c r="G14453" s="2"/>
      <c r="H14453" s="2"/>
      <c r="I14453" s="2"/>
      <c r="J14453" s="2"/>
      <c r="K14453" s="2"/>
      <c r="L14453" s="2"/>
      <c r="M14453" s="2"/>
      <c r="N14453" s="2"/>
      <c r="O14453" s="2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</row>
    <row r="14454">
      <c r="A14454" s="2"/>
      <c r="B14454" s="2"/>
      <c r="C14454" s="2"/>
      <c r="D14454" s="2"/>
      <c r="E14454" s="2"/>
      <c r="F14454" s="2"/>
      <c r="G14454" s="2"/>
      <c r="H14454" s="2"/>
      <c r="I14454" s="2"/>
      <c r="J14454" s="2"/>
      <c r="K14454" s="2"/>
      <c r="L14454" s="2"/>
      <c r="M14454" s="2"/>
      <c r="N14454" s="2"/>
      <c r="O14454" s="2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</row>
    <row r="14455">
      <c r="A14455" s="2"/>
      <c r="B14455" s="2"/>
      <c r="C14455" s="2"/>
      <c r="D14455" s="2"/>
      <c r="E14455" s="2"/>
      <c r="F14455" s="2"/>
      <c r="G14455" s="2"/>
      <c r="H14455" s="2"/>
      <c r="I14455" s="2"/>
      <c r="J14455" s="2"/>
      <c r="K14455" s="2"/>
      <c r="L14455" s="2"/>
      <c r="M14455" s="2"/>
      <c r="N14455" s="2"/>
      <c r="O14455" s="2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</row>
    <row r="14456">
      <c r="A14456" s="2"/>
      <c r="B14456" s="2"/>
      <c r="C14456" s="2"/>
      <c r="D14456" s="2"/>
      <c r="E14456" s="2"/>
      <c r="F14456" s="2"/>
      <c r="G14456" s="2"/>
      <c r="H14456" s="2"/>
      <c r="I14456" s="2"/>
      <c r="J14456" s="2"/>
      <c r="K14456" s="2"/>
      <c r="L14456" s="2"/>
      <c r="M14456" s="2"/>
      <c r="N14456" s="2"/>
      <c r="O14456" s="2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</row>
    <row r="14457">
      <c r="A14457" s="2"/>
      <c r="B14457" s="2"/>
      <c r="C14457" s="2"/>
      <c r="D14457" s="2"/>
      <c r="E14457" s="2"/>
      <c r="F14457" s="2"/>
      <c r="G14457" s="2"/>
      <c r="H14457" s="2"/>
      <c r="I14457" s="2"/>
      <c r="J14457" s="2"/>
      <c r="K14457" s="2"/>
      <c r="L14457" s="2"/>
      <c r="M14457" s="2"/>
      <c r="N14457" s="2"/>
      <c r="O14457" s="2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</row>
    <row r="14458">
      <c r="A14458" s="2"/>
      <c r="B14458" s="2"/>
      <c r="C14458" s="2"/>
      <c r="D14458" s="2"/>
      <c r="E14458" s="2"/>
      <c r="F14458" s="2"/>
      <c r="G14458" s="2"/>
      <c r="H14458" s="2"/>
      <c r="I14458" s="2"/>
      <c r="J14458" s="2"/>
      <c r="K14458" s="2"/>
      <c r="L14458" s="2"/>
      <c r="M14458" s="2"/>
      <c r="N14458" s="2"/>
      <c r="O14458" s="2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</row>
    <row r="14459">
      <c r="A14459" s="2"/>
      <c r="B14459" s="2"/>
      <c r="C14459" s="2"/>
      <c r="D14459" s="2"/>
      <c r="E14459" s="2"/>
      <c r="F14459" s="2"/>
      <c r="G14459" s="2"/>
      <c r="H14459" s="2"/>
      <c r="I14459" s="2"/>
      <c r="J14459" s="2"/>
      <c r="K14459" s="2"/>
      <c r="L14459" s="2"/>
      <c r="M14459" s="2"/>
      <c r="N14459" s="2"/>
      <c r="O14459" s="2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</row>
    <row r="14460">
      <c r="A14460" s="2"/>
      <c r="B14460" s="2"/>
      <c r="C14460" s="2"/>
      <c r="D14460" s="2"/>
      <c r="E14460" s="2"/>
      <c r="F14460" s="2"/>
      <c r="G14460" s="2"/>
      <c r="H14460" s="2"/>
      <c r="I14460" s="2"/>
      <c r="J14460" s="2"/>
      <c r="K14460" s="2"/>
      <c r="L14460" s="2"/>
      <c r="M14460" s="2"/>
      <c r="N14460" s="2"/>
      <c r="O14460" s="2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</row>
    <row r="14461">
      <c r="A14461" s="2"/>
      <c r="B14461" s="2"/>
      <c r="C14461" s="2"/>
      <c r="D14461" s="2"/>
      <c r="E14461" s="2"/>
      <c r="F14461" s="2"/>
      <c r="G14461" s="2"/>
      <c r="H14461" s="2"/>
      <c r="I14461" s="2"/>
      <c r="J14461" s="2"/>
      <c r="K14461" s="2"/>
      <c r="L14461" s="2"/>
      <c r="M14461" s="2"/>
      <c r="N14461" s="2"/>
      <c r="O14461" s="2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</row>
    <row r="14462">
      <c r="A14462" s="2"/>
      <c r="B14462" s="2"/>
      <c r="C14462" s="2"/>
      <c r="D14462" s="2"/>
      <c r="E14462" s="2"/>
      <c r="F14462" s="2"/>
      <c r="G14462" s="2"/>
      <c r="H14462" s="2"/>
      <c r="I14462" s="2"/>
      <c r="J14462" s="2"/>
      <c r="K14462" s="2"/>
      <c r="L14462" s="2"/>
      <c r="M14462" s="2"/>
      <c r="N14462" s="2"/>
      <c r="O14462" s="2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</row>
    <row r="14463">
      <c r="A14463" s="2"/>
      <c r="B14463" s="2"/>
      <c r="C14463" s="2"/>
      <c r="D14463" s="2"/>
      <c r="E14463" s="2"/>
      <c r="F14463" s="2"/>
      <c r="G14463" s="2"/>
      <c r="H14463" s="2"/>
      <c r="I14463" s="2"/>
      <c r="J14463" s="2"/>
      <c r="K14463" s="2"/>
      <c r="L14463" s="2"/>
      <c r="M14463" s="2"/>
      <c r="N14463" s="2"/>
      <c r="O14463" s="2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</row>
    <row r="14464">
      <c r="A14464" s="2"/>
      <c r="B14464" s="2"/>
      <c r="C14464" s="2"/>
      <c r="D14464" s="2"/>
      <c r="E14464" s="2"/>
      <c r="F14464" s="2"/>
      <c r="G14464" s="2"/>
      <c r="H14464" s="2"/>
      <c r="I14464" s="2"/>
      <c r="J14464" s="2"/>
      <c r="K14464" s="2"/>
      <c r="L14464" s="2"/>
      <c r="M14464" s="2"/>
      <c r="N14464" s="2"/>
      <c r="O14464" s="2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</row>
    <row r="14465">
      <c r="A14465" s="2"/>
      <c r="B14465" s="2"/>
      <c r="C14465" s="2"/>
      <c r="D14465" s="2"/>
      <c r="E14465" s="2"/>
      <c r="F14465" s="2"/>
      <c r="G14465" s="2"/>
      <c r="H14465" s="2"/>
      <c r="I14465" s="2"/>
      <c r="J14465" s="2"/>
      <c r="K14465" s="2"/>
      <c r="L14465" s="2"/>
      <c r="M14465" s="2"/>
      <c r="N14465" s="2"/>
      <c r="O14465" s="2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</row>
    <row r="14466">
      <c r="A14466" s="2"/>
      <c r="B14466" s="2"/>
      <c r="C14466" s="2"/>
      <c r="D14466" s="2"/>
      <c r="E14466" s="2"/>
      <c r="F14466" s="2"/>
      <c r="G14466" s="2"/>
      <c r="H14466" s="2"/>
      <c r="I14466" s="2"/>
      <c r="J14466" s="2"/>
      <c r="K14466" s="2"/>
      <c r="L14466" s="2"/>
      <c r="M14466" s="2"/>
      <c r="N14466" s="2"/>
      <c r="O14466" s="2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</row>
    <row r="14467">
      <c r="A14467" s="2"/>
      <c r="B14467" s="2"/>
      <c r="C14467" s="2"/>
      <c r="D14467" s="2"/>
      <c r="E14467" s="2"/>
      <c r="F14467" s="2"/>
      <c r="G14467" s="2"/>
      <c r="H14467" s="2"/>
      <c r="I14467" s="2"/>
      <c r="J14467" s="2"/>
      <c r="K14467" s="2"/>
      <c r="L14467" s="2"/>
      <c r="M14467" s="2"/>
      <c r="N14467" s="2"/>
      <c r="O14467" s="2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</row>
    <row r="14468">
      <c r="A14468" s="2"/>
      <c r="B14468" s="2"/>
      <c r="C14468" s="2"/>
      <c r="D14468" s="2"/>
      <c r="E14468" s="2"/>
      <c r="F14468" s="2"/>
      <c r="G14468" s="2"/>
      <c r="H14468" s="2"/>
      <c r="I14468" s="2"/>
      <c r="J14468" s="2"/>
      <c r="K14468" s="2"/>
      <c r="L14468" s="2"/>
      <c r="M14468" s="2"/>
      <c r="N14468" s="2"/>
      <c r="O14468" s="2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</row>
    <row r="14469">
      <c r="A14469" s="2"/>
      <c r="B14469" s="2"/>
      <c r="C14469" s="2"/>
      <c r="D14469" s="2"/>
      <c r="E14469" s="2"/>
      <c r="F14469" s="2"/>
      <c r="G14469" s="2"/>
      <c r="H14469" s="2"/>
      <c r="I14469" s="2"/>
      <c r="J14469" s="2"/>
      <c r="K14469" s="2"/>
      <c r="L14469" s="2"/>
      <c r="M14469" s="2"/>
      <c r="N14469" s="2"/>
      <c r="O14469" s="2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</row>
    <row r="14470">
      <c r="A14470" s="2"/>
      <c r="B14470" s="2"/>
      <c r="C14470" s="2"/>
      <c r="D14470" s="2"/>
      <c r="E14470" s="2"/>
      <c r="F14470" s="2"/>
      <c r="G14470" s="2"/>
      <c r="H14470" s="2"/>
      <c r="I14470" s="2"/>
      <c r="J14470" s="2"/>
      <c r="K14470" s="2"/>
      <c r="L14470" s="2"/>
      <c r="M14470" s="2"/>
      <c r="N14470" s="2"/>
      <c r="O14470" s="2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</row>
    <row r="14471">
      <c r="A14471" s="2"/>
      <c r="B14471" s="2"/>
      <c r="C14471" s="2"/>
      <c r="D14471" s="2"/>
      <c r="E14471" s="2"/>
      <c r="F14471" s="2"/>
      <c r="G14471" s="2"/>
      <c r="H14471" s="2"/>
      <c r="I14471" s="2"/>
      <c r="J14471" s="2"/>
      <c r="K14471" s="2"/>
      <c r="L14471" s="2"/>
      <c r="M14471" s="2"/>
      <c r="N14471" s="2"/>
      <c r="O14471" s="2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</row>
    <row r="14472">
      <c r="A14472" s="2"/>
      <c r="B14472" s="2"/>
      <c r="C14472" s="2"/>
      <c r="D14472" s="2"/>
      <c r="E14472" s="2"/>
      <c r="F14472" s="2"/>
      <c r="G14472" s="2"/>
      <c r="H14472" s="2"/>
      <c r="I14472" s="2"/>
      <c r="J14472" s="2"/>
      <c r="K14472" s="2"/>
      <c r="L14472" s="2"/>
      <c r="M14472" s="2"/>
      <c r="N14472" s="2"/>
      <c r="O14472" s="2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</row>
    <row r="14473">
      <c r="A14473" s="2"/>
      <c r="B14473" s="2"/>
      <c r="C14473" s="2"/>
      <c r="D14473" s="2"/>
      <c r="E14473" s="2"/>
      <c r="F14473" s="2"/>
      <c r="G14473" s="2"/>
      <c r="H14473" s="2"/>
      <c r="I14473" s="2"/>
      <c r="J14473" s="2"/>
      <c r="K14473" s="2"/>
      <c r="L14473" s="2"/>
      <c r="M14473" s="2"/>
      <c r="N14473" s="2"/>
      <c r="O14473" s="2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</row>
    <row r="14474">
      <c r="A14474" s="2"/>
      <c r="B14474" s="2"/>
      <c r="C14474" s="2"/>
      <c r="D14474" s="2"/>
      <c r="E14474" s="2"/>
      <c r="F14474" s="2"/>
      <c r="G14474" s="2"/>
      <c r="H14474" s="2"/>
      <c r="I14474" s="2"/>
      <c r="J14474" s="2"/>
      <c r="K14474" s="2"/>
      <c r="L14474" s="2"/>
      <c r="M14474" s="2"/>
      <c r="N14474" s="2"/>
      <c r="O14474" s="2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</row>
    <row r="14475">
      <c r="A14475" s="2"/>
      <c r="B14475" s="2"/>
      <c r="C14475" s="2"/>
      <c r="D14475" s="2"/>
      <c r="E14475" s="2"/>
      <c r="F14475" s="2"/>
      <c r="G14475" s="2"/>
      <c r="H14475" s="2"/>
      <c r="I14475" s="2"/>
      <c r="J14475" s="2"/>
      <c r="K14475" s="2"/>
      <c r="L14475" s="2"/>
      <c r="M14475" s="2"/>
      <c r="N14475" s="2"/>
      <c r="O14475" s="2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</row>
    <row r="14476">
      <c r="A14476" s="2"/>
      <c r="B14476" s="2"/>
      <c r="C14476" s="2"/>
      <c r="D14476" s="2"/>
      <c r="E14476" s="2"/>
      <c r="F14476" s="2"/>
      <c r="G14476" s="2"/>
      <c r="H14476" s="2"/>
      <c r="I14476" s="2"/>
      <c r="J14476" s="2"/>
      <c r="K14476" s="2"/>
      <c r="L14476" s="2"/>
      <c r="M14476" s="2"/>
      <c r="N14476" s="2"/>
      <c r="O14476" s="2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</row>
    <row r="14477">
      <c r="A14477" s="2"/>
      <c r="B14477" s="2"/>
      <c r="C14477" s="2"/>
      <c r="D14477" s="2"/>
      <c r="E14477" s="2"/>
      <c r="F14477" s="2"/>
      <c r="G14477" s="2"/>
      <c r="H14477" s="2"/>
      <c r="I14477" s="2"/>
      <c r="J14477" s="2"/>
      <c r="K14477" s="2"/>
      <c r="L14477" s="2"/>
      <c r="M14477" s="2"/>
      <c r="N14477" s="2"/>
      <c r="O14477" s="2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</row>
    <row r="14478">
      <c r="A14478" s="2"/>
      <c r="B14478" s="2"/>
      <c r="C14478" s="2"/>
      <c r="D14478" s="2"/>
      <c r="E14478" s="2"/>
      <c r="F14478" s="2"/>
      <c r="G14478" s="2"/>
      <c r="H14478" s="2"/>
      <c r="I14478" s="2"/>
      <c r="J14478" s="2"/>
      <c r="K14478" s="2"/>
      <c r="L14478" s="2"/>
      <c r="M14478" s="2"/>
      <c r="N14478" s="2"/>
      <c r="O14478" s="2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</row>
    <row r="14479">
      <c r="A14479" s="2"/>
      <c r="B14479" s="2"/>
      <c r="C14479" s="2"/>
      <c r="D14479" s="2"/>
      <c r="E14479" s="2"/>
      <c r="F14479" s="2"/>
      <c r="G14479" s="2"/>
      <c r="H14479" s="2"/>
      <c r="I14479" s="2"/>
      <c r="J14479" s="2"/>
      <c r="K14479" s="2"/>
      <c r="L14479" s="2"/>
      <c r="M14479" s="2"/>
      <c r="N14479" s="2"/>
      <c r="O14479" s="2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</row>
    <row r="14480">
      <c r="A14480" s="2"/>
      <c r="B14480" s="2"/>
      <c r="C14480" s="2"/>
      <c r="D14480" s="2"/>
      <c r="E14480" s="2"/>
      <c r="F14480" s="2"/>
      <c r="G14480" s="2"/>
      <c r="H14480" s="2"/>
      <c r="I14480" s="2"/>
      <c r="J14480" s="2"/>
      <c r="K14480" s="2"/>
      <c r="L14480" s="2"/>
      <c r="M14480" s="2"/>
      <c r="N14480" s="2"/>
      <c r="O14480" s="2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</row>
    <row r="14481">
      <c r="A14481" s="2"/>
      <c r="B14481" s="2"/>
      <c r="C14481" s="2"/>
      <c r="D14481" s="2"/>
      <c r="E14481" s="2"/>
      <c r="F14481" s="2"/>
      <c r="G14481" s="2"/>
      <c r="H14481" s="2"/>
      <c r="I14481" s="2"/>
      <c r="J14481" s="2"/>
      <c r="K14481" s="2"/>
      <c r="L14481" s="2"/>
      <c r="M14481" s="2"/>
      <c r="N14481" s="2"/>
      <c r="O14481" s="2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</row>
    <row r="14482">
      <c r="A14482" s="2"/>
      <c r="B14482" s="2"/>
      <c r="C14482" s="2"/>
      <c r="D14482" s="2"/>
      <c r="E14482" s="2"/>
      <c r="F14482" s="2"/>
      <c r="G14482" s="2"/>
      <c r="H14482" s="2"/>
      <c r="I14482" s="2"/>
      <c r="J14482" s="2"/>
      <c r="K14482" s="2"/>
      <c r="L14482" s="2"/>
      <c r="M14482" s="2"/>
      <c r="N14482" s="2"/>
      <c r="O14482" s="2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</row>
    <row r="14483">
      <c r="A14483" s="2"/>
      <c r="B14483" s="2"/>
      <c r="C14483" s="2"/>
      <c r="D14483" s="2"/>
      <c r="E14483" s="2"/>
      <c r="F14483" s="2"/>
      <c r="G14483" s="2"/>
      <c r="H14483" s="2"/>
      <c r="I14483" s="2"/>
      <c r="J14483" s="2"/>
      <c r="K14483" s="2"/>
      <c r="L14483" s="2"/>
      <c r="M14483" s="2"/>
      <c r="N14483" s="2"/>
      <c r="O14483" s="2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</row>
    <row r="14484">
      <c r="A14484" s="2"/>
      <c r="B14484" s="2"/>
      <c r="C14484" s="2"/>
      <c r="D14484" s="2"/>
      <c r="E14484" s="2"/>
      <c r="F14484" s="2"/>
      <c r="G14484" s="2"/>
      <c r="H14484" s="2"/>
      <c r="I14484" s="2"/>
      <c r="J14484" s="2"/>
      <c r="K14484" s="2"/>
      <c r="L14484" s="2"/>
      <c r="M14484" s="2"/>
      <c r="N14484" s="2"/>
      <c r="O14484" s="2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</row>
    <row r="14485">
      <c r="A14485" s="2"/>
      <c r="B14485" s="2"/>
      <c r="C14485" s="2"/>
      <c r="D14485" s="2"/>
      <c r="E14485" s="2"/>
      <c r="F14485" s="2"/>
      <c r="G14485" s="2"/>
      <c r="H14485" s="2"/>
      <c r="I14485" s="2"/>
      <c r="J14485" s="2"/>
      <c r="K14485" s="2"/>
      <c r="L14485" s="2"/>
      <c r="M14485" s="2"/>
      <c r="N14485" s="2"/>
      <c r="O14485" s="2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</row>
    <row r="14486">
      <c r="A14486" s="2"/>
      <c r="B14486" s="2"/>
      <c r="C14486" s="2"/>
      <c r="D14486" s="2"/>
      <c r="E14486" s="2"/>
      <c r="F14486" s="2"/>
      <c r="G14486" s="2"/>
      <c r="H14486" s="2"/>
      <c r="I14486" s="2"/>
      <c r="J14486" s="2"/>
      <c r="K14486" s="2"/>
      <c r="L14486" s="2"/>
      <c r="M14486" s="2"/>
      <c r="N14486" s="2"/>
      <c r="O14486" s="2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</row>
    <row r="14487">
      <c r="A14487" s="2"/>
      <c r="B14487" s="2"/>
      <c r="C14487" s="2"/>
      <c r="D14487" s="2"/>
      <c r="E14487" s="2"/>
      <c r="F14487" s="2"/>
      <c r="G14487" s="2"/>
      <c r="H14487" s="2"/>
      <c r="I14487" s="2"/>
      <c r="J14487" s="2"/>
      <c r="K14487" s="2"/>
      <c r="L14487" s="2"/>
      <c r="M14487" s="2"/>
      <c r="N14487" s="2"/>
      <c r="O14487" s="2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</row>
    <row r="14488">
      <c r="A14488" s="2"/>
      <c r="B14488" s="2"/>
      <c r="C14488" s="2"/>
      <c r="D14488" s="2"/>
      <c r="E14488" s="2"/>
      <c r="F14488" s="2"/>
      <c r="G14488" s="2"/>
      <c r="H14488" s="2"/>
      <c r="I14488" s="2"/>
      <c r="J14488" s="2"/>
      <c r="K14488" s="2"/>
      <c r="L14488" s="2"/>
      <c r="M14488" s="2"/>
      <c r="N14488" s="2"/>
      <c r="O14488" s="2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</row>
    <row r="14489">
      <c r="A14489" s="2"/>
      <c r="B14489" s="2"/>
      <c r="C14489" s="2"/>
      <c r="D14489" s="2"/>
      <c r="E14489" s="2"/>
      <c r="F14489" s="2"/>
      <c r="G14489" s="2"/>
      <c r="H14489" s="2"/>
      <c r="I14489" s="2"/>
      <c r="J14489" s="2"/>
      <c r="K14489" s="2"/>
      <c r="L14489" s="2"/>
      <c r="M14489" s="2"/>
      <c r="N14489" s="2"/>
      <c r="O14489" s="2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</row>
    <row r="14490">
      <c r="A14490" s="2"/>
      <c r="B14490" s="2"/>
      <c r="C14490" s="2"/>
      <c r="D14490" s="2"/>
      <c r="E14490" s="2"/>
      <c r="F14490" s="2"/>
      <c r="G14490" s="2"/>
      <c r="H14490" s="2"/>
      <c r="I14490" s="2"/>
      <c r="J14490" s="2"/>
      <c r="K14490" s="2"/>
      <c r="L14490" s="2"/>
      <c r="M14490" s="2"/>
      <c r="N14490" s="2"/>
      <c r="O14490" s="2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</row>
    <row r="14491">
      <c r="A14491" s="2"/>
      <c r="B14491" s="2"/>
      <c r="C14491" s="2"/>
      <c r="D14491" s="2"/>
      <c r="E14491" s="2"/>
      <c r="F14491" s="2"/>
      <c r="G14491" s="2"/>
      <c r="H14491" s="2"/>
      <c r="I14491" s="2"/>
      <c r="J14491" s="2"/>
      <c r="K14491" s="2"/>
      <c r="L14491" s="2"/>
      <c r="M14491" s="2"/>
      <c r="N14491" s="2"/>
      <c r="O14491" s="2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</row>
    <row r="14492">
      <c r="A14492" s="2"/>
      <c r="B14492" s="2"/>
      <c r="C14492" s="2"/>
      <c r="D14492" s="2"/>
      <c r="E14492" s="2"/>
      <c r="F14492" s="2"/>
      <c r="G14492" s="2"/>
      <c r="H14492" s="2"/>
      <c r="I14492" s="2"/>
      <c r="J14492" s="2"/>
      <c r="K14492" s="2"/>
      <c r="L14492" s="2"/>
      <c r="M14492" s="2"/>
      <c r="N14492" s="2"/>
      <c r="O14492" s="2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</row>
    <row r="14493">
      <c r="A14493" s="2"/>
      <c r="B14493" s="2"/>
      <c r="C14493" s="2"/>
      <c r="D14493" s="2"/>
      <c r="E14493" s="2"/>
      <c r="F14493" s="2"/>
      <c r="G14493" s="2"/>
      <c r="H14493" s="2"/>
      <c r="I14493" s="2"/>
      <c r="J14493" s="2"/>
      <c r="K14493" s="2"/>
      <c r="L14493" s="2"/>
      <c r="M14493" s="2"/>
      <c r="N14493" s="2"/>
      <c r="O14493" s="2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</row>
    <row r="14494">
      <c r="A14494" s="2"/>
      <c r="B14494" s="2"/>
      <c r="C14494" s="2"/>
      <c r="D14494" s="2"/>
      <c r="E14494" s="2"/>
      <c r="F14494" s="2"/>
      <c r="G14494" s="2"/>
      <c r="H14494" s="2"/>
      <c r="I14494" s="2"/>
      <c r="J14494" s="2"/>
      <c r="K14494" s="2"/>
      <c r="L14494" s="2"/>
      <c r="M14494" s="2"/>
      <c r="N14494" s="2"/>
      <c r="O14494" s="2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</row>
    <row r="14495">
      <c r="A14495" s="2"/>
      <c r="B14495" s="2"/>
      <c r="C14495" s="2"/>
      <c r="D14495" s="2"/>
      <c r="E14495" s="2"/>
      <c r="F14495" s="2"/>
      <c r="G14495" s="2"/>
      <c r="H14495" s="2"/>
      <c r="I14495" s="2"/>
      <c r="J14495" s="2"/>
      <c r="K14495" s="2"/>
      <c r="L14495" s="2"/>
      <c r="M14495" s="2"/>
      <c r="N14495" s="2"/>
      <c r="O14495" s="2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</row>
    <row r="14496">
      <c r="A14496" s="2"/>
      <c r="B14496" s="2"/>
      <c r="C14496" s="2"/>
      <c r="D14496" s="2"/>
      <c r="E14496" s="2"/>
      <c r="F14496" s="2"/>
      <c r="G14496" s="2"/>
      <c r="H14496" s="2"/>
      <c r="I14496" s="2"/>
      <c r="J14496" s="2"/>
      <c r="K14496" s="2"/>
      <c r="L14496" s="2"/>
      <c r="M14496" s="2"/>
      <c r="N14496" s="2"/>
      <c r="O14496" s="2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</row>
    <row r="14497">
      <c r="A14497" s="2"/>
      <c r="B14497" s="2"/>
      <c r="C14497" s="2"/>
      <c r="D14497" s="2"/>
      <c r="E14497" s="2"/>
      <c r="F14497" s="2"/>
      <c r="G14497" s="2"/>
      <c r="H14497" s="2"/>
      <c r="I14497" s="2"/>
      <c r="J14497" s="2"/>
      <c r="K14497" s="2"/>
      <c r="L14497" s="2"/>
      <c r="M14497" s="2"/>
      <c r="N14497" s="2"/>
      <c r="O14497" s="2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</row>
    <row r="14498">
      <c r="A14498" s="2"/>
      <c r="B14498" s="2"/>
      <c r="C14498" s="2"/>
      <c r="D14498" s="2"/>
      <c r="E14498" s="2"/>
      <c r="F14498" s="2"/>
      <c r="G14498" s="2"/>
      <c r="H14498" s="2"/>
      <c r="I14498" s="2"/>
      <c r="J14498" s="2"/>
      <c r="K14498" s="2"/>
      <c r="L14498" s="2"/>
      <c r="M14498" s="2"/>
      <c r="N14498" s="2"/>
      <c r="O14498" s="2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</row>
    <row r="14499">
      <c r="A14499" s="2"/>
      <c r="B14499" s="2"/>
      <c r="C14499" s="2"/>
      <c r="D14499" s="2"/>
      <c r="E14499" s="2"/>
      <c r="F14499" s="2"/>
      <c r="G14499" s="2"/>
      <c r="H14499" s="2"/>
      <c r="I14499" s="2"/>
      <c r="J14499" s="2"/>
      <c r="K14499" s="2"/>
      <c r="L14499" s="2"/>
      <c r="M14499" s="2"/>
      <c r="N14499" s="2"/>
      <c r="O14499" s="2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</row>
    <row r="14500">
      <c r="A14500" s="2"/>
      <c r="B14500" s="2"/>
      <c r="C14500" s="2"/>
      <c r="D14500" s="2"/>
      <c r="E14500" s="2"/>
      <c r="F14500" s="2"/>
      <c r="G14500" s="2"/>
      <c r="H14500" s="2"/>
      <c r="I14500" s="2"/>
      <c r="J14500" s="2"/>
      <c r="K14500" s="2"/>
      <c r="L14500" s="2"/>
      <c r="M14500" s="2"/>
      <c r="N14500" s="2"/>
      <c r="O14500" s="2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</row>
    <row r="14501">
      <c r="A14501" s="2"/>
      <c r="B14501" s="2"/>
      <c r="C14501" s="2"/>
      <c r="D14501" s="2"/>
      <c r="E14501" s="2"/>
      <c r="F14501" s="2"/>
      <c r="G14501" s="2"/>
      <c r="H14501" s="2"/>
      <c r="I14501" s="2"/>
      <c r="J14501" s="2"/>
      <c r="K14501" s="2"/>
      <c r="L14501" s="2"/>
      <c r="M14501" s="2"/>
      <c r="N14501" s="2"/>
      <c r="O14501" s="2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</row>
    <row r="14502">
      <c r="A14502" s="2"/>
      <c r="B14502" s="2"/>
      <c r="C14502" s="2"/>
      <c r="D14502" s="2"/>
      <c r="E14502" s="2"/>
      <c r="F14502" s="2"/>
      <c r="G14502" s="2"/>
      <c r="H14502" s="2"/>
      <c r="I14502" s="2"/>
      <c r="J14502" s="2"/>
      <c r="K14502" s="2"/>
      <c r="L14502" s="2"/>
      <c r="M14502" s="2"/>
      <c r="N14502" s="2"/>
      <c r="O14502" s="2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</row>
    <row r="14503">
      <c r="A14503" s="2"/>
      <c r="B14503" s="2"/>
      <c r="C14503" s="2"/>
      <c r="D14503" s="2"/>
      <c r="E14503" s="2"/>
      <c r="F14503" s="2"/>
      <c r="G14503" s="2"/>
      <c r="H14503" s="2"/>
      <c r="I14503" s="2"/>
      <c r="J14503" s="2"/>
      <c r="K14503" s="2"/>
      <c r="L14503" s="2"/>
      <c r="M14503" s="2"/>
      <c r="N14503" s="2"/>
      <c r="O14503" s="2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</row>
    <row r="14504">
      <c r="A14504" s="2"/>
      <c r="B14504" s="2"/>
      <c r="C14504" s="2"/>
      <c r="D14504" s="2"/>
      <c r="E14504" s="2"/>
      <c r="F14504" s="2"/>
      <c r="G14504" s="2"/>
      <c r="H14504" s="2"/>
      <c r="I14504" s="2"/>
      <c r="J14504" s="2"/>
      <c r="K14504" s="2"/>
      <c r="L14504" s="2"/>
      <c r="M14504" s="2"/>
      <c r="N14504" s="2"/>
      <c r="O14504" s="2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</row>
    <row r="14505">
      <c r="A14505" s="2"/>
      <c r="B14505" s="2"/>
      <c r="C14505" s="2"/>
      <c r="D14505" s="2"/>
      <c r="E14505" s="2"/>
      <c r="F14505" s="2"/>
      <c r="G14505" s="2"/>
      <c r="H14505" s="2"/>
      <c r="I14505" s="2"/>
      <c r="J14505" s="2"/>
      <c r="K14505" s="2"/>
      <c r="L14505" s="2"/>
      <c r="M14505" s="2"/>
      <c r="N14505" s="2"/>
      <c r="O14505" s="2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</row>
    <row r="14506">
      <c r="A14506" s="2"/>
      <c r="B14506" s="2"/>
      <c r="C14506" s="2"/>
      <c r="D14506" s="2"/>
      <c r="E14506" s="2"/>
      <c r="F14506" s="2"/>
      <c r="G14506" s="2"/>
      <c r="H14506" s="2"/>
      <c r="I14506" s="2"/>
      <c r="J14506" s="2"/>
      <c r="K14506" s="2"/>
      <c r="L14506" s="2"/>
      <c r="M14506" s="2"/>
      <c r="N14506" s="2"/>
      <c r="O14506" s="2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</row>
    <row r="14507">
      <c r="A14507" s="2"/>
      <c r="B14507" s="2"/>
      <c r="C14507" s="2"/>
      <c r="D14507" s="2"/>
      <c r="E14507" s="2"/>
      <c r="F14507" s="2"/>
      <c r="G14507" s="2"/>
      <c r="H14507" s="2"/>
      <c r="I14507" s="2"/>
      <c r="J14507" s="2"/>
      <c r="K14507" s="2"/>
      <c r="L14507" s="2"/>
      <c r="M14507" s="2"/>
      <c r="N14507" s="2"/>
      <c r="O14507" s="2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</row>
    <row r="14508">
      <c r="A14508" s="2"/>
      <c r="B14508" s="2"/>
      <c r="C14508" s="2"/>
      <c r="D14508" s="2"/>
      <c r="E14508" s="2"/>
      <c r="F14508" s="2"/>
      <c r="G14508" s="2"/>
      <c r="H14508" s="2"/>
      <c r="I14508" s="2"/>
      <c r="J14508" s="2"/>
      <c r="K14508" s="2"/>
      <c r="L14508" s="2"/>
      <c r="M14508" s="2"/>
      <c r="N14508" s="2"/>
      <c r="O14508" s="2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</row>
    <row r="14509">
      <c r="A14509" s="2"/>
      <c r="B14509" s="2"/>
      <c r="C14509" s="2"/>
      <c r="D14509" s="2"/>
      <c r="E14509" s="2"/>
      <c r="F14509" s="2"/>
      <c r="G14509" s="2"/>
      <c r="H14509" s="2"/>
      <c r="I14509" s="2"/>
      <c r="J14509" s="2"/>
      <c r="K14509" s="2"/>
      <c r="L14509" s="2"/>
      <c r="M14509" s="2"/>
      <c r="N14509" s="2"/>
      <c r="O14509" s="2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</row>
    <row r="14510">
      <c r="A14510" s="2"/>
      <c r="B14510" s="2"/>
      <c r="C14510" s="2"/>
      <c r="D14510" s="2"/>
      <c r="E14510" s="2"/>
      <c r="F14510" s="2"/>
      <c r="G14510" s="2"/>
      <c r="H14510" s="2"/>
      <c r="I14510" s="2"/>
      <c r="J14510" s="2"/>
      <c r="K14510" s="2"/>
      <c r="L14510" s="2"/>
      <c r="M14510" s="2"/>
      <c r="N14510" s="2"/>
      <c r="O14510" s="2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</row>
    <row r="14511">
      <c r="A14511" s="2"/>
      <c r="B14511" s="2"/>
      <c r="C14511" s="2"/>
      <c r="D14511" s="2"/>
      <c r="E14511" s="2"/>
      <c r="F14511" s="2"/>
      <c r="G14511" s="2"/>
      <c r="H14511" s="2"/>
      <c r="I14511" s="2"/>
      <c r="J14511" s="2"/>
      <c r="K14511" s="2"/>
      <c r="L14511" s="2"/>
      <c r="M14511" s="2"/>
      <c r="N14511" s="2"/>
      <c r="O14511" s="2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</row>
    <row r="14512">
      <c r="A14512" s="2"/>
      <c r="B14512" s="2"/>
      <c r="C14512" s="2"/>
      <c r="D14512" s="2"/>
      <c r="E14512" s="2"/>
      <c r="F14512" s="2"/>
      <c r="G14512" s="2"/>
      <c r="H14512" s="2"/>
      <c r="I14512" s="2"/>
      <c r="J14512" s="2"/>
      <c r="K14512" s="2"/>
      <c r="L14512" s="2"/>
      <c r="M14512" s="2"/>
      <c r="N14512" s="2"/>
      <c r="O14512" s="2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</row>
    <row r="14513">
      <c r="A14513" s="2"/>
      <c r="B14513" s="2"/>
      <c r="C14513" s="2"/>
      <c r="D14513" s="2"/>
      <c r="E14513" s="2"/>
      <c r="F14513" s="2"/>
      <c r="G14513" s="2"/>
      <c r="H14513" s="2"/>
      <c r="I14513" s="2"/>
      <c r="J14513" s="2"/>
      <c r="K14513" s="2"/>
      <c r="L14513" s="2"/>
      <c r="M14513" s="2"/>
      <c r="N14513" s="2"/>
      <c r="O14513" s="2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</row>
    <row r="14514">
      <c r="A14514" s="2"/>
      <c r="B14514" s="2"/>
      <c r="C14514" s="2"/>
      <c r="D14514" s="2"/>
      <c r="E14514" s="2"/>
      <c r="F14514" s="2"/>
      <c r="G14514" s="2"/>
      <c r="H14514" s="2"/>
      <c r="I14514" s="2"/>
      <c r="J14514" s="2"/>
      <c r="K14514" s="2"/>
      <c r="L14514" s="2"/>
      <c r="M14514" s="2"/>
      <c r="N14514" s="2"/>
      <c r="O14514" s="2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</row>
    <row r="14515">
      <c r="A14515" s="2"/>
      <c r="B14515" s="2"/>
      <c r="C14515" s="2"/>
      <c r="D14515" s="2"/>
      <c r="E14515" s="2"/>
      <c r="F14515" s="2"/>
      <c r="G14515" s="2"/>
      <c r="H14515" s="2"/>
      <c r="I14515" s="2"/>
      <c r="J14515" s="2"/>
      <c r="K14515" s="2"/>
      <c r="L14515" s="2"/>
      <c r="M14515" s="2"/>
      <c r="N14515" s="2"/>
      <c r="O14515" s="2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</row>
    <row r="14516">
      <c r="A14516" s="2"/>
      <c r="B14516" s="2"/>
      <c r="C14516" s="2"/>
      <c r="D14516" s="2"/>
      <c r="E14516" s="2"/>
      <c r="F14516" s="2"/>
      <c r="G14516" s="2"/>
      <c r="H14516" s="2"/>
      <c r="I14516" s="2"/>
      <c r="J14516" s="2"/>
      <c r="K14516" s="2"/>
      <c r="L14516" s="2"/>
      <c r="M14516" s="2"/>
      <c r="N14516" s="2"/>
      <c r="O14516" s="2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</row>
    <row r="14517">
      <c r="A14517" s="2"/>
      <c r="B14517" s="2"/>
      <c r="C14517" s="2"/>
      <c r="D14517" s="2"/>
      <c r="E14517" s="2"/>
      <c r="F14517" s="2"/>
      <c r="G14517" s="2"/>
      <c r="H14517" s="2"/>
      <c r="I14517" s="2"/>
      <c r="J14517" s="2"/>
      <c r="K14517" s="2"/>
      <c r="L14517" s="2"/>
      <c r="M14517" s="2"/>
      <c r="N14517" s="2"/>
      <c r="O14517" s="2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</row>
    <row r="14518">
      <c r="A14518" s="2"/>
      <c r="B14518" s="2"/>
      <c r="C14518" s="2"/>
      <c r="D14518" s="2"/>
      <c r="E14518" s="2"/>
      <c r="F14518" s="2"/>
      <c r="G14518" s="2"/>
      <c r="H14518" s="2"/>
      <c r="I14518" s="2"/>
      <c r="J14518" s="2"/>
      <c r="K14518" s="2"/>
      <c r="L14518" s="2"/>
      <c r="M14518" s="2"/>
      <c r="N14518" s="2"/>
      <c r="O14518" s="2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</row>
    <row r="14519">
      <c r="A14519" s="2"/>
      <c r="B14519" s="2"/>
      <c r="C14519" s="2"/>
      <c r="D14519" s="2"/>
      <c r="E14519" s="2"/>
      <c r="F14519" s="2"/>
      <c r="G14519" s="2"/>
      <c r="H14519" s="2"/>
      <c r="I14519" s="2"/>
      <c r="J14519" s="2"/>
      <c r="K14519" s="2"/>
      <c r="L14519" s="2"/>
      <c r="M14519" s="2"/>
      <c r="N14519" s="2"/>
      <c r="O14519" s="2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</row>
    <row r="14520">
      <c r="A14520" s="2"/>
      <c r="B14520" s="2"/>
      <c r="C14520" s="2"/>
      <c r="D14520" s="2"/>
      <c r="E14520" s="2"/>
      <c r="F14520" s="2"/>
      <c r="G14520" s="2"/>
      <c r="H14520" s="2"/>
      <c r="I14520" s="2"/>
      <c r="J14520" s="2"/>
      <c r="K14520" s="2"/>
      <c r="L14520" s="2"/>
      <c r="M14520" s="2"/>
      <c r="N14520" s="2"/>
      <c r="O14520" s="2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</row>
    <row r="14521">
      <c r="A14521" s="2"/>
      <c r="B14521" s="2"/>
      <c r="C14521" s="2"/>
      <c r="D14521" s="2"/>
      <c r="E14521" s="2"/>
      <c r="F14521" s="2"/>
      <c r="G14521" s="2"/>
      <c r="H14521" s="2"/>
      <c r="I14521" s="2"/>
      <c r="J14521" s="2"/>
      <c r="K14521" s="2"/>
      <c r="L14521" s="2"/>
      <c r="M14521" s="2"/>
      <c r="N14521" s="2"/>
      <c r="O14521" s="2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</row>
    <row r="14522">
      <c r="A14522" s="2"/>
      <c r="B14522" s="2"/>
      <c r="C14522" s="2"/>
      <c r="D14522" s="2"/>
      <c r="E14522" s="2"/>
      <c r="F14522" s="2"/>
      <c r="G14522" s="2"/>
      <c r="H14522" s="2"/>
      <c r="I14522" s="2"/>
      <c r="J14522" s="2"/>
      <c r="K14522" s="2"/>
      <c r="L14522" s="2"/>
      <c r="M14522" s="2"/>
      <c r="N14522" s="2"/>
      <c r="O14522" s="2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</row>
    <row r="14523">
      <c r="A14523" s="2"/>
      <c r="B14523" s="2"/>
      <c r="C14523" s="2"/>
      <c r="D14523" s="2"/>
      <c r="E14523" s="2"/>
      <c r="F14523" s="2"/>
      <c r="G14523" s="2"/>
      <c r="H14523" s="2"/>
      <c r="I14523" s="2"/>
      <c r="J14523" s="2"/>
      <c r="K14523" s="2"/>
      <c r="L14523" s="2"/>
      <c r="M14523" s="2"/>
      <c r="N14523" s="2"/>
      <c r="O14523" s="2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</row>
    <row r="14524">
      <c r="A14524" s="2"/>
      <c r="B14524" s="2"/>
      <c r="C14524" s="2"/>
      <c r="D14524" s="2"/>
      <c r="E14524" s="2"/>
      <c r="F14524" s="2"/>
      <c r="G14524" s="2"/>
      <c r="H14524" s="2"/>
      <c r="I14524" s="2"/>
      <c r="J14524" s="2"/>
      <c r="K14524" s="2"/>
      <c r="L14524" s="2"/>
      <c r="M14524" s="2"/>
      <c r="N14524" s="2"/>
      <c r="O14524" s="2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</row>
    <row r="14525">
      <c r="A14525" s="2"/>
      <c r="B14525" s="2"/>
      <c r="C14525" s="2"/>
      <c r="D14525" s="2"/>
      <c r="E14525" s="2"/>
      <c r="F14525" s="2"/>
      <c r="G14525" s="2"/>
      <c r="H14525" s="2"/>
      <c r="I14525" s="2"/>
      <c r="J14525" s="2"/>
      <c r="K14525" s="2"/>
      <c r="L14525" s="2"/>
      <c r="M14525" s="2"/>
      <c r="N14525" s="2"/>
      <c r="O14525" s="2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</row>
    <row r="14526">
      <c r="A14526" s="2"/>
      <c r="B14526" s="2"/>
      <c r="C14526" s="2"/>
      <c r="D14526" s="2"/>
      <c r="E14526" s="2"/>
      <c r="F14526" s="2"/>
      <c r="G14526" s="2"/>
      <c r="H14526" s="2"/>
      <c r="I14526" s="2"/>
      <c r="J14526" s="2"/>
      <c r="K14526" s="2"/>
      <c r="L14526" s="2"/>
      <c r="M14526" s="2"/>
      <c r="N14526" s="2"/>
      <c r="O14526" s="2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</row>
    <row r="14527">
      <c r="A14527" s="2"/>
      <c r="B14527" s="2"/>
      <c r="C14527" s="2"/>
      <c r="D14527" s="2"/>
      <c r="E14527" s="2"/>
      <c r="F14527" s="2"/>
      <c r="G14527" s="2"/>
      <c r="H14527" s="2"/>
      <c r="I14527" s="2"/>
      <c r="J14527" s="2"/>
      <c r="K14527" s="2"/>
      <c r="L14527" s="2"/>
      <c r="M14527" s="2"/>
      <c r="N14527" s="2"/>
      <c r="O14527" s="2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</row>
    <row r="14528">
      <c r="A14528" s="2"/>
      <c r="B14528" s="2"/>
      <c r="C14528" s="2"/>
      <c r="D14528" s="2"/>
      <c r="E14528" s="2"/>
      <c r="F14528" s="2"/>
      <c r="G14528" s="2"/>
      <c r="H14528" s="2"/>
      <c r="I14528" s="2"/>
      <c r="J14528" s="2"/>
      <c r="K14528" s="2"/>
      <c r="L14528" s="2"/>
      <c r="M14528" s="2"/>
      <c r="N14528" s="2"/>
      <c r="O14528" s="2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</row>
    <row r="14529">
      <c r="A14529" s="2"/>
      <c r="B14529" s="2"/>
      <c r="C14529" s="2"/>
      <c r="D14529" s="2"/>
      <c r="E14529" s="2"/>
      <c r="F14529" s="2"/>
      <c r="G14529" s="2"/>
      <c r="H14529" s="2"/>
      <c r="I14529" s="2"/>
      <c r="J14529" s="2"/>
      <c r="K14529" s="2"/>
      <c r="L14529" s="2"/>
      <c r="M14529" s="2"/>
      <c r="N14529" s="2"/>
      <c r="O14529" s="2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</row>
    <row r="14530">
      <c r="A14530" s="2"/>
      <c r="B14530" s="2"/>
      <c r="C14530" s="2"/>
      <c r="D14530" s="2"/>
      <c r="E14530" s="2"/>
      <c r="F14530" s="2"/>
      <c r="G14530" s="2"/>
      <c r="H14530" s="2"/>
      <c r="I14530" s="2"/>
      <c r="J14530" s="2"/>
      <c r="K14530" s="2"/>
      <c r="L14530" s="2"/>
      <c r="M14530" s="2"/>
      <c r="N14530" s="2"/>
      <c r="O14530" s="2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</row>
    <row r="14531">
      <c r="A14531" s="2"/>
      <c r="B14531" s="2"/>
      <c r="C14531" s="2"/>
      <c r="D14531" s="2"/>
      <c r="E14531" s="2"/>
      <c r="F14531" s="2"/>
      <c r="G14531" s="2"/>
      <c r="H14531" s="2"/>
      <c r="I14531" s="2"/>
      <c r="J14531" s="2"/>
      <c r="K14531" s="2"/>
      <c r="L14531" s="2"/>
      <c r="M14531" s="2"/>
      <c r="N14531" s="2"/>
      <c r="O14531" s="2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</row>
    <row r="14532">
      <c r="A14532" s="2"/>
      <c r="B14532" s="2"/>
      <c r="C14532" s="2"/>
      <c r="D14532" s="2"/>
      <c r="E14532" s="2"/>
      <c r="F14532" s="2"/>
      <c r="G14532" s="2"/>
      <c r="H14532" s="2"/>
      <c r="I14532" s="2"/>
      <c r="J14532" s="2"/>
      <c r="K14532" s="2"/>
      <c r="L14532" s="2"/>
      <c r="M14532" s="2"/>
      <c r="N14532" s="2"/>
      <c r="O14532" s="2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</row>
    <row r="14533">
      <c r="A14533" s="2"/>
      <c r="B14533" s="2"/>
      <c r="C14533" s="2"/>
      <c r="D14533" s="2"/>
      <c r="E14533" s="2"/>
      <c r="F14533" s="2"/>
      <c r="G14533" s="2"/>
      <c r="H14533" s="2"/>
      <c r="I14533" s="2"/>
      <c r="J14533" s="2"/>
      <c r="K14533" s="2"/>
      <c r="L14533" s="2"/>
      <c r="M14533" s="2"/>
      <c r="N14533" s="2"/>
      <c r="O14533" s="2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</row>
    <row r="14534">
      <c r="A14534" s="2"/>
      <c r="B14534" s="2"/>
      <c r="C14534" s="2"/>
      <c r="D14534" s="2"/>
      <c r="E14534" s="2"/>
      <c r="F14534" s="2"/>
      <c r="G14534" s="2"/>
      <c r="H14534" s="2"/>
      <c r="I14534" s="2"/>
      <c r="J14534" s="2"/>
      <c r="K14534" s="2"/>
      <c r="L14534" s="2"/>
      <c r="M14534" s="2"/>
      <c r="N14534" s="2"/>
      <c r="O14534" s="2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</row>
    <row r="14535">
      <c r="A14535" s="2"/>
      <c r="B14535" s="2"/>
      <c r="C14535" s="2"/>
      <c r="D14535" s="2"/>
      <c r="E14535" s="2"/>
      <c r="F14535" s="2"/>
      <c r="G14535" s="2"/>
      <c r="H14535" s="2"/>
      <c r="I14535" s="2"/>
      <c r="J14535" s="2"/>
      <c r="K14535" s="2"/>
      <c r="L14535" s="2"/>
      <c r="M14535" s="2"/>
      <c r="N14535" s="2"/>
      <c r="O14535" s="2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</row>
    <row r="14536">
      <c r="A14536" s="2"/>
      <c r="B14536" s="2"/>
      <c r="C14536" s="2"/>
      <c r="D14536" s="2"/>
      <c r="E14536" s="2"/>
      <c r="F14536" s="2"/>
      <c r="G14536" s="2"/>
      <c r="H14536" s="2"/>
      <c r="I14536" s="2"/>
      <c r="J14536" s="2"/>
      <c r="K14536" s="2"/>
      <c r="L14536" s="2"/>
      <c r="M14536" s="2"/>
      <c r="N14536" s="2"/>
      <c r="O14536" s="2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</row>
    <row r="14537">
      <c r="A14537" s="2"/>
      <c r="B14537" s="2"/>
      <c r="C14537" s="2"/>
      <c r="D14537" s="2"/>
      <c r="E14537" s="2"/>
      <c r="F14537" s="2"/>
      <c r="G14537" s="2"/>
      <c r="H14537" s="2"/>
      <c r="I14537" s="2"/>
      <c r="J14537" s="2"/>
      <c r="K14537" s="2"/>
      <c r="L14537" s="2"/>
      <c r="M14537" s="2"/>
      <c r="N14537" s="2"/>
      <c r="O14537" s="2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</row>
    <row r="14538">
      <c r="A14538" s="2"/>
      <c r="B14538" s="2"/>
      <c r="C14538" s="2"/>
      <c r="D14538" s="2"/>
      <c r="E14538" s="2"/>
      <c r="F14538" s="2"/>
      <c r="G14538" s="2"/>
      <c r="H14538" s="2"/>
      <c r="I14538" s="2"/>
      <c r="J14538" s="2"/>
      <c r="K14538" s="2"/>
      <c r="L14538" s="2"/>
      <c r="M14538" s="2"/>
      <c r="N14538" s="2"/>
      <c r="O14538" s="2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</row>
    <row r="14539">
      <c r="A14539" s="2"/>
      <c r="B14539" s="2"/>
      <c r="C14539" s="2"/>
      <c r="D14539" s="2"/>
      <c r="E14539" s="2"/>
      <c r="F14539" s="2"/>
      <c r="G14539" s="2"/>
      <c r="H14539" s="2"/>
      <c r="I14539" s="2"/>
      <c r="J14539" s="2"/>
      <c r="K14539" s="2"/>
      <c r="L14539" s="2"/>
      <c r="M14539" s="2"/>
      <c r="N14539" s="2"/>
      <c r="O14539" s="2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</row>
    <row r="14540">
      <c r="A14540" s="2"/>
      <c r="B14540" s="2"/>
      <c r="C14540" s="2"/>
      <c r="D14540" s="2"/>
      <c r="E14540" s="2"/>
      <c r="F14540" s="2"/>
      <c r="G14540" s="2"/>
      <c r="H14540" s="2"/>
      <c r="I14540" s="2"/>
      <c r="J14540" s="2"/>
      <c r="K14540" s="2"/>
      <c r="L14540" s="2"/>
      <c r="M14540" s="2"/>
      <c r="N14540" s="2"/>
      <c r="O14540" s="2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</row>
    <row r="14541">
      <c r="A14541" s="2"/>
      <c r="B14541" s="2"/>
      <c r="C14541" s="2"/>
      <c r="D14541" s="2"/>
      <c r="E14541" s="2"/>
      <c r="F14541" s="2"/>
      <c r="G14541" s="2"/>
      <c r="H14541" s="2"/>
      <c r="I14541" s="2"/>
      <c r="J14541" s="2"/>
      <c r="K14541" s="2"/>
      <c r="L14541" s="2"/>
      <c r="M14541" s="2"/>
      <c r="N14541" s="2"/>
      <c r="O14541" s="2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</row>
    <row r="14542">
      <c r="A14542" s="2"/>
      <c r="B14542" s="2"/>
      <c r="C14542" s="2"/>
      <c r="D14542" s="2"/>
      <c r="E14542" s="2"/>
      <c r="F14542" s="2"/>
      <c r="G14542" s="2"/>
      <c r="H14542" s="2"/>
      <c r="I14542" s="2"/>
      <c r="J14542" s="2"/>
      <c r="K14542" s="2"/>
      <c r="L14542" s="2"/>
      <c r="M14542" s="2"/>
      <c r="N14542" s="2"/>
      <c r="O14542" s="2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</row>
    <row r="14543">
      <c r="A14543" s="2"/>
      <c r="B14543" s="2"/>
      <c r="C14543" s="2"/>
      <c r="D14543" s="2"/>
      <c r="E14543" s="2"/>
      <c r="F14543" s="2"/>
      <c r="G14543" s="2"/>
      <c r="H14543" s="2"/>
      <c r="I14543" s="2"/>
      <c r="J14543" s="2"/>
      <c r="K14543" s="2"/>
      <c r="L14543" s="2"/>
      <c r="M14543" s="2"/>
      <c r="N14543" s="2"/>
      <c r="O14543" s="2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</row>
    <row r="14544">
      <c r="A14544" s="2"/>
      <c r="B14544" s="2"/>
      <c r="C14544" s="2"/>
      <c r="D14544" s="2"/>
      <c r="E14544" s="2"/>
      <c r="F14544" s="2"/>
      <c r="G14544" s="2"/>
      <c r="H14544" s="2"/>
      <c r="I14544" s="2"/>
      <c r="J14544" s="2"/>
      <c r="K14544" s="2"/>
      <c r="L14544" s="2"/>
      <c r="M14544" s="2"/>
      <c r="N14544" s="2"/>
      <c r="O14544" s="2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</row>
    <row r="14545">
      <c r="A14545" s="2"/>
      <c r="B14545" s="2"/>
      <c r="C14545" s="2"/>
      <c r="D14545" s="2"/>
      <c r="E14545" s="2"/>
      <c r="F14545" s="2"/>
      <c r="G14545" s="2"/>
      <c r="H14545" s="2"/>
      <c r="I14545" s="2"/>
      <c r="J14545" s="2"/>
      <c r="K14545" s="2"/>
      <c r="L14545" s="2"/>
      <c r="M14545" s="2"/>
      <c r="N14545" s="2"/>
      <c r="O14545" s="2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</row>
    <row r="14546">
      <c r="A14546" s="2"/>
      <c r="B14546" s="2"/>
      <c r="C14546" s="2"/>
      <c r="D14546" s="2"/>
      <c r="E14546" s="2"/>
      <c r="F14546" s="2"/>
      <c r="G14546" s="2"/>
      <c r="H14546" s="2"/>
      <c r="I14546" s="2"/>
      <c r="J14546" s="2"/>
      <c r="K14546" s="2"/>
      <c r="L14546" s="2"/>
      <c r="M14546" s="2"/>
      <c r="N14546" s="2"/>
      <c r="O14546" s="2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</row>
    <row r="14547">
      <c r="A14547" s="2"/>
      <c r="B14547" s="2"/>
      <c r="C14547" s="2"/>
      <c r="D14547" s="2"/>
      <c r="E14547" s="2"/>
      <c r="F14547" s="2"/>
      <c r="G14547" s="2"/>
      <c r="H14547" s="2"/>
      <c r="I14547" s="2"/>
      <c r="J14547" s="2"/>
      <c r="K14547" s="2"/>
      <c r="L14547" s="2"/>
      <c r="M14547" s="2"/>
      <c r="N14547" s="2"/>
      <c r="O14547" s="2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</row>
    <row r="14548">
      <c r="A14548" s="2"/>
      <c r="B14548" s="2"/>
      <c r="C14548" s="2"/>
      <c r="D14548" s="2"/>
      <c r="E14548" s="2"/>
      <c r="F14548" s="2"/>
      <c r="G14548" s="2"/>
      <c r="H14548" s="2"/>
      <c r="I14548" s="2"/>
      <c r="J14548" s="2"/>
      <c r="K14548" s="2"/>
      <c r="L14548" s="2"/>
      <c r="M14548" s="2"/>
      <c r="N14548" s="2"/>
      <c r="O14548" s="2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</row>
    <row r="14549">
      <c r="A14549" s="2"/>
      <c r="B14549" s="2"/>
      <c r="C14549" s="2"/>
      <c r="D14549" s="2"/>
      <c r="E14549" s="2"/>
      <c r="F14549" s="2"/>
      <c r="G14549" s="2"/>
      <c r="H14549" s="2"/>
      <c r="I14549" s="2"/>
      <c r="J14549" s="2"/>
      <c r="K14549" s="2"/>
      <c r="L14549" s="2"/>
      <c r="M14549" s="2"/>
      <c r="N14549" s="2"/>
      <c r="O14549" s="2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</row>
    <row r="14550">
      <c r="A14550" s="2"/>
      <c r="B14550" s="2"/>
      <c r="C14550" s="2"/>
      <c r="D14550" s="2"/>
      <c r="E14550" s="2"/>
      <c r="F14550" s="2"/>
      <c r="G14550" s="2"/>
      <c r="H14550" s="2"/>
      <c r="I14550" s="2"/>
      <c r="J14550" s="2"/>
      <c r="K14550" s="2"/>
      <c r="L14550" s="2"/>
      <c r="M14550" s="2"/>
      <c r="N14550" s="2"/>
      <c r="O14550" s="2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</row>
    <row r="14551">
      <c r="A14551" s="2"/>
      <c r="B14551" s="2"/>
      <c r="C14551" s="2"/>
      <c r="D14551" s="2"/>
      <c r="E14551" s="2"/>
      <c r="F14551" s="2"/>
      <c r="G14551" s="2"/>
      <c r="H14551" s="2"/>
      <c r="I14551" s="2"/>
      <c r="J14551" s="2"/>
      <c r="K14551" s="2"/>
      <c r="L14551" s="2"/>
      <c r="M14551" s="2"/>
      <c r="N14551" s="2"/>
      <c r="O14551" s="2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</row>
    <row r="14552">
      <c r="A14552" s="2"/>
      <c r="B14552" s="2"/>
      <c r="C14552" s="2"/>
      <c r="D14552" s="2"/>
      <c r="E14552" s="2"/>
      <c r="F14552" s="2"/>
      <c r="G14552" s="2"/>
      <c r="H14552" s="2"/>
      <c r="I14552" s="2"/>
      <c r="J14552" s="2"/>
      <c r="K14552" s="2"/>
      <c r="L14552" s="2"/>
      <c r="M14552" s="2"/>
      <c r="N14552" s="2"/>
      <c r="O14552" s="2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</row>
    <row r="14553">
      <c r="A14553" s="2"/>
      <c r="B14553" s="2"/>
      <c r="C14553" s="2"/>
      <c r="D14553" s="2"/>
      <c r="E14553" s="2"/>
      <c r="F14553" s="2"/>
      <c r="G14553" s="2"/>
      <c r="H14553" s="2"/>
      <c r="I14553" s="2"/>
      <c r="J14553" s="2"/>
      <c r="K14553" s="2"/>
      <c r="L14553" s="2"/>
      <c r="M14553" s="2"/>
      <c r="N14553" s="2"/>
      <c r="O14553" s="2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</row>
    <row r="14554">
      <c r="A14554" s="2"/>
      <c r="B14554" s="2"/>
      <c r="C14554" s="2"/>
      <c r="D14554" s="2"/>
      <c r="E14554" s="2"/>
      <c r="F14554" s="2"/>
      <c r="G14554" s="2"/>
      <c r="H14554" s="2"/>
      <c r="I14554" s="2"/>
      <c r="J14554" s="2"/>
      <c r="K14554" s="2"/>
      <c r="L14554" s="2"/>
      <c r="M14554" s="2"/>
      <c r="N14554" s="2"/>
      <c r="O14554" s="2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</row>
    <row r="14555">
      <c r="A14555" s="2"/>
      <c r="B14555" s="2"/>
      <c r="C14555" s="2"/>
      <c r="D14555" s="2"/>
      <c r="E14555" s="2"/>
      <c r="F14555" s="2"/>
      <c r="G14555" s="2"/>
      <c r="H14555" s="2"/>
      <c r="I14555" s="2"/>
      <c r="J14555" s="2"/>
      <c r="K14555" s="2"/>
      <c r="L14555" s="2"/>
      <c r="M14555" s="2"/>
      <c r="N14555" s="2"/>
      <c r="O14555" s="2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</row>
    <row r="14556">
      <c r="A14556" s="2"/>
      <c r="B14556" s="2"/>
      <c r="C14556" s="2"/>
      <c r="D14556" s="2"/>
      <c r="E14556" s="2"/>
      <c r="F14556" s="2"/>
      <c r="G14556" s="2"/>
      <c r="H14556" s="2"/>
      <c r="I14556" s="2"/>
      <c r="J14556" s="2"/>
      <c r="K14556" s="2"/>
      <c r="L14556" s="2"/>
      <c r="M14556" s="2"/>
      <c r="N14556" s="2"/>
      <c r="O14556" s="2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</row>
    <row r="14557">
      <c r="A14557" s="2"/>
      <c r="B14557" s="2"/>
      <c r="C14557" s="2"/>
      <c r="D14557" s="2"/>
      <c r="E14557" s="2"/>
      <c r="F14557" s="2"/>
      <c r="G14557" s="2"/>
      <c r="H14557" s="2"/>
      <c r="I14557" s="2"/>
      <c r="J14557" s="2"/>
      <c r="K14557" s="2"/>
      <c r="L14557" s="2"/>
      <c r="M14557" s="2"/>
      <c r="N14557" s="2"/>
      <c r="O14557" s="2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</row>
    <row r="14558">
      <c r="A14558" s="2"/>
      <c r="B14558" s="2"/>
      <c r="C14558" s="2"/>
      <c r="D14558" s="2"/>
      <c r="E14558" s="2"/>
      <c r="F14558" s="2"/>
      <c r="G14558" s="2"/>
      <c r="H14558" s="2"/>
      <c r="I14558" s="2"/>
      <c r="J14558" s="2"/>
      <c r="K14558" s="2"/>
      <c r="L14558" s="2"/>
      <c r="M14558" s="2"/>
      <c r="N14558" s="2"/>
      <c r="O14558" s="2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</row>
    <row r="14559">
      <c r="A14559" s="2"/>
      <c r="B14559" s="2"/>
      <c r="C14559" s="2"/>
      <c r="D14559" s="2"/>
      <c r="E14559" s="2"/>
      <c r="F14559" s="2"/>
      <c r="G14559" s="2"/>
      <c r="H14559" s="2"/>
      <c r="I14559" s="2"/>
      <c r="J14559" s="2"/>
      <c r="K14559" s="2"/>
      <c r="L14559" s="2"/>
      <c r="M14559" s="2"/>
      <c r="N14559" s="2"/>
      <c r="O14559" s="2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</row>
    <row r="14560">
      <c r="A14560" s="2"/>
      <c r="B14560" s="2"/>
      <c r="C14560" s="2"/>
      <c r="D14560" s="2"/>
      <c r="E14560" s="2"/>
      <c r="F14560" s="2"/>
      <c r="G14560" s="2"/>
      <c r="H14560" s="2"/>
      <c r="I14560" s="2"/>
      <c r="J14560" s="2"/>
      <c r="K14560" s="2"/>
      <c r="L14560" s="2"/>
      <c r="M14560" s="2"/>
      <c r="N14560" s="2"/>
      <c r="O14560" s="2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</row>
    <row r="14561">
      <c r="A14561" s="2"/>
      <c r="B14561" s="2"/>
      <c r="C14561" s="2"/>
      <c r="D14561" s="2"/>
      <c r="E14561" s="2"/>
      <c r="F14561" s="2"/>
      <c r="G14561" s="2"/>
      <c r="H14561" s="2"/>
      <c r="I14561" s="2"/>
      <c r="J14561" s="2"/>
      <c r="K14561" s="2"/>
      <c r="L14561" s="2"/>
      <c r="M14561" s="2"/>
      <c r="N14561" s="2"/>
      <c r="O14561" s="2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</row>
    <row r="14562">
      <c r="A14562" s="2"/>
      <c r="B14562" s="2"/>
      <c r="C14562" s="2"/>
      <c r="D14562" s="2"/>
      <c r="E14562" s="2"/>
      <c r="F14562" s="2"/>
      <c r="G14562" s="2"/>
      <c r="H14562" s="2"/>
      <c r="I14562" s="2"/>
      <c r="J14562" s="2"/>
      <c r="K14562" s="2"/>
      <c r="L14562" s="2"/>
      <c r="M14562" s="2"/>
      <c r="N14562" s="2"/>
      <c r="O14562" s="2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</row>
    <row r="14563">
      <c r="A14563" s="2"/>
      <c r="B14563" s="2"/>
      <c r="C14563" s="2"/>
      <c r="D14563" s="2"/>
      <c r="E14563" s="2"/>
      <c r="F14563" s="2"/>
      <c r="G14563" s="2"/>
      <c r="H14563" s="2"/>
      <c r="I14563" s="2"/>
      <c r="J14563" s="2"/>
      <c r="K14563" s="2"/>
      <c r="L14563" s="2"/>
      <c r="M14563" s="2"/>
      <c r="N14563" s="2"/>
      <c r="O14563" s="2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</row>
    <row r="14564">
      <c r="A14564" s="2"/>
      <c r="B14564" s="2"/>
      <c r="C14564" s="2"/>
      <c r="D14564" s="2"/>
      <c r="E14564" s="2"/>
      <c r="F14564" s="2"/>
      <c r="G14564" s="2"/>
      <c r="H14564" s="2"/>
      <c r="I14564" s="2"/>
      <c r="J14564" s="2"/>
      <c r="K14564" s="2"/>
      <c r="L14564" s="2"/>
      <c r="M14564" s="2"/>
      <c r="N14564" s="2"/>
      <c r="O14564" s="2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</row>
    <row r="14565">
      <c r="A14565" s="2"/>
      <c r="B14565" s="2"/>
      <c r="C14565" s="2"/>
      <c r="D14565" s="2"/>
      <c r="E14565" s="2"/>
      <c r="F14565" s="2"/>
      <c r="G14565" s="2"/>
      <c r="H14565" s="2"/>
      <c r="I14565" s="2"/>
      <c r="J14565" s="2"/>
      <c r="K14565" s="2"/>
      <c r="L14565" s="2"/>
      <c r="M14565" s="2"/>
      <c r="N14565" s="2"/>
      <c r="O14565" s="2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</row>
    <row r="14566">
      <c r="A14566" s="2"/>
      <c r="B14566" s="2"/>
      <c r="C14566" s="2"/>
      <c r="D14566" s="2"/>
      <c r="E14566" s="2"/>
      <c r="F14566" s="2"/>
      <c r="G14566" s="2"/>
      <c r="H14566" s="2"/>
      <c r="I14566" s="2"/>
      <c r="J14566" s="2"/>
      <c r="K14566" s="2"/>
      <c r="L14566" s="2"/>
      <c r="M14566" s="2"/>
      <c r="N14566" s="2"/>
      <c r="O14566" s="2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</row>
    <row r="14567">
      <c r="A14567" s="2"/>
      <c r="B14567" s="2"/>
      <c r="C14567" s="2"/>
      <c r="D14567" s="2"/>
      <c r="E14567" s="2"/>
      <c r="F14567" s="2"/>
      <c r="G14567" s="2"/>
      <c r="H14567" s="2"/>
      <c r="I14567" s="2"/>
      <c r="J14567" s="2"/>
      <c r="K14567" s="2"/>
      <c r="L14567" s="2"/>
      <c r="M14567" s="2"/>
      <c r="N14567" s="2"/>
      <c r="O14567" s="2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</row>
    <row r="14568">
      <c r="A14568" s="2"/>
      <c r="B14568" s="2"/>
      <c r="C14568" s="2"/>
      <c r="D14568" s="2"/>
      <c r="E14568" s="2"/>
      <c r="F14568" s="2"/>
      <c r="G14568" s="2"/>
      <c r="H14568" s="2"/>
      <c r="I14568" s="2"/>
      <c r="J14568" s="2"/>
      <c r="K14568" s="2"/>
      <c r="L14568" s="2"/>
      <c r="M14568" s="2"/>
      <c r="N14568" s="2"/>
      <c r="O14568" s="2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</row>
    <row r="14569">
      <c r="A14569" s="2"/>
      <c r="B14569" s="2"/>
      <c r="C14569" s="2"/>
      <c r="D14569" s="2"/>
      <c r="E14569" s="2"/>
      <c r="F14569" s="2"/>
      <c r="G14569" s="2"/>
      <c r="H14569" s="2"/>
      <c r="I14569" s="2"/>
      <c r="J14569" s="2"/>
      <c r="K14569" s="2"/>
      <c r="L14569" s="2"/>
      <c r="M14569" s="2"/>
      <c r="N14569" s="2"/>
      <c r="O14569" s="2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</row>
    <row r="14570">
      <c r="A14570" s="2"/>
      <c r="B14570" s="2"/>
      <c r="C14570" s="2"/>
      <c r="D14570" s="2"/>
      <c r="E14570" s="2"/>
      <c r="F14570" s="2"/>
      <c r="G14570" s="2"/>
      <c r="H14570" s="2"/>
      <c r="I14570" s="2"/>
      <c r="J14570" s="2"/>
      <c r="K14570" s="2"/>
      <c r="L14570" s="2"/>
      <c r="M14570" s="2"/>
      <c r="N14570" s="2"/>
      <c r="O14570" s="2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</row>
    <row r="14571">
      <c r="A14571" s="2"/>
      <c r="B14571" s="2"/>
      <c r="C14571" s="2"/>
      <c r="D14571" s="2"/>
      <c r="E14571" s="2"/>
      <c r="F14571" s="2"/>
      <c r="G14571" s="2"/>
      <c r="H14571" s="2"/>
      <c r="I14571" s="2"/>
      <c r="J14571" s="2"/>
      <c r="K14571" s="2"/>
      <c r="L14571" s="2"/>
      <c r="M14571" s="2"/>
      <c r="N14571" s="2"/>
      <c r="O14571" s="2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</row>
    <row r="14572">
      <c r="A14572" s="2"/>
      <c r="B14572" s="2"/>
      <c r="C14572" s="2"/>
      <c r="D14572" s="2"/>
      <c r="E14572" s="2"/>
      <c r="F14572" s="2"/>
      <c r="G14572" s="2"/>
      <c r="H14572" s="2"/>
      <c r="I14572" s="2"/>
      <c r="J14572" s="2"/>
      <c r="K14572" s="2"/>
      <c r="L14572" s="2"/>
      <c r="M14572" s="2"/>
      <c r="N14572" s="2"/>
      <c r="O14572" s="2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</row>
    <row r="14573">
      <c r="A14573" s="2"/>
      <c r="B14573" s="2"/>
      <c r="C14573" s="2"/>
      <c r="D14573" s="2"/>
      <c r="E14573" s="2"/>
      <c r="F14573" s="2"/>
      <c r="G14573" s="2"/>
      <c r="H14573" s="2"/>
      <c r="I14573" s="2"/>
      <c r="J14573" s="2"/>
      <c r="K14573" s="2"/>
      <c r="L14573" s="2"/>
      <c r="M14573" s="2"/>
      <c r="N14573" s="2"/>
      <c r="O14573" s="2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</row>
    <row r="14574">
      <c r="A14574" s="2"/>
      <c r="B14574" s="2"/>
      <c r="C14574" s="2"/>
      <c r="D14574" s="2"/>
      <c r="E14574" s="2"/>
      <c r="F14574" s="2"/>
      <c r="G14574" s="2"/>
      <c r="H14574" s="2"/>
      <c r="I14574" s="2"/>
      <c r="J14574" s="2"/>
      <c r="K14574" s="2"/>
      <c r="L14574" s="2"/>
      <c r="M14574" s="2"/>
      <c r="N14574" s="2"/>
      <c r="O14574" s="2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</row>
    <row r="14575">
      <c r="A14575" s="2"/>
      <c r="B14575" s="2"/>
      <c r="C14575" s="2"/>
      <c r="D14575" s="2"/>
      <c r="E14575" s="2"/>
      <c r="F14575" s="2"/>
      <c r="G14575" s="2"/>
      <c r="H14575" s="2"/>
      <c r="I14575" s="2"/>
      <c r="J14575" s="2"/>
      <c r="K14575" s="2"/>
      <c r="L14575" s="2"/>
      <c r="M14575" s="2"/>
      <c r="N14575" s="2"/>
      <c r="O14575" s="2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</row>
    <row r="14576">
      <c r="A14576" s="2"/>
      <c r="B14576" s="2"/>
      <c r="C14576" s="2"/>
      <c r="D14576" s="2"/>
      <c r="E14576" s="2"/>
      <c r="F14576" s="2"/>
      <c r="G14576" s="2"/>
      <c r="H14576" s="2"/>
      <c r="I14576" s="2"/>
      <c r="J14576" s="2"/>
      <c r="K14576" s="2"/>
      <c r="L14576" s="2"/>
      <c r="M14576" s="2"/>
      <c r="N14576" s="2"/>
      <c r="O14576" s="2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</row>
    <row r="14577">
      <c r="A14577" s="2"/>
      <c r="B14577" s="2"/>
      <c r="C14577" s="2"/>
      <c r="D14577" s="2"/>
      <c r="E14577" s="2"/>
      <c r="F14577" s="2"/>
      <c r="G14577" s="2"/>
      <c r="H14577" s="2"/>
      <c r="I14577" s="2"/>
      <c r="J14577" s="2"/>
      <c r="K14577" s="2"/>
      <c r="L14577" s="2"/>
      <c r="M14577" s="2"/>
      <c r="N14577" s="2"/>
      <c r="O14577" s="2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</row>
    <row r="14578">
      <c r="A14578" s="2"/>
      <c r="B14578" s="2"/>
      <c r="C14578" s="2"/>
      <c r="D14578" s="2"/>
      <c r="E14578" s="2"/>
      <c r="F14578" s="2"/>
      <c r="G14578" s="2"/>
      <c r="H14578" s="2"/>
      <c r="I14578" s="2"/>
      <c r="J14578" s="2"/>
      <c r="K14578" s="2"/>
      <c r="L14578" s="2"/>
      <c r="M14578" s="2"/>
      <c r="N14578" s="2"/>
      <c r="O14578" s="2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</row>
    <row r="14579">
      <c r="A14579" s="2"/>
      <c r="B14579" s="2"/>
      <c r="C14579" s="2"/>
      <c r="D14579" s="2"/>
      <c r="E14579" s="2"/>
      <c r="F14579" s="2"/>
      <c r="G14579" s="2"/>
      <c r="H14579" s="2"/>
      <c r="I14579" s="2"/>
      <c r="J14579" s="2"/>
      <c r="K14579" s="2"/>
      <c r="L14579" s="2"/>
      <c r="M14579" s="2"/>
      <c r="N14579" s="2"/>
      <c r="O14579" s="2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</row>
    <row r="14580">
      <c r="A14580" s="2"/>
      <c r="B14580" s="2"/>
      <c r="C14580" s="2"/>
      <c r="D14580" s="2"/>
      <c r="E14580" s="2"/>
      <c r="F14580" s="2"/>
      <c r="G14580" s="2"/>
      <c r="H14580" s="2"/>
      <c r="I14580" s="2"/>
      <c r="J14580" s="2"/>
      <c r="K14580" s="2"/>
      <c r="L14580" s="2"/>
      <c r="M14580" s="2"/>
      <c r="N14580" s="2"/>
      <c r="O14580" s="2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</row>
    <row r="14581">
      <c r="A14581" s="2"/>
      <c r="B14581" s="2"/>
      <c r="C14581" s="2"/>
      <c r="D14581" s="2"/>
      <c r="E14581" s="2"/>
      <c r="F14581" s="2"/>
      <c r="G14581" s="2"/>
      <c r="H14581" s="2"/>
      <c r="I14581" s="2"/>
      <c r="J14581" s="2"/>
      <c r="K14581" s="2"/>
      <c r="L14581" s="2"/>
      <c r="M14581" s="2"/>
      <c r="N14581" s="2"/>
      <c r="O14581" s="2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</row>
    <row r="14582">
      <c r="A14582" s="2"/>
      <c r="B14582" s="2"/>
      <c r="C14582" s="2"/>
      <c r="D14582" s="2"/>
      <c r="E14582" s="2"/>
      <c r="F14582" s="2"/>
      <c r="G14582" s="2"/>
      <c r="H14582" s="2"/>
      <c r="I14582" s="2"/>
      <c r="J14582" s="2"/>
      <c r="K14582" s="2"/>
      <c r="L14582" s="2"/>
      <c r="M14582" s="2"/>
      <c r="N14582" s="2"/>
      <c r="O14582" s="2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</row>
    <row r="14583">
      <c r="A14583" s="2"/>
      <c r="B14583" s="2"/>
      <c r="C14583" s="2"/>
      <c r="D14583" s="2"/>
      <c r="E14583" s="2"/>
      <c r="F14583" s="2"/>
      <c r="G14583" s="2"/>
      <c r="H14583" s="2"/>
      <c r="I14583" s="2"/>
      <c r="J14583" s="2"/>
      <c r="K14583" s="2"/>
      <c r="L14583" s="2"/>
      <c r="M14583" s="2"/>
      <c r="N14583" s="2"/>
      <c r="O14583" s="2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</row>
    <row r="14584">
      <c r="A14584" s="2"/>
      <c r="B14584" s="2"/>
      <c r="C14584" s="2"/>
      <c r="D14584" s="2"/>
      <c r="E14584" s="2"/>
      <c r="F14584" s="2"/>
      <c r="G14584" s="2"/>
      <c r="H14584" s="2"/>
      <c r="I14584" s="2"/>
      <c r="J14584" s="2"/>
      <c r="K14584" s="2"/>
      <c r="L14584" s="2"/>
      <c r="M14584" s="2"/>
      <c r="N14584" s="2"/>
      <c r="O14584" s="2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</row>
    <row r="14585">
      <c r="A14585" s="2"/>
      <c r="B14585" s="2"/>
      <c r="C14585" s="2"/>
      <c r="D14585" s="2"/>
      <c r="E14585" s="2"/>
      <c r="F14585" s="2"/>
      <c r="G14585" s="2"/>
      <c r="H14585" s="2"/>
      <c r="I14585" s="2"/>
      <c r="J14585" s="2"/>
      <c r="K14585" s="2"/>
      <c r="L14585" s="2"/>
      <c r="M14585" s="2"/>
      <c r="N14585" s="2"/>
      <c r="O14585" s="2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</row>
    <row r="14586">
      <c r="A14586" s="2"/>
      <c r="B14586" s="2"/>
      <c r="C14586" s="2"/>
      <c r="D14586" s="2"/>
      <c r="E14586" s="2"/>
      <c r="F14586" s="2"/>
      <c r="G14586" s="2"/>
      <c r="H14586" s="2"/>
      <c r="I14586" s="2"/>
      <c r="J14586" s="2"/>
      <c r="K14586" s="2"/>
      <c r="L14586" s="2"/>
      <c r="M14586" s="2"/>
      <c r="N14586" s="2"/>
      <c r="O14586" s="2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</row>
    <row r="14587">
      <c r="A14587" s="2"/>
      <c r="B14587" s="2"/>
      <c r="C14587" s="2"/>
      <c r="D14587" s="2"/>
      <c r="E14587" s="2"/>
      <c r="F14587" s="2"/>
      <c r="G14587" s="2"/>
      <c r="H14587" s="2"/>
      <c r="I14587" s="2"/>
      <c r="J14587" s="2"/>
      <c r="K14587" s="2"/>
      <c r="L14587" s="2"/>
      <c r="M14587" s="2"/>
      <c r="N14587" s="2"/>
      <c r="O14587" s="2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</row>
    <row r="14588">
      <c r="A14588" s="2"/>
      <c r="B14588" s="2"/>
      <c r="C14588" s="2"/>
      <c r="D14588" s="2"/>
      <c r="E14588" s="2"/>
      <c r="F14588" s="2"/>
      <c r="G14588" s="2"/>
      <c r="H14588" s="2"/>
      <c r="I14588" s="2"/>
      <c r="J14588" s="2"/>
      <c r="K14588" s="2"/>
      <c r="L14588" s="2"/>
      <c r="M14588" s="2"/>
      <c r="N14588" s="2"/>
      <c r="O14588" s="2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</row>
    <row r="14589">
      <c r="A14589" s="2"/>
      <c r="B14589" s="2"/>
      <c r="C14589" s="2"/>
      <c r="D14589" s="2"/>
      <c r="E14589" s="2"/>
      <c r="F14589" s="2"/>
      <c r="G14589" s="2"/>
      <c r="H14589" s="2"/>
      <c r="I14589" s="2"/>
      <c r="J14589" s="2"/>
      <c r="K14589" s="2"/>
      <c r="L14589" s="2"/>
      <c r="M14589" s="2"/>
      <c r="N14589" s="2"/>
      <c r="O14589" s="2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</row>
    <row r="14590">
      <c r="A14590" s="2"/>
      <c r="B14590" s="2"/>
      <c r="C14590" s="2"/>
      <c r="D14590" s="2"/>
      <c r="E14590" s="2"/>
      <c r="F14590" s="2"/>
      <c r="G14590" s="2"/>
      <c r="H14590" s="2"/>
      <c r="I14590" s="2"/>
      <c r="J14590" s="2"/>
      <c r="K14590" s="2"/>
      <c r="L14590" s="2"/>
      <c r="M14590" s="2"/>
      <c r="N14590" s="2"/>
      <c r="O14590" s="2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</row>
    <row r="14591">
      <c r="A14591" s="2"/>
      <c r="B14591" s="2"/>
      <c r="C14591" s="2"/>
      <c r="D14591" s="2"/>
      <c r="E14591" s="2"/>
      <c r="F14591" s="2"/>
      <c r="G14591" s="2"/>
      <c r="H14591" s="2"/>
      <c r="I14591" s="2"/>
      <c r="J14591" s="2"/>
      <c r="K14591" s="2"/>
      <c r="L14591" s="2"/>
      <c r="M14591" s="2"/>
      <c r="N14591" s="2"/>
      <c r="O14591" s="2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</row>
    <row r="14592">
      <c r="A14592" s="2"/>
      <c r="B14592" s="2"/>
      <c r="C14592" s="2"/>
      <c r="D14592" s="2"/>
      <c r="E14592" s="2"/>
      <c r="F14592" s="2"/>
      <c r="G14592" s="2"/>
      <c r="H14592" s="2"/>
      <c r="I14592" s="2"/>
      <c r="J14592" s="2"/>
      <c r="K14592" s="2"/>
      <c r="L14592" s="2"/>
      <c r="M14592" s="2"/>
      <c r="N14592" s="2"/>
      <c r="O14592" s="2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</row>
    <row r="14593">
      <c r="A14593" s="2"/>
      <c r="B14593" s="2"/>
      <c r="C14593" s="2"/>
      <c r="D14593" s="2"/>
      <c r="E14593" s="2"/>
      <c r="F14593" s="2"/>
      <c r="G14593" s="2"/>
      <c r="H14593" s="2"/>
      <c r="I14593" s="2"/>
      <c r="J14593" s="2"/>
      <c r="K14593" s="2"/>
      <c r="L14593" s="2"/>
      <c r="M14593" s="2"/>
      <c r="N14593" s="2"/>
      <c r="O14593" s="2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</row>
    <row r="14594">
      <c r="A14594" s="2"/>
      <c r="B14594" s="2"/>
      <c r="C14594" s="2"/>
      <c r="D14594" s="2"/>
      <c r="E14594" s="2"/>
      <c r="F14594" s="2"/>
      <c r="G14594" s="2"/>
      <c r="H14594" s="2"/>
      <c r="I14594" s="2"/>
      <c r="J14594" s="2"/>
      <c r="K14594" s="2"/>
      <c r="L14594" s="2"/>
      <c r="M14594" s="2"/>
      <c r="N14594" s="2"/>
      <c r="O14594" s="2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</row>
    <row r="14595">
      <c r="A14595" s="2"/>
      <c r="B14595" s="2"/>
      <c r="C14595" s="2"/>
      <c r="D14595" s="2"/>
      <c r="E14595" s="2"/>
      <c r="F14595" s="2"/>
      <c r="G14595" s="2"/>
      <c r="H14595" s="2"/>
      <c r="I14595" s="2"/>
      <c r="J14595" s="2"/>
      <c r="K14595" s="2"/>
      <c r="L14595" s="2"/>
      <c r="M14595" s="2"/>
      <c r="N14595" s="2"/>
      <c r="O14595" s="2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</row>
    <row r="14596">
      <c r="A14596" s="2"/>
      <c r="B14596" s="2"/>
      <c r="C14596" s="2"/>
      <c r="D14596" s="2"/>
      <c r="E14596" s="2"/>
      <c r="F14596" s="2"/>
      <c r="G14596" s="2"/>
      <c r="H14596" s="2"/>
      <c r="I14596" s="2"/>
      <c r="J14596" s="2"/>
      <c r="K14596" s="2"/>
      <c r="L14596" s="2"/>
      <c r="M14596" s="2"/>
      <c r="N14596" s="2"/>
      <c r="O14596" s="2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</row>
    <row r="14597">
      <c r="A14597" s="2"/>
      <c r="B14597" s="2"/>
      <c r="C14597" s="2"/>
      <c r="D14597" s="2"/>
      <c r="E14597" s="2"/>
      <c r="F14597" s="2"/>
      <c r="G14597" s="2"/>
      <c r="H14597" s="2"/>
      <c r="I14597" s="2"/>
      <c r="J14597" s="2"/>
      <c r="K14597" s="2"/>
      <c r="L14597" s="2"/>
      <c r="M14597" s="2"/>
      <c r="N14597" s="2"/>
      <c r="O14597" s="2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</row>
    <row r="14598">
      <c r="A14598" s="2"/>
      <c r="B14598" s="2"/>
      <c r="C14598" s="2"/>
      <c r="D14598" s="2"/>
      <c r="E14598" s="2"/>
      <c r="F14598" s="2"/>
      <c r="G14598" s="2"/>
      <c r="H14598" s="2"/>
      <c r="I14598" s="2"/>
      <c r="J14598" s="2"/>
      <c r="K14598" s="2"/>
      <c r="L14598" s="2"/>
      <c r="M14598" s="2"/>
      <c r="N14598" s="2"/>
      <c r="O14598" s="2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</row>
    <row r="14599">
      <c r="A14599" s="2"/>
      <c r="B14599" s="2"/>
      <c r="C14599" s="2"/>
      <c r="D14599" s="2"/>
      <c r="E14599" s="2"/>
      <c r="F14599" s="2"/>
      <c r="G14599" s="2"/>
      <c r="H14599" s="2"/>
      <c r="I14599" s="2"/>
      <c r="J14599" s="2"/>
      <c r="K14599" s="2"/>
      <c r="L14599" s="2"/>
      <c r="M14599" s="2"/>
      <c r="N14599" s="2"/>
      <c r="O14599" s="2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</row>
    <row r="14600">
      <c r="A14600" s="2"/>
      <c r="B14600" s="2"/>
      <c r="C14600" s="2"/>
      <c r="D14600" s="2"/>
      <c r="E14600" s="2"/>
      <c r="F14600" s="2"/>
      <c r="G14600" s="2"/>
      <c r="H14600" s="2"/>
      <c r="I14600" s="2"/>
      <c r="J14600" s="2"/>
      <c r="K14600" s="2"/>
      <c r="L14600" s="2"/>
      <c r="M14600" s="2"/>
      <c r="N14600" s="2"/>
      <c r="O14600" s="2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</row>
    <row r="14601">
      <c r="A14601" s="2"/>
      <c r="B14601" s="2"/>
      <c r="C14601" s="2"/>
      <c r="D14601" s="2"/>
      <c r="E14601" s="2"/>
      <c r="F14601" s="2"/>
      <c r="G14601" s="2"/>
      <c r="H14601" s="2"/>
      <c r="I14601" s="2"/>
      <c r="J14601" s="2"/>
      <c r="K14601" s="2"/>
      <c r="L14601" s="2"/>
      <c r="M14601" s="2"/>
      <c r="N14601" s="2"/>
      <c r="O14601" s="2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</row>
    <row r="14602">
      <c r="A14602" s="2"/>
      <c r="B14602" s="2"/>
      <c r="C14602" s="2"/>
      <c r="D14602" s="2"/>
      <c r="E14602" s="2"/>
      <c r="F14602" s="2"/>
      <c r="G14602" s="2"/>
      <c r="H14602" s="2"/>
      <c r="I14602" s="2"/>
      <c r="J14602" s="2"/>
      <c r="K14602" s="2"/>
      <c r="L14602" s="2"/>
      <c r="M14602" s="2"/>
      <c r="N14602" s="2"/>
      <c r="O14602" s="2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</row>
    <row r="14603">
      <c r="A14603" s="2"/>
      <c r="B14603" s="2"/>
      <c r="C14603" s="2"/>
      <c r="D14603" s="2"/>
      <c r="E14603" s="2"/>
      <c r="F14603" s="2"/>
      <c r="G14603" s="2"/>
      <c r="H14603" s="2"/>
      <c r="I14603" s="2"/>
      <c r="J14603" s="2"/>
      <c r="K14603" s="2"/>
      <c r="L14603" s="2"/>
      <c r="M14603" s="2"/>
      <c r="N14603" s="2"/>
      <c r="O14603" s="2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</row>
    <row r="14604">
      <c r="A14604" s="2"/>
      <c r="B14604" s="2"/>
      <c r="C14604" s="2"/>
      <c r="D14604" s="2"/>
      <c r="E14604" s="2"/>
      <c r="F14604" s="2"/>
      <c r="G14604" s="2"/>
      <c r="H14604" s="2"/>
      <c r="I14604" s="2"/>
      <c r="J14604" s="2"/>
      <c r="K14604" s="2"/>
      <c r="L14604" s="2"/>
      <c r="M14604" s="2"/>
      <c r="N14604" s="2"/>
      <c r="O14604" s="2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</row>
    <row r="14605">
      <c r="A14605" s="2"/>
      <c r="B14605" s="2"/>
      <c r="C14605" s="2"/>
      <c r="D14605" s="2"/>
      <c r="E14605" s="2"/>
      <c r="F14605" s="2"/>
      <c r="G14605" s="2"/>
      <c r="H14605" s="2"/>
      <c r="I14605" s="2"/>
      <c r="J14605" s="2"/>
      <c r="K14605" s="2"/>
      <c r="L14605" s="2"/>
      <c r="M14605" s="2"/>
      <c r="N14605" s="2"/>
      <c r="O14605" s="2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</row>
    <row r="14606">
      <c r="A14606" s="2"/>
      <c r="B14606" s="2"/>
      <c r="C14606" s="2"/>
      <c r="D14606" s="2"/>
      <c r="E14606" s="2"/>
      <c r="F14606" s="2"/>
      <c r="G14606" s="2"/>
      <c r="H14606" s="2"/>
      <c r="I14606" s="2"/>
      <c r="J14606" s="2"/>
      <c r="K14606" s="2"/>
      <c r="L14606" s="2"/>
      <c r="M14606" s="2"/>
      <c r="N14606" s="2"/>
      <c r="O14606" s="2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</row>
    <row r="14607">
      <c r="A14607" s="2"/>
      <c r="B14607" s="2"/>
      <c r="C14607" s="2"/>
      <c r="D14607" s="2"/>
      <c r="E14607" s="2"/>
      <c r="F14607" s="2"/>
      <c r="G14607" s="2"/>
      <c r="H14607" s="2"/>
      <c r="I14607" s="2"/>
      <c r="J14607" s="2"/>
      <c r="K14607" s="2"/>
      <c r="L14607" s="2"/>
      <c r="M14607" s="2"/>
      <c r="N14607" s="2"/>
      <c r="O14607" s="2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</row>
    <row r="14608">
      <c r="A14608" s="2"/>
      <c r="B14608" s="2"/>
      <c r="C14608" s="2"/>
      <c r="D14608" s="2"/>
      <c r="E14608" s="2"/>
      <c r="F14608" s="2"/>
      <c r="G14608" s="2"/>
      <c r="H14608" s="2"/>
      <c r="I14608" s="2"/>
      <c r="J14608" s="2"/>
      <c r="K14608" s="2"/>
      <c r="L14608" s="2"/>
      <c r="M14608" s="2"/>
      <c r="N14608" s="2"/>
      <c r="O14608" s="2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</row>
    <row r="14609">
      <c r="A14609" s="2"/>
      <c r="B14609" s="2"/>
      <c r="C14609" s="2"/>
      <c r="D14609" s="2"/>
      <c r="E14609" s="2"/>
      <c r="F14609" s="2"/>
      <c r="G14609" s="2"/>
      <c r="H14609" s="2"/>
      <c r="I14609" s="2"/>
      <c r="J14609" s="2"/>
      <c r="K14609" s="2"/>
      <c r="L14609" s="2"/>
      <c r="M14609" s="2"/>
      <c r="N14609" s="2"/>
      <c r="O14609" s="2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</row>
    <row r="14610">
      <c r="A14610" s="2"/>
      <c r="B14610" s="2"/>
      <c r="C14610" s="2"/>
      <c r="D14610" s="2"/>
      <c r="E14610" s="2"/>
      <c r="F14610" s="2"/>
      <c r="G14610" s="2"/>
      <c r="H14610" s="2"/>
      <c r="I14610" s="2"/>
      <c r="J14610" s="2"/>
      <c r="K14610" s="2"/>
      <c r="L14610" s="2"/>
      <c r="M14610" s="2"/>
      <c r="N14610" s="2"/>
      <c r="O14610" s="2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</row>
    <row r="14611">
      <c r="A14611" s="2"/>
      <c r="B14611" s="2"/>
      <c r="C14611" s="2"/>
      <c r="D14611" s="2"/>
      <c r="E14611" s="2"/>
      <c r="F14611" s="2"/>
      <c r="G14611" s="2"/>
      <c r="H14611" s="2"/>
      <c r="I14611" s="2"/>
      <c r="J14611" s="2"/>
      <c r="K14611" s="2"/>
      <c r="L14611" s="2"/>
      <c r="M14611" s="2"/>
      <c r="N14611" s="2"/>
      <c r="O14611" s="2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</row>
    <row r="14612">
      <c r="A14612" s="2"/>
      <c r="B14612" s="2"/>
      <c r="C14612" s="2"/>
      <c r="D14612" s="2"/>
      <c r="E14612" s="2"/>
      <c r="F14612" s="2"/>
      <c r="G14612" s="2"/>
      <c r="H14612" s="2"/>
      <c r="I14612" s="2"/>
      <c r="J14612" s="2"/>
      <c r="K14612" s="2"/>
      <c r="L14612" s="2"/>
      <c r="M14612" s="2"/>
      <c r="N14612" s="2"/>
      <c r="O14612" s="2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</row>
    <row r="14613">
      <c r="A14613" s="2"/>
      <c r="B14613" s="2"/>
      <c r="C14613" s="2"/>
      <c r="D14613" s="2"/>
      <c r="E14613" s="2"/>
      <c r="F14613" s="2"/>
      <c r="G14613" s="2"/>
      <c r="H14613" s="2"/>
      <c r="I14613" s="2"/>
      <c r="J14613" s="2"/>
      <c r="K14613" s="2"/>
      <c r="L14613" s="2"/>
      <c r="M14613" s="2"/>
      <c r="N14613" s="2"/>
      <c r="O14613" s="2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</row>
    <row r="14614">
      <c r="A14614" s="2"/>
      <c r="B14614" s="2"/>
      <c r="C14614" s="2"/>
      <c r="D14614" s="2"/>
      <c r="E14614" s="2"/>
      <c r="F14614" s="2"/>
      <c r="G14614" s="2"/>
      <c r="H14614" s="2"/>
      <c r="I14614" s="2"/>
      <c r="J14614" s="2"/>
      <c r="K14614" s="2"/>
      <c r="L14614" s="2"/>
      <c r="M14614" s="2"/>
      <c r="N14614" s="2"/>
      <c r="O14614" s="2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</row>
    <row r="14615">
      <c r="A14615" s="2"/>
      <c r="B14615" s="2"/>
      <c r="C14615" s="2"/>
      <c r="D14615" s="2"/>
      <c r="E14615" s="2"/>
      <c r="F14615" s="2"/>
      <c r="G14615" s="2"/>
      <c r="H14615" s="2"/>
      <c r="I14615" s="2"/>
      <c r="J14615" s="2"/>
      <c r="K14615" s="2"/>
      <c r="L14615" s="2"/>
      <c r="M14615" s="2"/>
      <c r="N14615" s="2"/>
      <c r="O14615" s="2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</row>
    <row r="14616">
      <c r="A14616" s="2"/>
      <c r="B14616" s="2"/>
      <c r="C14616" s="2"/>
      <c r="D14616" s="2"/>
      <c r="E14616" s="2"/>
      <c r="F14616" s="2"/>
      <c r="G14616" s="2"/>
      <c r="H14616" s="2"/>
      <c r="I14616" s="2"/>
      <c r="J14616" s="2"/>
      <c r="K14616" s="2"/>
      <c r="L14616" s="2"/>
      <c r="M14616" s="2"/>
      <c r="N14616" s="2"/>
      <c r="O14616" s="2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</row>
    <row r="14617">
      <c r="A14617" s="2"/>
      <c r="B14617" s="2"/>
      <c r="C14617" s="2"/>
      <c r="D14617" s="2"/>
      <c r="E14617" s="2"/>
      <c r="F14617" s="2"/>
      <c r="G14617" s="2"/>
      <c r="H14617" s="2"/>
      <c r="I14617" s="2"/>
      <c r="J14617" s="2"/>
      <c r="K14617" s="2"/>
      <c r="L14617" s="2"/>
      <c r="M14617" s="2"/>
      <c r="N14617" s="2"/>
      <c r="O14617" s="2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</row>
    <row r="14618">
      <c r="A14618" s="2"/>
      <c r="B14618" s="2"/>
      <c r="C14618" s="2"/>
      <c r="D14618" s="2"/>
      <c r="E14618" s="2"/>
      <c r="F14618" s="2"/>
      <c r="G14618" s="2"/>
      <c r="H14618" s="2"/>
      <c r="I14618" s="2"/>
      <c r="J14618" s="2"/>
      <c r="K14618" s="2"/>
      <c r="L14618" s="2"/>
      <c r="M14618" s="2"/>
      <c r="N14618" s="2"/>
      <c r="O14618" s="2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</row>
    <row r="14619">
      <c r="A14619" s="2"/>
      <c r="B14619" s="2"/>
      <c r="C14619" s="2"/>
      <c r="D14619" s="2"/>
      <c r="E14619" s="2"/>
      <c r="F14619" s="2"/>
      <c r="G14619" s="2"/>
      <c r="H14619" s="2"/>
      <c r="I14619" s="2"/>
      <c r="J14619" s="2"/>
      <c r="K14619" s="2"/>
      <c r="L14619" s="2"/>
      <c r="M14619" s="2"/>
      <c r="N14619" s="2"/>
      <c r="O14619" s="2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</row>
    <row r="14620">
      <c r="A14620" s="2"/>
      <c r="B14620" s="2"/>
      <c r="C14620" s="2"/>
      <c r="D14620" s="2"/>
      <c r="E14620" s="2"/>
      <c r="F14620" s="2"/>
      <c r="G14620" s="2"/>
      <c r="H14620" s="2"/>
      <c r="I14620" s="2"/>
      <c r="J14620" s="2"/>
      <c r="K14620" s="2"/>
      <c r="L14620" s="2"/>
      <c r="M14620" s="2"/>
      <c r="N14620" s="2"/>
      <c r="O14620" s="2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</row>
    <row r="14621">
      <c r="A14621" s="2"/>
      <c r="B14621" s="2"/>
      <c r="C14621" s="2"/>
      <c r="D14621" s="2"/>
      <c r="E14621" s="2"/>
      <c r="F14621" s="2"/>
      <c r="G14621" s="2"/>
      <c r="H14621" s="2"/>
      <c r="I14621" s="2"/>
      <c r="J14621" s="2"/>
      <c r="K14621" s="2"/>
      <c r="L14621" s="2"/>
      <c r="M14621" s="2"/>
      <c r="N14621" s="2"/>
      <c r="O14621" s="2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</row>
    <row r="14622">
      <c r="A14622" s="2"/>
      <c r="B14622" s="2"/>
      <c r="C14622" s="2"/>
      <c r="D14622" s="2"/>
      <c r="E14622" s="2"/>
      <c r="F14622" s="2"/>
      <c r="G14622" s="2"/>
      <c r="H14622" s="2"/>
      <c r="I14622" s="2"/>
      <c r="J14622" s="2"/>
      <c r="K14622" s="2"/>
      <c r="L14622" s="2"/>
      <c r="M14622" s="2"/>
      <c r="N14622" s="2"/>
      <c r="O14622" s="2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</row>
    <row r="14623">
      <c r="A14623" s="2"/>
      <c r="B14623" s="2"/>
      <c r="C14623" s="2"/>
      <c r="D14623" s="2"/>
      <c r="E14623" s="2"/>
      <c r="F14623" s="2"/>
      <c r="G14623" s="2"/>
      <c r="H14623" s="2"/>
      <c r="I14623" s="2"/>
      <c r="J14623" s="2"/>
      <c r="K14623" s="2"/>
      <c r="L14623" s="2"/>
      <c r="M14623" s="2"/>
      <c r="N14623" s="2"/>
      <c r="O14623" s="2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</row>
    <row r="14624">
      <c r="A14624" s="2"/>
      <c r="B14624" s="2"/>
      <c r="C14624" s="2"/>
      <c r="D14624" s="2"/>
      <c r="E14624" s="2"/>
      <c r="F14624" s="2"/>
      <c r="G14624" s="2"/>
      <c r="H14624" s="2"/>
      <c r="I14624" s="2"/>
      <c r="J14624" s="2"/>
      <c r="K14624" s="2"/>
      <c r="L14624" s="2"/>
      <c r="M14624" s="2"/>
      <c r="N14624" s="2"/>
      <c r="O14624" s="2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</row>
    <row r="14625">
      <c r="A14625" s="2"/>
      <c r="B14625" s="2"/>
      <c r="C14625" s="2"/>
      <c r="D14625" s="2"/>
      <c r="E14625" s="2"/>
      <c r="F14625" s="2"/>
      <c r="G14625" s="2"/>
      <c r="H14625" s="2"/>
      <c r="I14625" s="2"/>
      <c r="J14625" s="2"/>
      <c r="K14625" s="2"/>
      <c r="L14625" s="2"/>
      <c r="M14625" s="2"/>
      <c r="N14625" s="2"/>
      <c r="O14625" s="2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</row>
    <row r="14626">
      <c r="A14626" s="2"/>
      <c r="B14626" s="2"/>
      <c r="C14626" s="2"/>
      <c r="D14626" s="2"/>
      <c r="E14626" s="2"/>
      <c r="F14626" s="2"/>
      <c r="G14626" s="2"/>
      <c r="H14626" s="2"/>
      <c r="I14626" s="2"/>
      <c r="J14626" s="2"/>
      <c r="K14626" s="2"/>
      <c r="L14626" s="2"/>
      <c r="M14626" s="2"/>
      <c r="N14626" s="2"/>
      <c r="O14626" s="2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</row>
    <row r="14627">
      <c r="A14627" s="2"/>
      <c r="B14627" s="2"/>
      <c r="C14627" s="2"/>
      <c r="D14627" s="2"/>
      <c r="E14627" s="2"/>
      <c r="F14627" s="2"/>
      <c r="G14627" s="2"/>
      <c r="H14627" s="2"/>
      <c r="I14627" s="2"/>
      <c r="J14627" s="2"/>
      <c r="K14627" s="2"/>
      <c r="L14627" s="2"/>
      <c r="M14627" s="2"/>
      <c r="N14627" s="2"/>
      <c r="O14627" s="2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</row>
    <row r="14628">
      <c r="A14628" s="2"/>
      <c r="B14628" s="2"/>
      <c r="C14628" s="2"/>
      <c r="D14628" s="2"/>
      <c r="E14628" s="2"/>
      <c r="F14628" s="2"/>
      <c r="G14628" s="2"/>
      <c r="H14628" s="2"/>
      <c r="I14628" s="2"/>
      <c r="J14628" s="2"/>
      <c r="K14628" s="2"/>
      <c r="L14628" s="2"/>
      <c r="M14628" s="2"/>
      <c r="N14628" s="2"/>
      <c r="O14628" s="2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</row>
    <row r="14629">
      <c r="A14629" s="2"/>
      <c r="B14629" s="2"/>
      <c r="C14629" s="2"/>
      <c r="D14629" s="2"/>
      <c r="E14629" s="2"/>
      <c r="F14629" s="2"/>
      <c r="G14629" s="2"/>
      <c r="H14629" s="2"/>
      <c r="I14629" s="2"/>
      <c r="J14629" s="2"/>
      <c r="K14629" s="2"/>
      <c r="L14629" s="2"/>
      <c r="M14629" s="2"/>
      <c r="N14629" s="2"/>
      <c r="O14629" s="2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</row>
    <row r="14630">
      <c r="A14630" s="2"/>
      <c r="B14630" s="2"/>
      <c r="C14630" s="2"/>
      <c r="D14630" s="2"/>
      <c r="E14630" s="2"/>
      <c r="F14630" s="2"/>
      <c r="G14630" s="2"/>
      <c r="H14630" s="2"/>
      <c r="I14630" s="2"/>
      <c r="J14630" s="2"/>
      <c r="K14630" s="2"/>
      <c r="L14630" s="2"/>
      <c r="M14630" s="2"/>
      <c r="N14630" s="2"/>
      <c r="O14630" s="2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</row>
    <row r="14631">
      <c r="A14631" s="2"/>
      <c r="B14631" s="2"/>
      <c r="C14631" s="2"/>
      <c r="D14631" s="2"/>
      <c r="E14631" s="2"/>
      <c r="F14631" s="2"/>
      <c r="G14631" s="2"/>
      <c r="H14631" s="2"/>
      <c r="I14631" s="2"/>
      <c r="J14631" s="2"/>
      <c r="K14631" s="2"/>
      <c r="L14631" s="2"/>
      <c r="M14631" s="2"/>
      <c r="N14631" s="2"/>
      <c r="O14631" s="2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</row>
    <row r="14632">
      <c r="A14632" s="2"/>
      <c r="B14632" s="2"/>
      <c r="C14632" s="2"/>
      <c r="D14632" s="2"/>
      <c r="E14632" s="2"/>
      <c r="F14632" s="2"/>
      <c r="G14632" s="2"/>
      <c r="H14632" s="2"/>
      <c r="I14632" s="2"/>
      <c r="J14632" s="2"/>
      <c r="K14632" s="2"/>
      <c r="L14632" s="2"/>
      <c r="M14632" s="2"/>
      <c r="N14632" s="2"/>
      <c r="O14632" s="2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</row>
    <row r="14633">
      <c r="A14633" s="2"/>
      <c r="B14633" s="2"/>
      <c r="C14633" s="2"/>
      <c r="D14633" s="2"/>
      <c r="E14633" s="2"/>
      <c r="F14633" s="2"/>
      <c r="G14633" s="2"/>
      <c r="H14633" s="2"/>
      <c r="I14633" s="2"/>
      <c r="J14633" s="2"/>
      <c r="K14633" s="2"/>
      <c r="L14633" s="2"/>
      <c r="M14633" s="2"/>
      <c r="N14633" s="2"/>
      <c r="O14633" s="2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</row>
    <row r="14634">
      <c r="A14634" s="2"/>
      <c r="B14634" s="2"/>
      <c r="C14634" s="2"/>
      <c r="D14634" s="2"/>
      <c r="E14634" s="2"/>
      <c r="F14634" s="2"/>
      <c r="G14634" s="2"/>
      <c r="H14634" s="2"/>
      <c r="I14634" s="2"/>
      <c r="J14634" s="2"/>
      <c r="K14634" s="2"/>
      <c r="L14634" s="2"/>
      <c r="M14634" s="2"/>
      <c r="N14634" s="2"/>
      <c r="O14634" s="2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</row>
    <row r="14635">
      <c r="A14635" s="2"/>
      <c r="B14635" s="2"/>
      <c r="C14635" s="2"/>
      <c r="D14635" s="2"/>
      <c r="E14635" s="2"/>
      <c r="F14635" s="2"/>
      <c r="G14635" s="2"/>
      <c r="H14635" s="2"/>
      <c r="I14635" s="2"/>
      <c r="J14635" s="2"/>
      <c r="K14635" s="2"/>
      <c r="L14635" s="2"/>
      <c r="M14635" s="2"/>
      <c r="N14635" s="2"/>
      <c r="O14635" s="2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</row>
    <row r="14636">
      <c r="A14636" s="2"/>
      <c r="B14636" s="2"/>
      <c r="C14636" s="2"/>
      <c r="D14636" s="2"/>
      <c r="E14636" s="2"/>
      <c r="F14636" s="2"/>
      <c r="G14636" s="2"/>
      <c r="H14636" s="2"/>
      <c r="I14636" s="2"/>
      <c r="J14636" s="2"/>
      <c r="K14636" s="2"/>
      <c r="L14636" s="2"/>
      <c r="M14636" s="2"/>
      <c r="N14636" s="2"/>
      <c r="O14636" s="2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</row>
    <row r="14637">
      <c r="A14637" s="2"/>
      <c r="B14637" s="2"/>
      <c r="C14637" s="2"/>
      <c r="D14637" s="2"/>
      <c r="E14637" s="2"/>
      <c r="F14637" s="2"/>
      <c r="G14637" s="2"/>
      <c r="H14637" s="2"/>
      <c r="I14637" s="2"/>
      <c r="J14637" s="2"/>
      <c r="K14637" s="2"/>
      <c r="L14637" s="2"/>
      <c r="M14637" s="2"/>
      <c r="N14637" s="2"/>
      <c r="O14637" s="2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</row>
    <row r="14638">
      <c r="A14638" s="2"/>
      <c r="B14638" s="2"/>
      <c r="C14638" s="2"/>
      <c r="D14638" s="2"/>
      <c r="E14638" s="2"/>
      <c r="F14638" s="2"/>
      <c r="G14638" s="2"/>
      <c r="H14638" s="2"/>
      <c r="I14638" s="2"/>
      <c r="J14638" s="2"/>
      <c r="K14638" s="2"/>
      <c r="L14638" s="2"/>
      <c r="M14638" s="2"/>
      <c r="N14638" s="2"/>
      <c r="O14638" s="2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</row>
    <row r="14639">
      <c r="A14639" s="2"/>
      <c r="B14639" s="2"/>
      <c r="C14639" s="2"/>
      <c r="D14639" s="2"/>
      <c r="E14639" s="2"/>
      <c r="F14639" s="2"/>
      <c r="G14639" s="2"/>
      <c r="H14639" s="2"/>
      <c r="I14639" s="2"/>
      <c r="J14639" s="2"/>
      <c r="K14639" s="2"/>
      <c r="L14639" s="2"/>
      <c r="M14639" s="2"/>
      <c r="N14639" s="2"/>
      <c r="O14639" s="2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</row>
    <row r="14640">
      <c r="A14640" s="2"/>
      <c r="B14640" s="2"/>
      <c r="C14640" s="2"/>
      <c r="D14640" s="2"/>
      <c r="E14640" s="2"/>
      <c r="F14640" s="2"/>
      <c r="G14640" s="2"/>
      <c r="H14640" s="2"/>
      <c r="I14640" s="2"/>
      <c r="J14640" s="2"/>
      <c r="K14640" s="2"/>
      <c r="L14640" s="2"/>
      <c r="M14640" s="2"/>
      <c r="N14640" s="2"/>
      <c r="O14640" s="2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</row>
    <row r="14641">
      <c r="A14641" s="2"/>
      <c r="B14641" s="2"/>
      <c r="C14641" s="2"/>
      <c r="D14641" s="2"/>
      <c r="E14641" s="2"/>
      <c r="F14641" s="2"/>
      <c r="G14641" s="2"/>
      <c r="H14641" s="2"/>
      <c r="I14641" s="2"/>
      <c r="J14641" s="2"/>
      <c r="K14641" s="2"/>
      <c r="L14641" s="2"/>
      <c r="M14641" s="2"/>
      <c r="N14641" s="2"/>
      <c r="O14641" s="2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</row>
    <row r="14642">
      <c r="A14642" s="2"/>
      <c r="B14642" s="2"/>
      <c r="C14642" s="2"/>
      <c r="D14642" s="2"/>
      <c r="E14642" s="2"/>
      <c r="F14642" s="2"/>
      <c r="G14642" s="2"/>
      <c r="H14642" s="2"/>
      <c r="I14642" s="2"/>
      <c r="J14642" s="2"/>
      <c r="K14642" s="2"/>
      <c r="L14642" s="2"/>
      <c r="M14642" s="2"/>
      <c r="N14642" s="2"/>
      <c r="O14642" s="2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</row>
    <row r="14643">
      <c r="A14643" s="2"/>
      <c r="B14643" s="2"/>
      <c r="C14643" s="2"/>
      <c r="D14643" s="2"/>
      <c r="E14643" s="2"/>
      <c r="F14643" s="2"/>
      <c r="G14643" s="2"/>
      <c r="H14643" s="2"/>
      <c r="I14643" s="2"/>
      <c r="J14643" s="2"/>
      <c r="K14643" s="2"/>
      <c r="L14643" s="2"/>
      <c r="M14643" s="2"/>
      <c r="N14643" s="2"/>
      <c r="O14643" s="2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</row>
    <row r="14644">
      <c r="A14644" s="2"/>
      <c r="B14644" s="2"/>
      <c r="C14644" s="2"/>
      <c r="D14644" s="2"/>
      <c r="E14644" s="2"/>
      <c r="F14644" s="2"/>
      <c r="G14644" s="2"/>
      <c r="H14644" s="2"/>
      <c r="I14644" s="2"/>
      <c r="J14644" s="2"/>
      <c r="K14644" s="2"/>
      <c r="L14644" s="2"/>
      <c r="M14644" s="2"/>
      <c r="N14644" s="2"/>
      <c r="O14644" s="2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</row>
    <row r="14645">
      <c r="A14645" s="2"/>
      <c r="B14645" s="2"/>
      <c r="C14645" s="2"/>
      <c r="D14645" s="2"/>
      <c r="E14645" s="2"/>
      <c r="F14645" s="2"/>
      <c r="G14645" s="2"/>
      <c r="H14645" s="2"/>
      <c r="I14645" s="2"/>
      <c r="J14645" s="2"/>
      <c r="K14645" s="2"/>
      <c r="L14645" s="2"/>
      <c r="M14645" s="2"/>
      <c r="N14645" s="2"/>
      <c r="O14645" s="2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</row>
    <row r="14646">
      <c r="A14646" s="2"/>
      <c r="B14646" s="2"/>
      <c r="C14646" s="2"/>
      <c r="D14646" s="2"/>
      <c r="E14646" s="2"/>
      <c r="F14646" s="2"/>
      <c r="G14646" s="2"/>
      <c r="H14646" s="2"/>
      <c r="I14646" s="2"/>
      <c r="J14646" s="2"/>
      <c r="K14646" s="2"/>
      <c r="L14646" s="2"/>
      <c r="M14646" s="2"/>
      <c r="N14646" s="2"/>
      <c r="O14646" s="2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</row>
    <row r="14647">
      <c r="A14647" s="2"/>
      <c r="B14647" s="2"/>
      <c r="C14647" s="2"/>
      <c r="D14647" s="2"/>
      <c r="E14647" s="2"/>
      <c r="F14647" s="2"/>
      <c r="G14647" s="2"/>
      <c r="H14647" s="2"/>
      <c r="I14647" s="2"/>
      <c r="J14647" s="2"/>
      <c r="K14647" s="2"/>
      <c r="L14647" s="2"/>
      <c r="M14647" s="2"/>
      <c r="N14647" s="2"/>
      <c r="O14647" s="2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</row>
    <row r="14648">
      <c r="A14648" s="2"/>
      <c r="B14648" s="2"/>
      <c r="C14648" s="2"/>
      <c r="D14648" s="2"/>
      <c r="E14648" s="2"/>
      <c r="F14648" s="2"/>
      <c r="G14648" s="2"/>
      <c r="H14648" s="2"/>
      <c r="I14648" s="2"/>
      <c r="J14648" s="2"/>
      <c r="K14648" s="2"/>
      <c r="L14648" s="2"/>
      <c r="M14648" s="2"/>
      <c r="N14648" s="2"/>
      <c r="O14648" s="2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</row>
    <row r="14649">
      <c r="A14649" s="2"/>
      <c r="B14649" s="2"/>
      <c r="C14649" s="2"/>
      <c r="D14649" s="2"/>
      <c r="E14649" s="2"/>
      <c r="F14649" s="2"/>
      <c r="G14649" s="2"/>
      <c r="H14649" s="2"/>
      <c r="I14649" s="2"/>
      <c r="J14649" s="2"/>
      <c r="K14649" s="2"/>
      <c r="L14649" s="2"/>
      <c r="M14649" s="2"/>
      <c r="N14649" s="2"/>
      <c r="O14649" s="2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</row>
    <row r="14650">
      <c r="A14650" s="2"/>
      <c r="B14650" s="2"/>
      <c r="C14650" s="2"/>
      <c r="D14650" s="2"/>
      <c r="E14650" s="2"/>
      <c r="F14650" s="2"/>
      <c r="G14650" s="2"/>
      <c r="H14650" s="2"/>
      <c r="I14650" s="2"/>
      <c r="J14650" s="2"/>
      <c r="K14650" s="2"/>
      <c r="L14650" s="2"/>
      <c r="M14650" s="2"/>
      <c r="N14650" s="2"/>
      <c r="O14650" s="2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</row>
    <row r="14651">
      <c r="A14651" s="2"/>
      <c r="B14651" s="2"/>
      <c r="C14651" s="2"/>
      <c r="D14651" s="2"/>
      <c r="E14651" s="2"/>
      <c r="F14651" s="2"/>
      <c r="G14651" s="2"/>
      <c r="H14651" s="2"/>
      <c r="I14651" s="2"/>
      <c r="J14651" s="2"/>
      <c r="K14651" s="2"/>
      <c r="L14651" s="2"/>
      <c r="M14651" s="2"/>
      <c r="N14651" s="2"/>
      <c r="O14651" s="2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</row>
    <row r="14652">
      <c r="A14652" s="2"/>
      <c r="B14652" s="2"/>
      <c r="C14652" s="2"/>
      <c r="D14652" s="2"/>
      <c r="E14652" s="2"/>
      <c r="F14652" s="2"/>
      <c r="G14652" s="2"/>
      <c r="H14652" s="2"/>
      <c r="I14652" s="2"/>
      <c r="J14652" s="2"/>
      <c r="K14652" s="2"/>
      <c r="L14652" s="2"/>
      <c r="M14652" s="2"/>
      <c r="N14652" s="2"/>
      <c r="O14652" s="2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</row>
    <row r="14653">
      <c r="A14653" s="2"/>
      <c r="B14653" s="2"/>
      <c r="C14653" s="2"/>
      <c r="D14653" s="2"/>
      <c r="E14653" s="2"/>
      <c r="F14653" s="2"/>
      <c r="G14653" s="2"/>
      <c r="H14653" s="2"/>
      <c r="I14653" s="2"/>
      <c r="J14653" s="2"/>
      <c r="K14653" s="2"/>
      <c r="L14653" s="2"/>
      <c r="M14653" s="2"/>
      <c r="N14653" s="2"/>
      <c r="O14653" s="2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</row>
    <row r="14654">
      <c r="A14654" s="2"/>
      <c r="B14654" s="2"/>
      <c r="C14654" s="2"/>
      <c r="D14654" s="2"/>
      <c r="E14654" s="2"/>
      <c r="F14654" s="2"/>
      <c r="G14654" s="2"/>
      <c r="H14654" s="2"/>
      <c r="I14654" s="2"/>
      <c r="J14654" s="2"/>
      <c r="K14654" s="2"/>
      <c r="L14654" s="2"/>
      <c r="M14654" s="2"/>
      <c r="N14654" s="2"/>
      <c r="O14654" s="2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</row>
    <row r="14655">
      <c r="A14655" s="2"/>
      <c r="B14655" s="2"/>
      <c r="C14655" s="2"/>
      <c r="D14655" s="2"/>
      <c r="E14655" s="2"/>
      <c r="F14655" s="2"/>
      <c r="G14655" s="2"/>
      <c r="H14655" s="2"/>
      <c r="I14655" s="2"/>
      <c r="J14655" s="2"/>
      <c r="K14655" s="2"/>
      <c r="L14655" s="2"/>
      <c r="M14655" s="2"/>
      <c r="N14655" s="2"/>
      <c r="O14655" s="2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</row>
    <row r="14656">
      <c r="A14656" s="2"/>
      <c r="B14656" s="2"/>
      <c r="C14656" s="2"/>
      <c r="D14656" s="2"/>
      <c r="E14656" s="2"/>
      <c r="F14656" s="2"/>
      <c r="G14656" s="2"/>
      <c r="H14656" s="2"/>
      <c r="I14656" s="2"/>
      <c r="J14656" s="2"/>
      <c r="K14656" s="2"/>
      <c r="L14656" s="2"/>
      <c r="M14656" s="2"/>
      <c r="N14656" s="2"/>
      <c r="O14656" s="2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</row>
    <row r="14657">
      <c r="A14657" s="2"/>
      <c r="B14657" s="2"/>
      <c r="C14657" s="2"/>
      <c r="D14657" s="2"/>
      <c r="E14657" s="2"/>
      <c r="F14657" s="2"/>
      <c r="G14657" s="2"/>
      <c r="H14657" s="2"/>
      <c r="I14657" s="2"/>
      <c r="J14657" s="2"/>
      <c r="K14657" s="2"/>
      <c r="L14657" s="2"/>
      <c r="M14657" s="2"/>
      <c r="N14657" s="2"/>
      <c r="O14657" s="2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</row>
    <row r="14658">
      <c r="A14658" s="2"/>
      <c r="B14658" s="2"/>
      <c r="C14658" s="2"/>
      <c r="D14658" s="2"/>
      <c r="E14658" s="2"/>
      <c r="F14658" s="2"/>
      <c r="G14658" s="2"/>
      <c r="H14658" s="2"/>
      <c r="I14658" s="2"/>
      <c r="J14658" s="2"/>
      <c r="K14658" s="2"/>
      <c r="L14658" s="2"/>
      <c r="M14658" s="2"/>
      <c r="N14658" s="2"/>
      <c r="O14658" s="2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</row>
    <row r="14659">
      <c r="A14659" s="2"/>
      <c r="B14659" s="2"/>
      <c r="C14659" s="2"/>
      <c r="D14659" s="2"/>
      <c r="E14659" s="2"/>
      <c r="F14659" s="2"/>
      <c r="G14659" s="2"/>
      <c r="H14659" s="2"/>
      <c r="I14659" s="2"/>
      <c r="J14659" s="2"/>
      <c r="K14659" s="2"/>
      <c r="L14659" s="2"/>
      <c r="M14659" s="2"/>
      <c r="N14659" s="2"/>
      <c r="O14659" s="2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</row>
    <row r="14660">
      <c r="A14660" s="2"/>
      <c r="B14660" s="2"/>
      <c r="C14660" s="2"/>
      <c r="D14660" s="2"/>
      <c r="E14660" s="2"/>
      <c r="F14660" s="2"/>
      <c r="G14660" s="2"/>
      <c r="H14660" s="2"/>
      <c r="I14660" s="2"/>
      <c r="J14660" s="2"/>
      <c r="K14660" s="2"/>
      <c r="L14660" s="2"/>
      <c r="M14660" s="2"/>
      <c r="N14660" s="2"/>
      <c r="O14660" s="2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</row>
    <row r="14661">
      <c r="A14661" s="2"/>
      <c r="B14661" s="2"/>
      <c r="C14661" s="2"/>
      <c r="D14661" s="2"/>
      <c r="E14661" s="2"/>
      <c r="F14661" s="2"/>
      <c r="G14661" s="2"/>
      <c r="H14661" s="2"/>
      <c r="I14661" s="2"/>
      <c r="J14661" s="2"/>
      <c r="K14661" s="2"/>
      <c r="L14661" s="2"/>
      <c r="M14661" s="2"/>
      <c r="N14661" s="2"/>
      <c r="O14661" s="2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</row>
    <row r="14662">
      <c r="A14662" s="2"/>
      <c r="B14662" s="2"/>
      <c r="C14662" s="2"/>
      <c r="D14662" s="2"/>
      <c r="E14662" s="2"/>
      <c r="F14662" s="2"/>
      <c r="G14662" s="2"/>
      <c r="H14662" s="2"/>
      <c r="I14662" s="2"/>
      <c r="J14662" s="2"/>
      <c r="K14662" s="2"/>
      <c r="L14662" s="2"/>
      <c r="M14662" s="2"/>
      <c r="N14662" s="2"/>
      <c r="O14662" s="2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</row>
    <row r="14663">
      <c r="A14663" s="2"/>
      <c r="B14663" s="2"/>
      <c r="C14663" s="2"/>
      <c r="D14663" s="2"/>
      <c r="E14663" s="2"/>
      <c r="F14663" s="2"/>
      <c r="G14663" s="2"/>
      <c r="H14663" s="2"/>
      <c r="I14663" s="2"/>
      <c r="J14663" s="2"/>
      <c r="K14663" s="2"/>
      <c r="L14663" s="2"/>
      <c r="M14663" s="2"/>
      <c r="N14663" s="2"/>
      <c r="O14663" s="2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</row>
    <row r="14664">
      <c r="A14664" s="2"/>
      <c r="B14664" s="2"/>
      <c r="C14664" s="2"/>
      <c r="D14664" s="2"/>
      <c r="E14664" s="2"/>
      <c r="F14664" s="2"/>
      <c r="G14664" s="2"/>
      <c r="H14664" s="2"/>
      <c r="I14664" s="2"/>
      <c r="J14664" s="2"/>
      <c r="K14664" s="2"/>
      <c r="L14664" s="2"/>
      <c r="M14664" s="2"/>
      <c r="N14664" s="2"/>
      <c r="O14664" s="2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</row>
    <row r="14665">
      <c r="A14665" s="2"/>
      <c r="B14665" s="2"/>
      <c r="C14665" s="2"/>
      <c r="D14665" s="2"/>
      <c r="E14665" s="2"/>
      <c r="F14665" s="2"/>
      <c r="G14665" s="2"/>
      <c r="H14665" s="2"/>
      <c r="I14665" s="2"/>
      <c r="J14665" s="2"/>
      <c r="K14665" s="2"/>
      <c r="L14665" s="2"/>
      <c r="M14665" s="2"/>
      <c r="N14665" s="2"/>
      <c r="O14665" s="2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</row>
    <row r="14666">
      <c r="A14666" s="2"/>
      <c r="B14666" s="2"/>
      <c r="C14666" s="2"/>
      <c r="D14666" s="2"/>
      <c r="E14666" s="2"/>
      <c r="F14666" s="2"/>
      <c r="G14666" s="2"/>
      <c r="H14666" s="2"/>
      <c r="I14666" s="2"/>
      <c r="J14666" s="2"/>
      <c r="K14666" s="2"/>
      <c r="L14666" s="2"/>
      <c r="M14666" s="2"/>
      <c r="N14666" s="2"/>
      <c r="O14666" s="2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</row>
    <row r="14667">
      <c r="A14667" s="2"/>
      <c r="B14667" s="2"/>
      <c r="C14667" s="2"/>
      <c r="D14667" s="2"/>
      <c r="E14667" s="2"/>
      <c r="F14667" s="2"/>
      <c r="G14667" s="2"/>
      <c r="H14667" s="2"/>
      <c r="I14667" s="2"/>
      <c r="J14667" s="2"/>
      <c r="K14667" s="2"/>
      <c r="L14667" s="2"/>
      <c r="M14667" s="2"/>
      <c r="N14667" s="2"/>
      <c r="O14667" s="2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</row>
    <row r="14668">
      <c r="A14668" s="2"/>
      <c r="B14668" s="2"/>
      <c r="C14668" s="2"/>
      <c r="D14668" s="2"/>
      <c r="E14668" s="2"/>
      <c r="F14668" s="2"/>
      <c r="G14668" s="2"/>
      <c r="H14668" s="2"/>
      <c r="I14668" s="2"/>
      <c r="J14668" s="2"/>
      <c r="K14668" s="2"/>
      <c r="L14668" s="2"/>
      <c r="M14668" s="2"/>
      <c r="N14668" s="2"/>
      <c r="O14668" s="2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</row>
    <row r="14669">
      <c r="A14669" s="2"/>
      <c r="B14669" s="2"/>
      <c r="C14669" s="2"/>
      <c r="D14669" s="2"/>
      <c r="E14669" s="2"/>
      <c r="F14669" s="2"/>
      <c r="G14669" s="2"/>
      <c r="H14669" s="2"/>
      <c r="I14669" s="2"/>
      <c r="J14669" s="2"/>
      <c r="K14669" s="2"/>
      <c r="L14669" s="2"/>
      <c r="M14669" s="2"/>
      <c r="N14669" s="2"/>
      <c r="O14669" s="2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</row>
    <row r="14670">
      <c r="A14670" s="2"/>
      <c r="B14670" s="2"/>
      <c r="C14670" s="2"/>
      <c r="D14670" s="2"/>
      <c r="E14670" s="2"/>
      <c r="F14670" s="2"/>
      <c r="G14670" s="2"/>
      <c r="H14670" s="2"/>
      <c r="I14670" s="2"/>
      <c r="J14670" s="2"/>
      <c r="K14670" s="2"/>
      <c r="L14670" s="2"/>
      <c r="M14670" s="2"/>
      <c r="N14670" s="2"/>
      <c r="O14670" s="2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</row>
    <row r="14671">
      <c r="A14671" s="2"/>
      <c r="B14671" s="2"/>
      <c r="C14671" s="2"/>
      <c r="D14671" s="2"/>
      <c r="E14671" s="2"/>
      <c r="F14671" s="2"/>
      <c r="G14671" s="2"/>
      <c r="H14671" s="2"/>
      <c r="I14671" s="2"/>
      <c r="J14671" s="2"/>
      <c r="K14671" s="2"/>
      <c r="L14671" s="2"/>
      <c r="M14671" s="2"/>
      <c r="N14671" s="2"/>
      <c r="O14671" s="2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</row>
    <row r="14672">
      <c r="A14672" s="2"/>
      <c r="B14672" s="2"/>
      <c r="C14672" s="2"/>
      <c r="D14672" s="2"/>
      <c r="E14672" s="2"/>
      <c r="F14672" s="2"/>
      <c r="G14672" s="2"/>
      <c r="H14672" s="2"/>
      <c r="I14672" s="2"/>
      <c r="J14672" s="2"/>
      <c r="K14672" s="2"/>
      <c r="L14672" s="2"/>
      <c r="M14672" s="2"/>
      <c r="N14672" s="2"/>
      <c r="O14672" s="2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</row>
    <row r="14673">
      <c r="A14673" s="2"/>
      <c r="B14673" s="2"/>
      <c r="C14673" s="2"/>
      <c r="D14673" s="2"/>
      <c r="E14673" s="2"/>
      <c r="F14673" s="2"/>
      <c r="G14673" s="2"/>
      <c r="H14673" s="2"/>
      <c r="I14673" s="2"/>
      <c r="J14673" s="2"/>
      <c r="K14673" s="2"/>
      <c r="L14673" s="2"/>
      <c r="M14673" s="2"/>
      <c r="N14673" s="2"/>
      <c r="O14673" s="2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</row>
    <row r="14674">
      <c r="A14674" s="2"/>
      <c r="B14674" s="2"/>
      <c r="C14674" s="2"/>
      <c r="D14674" s="2"/>
      <c r="E14674" s="2"/>
      <c r="F14674" s="2"/>
      <c r="G14674" s="2"/>
      <c r="H14674" s="2"/>
      <c r="I14674" s="2"/>
      <c r="J14674" s="2"/>
      <c r="K14674" s="2"/>
      <c r="L14674" s="2"/>
      <c r="M14674" s="2"/>
      <c r="N14674" s="2"/>
      <c r="O14674" s="2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</row>
    <row r="14675">
      <c r="A14675" s="2"/>
      <c r="B14675" s="2"/>
      <c r="C14675" s="2"/>
      <c r="D14675" s="2"/>
      <c r="E14675" s="2"/>
      <c r="F14675" s="2"/>
      <c r="G14675" s="2"/>
      <c r="H14675" s="2"/>
      <c r="I14675" s="2"/>
      <c r="J14675" s="2"/>
      <c r="K14675" s="2"/>
      <c r="L14675" s="2"/>
      <c r="M14675" s="2"/>
      <c r="N14675" s="2"/>
      <c r="O14675" s="2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</row>
    <row r="14676">
      <c r="A14676" s="2"/>
      <c r="B14676" s="2"/>
      <c r="C14676" s="2"/>
      <c r="D14676" s="2"/>
      <c r="E14676" s="2"/>
      <c r="F14676" s="2"/>
      <c r="G14676" s="2"/>
      <c r="H14676" s="2"/>
      <c r="I14676" s="2"/>
      <c r="J14676" s="2"/>
      <c r="K14676" s="2"/>
      <c r="L14676" s="2"/>
      <c r="M14676" s="2"/>
      <c r="N14676" s="2"/>
      <c r="O14676" s="2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</row>
    <row r="14677">
      <c r="A14677" s="2"/>
      <c r="B14677" s="2"/>
      <c r="C14677" s="2"/>
      <c r="D14677" s="2"/>
      <c r="E14677" s="2"/>
      <c r="F14677" s="2"/>
      <c r="G14677" s="2"/>
      <c r="H14677" s="2"/>
      <c r="I14677" s="2"/>
      <c r="J14677" s="2"/>
      <c r="K14677" s="2"/>
      <c r="L14677" s="2"/>
      <c r="M14677" s="2"/>
      <c r="N14677" s="2"/>
      <c r="O14677" s="2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</row>
    <row r="14678">
      <c r="A14678" s="2"/>
      <c r="B14678" s="2"/>
      <c r="C14678" s="2"/>
      <c r="D14678" s="2"/>
      <c r="E14678" s="2"/>
      <c r="F14678" s="2"/>
      <c r="G14678" s="2"/>
      <c r="H14678" s="2"/>
      <c r="I14678" s="2"/>
      <c r="J14678" s="2"/>
      <c r="K14678" s="2"/>
      <c r="L14678" s="2"/>
      <c r="M14678" s="2"/>
      <c r="N14678" s="2"/>
      <c r="O14678" s="2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</row>
    <row r="14679">
      <c r="A14679" s="2"/>
      <c r="B14679" s="2"/>
      <c r="C14679" s="2"/>
      <c r="D14679" s="2"/>
      <c r="E14679" s="2"/>
      <c r="F14679" s="2"/>
      <c r="G14679" s="2"/>
      <c r="H14679" s="2"/>
      <c r="I14679" s="2"/>
      <c r="J14679" s="2"/>
      <c r="K14679" s="2"/>
      <c r="L14679" s="2"/>
      <c r="M14679" s="2"/>
      <c r="N14679" s="2"/>
      <c r="O14679" s="2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</row>
    <row r="14680">
      <c r="A14680" s="2"/>
      <c r="B14680" s="2"/>
      <c r="C14680" s="2"/>
      <c r="D14680" s="2"/>
      <c r="E14680" s="2"/>
      <c r="F14680" s="2"/>
      <c r="G14680" s="2"/>
      <c r="H14680" s="2"/>
      <c r="I14680" s="2"/>
      <c r="J14680" s="2"/>
      <c r="K14680" s="2"/>
      <c r="L14680" s="2"/>
      <c r="M14680" s="2"/>
      <c r="N14680" s="2"/>
      <c r="O14680" s="2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</row>
    <row r="14681">
      <c r="A14681" s="2"/>
      <c r="B14681" s="2"/>
      <c r="C14681" s="2"/>
      <c r="D14681" s="2"/>
      <c r="E14681" s="2"/>
      <c r="F14681" s="2"/>
      <c r="G14681" s="2"/>
      <c r="H14681" s="2"/>
      <c r="I14681" s="2"/>
      <c r="J14681" s="2"/>
      <c r="K14681" s="2"/>
      <c r="L14681" s="2"/>
      <c r="M14681" s="2"/>
      <c r="N14681" s="2"/>
      <c r="O14681" s="2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</row>
    <row r="14682">
      <c r="A14682" s="2"/>
      <c r="B14682" s="2"/>
      <c r="C14682" s="2"/>
      <c r="D14682" s="2"/>
      <c r="E14682" s="2"/>
      <c r="F14682" s="2"/>
      <c r="G14682" s="2"/>
      <c r="H14682" s="2"/>
      <c r="I14682" s="2"/>
      <c r="J14682" s="2"/>
      <c r="K14682" s="2"/>
      <c r="L14682" s="2"/>
      <c r="M14682" s="2"/>
      <c r="N14682" s="2"/>
      <c r="O14682" s="2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</row>
    <row r="14683">
      <c r="A14683" s="2"/>
      <c r="B14683" s="2"/>
      <c r="C14683" s="2"/>
      <c r="D14683" s="2"/>
      <c r="E14683" s="2"/>
      <c r="F14683" s="2"/>
      <c r="G14683" s="2"/>
      <c r="H14683" s="2"/>
      <c r="I14683" s="2"/>
      <c r="J14683" s="2"/>
      <c r="K14683" s="2"/>
      <c r="L14683" s="2"/>
      <c r="M14683" s="2"/>
      <c r="N14683" s="2"/>
      <c r="O14683" s="2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</row>
    <row r="14684">
      <c r="A14684" s="2"/>
      <c r="B14684" s="2"/>
      <c r="C14684" s="2"/>
      <c r="D14684" s="2"/>
      <c r="E14684" s="2"/>
      <c r="F14684" s="2"/>
      <c r="G14684" s="2"/>
      <c r="H14684" s="2"/>
      <c r="I14684" s="2"/>
      <c r="J14684" s="2"/>
      <c r="K14684" s="2"/>
      <c r="L14684" s="2"/>
      <c r="M14684" s="2"/>
      <c r="N14684" s="2"/>
      <c r="O14684" s="2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</row>
    <row r="14685">
      <c r="A14685" s="2"/>
      <c r="B14685" s="2"/>
      <c r="C14685" s="2"/>
      <c r="D14685" s="2"/>
      <c r="E14685" s="2"/>
      <c r="F14685" s="2"/>
      <c r="G14685" s="2"/>
      <c r="H14685" s="2"/>
      <c r="I14685" s="2"/>
      <c r="J14685" s="2"/>
      <c r="K14685" s="2"/>
      <c r="L14685" s="2"/>
      <c r="M14685" s="2"/>
      <c r="N14685" s="2"/>
      <c r="O14685" s="2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</row>
    <row r="14686">
      <c r="A14686" s="2"/>
      <c r="B14686" s="2"/>
      <c r="C14686" s="2"/>
      <c r="D14686" s="2"/>
      <c r="E14686" s="2"/>
      <c r="F14686" s="2"/>
      <c r="G14686" s="2"/>
      <c r="H14686" s="2"/>
      <c r="I14686" s="2"/>
      <c r="J14686" s="2"/>
      <c r="K14686" s="2"/>
      <c r="L14686" s="2"/>
      <c r="M14686" s="2"/>
      <c r="N14686" s="2"/>
      <c r="O14686" s="2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</row>
    <row r="14687">
      <c r="A14687" s="2"/>
      <c r="B14687" s="2"/>
      <c r="C14687" s="2"/>
      <c r="D14687" s="2"/>
      <c r="E14687" s="2"/>
      <c r="F14687" s="2"/>
      <c r="G14687" s="2"/>
      <c r="H14687" s="2"/>
      <c r="I14687" s="2"/>
      <c r="J14687" s="2"/>
      <c r="K14687" s="2"/>
      <c r="L14687" s="2"/>
      <c r="M14687" s="2"/>
      <c r="N14687" s="2"/>
      <c r="O14687" s="2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</row>
    <row r="14688">
      <c r="A14688" s="2"/>
      <c r="B14688" s="2"/>
      <c r="C14688" s="2"/>
      <c r="D14688" s="2"/>
      <c r="E14688" s="2"/>
      <c r="F14688" s="2"/>
      <c r="G14688" s="2"/>
      <c r="H14688" s="2"/>
      <c r="I14688" s="2"/>
      <c r="J14688" s="2"/>
      <c r="K14688" s="2"/>
      <c r="L14688" s="2"/>
      <c r="M14688" s="2"/>
      <c r="N14688" s="2"/>
      <c r="O14688" s="2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</row>
    <row r="14689">
      <c r="A14689" s="2"/>
      <c r="B14689" s="2"/>
      <c r="C14689" s="2"/>
      <c r="D14689" s="2"/>
      <c r="E14689" s="2"/>
      <c r="F14689" s="2"/>
      <c r="G14689" s="2"/>
      <c r="H14689" s="2"/>
      <c r="I14689" s="2"/>
      <c r="J14689" s="2"/>
      <c r="K14689" s="2"/>
      <c r="L14689" s="2"/>
      <c r="M14689" s="2"/>
      <c r="N14689" s="2"/>
      <c r="O14689" s="2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</row>
    <row r="14690">
      <c r="A14690" s="2"/>
      <c r="B14690" s="2"/>
      <c r="C14690" s="2"/>
      <c r="D14690" s="2"/>
      <c r="E14690" s="2"/>
      <c r="F14690" s="2"/>
      <c r="G14690" s="2"/>
      <c r="H14690" s="2"/>
      <c r="I14690" s="2"/>
      <c r="J14690" s="2"/>
      <c r="K14690" s="2"/>
      <c r="L14690" s="2"/>
      <c r="M14690" s="2"/>
      <c r="N14690" s="2"/>
      <c r="O14690" s="2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</row>
    <row r="14691">
      <c r="A14691" s="2"/>
      <c r="B14691" s="2"/>
      <c r="C14691" s="2"/>
      <c r="D14691" s="2"/>
      <c r="E14691" s="2"/>
      <c r="F14691" s="2"/>
      <c r="G14691" s="2"/>
      <c r="H14691" s="2"/>
      <c r="I14691" s="2"/>
      <c r="J14691" s="2"/>
      <c r="K14691" s="2"/>
      <c r="L14691" s="2"/>
      <c r="M14691" s="2"/>
      <c r="N14691" s="2"/>
      <c r="O14691" s="2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</row>
    <row r="14692">
      <c r="A14692" s="2"/>
      <c r="B14692" s="2"/>
      <c r="C14692" s="2"/>
      <c r="D14692" s="2"/>
      <c r="E14692" s="2"/>
      <c r="F14692" s="2"/>
      <c r="G14692" s="2"/>
      <c r="H14692" s="2"/>
      <c r="I14692" s="2"/>
      <c r="J14692" s="2"/>
      <c r="K14692" s="2"/>
      <c r="L14692" s="2"/>
      <c r="M14692" s="2"/>
      <c r="N14692" s="2"/>
      <c r="O14692" s="2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</row>
    <row r="14693">
      <c r="A14693" s="2"/>
      <c r="B14693" s="2"/>
      <c r="C14693" s="2"/>
      <c r="D14693" s="2"/>
      <c r="E14693" s="2"/>
      <c r="F14693" s="2"/>
      <c r="G14693" s="2"/>
      <c r="H14693" s="2"/>
      <c r="I14693" s="2"/>
      <c r="J14693" s="2"/>
      <c r="K14693" s="2"/>
      <c r="L14693" s="2"/>
      <c r="M14693" s="2"/>
      <c r="N14693" s="2"/>
      <c r="O14693" s="2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</row>
    <row r="14694">
      <c r="A14694" s="2"/>
      <c r="B14694" s="2"/>
      <c r="C14694" s="2"/>
      <c r="D14694" s="2"/>
      <c r="E14694" s="2"/>
      <c r="F14694" s="2"/>
      <c r="G14694" s="2"/>
      <c r="H14694" s="2"/>
      <c r="I14694" s="2"/>
      <c r="J14694" s="2"/>
      <c r="K14694" s="2"/>
      <c r="L14694" s="2"/>
      <c r="M14694" s="2"/>
      <c r="N14694" s="2"/>
      <c r="O14694" s="2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</row>
    <row r="14695">
      <c r="A14695" s="2"/>
      <c r="B14695" s="2"/>
      <c r="C14695" s="2"/>
      <c r="D14695" s="2"/>
      <c r="E14695" s="2"/>
      <c r="F14695" s="2"/>
      <c r="G14695" s="2"/>
      <c r="H14695" s="2"/>
      <c r="I14695" s="2"/>
      <c r="J14695" s="2"/>
      <c r="K14695" s="2"/>
      <c r="L14695" s="2"/>
      <c r="M14695" s="2"/>
      <c r="N14695" s="2"/>
      <c r="O14695" s="2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</row>
    <row r="14696">
      <c r="A14696" s="2"/>
      <c r="B14696" s="2"/>
      <c r="C14696" s="2"/>
      <c r="D14696" s="2"/>
      <c r="E14696" s="2"/>
      <c r="F14696" s="2"/>
      <c r="G14696" s="2"/>
      <c r="H14696" s="2"/>
      <c r="I14696" s="2"/>
      <c r="J14696" s="2"/>
      <c r="K14696" s="2"/>
      <c r="L14696" s="2"/>
      <c r="M14696" s="2"/>
      <c r="N14696" s="2"/>
      <c r="O14696" s="2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</row>
    <row r="14697">
      <c r="A14697" s="2"/>
      <c r="B14697" s="2"/>
      <c r="C14697" s="2"/>
      <c r="D14697" s="2"/>
      <c r="E14697" s="2"/>
      <c r="F14697" s="2"/>
      <c r="G14697" s="2"/>
      <c r="H14697" s="2"/>
      <c r="I14697" s="2"/>
      <c r="J14697" s="2"/>
      <c r="K14697" s="2"/>
      <c r="L14697" s="2"/>
      <c r="M14697" s="2"/>
      <c r="N14697" s="2"/>
      <c r="O14697" s="2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</row>
    <row r="14698">
      <c r="A14698" s="2"/>
      <c r="B14698" s="2"/>
      <c r="C14698" s="2"/>
      <c r="D14698" s="2"/>
      <c r="E14698" s="2"/>
      <c r="F14698" s="2"/>
      <c r="G14698" s="2"/>
      <c r="H14698" s="2"/>
      <c r="I14698" s="2"/>
      <c r="J14698" s="2"/>
      <c r="K14698" s="2"/>
      <c r="L14698" s="2"/>
      <c r="M14698" s="2"/>
      <c r="N14698" s="2"/>
      <c r="O14698" s="2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</row>
    <row r="14699">
      <c r="A14699" s="2"/>
      <c r="B14699" s="2"/>
      <c r="C14699" s="2"/>
      <c r="D14699" s="2"/>
      <c r="E14699" s="2"/>
      <c r="F14699" s="2"/>
      <c r="G14699" s="2"/>
      <c r="H14699" s="2"/>
      <c r="I14699" s="2"/>
      <c r="J14699" s="2"/>
      <c r="K14699" s="2"/>
      <c r="L14699" s="2"/>
      <c r="M14699" s="2"/>
      <c r="N14699" s="2"/>
      <c r="O14699" s="2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</row>
    <row r="14700">
      <c r="A14700" s="2"/>
      <c r="B14700" s="2"/>
      <c r="C14700" s="2"/>
      <c r="D14700" s="2"/>
      <c r="E14700" s="2"/>
      <c r="F14700" s="2"/>
      <c r="G14700" s="2"/>
      <c r="H14700" s="2"/>
      <c r="I14700" s="2"/>
      <c r="J14700" s="2"/>
      <c r="K14700" s="2"/>
      <c r="L14700" s="2"/>
      <c r="M14700" s="2"/>
      <c r="N14700" s="2"/>
      <c r="O14700" s="2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</row>
    <row r="14701">
      <c r="A14701" s="2"/>
      <c r="B14701" s="2"/>
      <c r="C14701" s="2"/>
      <c r="D14701" s="2"/>
      <c r="E14701" s="2"/>
      <c r="F14701" s="2"/>
      <c r="G14701" s="2"/>
      <c r="H14701" s="2"/>
      <c r="I14701" s="2"/>
      <c r="J14701" s="2"/>
      <c r="K14701" s="2"/>
      <c r="L14701" s="2"/>
      <c r="M14701" s="2"/>
      <c r="N14701" s="2"/>
      <c r="O14701" s="2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</row>
    <row r="14702">
      <c r="A14702" s="2"/>
      <c r="B14702" s="2"/>
      <c r="C14702" s="2"/>
      <c r="D14702" s="2"/>
      <c r="E14702" s="2"/>
      <c r="F14702" s="2"/>
      <c r="G14702" s="2"/>
      <c r="H14702" s="2"/>
      <c r="I14702" s="2"/>
      <c r="J14702" s="2"/>
      <c r="K14702" s="2"/>
      <c r="L14702" s="2"/>
      <c r="M14702" s="2"/>
      <c r="N14702" s="2"/>
      <c r="O14702" s="2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</row>
    <row r="14703">
      <c r="A14703" s="2"/>
      <c r="B14703" s="2"/>
      <c r="C14703" s="2"/>
      <c r="D14703" s="2"/>
      <c r="E14703" s="2"/>
      <c r="F14703" s="2"/>
      <c r="G14703" s="2"/>
      <c r="H14703" s="2"/>
      <c r="I14703" s="2"/>
      <c r="J14703" s="2"/>
      <c r="K14703" s="2"/>
      <c r="L14703" s="2"/>
      <c r="M14703" s="2"/>
      <c r="N14703" s="2"/>
      <c r="O14703" s="2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</row>
    <row r="14704">
      <c r="A14704" s="2"/>
      <c r="B14704" s="2"/>
      <c r="C14704" s="2"/>
      <c r="D14704" s="2"/>
      <c r="E14704" s="2"/>
      <c r="F14704" s="2"/>
      <c r="G14704" s="2"/>
      <c r="H14704" s="2"/>
      <c r="I14704" s="2"/>
      <c r="J14704" s="2"/>
      <c r="K14704" s="2"/>
      <c r="L14704" s="2"/>
      <c r="M14704" s="2"/>
      <c r="N14704" s="2"/>
      <c r="O14704" s="2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</row>
    <row r="14705">
      <c r="A14705" s="2"/>
      <c r="B14705" s="2"/>
      <c r="C14705" s="2"/>
      <c r="D14705" s="2"/>
      <c r="E14705" s="2"/>
      <c r="F14705" s="2"/>
      <c r="G14705" s="2"/>
      <c r="H14705" s="2"/>
      <c r="I14705" s="2"/>
      <c r="J14705" s="2"/>
      <c r="K14705" s="2"/>
      <c r="L14705" s="2"/>
      <c r="M14705" s="2"/>
      <c r="N14705" s="2"/>
      <c r="O14705" s="2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</row>
    <row r="14706">
      <c r="A14706" s="2"/>
      <c r="B14706" s="2"/>
      <c r="C14706" s="2"/>
      <c r="D14706" s="2"/>
      <c r="E14706" s="2"/>
      <c r="F14706" s="2"/>
      <c r="G14706" s="2"/>
      <c r="H14706" s="2"/>
      <c r="I14706" s="2"/>
      <c r="J14706" s="2"/>
      <c r="K14706" s="2"/>
      <c r="L14706" s="2"/>
      <c r="M14706" s="2"/>
      <c r="N14706" s="2"/>
      <c r="O14706" s="2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</row>
    <row r="14707">
      <c r="A14707" s="2"/>
      <c r="B14707" s="2"/>
      <c r="C14707" s="2"/>
      <c r="D14707" s="2"/>
      <c r="E14707" s="2"/>
      <c r="F14707" s="2"/>
      <c r="G14707" s="2"/>
      <c r="H14707" s="2"/>
      <c r="I14707" s="2"/>
      <c r="J14707" s="2"/>
      <c r="K14707" s="2"/>
      <c r="L14707" s="2"/>
      <c r="M14707" s="2"/>
      <c r="N14707" s="2"/>
      <c r="O14707" s="2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</row>
    <row r="14708">
      <c r="A14708" s="2"/>
      <c r="B14708" s="2"/>
      <c r="C14708" s="2"/>
      <c r="D14708" s="2"/>
      <c r="E14708" s="2"/>
      <c r="F14708" s="2"/>
      <c r="G14708" s="2"/>
      <c r="H14708" s="2"/>
      <c r="I14708" s="2"/>
      <c r="J14708" s="2"/>
      <c r="K14708" s="2"/>
      <c r="L14708" s="2"/>
      <c r="M14708" s="2"/>
      <c r="N14708" s="2"/>
      <c r="O14708" s="2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</row>
    <row r="14709">
      <c r="A14709" s="2"/>
      <c r="B14709" s="2"/>
      <c r="C14709" s="2"/>
      <c r="D14709" s="2"/>
      <c r="E14709" s="2"/>
      <c r="F14709" s="2"/>
      <c r="G14709" s="2"/>
      <c r="H14709" s="2"/>
      <c r="I14709" s="2"/>
      <c r="J14709" s="2"/>
      <c r="K14709" s="2"/>
      <c r="L14709" s="2"/>
      <c r="M14709" s="2"/>
      <c r="N14709" s="2"/>
      <c r="O14709" s="2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</row>
    <row r="14710">
      <c r="A14710" s="2"/>
      <c r="B14710" s="2"/>
      <c r="C14710" s="2"/>
      <c r="D14710" s="2"/>
      <c r="E14710" s="2"/>
      <c r="F14710" s="2"/>
      <c r="G14710" s="2"/>
      <c r="H14710" s="2"/>
      <c r="I14710" s="2"/>
      <c r="J14710" s="2"/>
      <c r="K14710" s="2"/>
      <c r="L14710" s="2"/>
      <c r="M14710" s="2"/>
      <c r="N14710" s="2"/>
      <c r="O14710" s="2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</row>
    <row r="14711">
      <c r="A14711" s="2"/>
      <c r="B14711" s="2"/>
      <c r="C14711" s="2"/>
      <c r="D14711" s="2"/>
      <c r="E14711" s="2"/>
      <c r="F14711" s="2"/>
      <c r="G14711" s="2"/>
      <c r="H14711" s="2"/>
      <c r="I14711" s="2"/>
      <c r="J14711" s="2"/>
      <c r="K14711" s="2"/>
      <c r="L14711" s="2"/>
      <c r="M14711" s="2"/>
      <c r="N14711" s="2"/>
      <c r="O14711" s="2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</row>
    <row r="14712">
      <c r="A14712" s="2"/>
      <c r="B14712" s="2"/>
      <c r="C14712" s="2"/>
      <c r="D14712" s="2"/>
      <c r="E14712" s="2"/>
      <c r="F14712" s="2"/>
      <c r="G14712" s="2"/>
      <c r="H14712" s="2"/>
      <c r="I14712" s="2"/>
      <c r="J14712" s="2"/>
      <c r="K14712" s="2"/>
      <c r="L14712" s="2"/>
      <c r="M14712" s="2"/>
      <c r="N14712" s="2"/>
      <c r="O14712" s="2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</row>
    <row r="14713">
      <c r="A14713" s="2"/>
      <c r="B14713" s="2"/>
      <c r="C14713" s="2"/>
      <c r="D14713" s="2"/>
      <c r="E14713" s="2"/>
      <c r="F14713" s="2"/>
      <c r="G14713" s="2"/>
      <c r="H14713" s="2"/>
      <c r="I14713" s="2"/>
      <c r="J14713" s="2"/>
      <c r="K14713" s="2"/>
      <c r="L14713" s="2"/>
      <c r="M14713" s="2"/>
      <c r="N14713" s="2"/>
      <c r="O14713" s="2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</row>
    <row r="14714">
      <c r="A14714" s="2"/>
      <c r="B14714" s="2"/>
      <c r="C14714" s="2"/>
      <c r="D14714" s="2"/>
      <c r="E14714" s="2"/>
      <c r="F14714" s="2"/>
      <c r="G14714" s="2"/>
      <c r="H14714" s="2"/>
      <c r="I14714" s="2"/>
      <c r="J14714" s="2"/>
      <c r="K14714" s="2"/>
      <c r="L14714" s="2"/>
      <c r="M14714" s="2"/>
      <c r="N14714" s="2"/>
      <c r="O14714" s="2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</row>
    <row r="14715">
      <c r="A14715" s="2"/>
      <c r="B14715" s="2"/>
      <c r="C14715" s="2"/>
      <c r="D14715" s="2"/>
      <c r="E14715" s="2"/>
      <c r="F14715" s="2"/>
      <c r="G14715" s="2"/>
      <c r="H14715" s="2"/>
      <c r="I14715" s="2"/>
      <c r="J14715" s="2"/>
      <c r="K14715" s="2"/>
      <c r="L14715" s="2"/>
      <c r="M14715" s="2"/>
      <c r="N14715" s="2"/>
      <c r="O14715" s="2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</row>
    <row r="14716">
      <c r="A14716" s="2"/>
      <c r="B14716" s="2"/>
      <c r="C14716" s="2"/>
      <c r="D14716" s="2"/>
      <c r="E14716" s="2"/>
      <c r="F14716" s="2"/>
      <c r="G14716" s="2"/>
      <c r="H14716" s="2"/>
      <c r="I14716" s="2"/>
      <c r="J14716" s="2"/>
      <c r="K14716" s="2"/>
      <c r="L14716" s="2"/>
      <c r="M14716" s="2"/>
      <c r="N14716" s="2"/>
      <c r="O14716" s="2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</row>
    <row r="14717">
      <c r="A14717" s="2"/>
      <c r="B14717" s="2"/>
      <c r="C14717" s="2"/>
      <c r="D14717" s="2"/>
      <c r="E14717" s="2"/>
      <c r="F14717" s="2"/>
      <c r="G14717" s="2"/>
      <c r="H14717" s="2"/>
      <c r="I14717" s="2"/>
      <c r="J14717" s="2"/>
      <c r="K14717" s="2"/>
      <c r="L14717" s="2"/>
      <c r="M14717" s="2"/>
      <c r="N14717" s="2"/>
      <c r="O14717" s="2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</row>
    <row r="14718">
      <c r="A14718" s="2"/>
      <c r="B14718" s="2"/>
      <c r="C14718" s="2"/>
      <c r="D14718" s="2"/>
      <c r="E14718" s="2"/>
      <c r="F14718" s="2"/>
      <c r="G14718" s="2"/>
      <c r="H14718" s="2"/>
      <c r="I14718" s="2"/>
      <c r="J14718" s="2"/>
      <c r="K14718" s="2"/>
      <c r="L14718" s="2"/>
      <c r="M14718" s="2"/>
      <c r="N14718" s="2"/>
      <c r="O14718" s="2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</row>
    <row r="14719">
      <c r="A14719" s="2"/>
      <c r="B14719" s="2"/>
      <c r="C14719" s="2"/>
      <c r="D14719" s="2"/>
      <c r="E14719" s="2"/>
      <c r="F14719" s="2"/>
      <c r="G14719" s="2"/>
      <c r="H14719" s="2"/>
      <c r="I14719" s="2"/>
      <c r="J14719" s="2"/>
      <c r="K14719" s="2"/>
      <c r="L14719" s="2"/>
      <c r="M14719" s="2"/>
      <c r="N14719" s="2"/>
      <c r="O14719" s="2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</row>
    <row r="14720">
      <c r="A14720" s="2"/>
      <c r="B14720" s="2"/>
      <c r="C14720" s="2"/>
      <c r="D14720" s="2"/>
      <c r="E14720" s="2"/>
      <c r="F14720" s="2"/>
      <c r="G14720" s="2"/>
      <c r="H14720" s="2"/>
      <c r="I14720" s="2"/>
      <c r="J14720" s="2"/>
      <c r="K14720" s="2"/>
      <c r="L14720" s="2"/>
      <c r="M14720" s="2"/>
      <c r="N14720" s="2"/>
      <c r="O14720" s="2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</row>
    <row r="14721">
      <c r="A14721" s="2"/>
      <c r="B14721" s="2"/>
      <c r="C14721" s="2"/>
      <c r="D14721" s="2"/>
      <c r="E14721" s="2"/>
      <c r="F14721" s="2"/>
      <c r="G14721" s="2"/>
      <c r="H14721" s="2"/>
      <c r="I14721" s="2"/>
      <c r="J14721" s="2"/>
      <c r="K14721" s="2"/>
      <c r="L14721" s="2"/>
      <c r="M14721" s="2"/>
      <c r="N14721" s="2"/>
      <c r="O14721" s="2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</row>
    <row r="14722">
      <c r="A14722" s="2"/>
      <c r="B14722" s="2"/>
      <c r="C14722" s="2"/>
      <c r="D14722" s="2"/>
      <c r="E14722" s="2"/>
      <c r="F14722" s="2"/>
      <c r="G14722" s="2"/>
      <c r="H14722" s="2"/>
      <c r="I14722" s="2"/>
      <c r="J14722" s="2"/>
      <c r="K14722" s="2"/>
      <c r="L14722" s="2"/>
      <c r="M14722" s="2"/>
      <c r="N14722" s="2"/>
      <c r="O14722" s="2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</row>
    <row r="14723">
      <c r="A14723" s="2"/>
      <c r="B14723" s="2"/>
      <c r="C14723" s="2"/>
      <c r="D14723" s="2"/>
      <c r="E14723" s="2"/>
      <c r="F14723" s="2"/>
      <c r="G14723" s="2"/>
      <c r="H14723" s="2"/>
      <c r="I14723" s="2"/>
      <c r="J14723" s="2"/>
      <c r="K14723" s="2"/>
      <c r="L14723" s="2"/>
      <c r="M14723" s="2"/>
      <c r="N14723" s="2"/>
      <c r="O14723" s="2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</row>
    <row r="14724">
      <c r="A14724" s="2"/>
      <c r="B14724" s="2"/>
      <c r="C14724" s="2"/>
      <c r="D14724" s="2"/>
      <c r="E14724" s="2"/>
      <c r="F14724" s="2"/>
      <c r="G14724" s="2"/>
      <c r="H14724" s="2"/>
      <c r="I14724" s="2"/>
      <c r="J14724" s="2"/>
      <c r="K14724" s="2"/>
      <c r="L14724" s="2"/>
      <c r="M14724" s="2"/>
      <c r="N14724" s="2"/>
      <c r="O14724" s="2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</row>
    <row r="14725">
      <c r="A14725" s="2"/>
      <c r="B14725" s="2"/>
      <c r="C14725" s="2"/>
      <c r="D14725" s="2"/>
      <c r="E14725" s="2"/>
      <c r="F14725" s="2"/>
      <c r="G14725" s="2"/>
      <c r="H14725" s="2"/>
      <c r="I14725" s="2"/>
      <c r="J14725" s="2"/>
      <c r="K14725" s="2"/>
      <c r="L14725" s="2"/>
      <c r="M14725" s="2"/>
      <c r="N14725" s="2"/>
      <c r="O14725" s="2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</row>
    <row r="14726">
      <c r="A14726" s="2"/>
      <c r="B14726" s="2"/>
      <c r="C14726" s="2"/>
      <c r="D14726" s="2"/>
      <c r="E14726" s="2"/>
      <c r="F14726" s="2"/>
      <c r="G14726" s="2"/>
      <c r="H14726" s="2"/>
      <c r="I14726" s="2"/>
      <c r="J14726" s="2"/>
      <c r="K14726" s="2"/>
      <c r="L14726" s="2"/>
      <c r="M14726" s="2"/>
      <c r="N14726" s="2"/>
      <c r="O14726" s="2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</row>
    <row r="14727">
      <c r="A14727" s="2"/>
      <c r="B14727" s="2"/>
      <c r="C14727" s="2"/>
      <c r="D14727" s="2"/>
      <c r="E14727" s="2"/>
      <c r="F14727" s="2"/>
      <c r="G14727" s="2"/>
      <c r="H14727" s="2"/>
      <c r="I14727" s="2"/>
      <c r="J14727" s="2"/>
      <c r="K14727" s="2"/>
      <c r="L14727" s="2"/>
      <c r="M14727" s="2"/>
      <c r="N14727" s="2"/>
      <c r="O14727" s="2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</row>
    <row r="14728">
      <c r="A14728" s="2"/>
      <c r="B14728" s="2"/>
      <c r="C14728" s="2"/>
      <c r="D14728" s="2"/>
      <c r="E14728" s="2"/>
      <c r="F14728" s="2"/>
      <c r="G14728" s="2"/>
      <c r="H14728" s="2"/>
      <c r="I14728" s="2"/>
      <c r="J14728" s="2"/>
      <c r="K14728" s="2"/>
      <c r="L14728" s="2"/>
      <c r="M14728" s="2"/>
      <c r="N14728" s="2"/>
      <c r="O14728" s="2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</row>
    <row r="14729">
      <c r="A14729" s="2"/>
      <c r="B14729" s="2"/>
      <c r="C14729" s="2"/>
      <c r="D14729" s="2"/>
      <c r="E14729" s="2"/>
      <c r="F14729" s="2"/>
      <c r="G14729" s="2"/>
      <c r="H14729" s="2"/>
      <c r="I14729" s="2"/>
      <c r="J14729" s="2"/>
      <c r="K14729" s="2"/>
      <c r="L14729" s="2"/>
      <c r="M14729" s="2"/>
      <c r="N14729" s="2"/>
      <c r="O14729" s="2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</row>
    <row r="14730">
      <c r="A14730" s="2"/>
      <c r="B14730" s="2"/>
      <c r="C14730" s="2"/>
      <c r="D14730" s="2"/>
      <c r="E14730" s="2"/>
      <c r="F14730" s="2"/>
      <c r="G14730" s="2"/>
      <c r="H14730" s="2"/>
      <c r="I14730" s="2"/>
      <c r="J14730" s="2"/>
      <c r="K14730" s="2"/>
      <c r="L14730" s="2"/>
      <c r="M14730" s="2"/>
      <c r="N14730" s="2"/>
      <c r="O14730" s="2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</row>
    <row r="14731">
      <c r="A14731" s="2"/>
      <c r="B14731" s="2"/>
      <c r="C14731" s="2"/>
      <c r="D14731" s="2"/>
      <c r="E14731" s="2"/>
      <c r="F14731" s="2"/>
      <c r="G14731" s="2"/>
      <c r="H14731" s="2"/>
      <c r="I14731" s="2"/>
      <c r="J14731" s="2"/>
      <c r="K14731" s="2"/>
      <c r="L14731" s="2"/>
      <c r="M14731" s="2"/>
      <c r="N14731" s="2"/>
      <c r="O14731" s="2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</row>
    <row r="14732">
      <c r="A14732" s="2"/>
      <c r="B14732" s="2"/>
      <c r="C14732" s="2"/>
      <c r="D14732" s="2"/>
      <c r="E14732" s="2"/>
      <c r="F14732" s="2"/>
      <c r="G14732" s="2"/>
      <c r="H14732" s="2"/>
      <c r="I14732" s="2"/>
      <c r="J14732" s="2"/>
      <c r="K14732" s="2"/>
      <c r="L14732" s="2"/>
      <c r="M14732" s="2"/>
      <c r="N14732" s="2"/>
      <c r="O14732" s="2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</row>
    <row r="14733">
      <c r="A14733" s="2"/>
      <c r="B14733" s="2"/>
      <c r="C14733" s="2"/>
      <c r="D14733" s="2"/>
      <c r="E14733" s="2"/>
      <c r="F14733" s="2"/>
      <c r="G14733" s="2"/>
      <c r="H14733" s="2"/>
      <c r="I14733" s="2"/>
      <c r="J14733" s="2"/>
      <c r="K14733" s="2"/>
      <c r="L14733" s="2"/>
      <c r="M14733" s="2"/>
      <c r="N14733" s="2"/>
      <c r="O14733" s="2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</row>
    <row r="14734">
      <c r="A14734" s="2"/>
      <c r="B14734" s="2"/>
      <c r="C14734" s="2"/>
      <c r="D14734" s="2"/>
      <c r="E14734" s="2"/>
      <c r="F14734" s="2"/>
      <c r="G14734" s="2"/>
      <c r="H14734" s="2"/>
      <c r="I14734" s="2"/>
      <c r="J14734" s="2"/>
      <c r="K14734" s="2"/>
      <c r="L14734" s="2"/>
      <c r="M14734" s="2"/>
      <c r="N14734" s="2"/>
      <c r="O14734" s="2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</row>
    <row r="14735">
      <c r="A14735" s="2"/>
      <c r="B14735" s="2"/>
      <c r="C14735" s="2"/>
      <c r="D14735" s="2"/>
      <c r="E14735" s="2"/>
      <c r="F14735" s="2"/>
      <c r="G14735" s="2"/>
      <c r="H14735" s="2"/>
      <c r="I14735" s="2"/>
      <c r="J14735" s="2"/>
      <c r="K14735" s="2"/>
      <c r="L14735" s="2"/>
      <c r="M14735" s="2"/>
      <c r="N14735" s="2"/>
      <c r="O14735" s="2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</row>
    <row r="14736">
      <c r="A14736" s="2"/>
      <c r="B14736" s="2"/>
      <c r="C14736" s="2"/>
      <c r="D14736" s="2"/>
      <c r="E14736" s="2"/>
      <c r="F14736" s="2"/>
      <c r="G14736" s="2"/>
      <c r="H14736" s="2"/>
      <c r="I14736" s="2"/>
      <c r="J14736" s="2"/>
      <c r="K14736" s="2"/>
      <c r="L14736" s="2"/>
      <c r="M14736" s="2"/>
      <c r="N14736" s="2"/>
      <c r="O14736" s="2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</row>
    <row r="14737">
      <c r="A14737" s="2"/>
      <c r="B14737" s="2"/>
      <c r="C14737" s="2"/>
      <c r="D14737" s="2"/>
      <c r="E14737" s="2"/>
      <c r="F14737" s="2"/>
      <c r="G14737" s="2"/>
      <c r="H14737" s="2"/>
      <c r="I14737" s="2"/>
      <c r="J14737" s="2"/>
      <c r="K14737" s="2"/>
      <c r="L14737" s="2"/>
      <c r="M14737" s="2"/>
      <c r="N14737" s="2"/>
      <c r="O14737" s="2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</row>
    <row r="14738">
      <c r="A14738" s="2"/>
      <c r="B14738" s="2"/>
      <c r="C14738" s="2"/>
      <c r="D14738" s="2"/>
      <c r="E14738" s="2"/>
      <c r="F14738" s="2"/>
      <c r="G14738" s="2"/>
      <c r="H14738" s="2"/>
      <c r="I14738" s="2"/>
      <c r="J14738" s="2"/>
      <c r="K14738" s="2"/>
      <c r="L14738" s="2"/>
      <c r="M14738" s="2"/>
      <c r="N14738" s="2"/>
      <c r="O14738" s="2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</row>
    <row r="14739">
      <c r="A14739" s="2"/>
      <c r="B14739" s="2"/>
      <c r="C14739" s="2"/>
      <c r="D14739" s="2"/>
      <c r="E14739" s="2"/>
      <c r="F14739" s="2"/>
      <c r="G14739" s="2"/>
      <c r="H14739" s="2"/>
      <c r="I14739" s="2"/>
      <c r="J14739" s="2"/>
      <c r="K14739" s="2"/>
      <c r="L14739" s="2"/>
      <c r="M14739" s="2"/>
      <c r="N14739" s="2"/>
      <c r="O14739" s="2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</row>
    <row r="14740">
      <c r="A14740" s="2"/>
      <c r="B14740" s="2"/>
      <c r="C14740" s="2"/>
      <c r="D14740" s="2"/>
      <c r="E14740" s="2"/>
      <c r="F14740" s="2"/>
      <c r="G14740" s="2"/>
      <c r="H14740" s="2"/>
      <c r="I14740" s="2"/>
      <c r="J14740" s="2"/>
      <c r="K14740" s="2"/>
      <c r="L14740" s="2"/>
      <c r="M14740" s="2"/>
      <c r="N14740" s="2"/>
      <c r="O14740" s="2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</row>
    <row r="14741">
      <c r="A14741" s="2"/>
      <c r="B14741" s="2"/>
      <c r="C14741" s="2"/>
      <c r="D14741" s="2"/>
      <c r="E14741" s="2"/>
      <c r="F14741" s="2"/>
      <c r="G14741" s="2"/>
      <c r="H14741" s="2"/>
      <c r="I14741" s="2"/>
      <c r="J14741" s="2"/>
      <c r="K14741" s="2"/>
      <c r="L14741" s="2"/>
      <c r="M14741" s="2"/>
      <c r="N14741" s="2"/>
      <c r="O14741" s="2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</row>
    <row r="14742">
      <c r="A14742" s="2"/>
      <c r="B14742" s="2"/>
      <c r="C14742" s="2"/>
      <c r="D14742" s="2"/>
      <c r="E14742" s="2"/>
      <c r="F14742" s="2"/>
      <c r="G14742" s="2"/>
      <c r="H14742" s="2"/>
      <c r="I14742" s="2"/>
      <c r="J14742" s="2"/>
      <c r="K14742" s="2"/>
      <c r="L14742" s="2"/>
      <c r="M14742" s="2"/>
      <c r="N14742" s="2"/>
      <c r="O14742" s="2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</row>
    <row r="14743">
      <c r="A14743" s="2"/>
      <c r="B14743" s="2"/>
      <c r="C14743" s="2"/>
      <c r="D14743" s="2"/>
      <c r="E14743" s="2"/>
      <c r="F14743" s="2"/>
      <c r="G14743" s="2"/>
      <c r="H14743" s="2"/>
      <c r="I14743" s="2"/>
      <c r="J14743" s="2"/>
      <c r="K14743" s="2"/>
      <c r="L14743" s="2"/>
      <c r="M14743" s="2"/>
      <c r="N14743" s="2"/>
      <c r="O14743" s="2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</row>
    <row r="14744">
      <c r="A14744" s="2"/>
      <c r="B14744" s="2"/>
      <c r="C14744" s="2"/>
      <c r="D14744" s="2"/>
      <c r="E14744" s="2"/>
      <c r="F14744" s="2"/>
      <c r="G14744" s="2"/>
      <c r="H14744" s="2"/>
      <c r="I14744" s="2"/>
      <c r="J14744" s="2"/>
      <c r="K14744" s="2"/>
      <c r="L14744" s="2"/>
      <c r="M14744" s="2"/>
      <c r="N14744" s="2"/>
      <c r="O14744" s="2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</row>
    <row r="14745">
      <c r="A14745" s="2"/>
      <c r="B14745" s="2"/>
      <c r="C14745" s="2"/>
      <c r="D14745" s="2"/>
      <c r="E14745" s="2"/>
      <c r="F14745" s="2"/>
      <c r="G14745" s="2"/>
      <c r="H14745" s="2"/>
      <c r="I14745" s="2"/>
      <c r="J14745" s="2"/>
      <c r="K14745" s="2"/>
      <c r="L14745" s="2"/>
      <c r="M14745" s="2"/>
      <c r="N14745" s="2"/>
      <c r="O14745" s="2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</row>
    <row r="14746">
      <c r="A14746" s="2"/>
      <c r="B14746" s="2"/>
      <c r="C14746" s="2"/>
      <c r="D14746" s="2"/>
      <c r="E14746" s="2"/>
      <c r="F14746" s="2"/>
      <c r="G14746" s="2"/>
      <c r="H14746" s="2"/>
      <c r="I14746" s="2"/>
      <c r="J14746" s="2"/>
      <c r="K14746" s="2"/>
      <c r="L14746" s="2"/>
      <c r="M14746" s="2"/>
      <c r="N14746" s="2"/>
      <c r="O14746" s="2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</row>
    <row r="14747">
      <c r="A14747" s="2"/>
      <c r="B14747" s="2"/>
      <c r="C14747" s="2"/>
      <c r="D14747" s="2"/>
      <c r="E14747" s="2"/>
      <c r="F14747" s="2"/>
      <c r="G14747" s="2"/>
      <c r="H14747" s="2"/>
      <c r="I14747" s="2"/>
      <c r="J14747" s="2"/>
      <c r="K14747" s="2"/>
      <c r="L14747" s="2"/>
      <c r="M14747" s="2"/>
      <c r="N14747" s="2"/>
      <c r="O14747" s="2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</row>
    <row r="14748">
      <c r="A14748" s="2"/>
      <c r="B14748" s="2"/>
      <c r="C14748" s="2"/>
      <c r="D14748" s="2"/>
      <c r="E14748" s="2"/>
      <c r="F14748" s="2"/>
      <c r="G14748" s="2"/>
      <c r="H14748" s="2"/>
      <c r="I14748" s="2"/>
      <c r="J14748" s="2"/>
      <c r="K14748" s="2"/>
      <c r="L14748" s="2"/>
      <c r="M14748" s="2"/>
      <c r="N14748" s="2"/>
      <c r="O14748" s="2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</row>
    <row r="14749">
      <c r="A14749" s="2"/>
      <c r="B14749" s="2"/>
      <c r="C14749" s="2"/>
      <c r="D14749" s="2"/>
      <c r="E14749" s="2"/>
      <c r="F14749" s="2"/>
      <c r="G14749" s="2"/>
      <c r="H14749" s="2"/>
      <c r="I14749" s="2"/>
      <c r="J14749" s="2"/>
      <c r="K14749" s="2"/>
      <c r="L14749" s="2"/>
      <c r="M14749" s="2"/>
      <c r="N14749" s="2"/>
      <c r="O14749" s="2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</row>
    <row r="14750">
      <c r="A14750" s="2"/>
      <c r="B14750" s="2"/>
      <c r="C14750" s="2"/>
      <c r="D14750" s="2"/>
      <c r="E14750" s="2"/>
      <c r="F14750" s="2"/>
      <c r="G14750" s="2"/>
      <c r="H14750" s="2"/>
      <c r="I14750" s="2"/>
      <c r="J14750" s="2"/>
      <c r="K14750" s="2"/>
      <c r="L14750" s="2"/>
      <c r="M14750" s="2"/>
      <c r="N14750" s="2"/>
      <c r="O14750" s="2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</row>
    <row r="14751">
      <c r="A14751" s="2"/>
      <c r="B14751" s="2"/>
      <c r="C14751" s="2"/>
      <c r="D14751" s="2"/>
      <c r="E14751" s="2"/>
      <c r="F14751" s="2"/>
      <c r="G14751" s="2"/>
      <c r="H14751" s="2"/>
      <c r="I14751" s="2"/>
      <c r="J14751" s="2"/>
      <c r="K14751" s="2"/>
      <c r="L14751" s="2"/>
      <c r="M14751" s="2"/>
      <c r="N14751" s="2"/>
      <c r="O14751" s="2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</row>
    <row r="14752">
      <c r="A14752" s="2"/>
      <c r="B14752" s="2"/>
      <c r="C14752" s="2"/>
      <c r="D14752" s="2"/>
      <c r="E14752" s="2"/>
      <c r="F14752" s="2"/>
      <c r="G14752" s="2"/>
      <c r="H14752" s="2"/>
      <c r="I14752" s="2"/>
      <c r="J14752" s="2"/>
      <c r="K14752" s="2"/>
      <c r="L14752" s="2"/>
      <c r="M14752" s="2"/>
      <c r="N14752" s="2"/>
      <c r="O14752" s="2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</row>
    <row r="14753">
      <c r="A14753" s="2"/>
      <c r="B14753" s="2"/>
      <c r="C14753" s="2"/>
      <c r="D14753" s="2"/>
      <c r="E14753" s="2"/>
      <c r="F14753" s="2"/>
      <c r="G14753" s="2"/>
      <c r="H14753" s="2"/>
      <c r="I14753" s="2"/>
      <c r="J14753" s="2"/>
      <c r="K14753" s="2"/>
      <c r="L14753" s="2"/>
      <c r="M14753" s="2"/>
      <c r="N14753" s="2"/>
      <c r="O14753" s="2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</row>
    <row r="14754">
      <c r="A14754" s="2"/>
      <c r="B14754" s="2"/>
      <c r="C14754" s="2"/>
      <c r="D14754" s="2"/>
      <c r="E14754" s="2"/>
      <c r="F14754" s="2"/>
      <c r="G14754" s="2"/>
      <c r="H14754" s="2"/>
      <c r="I14754" s="2"/>
      <c r="J14754" s="2"/>
      <c r="K14754" s="2"/>
      <c r="L14754" s="2"/>
      <c r="M14754" s="2"/>
      <c r="N14754" s="2"/>
      <c r="O14754" s="2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</row>
    <row r="14755">
      <c r="A14755" s="2"/>
      <c r="B14755" s="2"/>
      <c r="C14755" s="2"/>
      <c r="D14755" s="2"/>
      <c r="E14755" s="2"/>
      <c r="F14755" s="2"/>
      <c r="G14755" s="2"/>
      <c r="H14755" s="2"/>
      <c r="I14755" s="2"/>
      <c r="J14755" s="2"/>
      <c r="K14755" s="2"/>
      <c r="L14755" s="2"/>
      <c r="M14755" s="2"/>
      <c r="N14755" s="2"/>
      <c r="O14755" s="2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</row>
    <row r="14756">
      <c r="A14756" s="2"/>
      <c r="B14756" s="2"/>
      <c r="C14756" s="2"/>
      <c r="D14756" s="2"/>
      <c r="E14756" s="2"/>
      <c r="F14756" s="2"/>
      <c r="G14756" s="2"/>
      <c r="H14756" s="2"/>
      <c r="I14756" s="2"/>
      <c r="J14756" s="2"/>
      <c r="K14756" s="2"/>
      <c r="L14756" s="2"/>
      <c r="M14756" s="2"/>
      <c r="N14756" s="2"/>
      <c r="O14756" s="2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</row>
    <row r="14757">
      <c r="A14757" s="2"/>
      <c r="B14757" s="2"/>
      <c r="C14757" s="2"/>
      <c r="D14757" s="2"/>
      <c r="E14757" s="2"/>
      <c r="F14757" s="2"/>
      <c r="G14757" s="2"/>
      <c r="H14757" s="2"/>
      <c r="I14757" s="2"/>
      <c r="J14757" s="2"/>
      <c r="K14757" s="2"/>
      <c r="L14757" s="2"/>
      <c r="M14757" s="2"/>
      <c r="N14757" s="2"/>
      <c r="O14757" s="2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</row>
    <row r="14758">
      <c r="A14758" s="2"/>
      <c r="B14758" s="2"/>
      <c r="C14758" s="2"/>
      <c r="D14758" s="2"/>
      <c r="E14758" s="2"/>
      <c r="F14758" s="2"/>
      <c r="G14758" s="2"/>
      <c r="H14758" s="2"/>
      <c r="I14758" s="2"/>
      <c r="J14758" s="2"/>
      <c r="K14758" s="2"/>
      <c r="L14758" s="2"/>
      <c r="M14758" s="2"/>
      <c r="N14758" s="2"/>
      <c r="O14758" s="2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</row>
    <row r="14759">
      <c r="A14759" s="2"/>
      <c r="B14759" s="2"/>
      <c r="C14759" s="2"/>
      <c r="D14759" s="2"/>
      <c r="E14759" s="2"/>
      <c r="F14759" s="2"/>
      <c r="G14759" s="2"/>
      <c r="H14759" s="2"/>
      <c r="I14759" s="2"/>
      <c r="J14759" s="2"/>
      <c r="K14759" s="2"/>
      <c r="L14759" s="2"/>
      <c r="M14759" s="2"/>
      <c r="N14759" s="2"/>
      <c r="O14759" s="2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</row>
    <row r="14760">
      <c r="A14760" s="2"/>
      <c r="B14760" s="2"/>
      <c r="C14760" s="2"/>
      <c r="D14760" s="2"/>
      <c r="E14760" s="2"/>
      <c r="F14760" s="2"/>
      <c r="G14760" s="2"/>
      <c r="H14760" s="2"/>
      <c r="I14760" s="2"/>
      <c r="J14760" s="2"/>
      <c r="K14760" s="2"/>
      <c r="L14760" s="2"/>
      <c r="M14760" s="2"/>
      <c r="N14760" s="2"/>
      <c r="O14760" s="2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</row>
    <row r="14761">
      <c r="A14761" s="2"/>
      <c r="B14761" s="2"/>
      <c r="C14761" s="2"/>
      <c r="D14761" s="2"/>
      <c r="E14761" s="2"/>
      <c r="F14761" s="2"/>
      <c r="G14761" s="2"/>
      <c r="H14761" s="2"/>
      <c r="I14761" s="2"/>
      <c r="J14761" s="2"/>
      <c r="K14761" s="2"/>
      <c r="L14761" s="2"/>
      <c r="M14761" s="2"/>
      <c r="N14761" s="2"/>
      <c r="O14761" s="2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</row>
    <row r="14762">
      <c r="A14762" s="2"/>
      <c r="B14762" s="2"/>
      <c r="C14762" s="2"/>
      <c r="D14762" s="2"/>
      <c r="E14762" s="2"/>
      <c r="F14762" s="2"/>
      <c r="G14762" s="2"/>
      <c r="H14762" s="2"/>
      <c r="I14762" s="2"/>
      <c r="J14762" s="2"/>
      <c r="K14762" s="2"/>
      <c r="L14762" s="2"/>
      <c r="M14762" s="2"/>
      <c r="N14762" s="2"/>
      <c r="O14762" s="2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</row>
    <row r="14763">
      <c r="A14763" s="2"/>
      <c r="B14763" s="2"/>
      <c r="C14763" s="2"/>
      <c r="D14763" s="2"/>
      <c r="E14763" s="2"/>
      <c r="F14763" s="2"/>
      <c r="G14763" s="2"/>
      <c r="H14763" s="2"/>
      <c r="I14763" s="2"/>
      <c r="J14763" s="2"/>
      <c r="K14763" s="2"/>
      <c r="L14763" s="2"/>
      <c r="M14763" s="2"/>
      <c r="N14763" s="2"/>
      <c r="O14763" s="2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</row>
    <row r="14764">
      <c r="A14764" s="2"/>
      <c r="B14764" s="2"/>
      <c r="C14764" s="2"/>
      <c r="D14764" s="2"/>
      <c r="E14764" s="2"/>
      <c r="F14764" s="2"/>
      <c r="G14764" s="2"/>
      <c r="H14764" s="2"/>
      <c r="I14764" s="2"/>
      <c r="J14764" s="2"/>
      <c r="K14764" s="2"/>
      <c r="L14764" s="2"/>
      <c r="M14764" s="2"/>
      <c r="N14764" s="2"/>
      <c r="O14764" s="2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</row>
    <row r="14765">
      <c r="A14765" s="2"/>
      <c r="B14765" s="2"/>
      <c r="C14765" s="2"/>
      <c r="D14765" s="2"/>
      <c r="E14765" s="2"/>
      <c r="F14765" s="2"/>
      <c r="G14765" s="2"/>
      <c r="H14765" s="2"/>
      <c r="I14765" s="2"/>
      <c r="J14765" s="2"/>
      <c r="K14765" s="2"/>
      <c r="L14765" s="2"/>
      <c r="M14765" s="2"/>
      <c r="N14765" s="2"/>
      <c r="O14765" s="2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</row>
    <row r="14766">
      <c r="A14766" s="2"/>
      <c r="B14766" s="2"/>
      <c r="C14766" s="2"/>
      <c r="D14766" s="2"/>
      <c r="E14766" s="2"/>
      <c r="F14766" s="2"/>
      <c r="G14766" s="2"/>
      <c r="H14766" s="2"/>
      <c r="I14766" s="2"/>
      <c r="J14766" s="2"/>
      <c r="K14766" s="2"/>
      <c r="L14766" s="2"/>
      <c r="M14766" s="2"/>
      <c r="N14766" s="2"/>
      <c r="O14766" s="2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</row>
    <row r="14767">
      <c r="A14767" s="2"/>
      <c r="B14767" s="2"/>
      <c r="C14767" s="2"/>
      <c r="D14767" s="2"/>
      <c r="E14767" s="2"/>
      <c r="F14767" s="2"/>
      <c r="G14767" s="2"/>
      <c r="H14767" s="2"/>
      <c r="I14767" s="2"/>
      <c r="J14767" s="2"/>
      <c r="K14767" s="2"/>
      <c r="L14767" s="2"/>
      <c r="M14767" s="2"/>
      <c r="N14767" s="2"/>
      <c r="O14767" s="2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</row>
    <row r="14768">
      <c r="A14768" s="2"/>
      <c r="B14768" s="2"/>
      <c r="C14768" s="2"/>
      <c r="D14768" s="2"/>
      <c r="E14768" s="2"/>
      <c r="F14768" s="2"/>
      <c r="G14768" s="2"/>
      <c r="H14768" s="2"/>
      <c r="I14768" s="2"/>
      <c r="J14768" s="2"/>
      <c r="K14768" s="2"/>
      <c r="L14768" s="2"/>
      <c r="M14768" s="2"/>
      <c r="N14768" s="2"/>
      <c r="O14768" s="2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</row>
    <row r="14769">
      <c r="A14769" s="2"/>
      <c r="B14769" s="2"/>
      <c r="C14769" s="2"/>
      <c r="D14769" s="2"/>
      <c r="E14769" s="2"/>
      <c r="F14769" s="2"/>
      <c r="G14769" s="2"/>
      <c r="H14769" s="2"/>
      <c r="I14769" s="2"/>
      <c r="J14769" s="2"/>
      <c r="K14769" s="2"/>
      <c r="L14769" s="2"/>
      <c r="M14769" s="2"/>
      <c r="N14769" s="2"/>
      <c r="O14769" s="2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</row>
    <row r="14770">
      <c r="A14770" s="2"/>
      <c r="B14770" s="2"/>
      <c r="C14770" s="2"/>
      <c r="D14770" s="2"/>
      <c r="E14770" s="2"/>
      <c r="F14770" s="2"/>
      <c r="G14770" s="2"/>
      <c r="H14770" s="2"/>
      <c r="I14770" s="2"/>
      <c r="J14770" s="2"/>
      <c r="K14770" s="2"/>
      <c r="L14770" s="2"/>
      <c r="M14770" s="2"/>
      <c r="N14770" s="2"/>
      <c r="O14770" s="2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</row>
    <row r="14771">
      <c r="A14771" s="2"/>
      <c r="B14771" s="2"/>
      <c r="C14771" s="2"/>
      <c r="D14771" s="2"/>
      <c r="E14771" s="2"/>
      <c r="F14771" s="2"/>
      <c r="G14771" s="2"/>
      <c r="H14771" s="2"/>
      <c r="I14771" s="2"/>
      <c r="J14771" s="2"/>
      <c r="K14771" s="2"/>
      <c r="L14771" s="2"/>
      <c r="M14771" s="2"/>
      <c r="N14771" s="2"/>
      <c r="O14771" s="2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</row>
    <row r="14772">
      <c r="A14772" s="2"/>
      <c r="B14772" s="2"/>
      <c r="C14772" s="2"/>
      <c r="D14772" s="2"/>
      <c r="E14772" s="2"/>
      <c r="F14772" s="2"/>
      <c r="G14772" s="2"/>
      <c r="H14772" s="2"/>
      <c r="I14772" s="2"/>
      <c r="J14772" s="2"/>
      <c r="K14772" s="2"/>
      <c r="L14772" s="2"/>
      <c r="M14772" s="2"/>
      <c r="N14772" s="2"/>
      <c r="O14772" s="2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</row>
    <row r="14773">
      <c r="A14773" s="2"/>
      <c r="B14773" s="2"/>
      <c r="C14773" s="2"/>
      <c r="D14773" s="2"/>
      <c r="E14773" s="2"/>
      <c r="F14773" s="2"/>
      <c r="G14773" s="2"/>
      <c r="H14773" s="2"/>
      <c r="I14773" s="2"/>
      <c r="J14773" s="2"/>
      <c r="K14773" s="2"/>
      <c r="L14773" s="2"/>
      <c r="M14773" s="2"/>
      <c r="N14773" s="2"/>
      <c r="O14773" s="2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</row>
    <row r="14774">
      <c r="A14774" s="2"/>
      <c r="B14774" s="2"/>
      <c r="C14774" s="2"/>
      <c r="D14774" s="2"/>
      <c r="E14774" s="2"/>
      <c r="F14774" s="2"/>
      <c r="G14774" s="2"/>
      <c r="H14774" s="2"/>
      <c r="I14774" s="2"/>
      <c r="J14774" s="2"/>
      <c r="K14774" s="2"/>
      <c r="L14774" s="2"/>
      <c r="M14774" s="2"/>
      <c r="N14774" s="2"/>
      <c r="O14774" s="2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</row>
    <row r="14775">
      <c r="A14775" s="2"/>
      <c r="B14775" s="2"/>
      <c r="C14775" s="2"/>
      <c r="D14775" s="2"/>
      <c r="E14775" s="2"/>
      <c r="F14775" s="2"/>
      <c r="G14775" s="2"/>
      <c r="H14775" s="2"/>
      <c r="I14775" s="2"/>
      <c r="J14775" s="2"/>
      <c r="K14775" s="2"/>
      <c r="L14775" s="2"/>
      <c r="M14775" s="2"/>
      <c r="N14775" s="2"/>
      <c r="O14775" s="2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</row>
    <row r="14776">
      <c r="A14776" s="2"/>
      <c r="B14776" s="2"/>
      <c r="C14776" s="2"/>
      <c r="D14776" s="2"/>
      <c r="E14776" s="2"/>
      <c r="F14776" s="2"/>
      <c r="G14776" s="2"/>
      <c r="H14776" s="2"/>
      <c r="I14776" s="2"/>
      <c r="J14776" s="2"/>
      <c r="K14776" s="2"/>
      <c r="L14776" s="2"/>
      <c r="M14776" s="2"/>
      <c r="N14776" s="2"/>
      <c r="O14776" s="2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</row>
    <row r="14777">
      <c r="A14777" s="2"/>
      <c r="B14777" s="2"/>
      <c r="C14777" s="2"/>
      <c r="D14777" s="2"/>
      <c r="E14777" s="2"/>
      <c r="F14777" s="2"/>
      <c r="G14777" s="2"/>
      <c r="H14777" s="2"/>
      <c r="I14777" s="2"/>
      <c r="J14777" s="2"/>
      <c r="K14777" s="2"/>
      <c r="L14777" s="2"/>
      <c r="M14777" s="2"/>
      <c r="N14777" s="2"/>
      <c r="O14777" s="2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</row>
    <row r="14778">
      <c r="A14778" s="2"/>
      <c r="B14778" s="2"/>
      <c r="C14778" s="2"/>
      <c r="D14778" s="2"/>
      <c r="E14778" s="2"/>
      <c r="F14778" s="2"/>
      <c r="G14778" s="2"/>
      <c r="H14778" s="2"/>
      <c r="I14778" s="2"/>
      <c r="J14778" s="2"/>
      <c r="K14778" s="2"/>
      <c r="L14778" s="2"/>
      <c r="M14778" s="2"/>
      <c r="N14778" s="2"/>
      <c r="O14778" s="2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</row>
    <row r="14779">
      <c r="A14779" s="2"/>
      <c r="B14779" s="2"/>
      <c r="C14779" s="2"/>
      <c r="D14779" s="2"/>
      <c r="E14779" s="2"/>
      <c r="F14779" s="2"/>
      <c r="G14779" s="2"/>
      <c r="H14779" s="2"/>
      <c r="I14779" s="2"/>
      <c r="J14779" s="2"/>
      <c r="K14779" s="2"/>
      <c r="L14779" s="2"/>
      <c r="M14779" s="2"/>
      <c r="N14779" s="2"/>
      <c r="O14779" s="2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</row>
    <row r="14780">
      <c r="A14780" s="2"/>
      <c r="B14780" s="2"/>
      <c r="C14780" s="2"/>
      <c r="D14780" s="2"/>
      <c r="E14780" s="2"/>
      <c r="F14780" s="2"/>
      <c r="G14780" s="2"/>
      <c r="H14780" s="2"/>
      <c r="I14780" s="2"/>
      <c r="J14780" s="2"/>
      <c r="K14780" s="2"/>
      <c r="L14780" s="2"/>
      <c r="M14780" s="2"/>
      <c r="N14780" s="2"/>
      <c r="O14780" s="2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</row>
    <row r="14781">
      <c r="A14781" s="2"/>
      <c r="B14781" s="2"/>
      <c r="C14781" s="2"/>
      <c r="D14781" s="2"/>
      <c r="E14781" s="2"/>
      <c r="F14781" s="2"/>
      <c r="G14781" s="2"/>
      <c r="H14781" s="2"/>
      <c r="I14781" s="2"/>
      <c r="J14781" s="2"/>
      <c r="K14781" s="2"/>
      <c r="L14781" s="2"/>
      <c r="M14781" s="2"/>
      <c r="N14781" s="2"/>
      <c r="O14781" s="2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</row>
    <row r="14782">
      <c r="A14782" s="2"/>
      <c r="B14782" s="2"/>
      <c r="C14782" s="2"/>
      <c r="D14782" s="2"/>
      <c r="E14782" s="2"/>
      <c r="F14782" s="2"/>
      <c r="G14782" s="2"/>
      <c r="H14782" s="2"/>
      <c r="I14782" s="2"/>
      <c r="J14782" s="2"/>
      <c r="K14782" s="2"/>
      <c r="L14782" s="2"/>
      <c r="M14782" s="2"/>
      <c r="N14782" s="2"/>
      <c r="O14782" s="2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</row>
    <row r="14783">
      <c r="A14783" s="2"/>
      <c r="B14783" s="2"/>
      <c r="C14783" s="2"/>
      <c r="D14783" s="2"/>
      <c r="E14783" s="2"/>
      <c r="F14783" s="2"/>
      <c r="G14783" s="2"/>
      <c r="H14783" s="2"/>
      <c r="I14783" s="2"/>
      <c r="J14783" s="2"/>
      <c r="K14783" s="2"/>
      <c r="L14783" s="2"/>
      <c r="M14783" s="2"/>
      <c r="N14783" s="2"/>
      <c r="O14783" s="2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</row>
    <row r="14784">
      <c r="A14784" s="2"/>
      <c r="B14784" s="2"/>
      <c r="C14784" s="2"/>
      <c r="D14784" s="2"/>
      <c r="E14784" s="2"/>
      <c r="F14784" s="2"/>
      <c r="G14784" s="2"/>
      <c r="H14784" s="2"/>
      <c r="I14784" s="2"/>
      <c r="J14784" s="2"/>
      <c r="K14784" s="2"/>
      <c r="L14784" s="2"/>
      <c r="M14784" s="2"/>
      <c r="N14784" s="2"/>
      <c r="O14784" s="2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</row>
    <row r="14785">
      <c r="A14785" s="2"/>
      <c r="B14785" s="2"/>
      <c r="C14785" s="2"/>
      <c r="D14785" s="2"/>
      <c r="E14785" s="2"/>
      <c r="F14785" s="2"/>
      <c r="G14785" s="2"/>
      <c r="H14785" s="2"/>
      <c r="I14785" s="2"/>
      <c r="J14785" s="2"/>
      <c r="K14785" s="2"/>
      <c r="L14785" s="2"/>
      <c r="M14785" s="2"/>
      <c r="N14785" s="2"/>
      <c r="O14785" s="2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</row>
    <row r="14786">
      <c r="A14786" s="2"/>
      <c r="B14786" s="2"/>
      <c r="C14786" s="2"/>
      <c r="D14786" s="2"/>
      <c r="E14786" s="2"/>
      <c r="F14786" s="2"/>
      <c r="G14786" s="2"/>
      <c r="H14786" s="2"/>
      <c r="I14786" s="2"/>
      <c r="J14786" s="2"/>
      <c r="K14786" s="2"/>
      <c r="L14786" s="2"/>
      <c r="M14786" s="2"/>
      <c r="N14786" s="2"/>
      <c r="O14786" s="2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</row>
    <row r="14787">
      <c r="A14787" s="2"/>
      <c r="B14787" s="2"/>
      <c r="C14787" s="2"/>
      <c r="D14787" s="2"/>
      <c r="E14787" s="2"/>
      <c r="F14787" s="2"/>
      <c r="G14787" s="2"/>
      <c r="H14787" s="2"/>
      <c r="I14787" s="2"/>
      <c r="J14787" s="2"/>
      <c r="K14787" s="2"/>
      <c r="L14787" s="2"/>
      <c r="M14787" s="2"/>
      <c r="N14787" s="2"/>
      <c r="O14787" s="2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</row>
    <row r="14788">
      <c r="A14788" s="2"/>
      <c r="B14788" s="2"/>
      <c r="C14788" s="2"/>
      <c r="D14788" s="2"/>
      <c r="E14788" s="2"/>
      <c r="F14788" s="2"/>
      <c r="G14788" s="2"/>
      <c r="H14788" s="2"/>
      <c r="I14788" s="2"/>
      <c r="J14788" s="2"/>
      <c r="K14788" s="2"/>
      <c r="L14788" s="2"/>
      <c r="M14788" s="2"/>
      <c r="N14788" s="2"/>
      <c r="O14788" s="2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</row>
    <row r="14789">
      <c r="A14789" s="2"/>
      <c r="B14789" s="2"/>
      <c r="C14789" s="2"/>
      <c r="D14789" s="2"/>
      <c r="E14789" s="2"/>
      <c r="F14789" s="2"/>
      <c r="G14789" s="2"/>
      <c r="H14789" s="2"/>
      <c r="I14789" s="2"/>
      <c r="J14789" s="2"/>
      <c r="K14789" s="2"/>
      <c r="L14789" s="2"/>
      <c r="M14789" s="2"/>
      <c r="N14789" s="2"/>
      <c r="O14789" s="2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</row>
    <row r="14790">
      <c r="A14790" s="2"/>
      <c r="B14790" s="2"/>
      <c r="C14790" s="2"/>
      <c r="D14790" s="2"/>
      <c r="E14790" s="2"/>
      <c r="F14790" s="2"/>
      <c r="G14790" s="2"/>
      <c r="H14790" s="2"/>
      <c r="I14790" s="2"/>
      <c r="J14790" s="2"/>
      <c r="K14790" s="2"/>
      <c r="L14790" s="2"/>
      <c r="M14790" s="2"/>
      <c r="N14790" s="2"/>
      <c r="O14790" s="2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</row>
    <row r="14791">
      <c r="A14791" s="2"/>
      <c r="B14791" s="2"/>
      <c r="C14791" s="2"/>
      <c r="D14791" s="2"/>
      <c r="E14791" s="2"/>
      <c r="F14791" s="2"/>
      <c r="G14791" s="2"/>
      <c r="H14791" s="2"/>
      <c r="I14791" s="2"/>
      <c r="J14791" s="2"/>
      <c r="K14791" s="2"/>
      <c r="L14791" s="2"/>
      <c r="M14791" s="2"/>
      <c r="N14791" s="2"/>
      <c r="O14791" s="2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</row>
    <row r="14792">
      <c r="A14792" s="2"/>
      <c r="B14792" s="2"/>
      <c r="C14792" s="2"/>
      <c r="D14792" s="2"/>
      <c r="E14792" s="2"/>
      <c r="F14792" s="2"/>
      <c r="G14792" s="2"/>
      <c r="H14792" s="2"/>
      <c r="I14792" s="2"/>
      <c r="J14792" s="2"/>
      <c r="K14792" s="2"/>
      <c r="L14792" s="2"/>
      <c r="M14792" s="2"/>
      <c r="N14792" s="2"/>
      <c r="O14792" s="2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</row>
    <row r="14793">
      <c r="A14793" s="2"/>
      <c r="B14793" s="2"/>
      <c r="C14793" s="2"/>
      <c r="D14793" s="2"/>
      <c r="E14793" s="2"/>
      <c r="F14793" s="2"/>
      <c r="G14793" s="2"/>
      <c r="H14793" s="2"/>
      <c r="I14793" s="2"/>
      <c r="J14793" s="2"/>
      <c r="K14793" s="2"/>
      <c r="L14793" s="2"/>
      <c r="M14793" s="2"/>
      <c r="N14793" s="2"/>
      <c r="O14793" s="2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</row>
    <row r="14794">
      <c r="A14794" s="2"/>
      <c r="B14794" s="2"/>
      <c r="C14794" s="2"/>
      <c r="D14794" s="2"/>
      <c r="E14794" s="2"/>
      <c r="F14794" s="2"/>
      <c r="G14794" s="2"/>
      <c r="H14794" s="2"/>
      <c r="I14794" s="2"/>
      <c r="J14794" s="2"/>
      <c r="K14794" s="2"/>
      <c r="L14794" s="2"/>
      <c r="M14794" s="2"/>
      <c r="N14794" s="2"/>
      <c r="O14794" s="2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</row>
    <row r="14795">
      <c r="A14795" s="2"/>
      <c r="B14795" s="2"/>
      <c r="C14795" s="2"/>
      <c r="D14795" s="2"/>
      <c r="E14795" s="2"/>
      <c r="F14795" s="2"/>
      <c r="G14795" s="2"/>
      <c r="H14795" s="2"/>
      <c r="I14795" s="2"/>
      <c r="J14795" s="2"/>
      <c r="K14795" s="2"/>
      <c r="L14795" s="2"/>
      <c r="M14795" s="2"/>
      <c r="N14795" s="2"/>
      <c r="O14795" s="2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</row>
    <row r="14796">
      <c r="A14796" s="2"/>
      <c r="B14796" s="2"/>
      <c r="C14796" s="2"/>
      <c r="D14796" s="2"/>
      <c r="E14796" s="2"/>
      <c r="F14796" s="2"/>
      <c r="G14796" s="2"/>
      <c r="H14796" s="2"/>
      <c r="I14796" s="2"/>
      <c r="J14796" s="2"/>
      <c r="K14796" s="2"/>
      <c r="L14796" s="2"/>
      <c r="M14796" s="2"/>
      <c r="N14796" s="2"/>
      <c r="O14796" s="2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</row>
    <row r="14797">
      <c r="A14797" s="2"/>
      <c r="B14797" s="2"/>
      <c r="C14797" s="2"/>
      <c r="D14797" s="2"/>
      <c r="E14797" s="2"/>
      <c r="F14797" s="2"/>
      <c r="G14797" s="2"/>
      <c r="H14797" s="2"/>
      <c r="I14797" s="2"/>
      <c r="J14797" s="2"/>
      <c r="K14797" s="2"/>
      <c r="L14797" s="2"/>
      <c r="M14797" s="2"/>
      <c r="N14797" s="2"/>
      <c r="O14797" s="2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</row>
    <row r="14798">
      <c r="A14798" s="2"/>
      <c r="B14798" s="2"/>
      <c r="C14798" s="2"/>
      <c r="D14798" s="2"/>
      <c r="E14798" s="2"/>
      <c r="F14798" s="2"/>
      <c r="G14798" s="2"/>
      <c r="H14798" s="2"/>
      <c r="I14798" s="2"/>
      <c r="J14798" s="2"/>
      <c r="K14798" s="2"/>
      <c r="L14798" s="2"/>
      <c r="M14798" s="2"/>
      <c r="N14798" s="2"/>
      <c r="O14798" s="2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</row>
    <row r="14799">
      <c r="A14799" s="2"/>
      <c r="B14799" s="2"/>
      <c r="C14799" s="2"/>
      <c r="D14799" s="2"/>
      <c r="E14799" s="2"/>
      <c r="F14799" s="2"/>
      <c r="G14799" s="2"/>
      <c r="H14799" s="2"/>
      <c r="I14799" s="2"/>
      <c r="J14799" s="2"/>
      <c r="K14799" s="2"/>
      <c r="L14799" s="2"/>
      <c r="M14799" s="2"/>
      <c r="N14799" s="2"/>
      <c r="O14799" s="2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</row>
    <row r="14800">
      <c r="A14800" s="2"/>
      <c r="B14800" s="2"/>
      <c r="C14800" s="2"/>
      <c r="D14800" s="2"/>
      <c r="E14800" s="2"/>
      <c r="F14800" s="2"/>
      <c r="G14800" s="2"/>
      <c r="H14800" s="2"/>
      <c r="I14800" s="2"/>
      <c r="J14800" s="2"/>
      <c r="K14800" s="2"/>
      <c r="L14800" s="2"/>
      <c r="M14800" s="2"/>
      <c r="N14800" s="2"/>
      <c r="O14800" s="2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</row>
    <row r="14801">
      <c r="A14801" s="2"/>
      <c r="B14801" s="2"/>
      <c r="C14801" s="2"/>
      <c r="D14801" s="2"/>
      <c r="E14801" s="2"/>
      <c r="F14801" s="2"/>
      <c r="G14801" s="2"/>
      <c r="H14801" s="2"/>
      <c r="I14801" s="2"/>
      <c r="J14801" s="2"/>
      <c r="K14801" s="2"/>
      <c r="L14801" s="2"/>
      <c r="M14801" s="2"/>
      <c r="N14801" s="2"/>
      <c r="O14801" s="2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</row>
    <row r="14802">
      <c r="A14802" s="2"/>
      <c r="B14802" s="2"/>
      <c r="C14802" s="2"/>
      <c r="D14802" s="2"/>
      <c r="E14802" s="2"/>
      <c r="F14802" s="2"/>
      <c r="G14802" s="2"/>
      <c r="H14802" s="2"/>
      <c r="I14802" s="2"/>
      <c r="J14802" s="2"/>
      <c r="K14802" s="2"/>
      <c r="L14802" s="2"/>
      <c r="M14802" s="2"/>
      <c r="N14802" s="2"/>
      <c r="O14802" s="2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</row>
    <row r="14803">
      <c r="A14803" s="2"/>
      <c r="B14803" s="2"/>
      <c r="C14803" s="2"/>
      <c r="D14803" s="2"/>
      <c r="E14803" s="2"/>
      <c r="F14803" s="2"/>
      <c r="G14803" s="2"/>
      <c r="H14803" s="2"/>
      <c r="I14803" s="2"/>
      <c r="J14803" s="2"/>
      <c r="K14803" s="2"/>
      <c r="L14803" s="2"/>
      <c r="M14803" s="2"/>
      <c r="N14803" s="2"/>
      <c r="O14803" s="2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</row>
    <row r="14804">
      <c r="A14804" s="2"/>
      <c r="B14804" s="2"/>
      <c r="C14804" s="2"/>
      <c r="D14804" s="2"/>
      <c r="E14804" s="2"/>
      <c r="F14804" s="2"/>
      <c r="G14804" s="2"/>
      <c r="H14804" s="2"/>
      <c r="I14804" s="2"/>
      <c r="J14804" s="2"/>
      <c r="K14804" s="2"/>
      <c r="L14804" s="2"/>
      <c r="M14804" s="2"/>
      <c r="N14804" s="2"/>
      <c r="O14804" s="2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</row>
    <row r="14805">
      <c r="A14805" s="2"/>
      <c r="B14805" s="2"/>
      <c r="C14805" s="2"/>
      <c r="D14805" s="2"/>
      <c r="E14805" s="2"/>
      <c r="F14805" s="2"/>
      <c r="G14805" s="2"/>
      <c r="H14805" s="2"/>
      <c r="I14805" s="2"/>
      <c r="J14805" s="2"/>
      <c r="K14805" s="2"/>
      <c r="L14805" s="2"/>
      <c r="M14805" s="2"/>
      <c r="N14805" s="2"/>
      <c r="O14805" s="2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</row>
    <row r="14806">
      <c r="A14806" s="2"/>
      <c r="B14806" s="2"/>
      <c r="C14806" s="2"/>
      <c r="D14806" s="2"/>
      <c r="E14806" s="2"/>
      <c r="F14806" s="2"/>
      <c r="G14806" s="2"/>
      <c r="H14806" s="2"/>
      <c r="I14806" s="2"/>
      <c r="J14806" s="2"/>
      <c r="K14806" s="2"/>
      <c r="L14806" s="2"/>
      <c r="M14806" s="2"/>
      <c r="N14806" s="2"/>
      <c r="O14806" s="2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</row>
    <row r="14807">
      <c r="A14807" s="2"/>
      <c r="B14807" s="2"/>
      <c r="C14807" s="2"/>
      <c r="D14807" s="2"/>
      <c r="E14807" s="2"/>
      <c r="F14807" s="2"/>
      <c r="G14807" s="2"/>
      <c r="H14807" s="2"/>
      <c r="I14807" s="2"/>
      <c r="J14807" s="2"/>
      <c r="K14807" s="2"/>
      <c r="L14807" s="2"/>
      <c r="M14807" s="2"/>
      <c r="N14807" s="2"/>
      <c r="O14807" s="2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</row>
    <row r="14808">
      <c r="A14808" s="2"/>
      <c r="B14808" s="2"/>
      <c r="C14808" s="2"/>
      <c r="D14808" s="2"/>
      <c r="E14808" s="2"/>
      <c r="F14808" s="2"/>
      <c r="G14808" s="2"/>
      <c r="H14808" s="2"/>
      <c r="I14808" s="2"/>
      <c r="J14808" s="2"/>
      <c r="K14808" s="2"/>
      <c r="L14808" s="2"/>
      <c r="M14808" s="2"/>
      <c r="N14808" s="2"/>
      <c r="O14808" s="2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</row>
    <row r="14809">
      <c r="A14809" s="2"/>
      <c r="B14809" s="2"/>
      <c r="C14809" s="2"/>
      <c r="D14809" s="2"/>
      <c r="E14809" s="2"/>
      <c r="F14809" s="2"/>
      <c r="G14809" s="2"/>
      <c r="H14809" s="2"/>
      <c r="I14809" s="2"/>
      <c r="J14809" s="2"/>
      <c r="K14809" s="2"/>
      <c r="L14809" s="2"/>
      <c r="M14809" s="2"/>
      <c r="N14809" s="2"/>
      <c r="O14809" s="2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</row>
    <row r="14810">
      <c r="A14810" s="2"/>
      <c r="B14810" s="2"/>
      <c r="C14810" s="2"/>
      <c r="D14810" s="2"/>
      <c r="E14810" s="2"/>
      <c r="F14810" s="2"/>
      <c r="G14810" s="2"/>
      <c r="H14810" s="2"/>
      <c r="I14810" s="2"/>
      <c r="J14810" s="2"/>
      <c r="K14810" s="2"/>
      <c r="L14810" s="2"/>
      <c r="M14810" s="2"/>
      <c r="N14810" s="2"/>
      <c r="O14810" s="2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</row>
    <row r="14811">
      <c r="A14811" s="2"/>
      <c r="B14811" s="2"/>
      <c r="C14811" s="2"/>
      <c r="D14811" s="2"/>
      <c r="E14811" s="2"/>
      <c r="F14811" s="2"/>
      <c r="G14811" s="2"/>
      <c r="H14811" s="2"/>
      <c r="I14811" s="2"/>
      <c r="J14811" s="2"/>
      <c r="K14811" s="2"/>
      <c r="L14811" s="2"/>
      <c r="M14811" s="2"/>
      <c r="N14811" s="2"/>
      <c r="O14811" s="2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</row>
    <row r="14812">
      <c r="A14812" s="2"/>
      <c r="B14812" s="2"/>
      <c r="C14812" s="2"/>
      <c r="D14812" s="2"/>
      <c r="E14812" s="2"/>
      <c r="F14812" s="2"/>
      <c r="G14812" s="2"/>
      <c r="H14812" s="2"/>
      <c r="I14812" s="2"/>
      <c r="J14812" s="2"/>
      <c r="K14812" s="2"/>
      <c r="L14812" s="2"/>
      <c r="M14812" s="2"/>
      <c r="N14812" s="2"/>
      <c r="O14812" s="2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</row>
    <row r="14813">
      <c r="A14813" s="2"/>
      <c r="B14813" s="2"/>
      <c r="C14813" s="2"/>
      <c r="D14813" s="2"/>
      <c r="E14813" s="2"/>
      <c r="F14813" s="2"/>
      <c r="G14813" s="2"/>
      <c r="H14813" s="2"/>
      <c r="I14813" s="2"/>
      <c r="J14813" s="2"/>
      <c r="K14813" s="2"/>
      <c r="L14813" s="2"/>
      <c r="M14813" s="2"/>
      <c r="N14813" s="2"/>
      <c r="O14813" s="2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</row>
    <row r="14814">
      <c r="A14814" s="2"/>
      <c r="B14814" s="2"/>
      <c r="C14814" s="2"/>
      <c r="D14814" s="2"/>
      <c r="E14814" s="2"/>
      <c r="F14814" s="2"/>
      <c r="G14814" s="2"/>
      <c r="H14814" s="2"/>
      <c r="I14814" s="2"/>
      <c r="J14814" s="2"/>
      <c r="K14814" s="2"/>
      <c r="L14814" s="2"/>
      <c r="M14814" s="2"/>
      <c r="N14814" s="2"/>
      <c r="O14814" s="2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</row>
    <row r="14815">
      <c r="A14815" s="2"/>
      <c r="B14815" s="2"/>
      <c r="C14815" s="2"/>
      <c r="D14815" s="2"/>
      <c r="E14815" s="2"/>
      <c r="F14815" s="2"/>
      <c r="G14815" s="2"/>
      <c r="H14815" s="2"/>
      <c r="I14815" s="2"/>
      <c r="J14815" s="2"/>
      <c r="K14815" s="2"/>
      <c r="L14815" s="2"/>
      <c r="M14815" s="2"/>
      <c r="N14815" s="2"/>
      <c r="O14815" s="2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</row>
    <row r="14816">
      <c r="A14816" s="2"/>
      <c r="B14816" s="2"/>
      <c r="C14816" s="2"/>
      <c r="D14816" s="2"/>
      <c r="E14816" s="2"/>
      <c r="F14816" s="2"/>
      <c r="G14816" s="2"/>
      <c r="H14816" s="2"/>
      <c r="I14816" s="2"/>
      <c r="J14816" s="2"/>
      <c r="K14816" s="2"/>
      <c r="L14816" s="2"/>
      <c r="M14816" s="2"/>
      <c r="N14816" s="2"/>
      <c r="O14816" s="2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</row>
    <row r="14817">
      <c r="A14817" s="2"/>
      <c r="B14817" s="2"/>
      <c r="C14817" s="2"/>
      <c r="D14817" s="2"/>
      <c r="E14817" s="2"/>
      <c r="F14817" s="2"/>
      <c r="G14817" s="2"/>
      <c r="H14817" s="2"/>
      <c r="I14817" s="2"/>
      <c r="J14817" s="2"/>
      <c r="K14817" s="2"/>
      <c r="L14817" s="2"/>
      <c r="M14817" s="2"/>
      <c r="N14817" s="2"/>
      <c r="O14817" s="2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</row>
    <row r="14818">
      <c r="A14818" s="2"/>
      <c r="B14818" s="2"/>
      <c r="C14818" s="2"/>
      <c r="D14818" s="2"/>
      <c r="E14818" s="2"/>
      <c r="F14818" s="2"/>
      <c r="G14818" s="2"/>
      <c r="H14818" s="2"/>
      <c r="I14818" s="2"/>
      <c r="J14818" s="2"/>
      <c r="K14818" s="2"/>
      <c r="L14818" s="2"/>
      <c r="M14818" s="2"/>
      <c r="N14818" s="2"/>
      <c r="O14818" s="2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</row>
    <row r="14819">
      <c r="A14819" s="2"/>
      <c r="B14819" s="2"/>
      <c r="C14819" s="2"/>
      <c r="D14819" s="2"/>
      <c r="E14819" s="2"/>
      <c r="F14819" s="2"/>
      <c r="G14819" s="2"/>
      <c r="H14819" s="2"/>
      <c r="I14819" s="2"/>
      <c r="J14819" s="2"/>
      <c r="K14819" s="2"/>
      <c r="L14819" s="2"/>
      <c r="M14819" s="2"/>
      <c r="N14819" s="2"/>
      <c r="O14819" s="2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</row>
    <row r="14820">
      <c r="A14820" s="2"/>
      <c r="B14820" s="2"/>
      <c r="C14820" s="2"/>
      <c r="D14820" s="2"/>
      <c r="E14820" s="2"/>
      <c r="F14820" s="2"/>
      <c r="G14820" s="2"/>
      <c r="H14820" s="2"/>
      <c r="I14820" s="2"/>
      <c r="J14820" s="2"/>
      <c r="K14820" s="2"/>
      <c r="L14820" s="2"/>
      <c r="M14820" s="2"/>
      <c r="N14820" s="2"/>
      <c r="O14820" s="2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</row>
    <row r="14821">
      <c r="A14821" s="2"/>
      <c r="B14821" s="2"/>
      <c r="C14821" s="2"/>
      <c r="D14821" s="2"/>
      <c r="E14821" s="2"/>
      <c r="F14821" s="2"/>
      <c r="G14821" s="2"/>
      <c r="H14821" s="2"/>
      <c r="I14821" s="2"/>
      <c r="J14821" s="2"/>
      <c r="K14821" s="2"/>
      <c r="L14821" s="2"/>
      <c r="M14821" s="2"/>
      <c r="N14821" s="2"/>
      <c r="O14821" s="2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</row>
    <row r="14822">
      <c r="A14822" s="2"/>
      <c r="B14822" s="2"/>
      <c r="C14822" s="2"/>
      <c r="D14822" s="2"/>
      <c r="E14822" s="2"/>
      <c r="F14822" s="2"/>
      <c r="G14822" s="2"/>
      <c r="H14822" s="2"/>
      <c r="I14822" s="2"/>
      <c r="J14822" s="2"/>
      <c r="K14822" s="2"/>
      <c r="L14822" s="2"/>
      <c r="M14822" s="2"/>
      <c r="N14822" s="2"/>
      <c r="O14822" s="2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</row>
    <row r="14823">
      <c r="A14823" s="2"/>
      <c r="B14823" s="2"/>
      <c r="C14823" s="2"/>
      <c r="D14823" s="2"/>
      <c r="E14823" s="2"/>
      <c r="F14823" s="2"/>
      <c r="G14823" s="2"/>
      <c r="H14823" s="2"/>
      <c r="I14823" s="2"/>
      <c r="J14823" s="2"/>
      <c r="K14823" s="2"/>
      <c r="L14823" s="2"/>
      <c r="M14823" s="2"/>
      <c r="N14823" s="2"/>
      <c r="O14823" s="2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</row>
    <row r="14824">
      <c r="A14824" s="2"/>
      <c r="B14824" s="2"/>
      <c r="C14824" s="2"/>
      <c r="D14824" s="2"/>
      <c r="E14824" s="2"/>
      <c r="F14824" s="2"/>
      <c r="G14824" s="2"/>
      <c r="H14824" s="2"/>
      <c r="I14824" s="2"/>
      <c r="J14824" s="2"/>
      <c r="K14824" s="2"/>
      <c r="L14824" s="2"/>
      <c r="M14824" s="2"/>
      <c r="N14824" s="2"/>
      <c r="O14824" s="2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</row>
    <row r="14825">
      <c r="A14825" s="2"/>
      <c r="B14825" s="2"/>
      <c r="C14825" s="2"/>
      <c r="D14825" s="2"/>
      <c r="E14825" s="2"/>
      <c r="F14825" s="2"/>
      <c r="G14825" s="2"/>
      <c r="H14825" s="2"/>
      <c r="I14825" s="2"/>
      <c r="J14825" s="2"/>
      <c r="K14825" s="2"/>
      <c r="L14825" s="2"/>
      <c r="M14825" s="2"/>
      <c r="N14825" s="2"/>
      <c r="O14825" s="2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</row>
    <row r="14826">
      <c r="A14826" s="2"/>
      <c r="B14826" s="2"/>
      <c r="C14826" s="2"/>
      <c r="D14826" s="2"/>
      <c r="E14826" s="2"/>
      <c r="F14826" s="2"/>
      <c r="G14826" s="2"/>
      <c r="H14826" s="2"/>
      <c r="I14826" s="2"/>
      <c r="J14826" s="2"/>
      <c r="K14826" s="2"/>
      <c r="L14826" s="2"/>
      <c r="M14826" s="2"/>
      <c r="N14826" s="2"/>
      <c r="O14826" s="2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</row>
    <row r="14827">
      <c r="A14827" s="2"/>
      <c r="B14827" s="2"/>
      <c r="C14827" s="2"/>
      <c r="D14827" s="2"/>
      <c r="E14827" s="2"/>
      <c r="F14827" s="2"/>
      <c r="G14827" s="2"/>
      <c r="H14827" s="2"/>
      <c r="I14827" s="2"/>
      <c r="J14827" s="2"/>
      <c r="K14827" s="2"/>
      <c r="L14827" s="2"/>
      <c r="M14827" s="2"/>
      <c r="N14827" s="2"/>
      <c r="O14827" s="2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</row>
    <row r="14828">
      <c r="A14828" s="2"/>
      <c r="B14828" s="2"/>
      <c r="C14828" s="2"/>
      <c r="D14828" s="2"/>
      <c r="E14828" s="2"/>
      <c r="F14828" s="2"/>
      <c r="G14828" s="2"/>
      <c r="H14828" s="2"/>
      <c r="I14828" s="2"/>
      <c r="J14828" s="2"/>
      <c r="K14828" s="2"/>
      <c r="L14828" s="2"/>
      <c r="M14828" s="2"/>
      <c r="N14828" s="2"/>
      <c r="O14828" s="2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</row>
    <row r="14829">
      <c r="A14829" s="2"/>
      <c r="B14829" s="2"/>
      <c r="C14829" s="2"/>
      <c r="D14829" s="2"/>
      <c r="E14829" s="2"/>
      <c r="F14829" s="2"/>
      <c r="G14829" s="2"/>
      <c r="H14829" s="2"/>
      <c r="I14829" s="2"/>
      <c r="J14829" s="2"/>
      <c r="K14829" s="2"/>
      <c r="L14829" s="2"/>
      <c r="M14829" s="2"/>
      <c r="N14829" s="2"/>
      <c r="O14829" s="2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</row>
    <row r="14830">
      <c r="A14830" s="2"/>
      <c r="B14830" s="2"/>
      <c r="C14830" s="2"/>
      <c r="D14830" s="2"/>
      <c r="E14830" s="2"/>
      <c r="F14830" s="2"/>
      <c r="G14830" s="2"/>
      <c r="H14830" s="2"/>
      <c r="I14830" s="2"/>
      <c r="J14830" s="2"/>
      <c r="K14830" s="2"/>
      <c r="L14830" s="2"/>
      <c r="M14830" s="2"/>
      <c r="N14830" s="2"/>
      <c r="O14830" s="2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</row>
    <row r="14831">
      <c r="A14831" s="2"/>
      <c r="B14831" s="2"/>
      <c r="C14831" s="2"/>
      <c r="D14831" s="2"/>
      <c r="E14831" s="2"/>
      <c r="F14831" s="2"/>
      <c r="G14831" s="2"/>
      <c r="H14831" s="2"/>
      <c r="I14831" s="2"/>
      <c r="J14831" s="2"/>
      <c r="K14831" s="2"/>
      <c r="L14831" s="2"/>
      <c r="M14831" s="2"/>
      <c r="N14831" s="2"/>
      <c r="O14831" s="2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</row>
    <row r="14832">
      <c r="A14832" s="2"/>
      <c r="B14832" s="2"/>
      <c r="C14832" s="2"/>
      <c r="D14832" s="2"/>
      <c r="E14832" s="2"/>
      <c r="F14832" s="2"/>
      <c r="G14832" s="2"/>
      <c r="H14832" s="2"/>
      <c r="I14832" s="2"/>
      <c r="J14832" s="2"/>
      <c r="K14832" s="2"/>
      <c r="L14832" s="2"/>
      <c r="M14832" s="2"/>
      <c r="N14832" s="2"/>
      <c r="O14832" s="2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</row>
    <row r="14833">
      <c r="A14833" s="2"/>
      <c r="B14833" s="2"/>
      <c r="C14833" s="2"/>
      <c r="D14833" s="2"/>
      <c r="E14833" s="2"/>
      <c r="F14833" s="2"/>
      <c r="G14833" s="2"/>
      <c r="H14833" s="2"/>
      <c r="I14833" s="2"/>
      <c r="J14833" s="2"/>
      <c r="K14833" s="2"/>
      <c r="L14833" s="2"/>
      <c r="M14833" s="2"/>
      <c r="N14833" s="2"/>
      <c r="O14833" s="2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</row>
    <row r="14834">
      <c r="A14834" s="2"/>
      <c r="B14834" s="2"/>
      <c r="C14834" s="2"/>
      <c r="D14834" s="2"/>
      <c r="E14834" s="2"/>
      <c r="F14834" s="2"/>
      <c r="G14834" s="2"/>
      <c r="H14834" s="2"/>
      <c r="I14834" s="2"/>
      <c r="J14834" s="2"/>
      <c r="K14834" s="2"/>
      <c r="L14834" s="2"/>
      <c r="M14834" s="2"/>
      <c r="N14834" s="2"/>
      <c r="O14834" s="2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</row>
    <row r="14835">
      <c r="A14835" s="2"/>
      <c r="B14835" s="2"/>
      <c r="C14835" s="2"/>
      <c r="D14835" s="2"/>
      <c r="E14835" s="2"/>
      <c r="F14835" s="2"/>
      <c r="G14835" s="2"/>
      <c r="H14835" s="2"/>
      <c r="I14835" s="2"/>
      <c r="J14835" s="2"/>
      <c r="K14835" s="2"/>
      <c r="L14835" s="2"/>
      <c r="M14835" s="2"/>
      <c r="N14835" s="2"/>
      <c r="O14835" s="2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</row>
    <row r="14836">
      <c r="A14836" s="2"/>
      <c r="B14836" s="2"/>
      <c r="C14836" s="2"/>
      <c r="D14836" s="2"/>
      <c r="E14836" s="2"/>
      <c r="F14836" s="2"/>
      <c r="G14836" s="2"/>
      <c r="H14836" s="2"/>
      <c r="I14836" s="2"/>
      <c r="J14836" s="2"/>
      <c r="K14836" s="2"/>
      <c r="L14836" s="2"/>
      <c r="M14836" s="2"/>
      <c r="N14836" s="2"/>
      <c r="O14836" s="2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</row>
    <row r="14837">
      <c r="A14837" s="2"/>
      <c r="B14837" s="2"/>
      <c r="C14837" s="2"/>
      <c r="D14837" s="2"/>
      <c r="E14837" s="2"/>
      <c r="F14837" s="2"/>
      <c r="G14837" s="2"/>
      <c r="H14837" s="2"/>
      <c r="I14837" s="2"/>
      <c r="J14837" s="2"/>
      <c r="K14837" s="2"/>
      <c r="L14837" s="2"/>
      <c r="M14837" s="2"/>
      <c r="N14837" s="2"/>
      <c r="O14837" s="2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</row>
    <row r="14838">
      <c r="A14838" s="2"/>
      <c r="B14838" s="2"/>
      <c r="C14838" s="2"/>
      <c r="D14838" s="2"/>
      <c r="E14838" s="2"/>
      <c r="F14838" s="2"/>
      <c r="G14838" s="2"/>
      <c r="H14838" s="2"/>
      <c r="I14838" s="2"/>
      <c r="J14838" s="2"/>
      <c r="K14838" s="2"/>
      <c r="L14838" s="2"/>
      <c r="M14838" s="2"/>
      <c r="N14838" s="2"/>
      <c r="O14838" s="2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</row>
    <row r="14839">
      <c r="A14839" s="2"/>
      <c r="B14839" s="2"/>
      <c r="C14839" s="2"/>
      <c r="D14839" s="2"/>
      <c r="E14839" s="2"/>
      <c r="F14839" s="2"/>
      <c r="G14839" s="2"/>
      <c r="H14839" s="2"/>
      <c r="I14839" s="2"/>
      <c r="J14839" s="2"/>
      <c r="K14839" s="2"/>
      <c r="L14839" s="2"/>
      <c r="M14839" s="2"/>
      <c r="N14839" s="2"/>
      <c r="O14839" s="2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</row>
    <row r="14840">
      <c r="A14840" s="2"/>
      <c r="B14840" s="2"/>
      <c r="C14840" s="2"/>
      <c r="D14840" s="2"/>
      <c r="E14840" s="2"/>
      <c r="F14840" s="2"/>
      <c r="G14840" s="2"/>
      <c r="H14840" s="2"/>
      <c r="I14840" s="2"/>
      <c r="J14840" s="2"/>
      <c r="K14840" s="2"/>
      <c r="L14840" s="2"/>
      <c r="M14840" s="2"/>
      <c r="N14840" s="2"/>
      <c r="O14840" s="2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</row>
    <row r="14841">
      <c r="A14841" s="2"/>
      <c r="B14841" s="2"/>
      <c r="C14841" s="2"/>
      <c r="D14841" s="2"/>
      <c r="E14841" s="2"/>
      <c r="F14841" s="2"/>
      <c r="G14841" s="2"/>
      <c r="H14841" s="2"/>
      <c r="I14841" s="2"/>
      <c r="J14841" s="2"/>
      <c r="K14841" s="2"/>
      <c r="L14841" s="2"/>
      <c r="M14841" s="2"/>
      <c r="N14841" s="2"/>
      <c r="O14841" s="2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</row>
    <row r="14842">
      <c r="A14842" s="2"/>
      <c r="B14842" s="2"/>
      <c r="C14842" s="2"/>
      <c r="D14842" s="2"/>
      <c r="E14842" s="2"/>
      <c r="F14842" s="2"/>
      <c r="G14842" s="2"/>
      <c r="H14842" s="2"/>
      <c r="I14842" s="2"/>
      <c r="J14842" s="2"/>
      <c r="K14842" s="2"/>
      <c r="L14842" s="2"/>
      <c r="M14842" s="2"/>
      <c r="N14842" s="2"/>
      <c r="O14842" s="2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</row>
    <row r="14843">
      <c r="A14843" s="2"/>
      <c r="B14843" s="2"/>
      <c r="C14843" s="2"/>
      <c r="D14843" s="2"/>
      <c r="E14843" s="2"/>
      <c r="F14843" s="2"/>
      <c r="G14843" s="2"/>
      <c r="H14843" s="2"/>
      <c r="I14843" s="2"/>
      <c r="J14843" s="2"/>
      <c r="K14843" s="2"/>
      <c r="L14843" s="2"/>
      <c r="M14843" s="2"/>
      <c r="N14843" s="2"/>
      <c r="O14843" s="2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</row>
    <row r="14844">
      <c r="A14844" s="2"/>
      <c r="B14844" s="2"/>
      <c r="C14844" s="2"/>
      <c r="D14844" s="2"/>
      <c r="E14844" s="2"/>
      <c r="F14844" s="2"/>
      <c r="G14844" s="2"/>
      <c r="H14844" s="2"/>
      <c r="I14844" s="2"/>
      <c r="J14844" s="2"/>
      <c r="K14844" s="2"/>
      <c r="L14844" s="2"/>
      <c r="M14844" s="2"/>
      <c r="N14844" s="2"/>
      <c r="O14844" s="2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</row>
    <row r="14845">
      <c r="A14845" s="2"/>
      <c r="B14845" s="2"/>
      <c r="C14845" s="2"/>
      <c r="D14845" s="2"/>
      <c r="E14845" s="2"/>
      <c r="F14845" s="2"/>
      <c r="G14845" s="2"/>
      <c r="H14845" s="2"/>
      <c r="I14845" s="2"/>
      <c r="J14845" s="2"/>
      <c r="K14845" s="2"/>
      <c r="L14845" s="2"/>
      <c r="M14845" s="2"/>
      <c r="N14845" s="2"/>
      <c r="O14845" s="2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</row>
    <row r="14846">
      <c r="A14846" s="2"/>
      <c r="B14846" s="2"/>
      <c r="C14846" s="2"/>
      <c r="D14846" s="2"/>
      <c r="E14846" s="2"/>
      <c r="F14846" s="2"/>
      <c r="G14846" s="2"/>
      <c r="H14846" s="2"/>
      <c r="I14846" s="2"/>
      <c r="J14846" s="2"/>
      <c r="K14846" s="2"/>
      <c r="L14846" s="2"/>
      <c r="M14846" s="2"/>
      <c r="N14846" s="2"/>
      <c r="O14846" s="2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</row>
    <row r="14847">
      <c r="A14847" s="2"/>
      <c r="B14847" s="2"/>
      <c r="C14847" s="2"/>
      <c r="D14847" s="2"/>
      <c r="E14847" s="2"/>
      <c r="F14847" s="2"/>
      <c r="G14847" s="2"/>
      <c r="H14847" s="2"/>
      <c r="I14847" s="2"/>
      <c r="J14847" s="2"/>
      <c r="K14847" s="2"/>
      <c r="L14847" s="2"/>
      <c r="M14847" s="2"/>
      <c r="N14847" s="2"/>
      <c r="O14847" s="2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</row>
    <row r="14848">
      <c r="A14848" s="2"/>
      <c r="B14848" s="2"/>
      <c r="C14848" s="2"/>
      <c r="D14848" s="2"/>
      <c r="E14848" s="2"/>
      <c r="F14848" s="2"/>
      <c r="G14848" s="2"/>
      <c r="H14848" s="2"/>
      <c r="I14848" s="2"/>
      <c r="J14848" s="2"/>
      <c r="K14848" s="2"/>
      <c r="L14848" s="2"/>
      <c r="M14848" s="2"/>
      <c r="N14848" s="2"/>
      <c r="O14848" s="2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</row>
    <row r="14849">
      <c r="A14849" s="2"/>
      <c r="B14849" s="2"/>
      <c r="C14849" s="2"/>
      <c r="D14849" s="2"/>
      <c r="E14849" s="2"/>
      <c r="F14849" s="2"/>
      <c r="G14849" s="2"/>
      <c r="H14849" s="2"/>
      <c r="I14849" s="2"/>
      <c r="J14849" s="2"/>
      <c r="K14849" s="2"/>
      <c r="L14849" s="2"/>
      <c r="M14849" s="2"/>
      <c r="N14849" s="2"/>
      <c r="O14849" s="2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</row>
    <row r="14850">
      <c r="A14850" s="2"/>
      <c r="B14850" s="2"/>
      <c r="C14850" s="2"/>
      <c r="D14850" s="2"/>
      <c r="E14850" s="2"/>
      <c r="F14850" s="2"/>
      <c r="G14850" s="2"/>
      <c r="H14850" s="2"/>
      <c r="I14850" s="2"/>
      <c r="J14850" s="2"/>
      <c r="K14850" s="2"/>
      <c r="L14850" s="2"/>
      <c r="M14850" s="2"/>
      <c r="N14850" s="2"/>
      <c r="O14850" s="2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</row>
    <row r="14851">
      <c r="A14851" s="2"/>
      <c r="B14851" s="2"/>
      <c r="C14851" s="2"/>
      <c r="D14851" s="2"/>
      <c r="E14851" s="2"/>
      <c r="F14851" s="2"/>
      <c r="G14851" s="2"/>
      <c r="H14851" s="2"/>
      <c r="I14851" s="2"/>
      <c r="J14851" s="2"/>
      <c r="K14851" s="2"/>
      <c r="L14851" s="2"/>
      <c r="M14851" s="2"/>
      <c r="N14851" s="2"/>
      <c r="O14851" s="2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</row>
    <row r="14852">
      <c r="A14852" s="2"/>
      <c r="B14852" s="2"/>
      <c r="C14852" s="2"/>
      <c r="D14852" s="2"/>
      <c r="E14852" s="2"/>
      <c r="F14852" s="2"/>
      <c r="G14852" s="2"/>
      <c r="H14852" s="2"/>
      <c r="I14852" s="2"/>
      <c r="J14852" s="2"/>
      <c r="K14852" s="2"/>
      <c r="L14852" s="2"/>
      <c r="M14852" s="2"/>
      <c r="N14852" s="2"/>
      <c r="O14852" s="2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</row>
    <row r="14853">
      <c r="A14853" s="2"/>
      <c r="B14853" s="2"/>
      <c r="C14853" s="2"/>
      <c r="D14853" s="2"/>
      <c r="E14853" s="2"/>
      <c r="F14853" s="2"/>
      <c r="G14853" s="2"/>
      <c r="H14853" s="2"/>
      <c r="I14853" s="2"/>
      <c r="J14853" s="2"/>
      <c r="K14853" s="2"/>
      <c r="L14853" s="2"/>
      <c r="M14853" s="2"/>
      <c r="N14853" s="2"/>
      <c r="O14853" s="2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</row>
    <row r="14854">
      <c r="A14854" s="2"/>
      <c r="B14854" s="2"/>
      <c r="C14854" s="2"/>
      <c r="D14854" s="2"/>
      <c r="E14854" s="2"/>
      <c r="F14854" s="2"/>
      <c r="G14854" s="2"/>
      <c r="H14854" s="2"/>
      <c r="I14854" s="2"/>
      <c r="J14854" s="2"/>
      <c r="K14854" s="2"/>
      <c r="L14854" s="2"/>
      <c r="M14854" s="2"/>
      <c r="N14854" s="2"/>
      <c r="O14854" s="2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</row>
    <row r="14855">
      <c r="A14855" s="2"/>
      <c r="B14855" s="2"/>
      <c r="C14855" s="2"/>
      <c r="D14855" s="2"/>
      <c r="E14855" s="2"/>
      <c r="F14855" s="2"/>
      <c r="G14855" s="2"/>
      <c r="H14855" s="2"/>
      <c r="I14855" s="2"/>
      <c r="J14855" s="2"/>
      <c r="K14855" s="2"/>
      <c r="L14855" s="2"/>
      <c r="M14855" s="2"/>
      <c r="N14855" s="2"/>
      <c r="O14855" s="2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</row>
    <row r="14856">
      <c r="A14856" s="2"/>
      <c r="B14856" s="2"/>
      <c r="C14856" s="2"/>
      <c r="D14856" s="2"/>
      <c r="E14856" s="2"/>
      <c r="F14856" s="2"/>
      <c r="G14856" s="2"/>
      <c r="H14856" s="2"/>
      <c r="I14856" s="2"/>
      <c r="J14856" s="2"/>
      <c r="K14856" s="2"/>
      <c r="L14856" s="2"/>
      <c r="M14856" s="2"/>
      <c r="N14856" s="2"/>
      <c r="O14856" s="2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</row>
    <row r="14857">
      <c r="A14857" s="2"/>
      <c r="B14857" s="2"/>
      <c r="C14857" s="2"/>
      <c r="D14857" s="2"/>
      <c r="E14857" s="2"/>
      <c r="F14857" s="2"/>
      <c r="G14857" s="2"/>
      <c r="H14857" s="2"/>
      <c r="I14857" s="2"/>
      <c r="J14857" s="2"/>
      <c r="K14857" s="2"/>
      <c r="L14857" s="2"/>
      <c r="M14857" s="2"/>
      <c r="N14857" s="2"/>
      <c r="O14857" s="2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</row>
    <row r="14858">
      <c r="A14858" s="2"/>
      <c r="B14858" s="2"/>
      <c r="C14858" s="2"/>
      <c r="D14858" s="2"/>
      <c r="E14858" s="2"/>
      <c r="F14858" s="2"/>
      <c r="G14858" s="2"/>
      <c r="H14858" s="2"/>
      <c r="I14858" s="2"/>
      <c r="J14858" s="2"/>
      <c r="K14858" s="2"/>
      <c r="L14858" s="2"/>
      <c r="M14858" s="2"/>
      <c r="N14858" s="2"/>
      <c r="O14858" s="2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</row>
    <row r="14859">
      <c r="A14859" s="2"/>
      <c r="B14859" s="2"/>
      <c r="C14859" s="2"/>
      <c r="D14859" s="2"/>
      <c r="E14859" s="2"/>
      <c r="F14859" s="2"/>
      <c r="G14859" s="2"/>
      <c r="H14859" s="2"/>
      <c r="I14859" s="2"/>
      <c r="J14859" s="2"/>
      <c r="K14859" s="2"/>
      <c r="L14859" s="2"/>
      <c r="M14859" s="2"/>
      <c r="N14859" s="2"/>
      <c r="O14859" s="2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</row>
    <row r="14860">
      <c r="A14860" s="2"/>
      <c r="B14860" s="2"/>
      <c r="C14860" s="2"/>
      <c r="D14860" s="2"/>
      <c r="E14860" s="2"/>
      <c r="F14860" s="2"/>
      <c r="G14860" s="2"/>
      <c r="H14860" s="2"/>
      <c r="I14860" s="2"/>
      <c r="J14860" s="2"/>
      <c r="K14860" s="2"/>
      <c r="L14860" s="2"/>
      <c r="M14860" s="2"/>
      <c r="N14860" s="2"/>
      <c r="O14860" s="2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</row>
    <row r="14861">
      <c r="A14861" s="2"/>
      <c r="B14861" s="2"/>
      <c r="C14861" s="2"/>
      <c r="D14861" s="2"/>
      <c r="E14861" s="2"/>
      <c r="F14861" s="2"/>
      <c r="G14861" s="2"/>
      <c r="H14861" s="2"/>
      <c r="I14861" s="2"/>
      <c r="J14861" s="2"/>
      <c r="K14861" s="2"/>
      <c r="L14861" s="2"/>
      <c r="M14861" s="2"/>
      <c r="N14861" s="2"/>
      <c r="O14861" s="2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</row>
    <row r="14862">
      <c r="A14862" s="2"/>
      <c r="B14862" s="2"/>
      <c r="C14862" s="2"/>
      <c r="D14862" s="2"/>
      <c r="E14862" s="2"/>
      <c r="F14862" s="2"/>
      <c r="G14862" s="2"/>
      <c r="H14862" s="2"/>
      <c r="I14862" s="2"/>
      <c r="J14862" s="2"/>
      <c r="K14862" s="2"/>
      <c r="L14862" s="2"/>
      <c r="M14862" s="2"/>
      <c r="N14862" s="2"/>
      <c r="O14862" s="2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</row>
    <row r="14863">
      <c r="A14863" s="2"/>
      <c r="B14863" s="2"/>
      <c r="C14863" s="2"/>
      <c r="D14863" s="2"/>
      <c r="E14863" s="2"/>
      <c r="F14863" s="2"/>
      <c r="G14863" s="2"/>
      <c r="H14863" s="2"/>
      <c r="I14863" s="2"/>
      <c r="J14863" s="2"/>
      <c r="K14863" s="2"/>
      <c r="L14863" s="2"/>
      <c r="M14863" s="2"/>
      <c r="N14863" s="2"/>
      <c r="O14863" s="2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</row>
    <row r="14864">
      <c r="A14864" s="2"/>
      <c r="B14864" s="2"/>
      <c r="C14864" s="2"/>
      <c r="D14864" s="2"/>
      <c r="E14864" s="2"/>
      <c r="F14864" s="2"/>
      <c r="G14864" s="2"/>
      <c r="H14864" s="2"/>
      <c r="I14864" s="2"/>
      <c r="J14864" s="2"/>
      <c r="K14864" s="2"/>
      <c r="L14864" s="2"/>
      <c r="M14864" s="2"/>
      <c r="N14864" s="2"/>
      <c r="O14864" s="2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</row>
    <row r="14865">
      <c r="A14865" s="2"/>
      <c r="B14865" s="2"/>
      <c r="C14865" s="2"/>
      <c r="D14865" s="2"/>
      <c r="E14865" s="2"/>
      <c r="F14865" s="2"/>
      <c r="G14865" s="2"/>
      <c r="H14865" s="2"/>
      <c r="I14865" s="2"/>
      <c r="J14865" s="2"/>
      <c r="K14865" s="2"/>
      <c r="L14865" s="2"/>
      <c r="M14865" s="2"/>
      <c r="N14865" s="2"/>
      <c r="O14865" s="2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</row>
    <row r="14866">
      <c r="A14866" s="2"/>
      <c r="B14866" s="2"/>
      <c r="C14866" s="2"/>
      <c r="D14866" s="2"/>
      <c r="E14866" s="2"/>
      <c r="F14866" s="2"/>
      <c r="G14866" s="2"/>
      <c r="H14866" s="2"/>
      <c r="I14866" s="2"/>
      <c r="J14866" s="2"/>
      <c r="K14866" s="2"/>
      <c r="L14866" s="2"/>
      <c r="M14866" s="2"/>
      <c r="N14866" s="2"/>
      <c r="O14866" s="2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</row>
    <row r="14867">
      <c r="A14867" s="2"/>
      <c r="B14867" s="2"/>
      <c r="C14867" s="2"/>
      <c r="D14867" s="2"/>
      <c r="E14867" s="2"/>
      <c r="F14867" s="2"/>
      <c r="G14867" s="2"/>
      <c r="H14867" s="2"/>
      <c r="I14867" s="2"/>
      <c r="J14867" s="2"/>
      <c r="K14867" s="2"/>
      <c r="L14867" s="2"/>
      <c r="M14867" s="2"/>
      <c r="N14867" s="2"/>
      <c r="O14867" s="2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</row>
    <row r="14868">
      <c r="A14868" s="2"/>
      <c r="B14868" s="2"/>
      <c r="C14868" s="2"/>
      <c r="D14868" s="2"/>
      <c r="E14868" s="2"/>
      <c r="F14868" s="2"/>
      <c r="G14868" s="2"/>
      <c r="H14868" s="2"/>
      <c r="I14868" s="2"/>
      <c r="J14868" s="2"/>
      <c r="K14868" s="2"/>
      <c r="L14868" s="2"/>
      <c r="M14868" s="2"/>
      <c r="N14868" s="2"/>
      <c r="O14868" s="2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</row>
    <row r="14869">
      <c r="A14869" s="2"/>
      <c r="B14869" s="2"/>
      <c r="C14869" s="2"/>
      <c r="D14869" s="2"/>
      <c r="E14869" s="2"/>
      <c r="F14869" s="2"/>
      <c r="G14869" s="2"/>
      <c r="H14869" s="2"/>
      <c r="I14869" s="2"/>
      <c r="J14869" s="2"/>
      <c r="K14869" s="2"/>
      <c r="L14869" s="2"/>
      <c r="M14869" s="2"/>
      <c r="N14869" s="2"/>
      <c r="O14869" s="2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</row>
    <row r="14870">
      <c r="A14870" s="2"/>
      <c r="B14870" s="2"/>
      <c r="C14870" s="2"/>
      <c r="D14870" s="2"/>
      <c r="E14870" s="2"/>
      <c r="F14870" s="2"/>
      <c r="G14870" s="2"/>
      <c r="H14870" s="2"/>
      <c r="I14870" s="2"/>
      <c r="J14870" s="2"/>
      <c r="K14870" s="2"/>
      <c r="L14870" s="2"/>
      <c r="M14870" s="2"/>
      <c r="N14870" s="2"/>
      <c r="O14870" s="2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</row>
    <row r="14871">
      <c r="A14871" s="2"/>
      <c r="B14871" s="2"/>
      <c r="C14871" s="2"/>
      <c r="D14871" s="2"/>
      <c r="E14871" s="2"/>
      <c r="F14871" s="2"/>
      <c r="G14871" s="2"/>
      <c r="H14871" s="2"/>
      <c r="I14871" s="2"/>
      <c r="J14871" s="2"/>
      <c r="K14871" s="2"/>
      <c r="L14871" s="2"/>
      <c r="M14871" s="2"/>
      <c r="N14871" s="2"/>
      <c r="O14871" s="2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</row>
    <row r="14872">
      <c r="A14872" s="2"/>
      <c r="B14872" s="2"/>
      <c r="C14872" s="2"/>
      <c r="D14872" s="2"/>
      <c r="E14872" s="2"/>
      <c r="F14872" s="2"/>
      <c r="G14872" s="2"/>
      <c r="H14872" s="2"/>
      <c r="I14872" s="2"/>
      <c r="J14872" s="2"/>
      <c r="K14872" s="2"/>
      <c r="L14872" s="2"/>
      <c r="M14872" s="2"/>
      <c r="N14872" s="2"/>
      <c r="O14872" s="2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</row>
    <row r="14873">
      <c r="A14873" s="2"/>
      <c r="B14873" s="2"/>
      <c r="C14873" s="2"/>
      <c r="D14873" s="2"/>
      <c r="E14873" s="2"/>
      <c r="F14873" s="2"/>
      <c r="G14873" s="2"/>
      <c r="H14873" s="2"/>
      <c r="I14873" s="2"/>
      <c r="J14873" s="2"/>
      <c r="K14873" s="2"/>
      <c r="L14873" s="2"/>
      <c r="M14873" s="2"/>
      <c r="N14873" s="2"/>
      <c r="O14873" s="2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</row>
    <row r="14874">
      <c r="A14874" s="2"/>
      <c r="B14874" s="2"/>
      <c r="C14874" s="2"/>
      <c r="D14874" s="2"/>
      <c r="E14874" s="2"/>
      <c r="F14874" s="2"/>
      <c r="G14874" s="2"/>
      <c r="H14874" s="2"/>
      <c r="I14874" s="2"/>
      <c r="J14874" s="2"/>
      <c r="K14874" s="2"/>
      <c r="L14874" s="2"/>
      <c r="M14874" s="2"/>
      <c r="N14874" s="2"/>
      <c r="O14874" s="2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</row>
    <row r="14875">
      <c r="A14875" s="2"/>
      <c r="B14875" s="2"/>
      <c r="C14875" s="2"/>
      <c r="D14875" s="2"/>
      <c r="E14875" s="2"/>
      <c r="F14875" s="2"/>
      <c r="G14875" s="2"/>
      <c r="H14875" s="2"/>
      <c r="I14875" s="2"/>
      <c r="J14875" s="2"/>
      <c r="K14875" s="2"/>
      <c r="L14875" s="2"/>
      <c r="M14875" s="2"/>
      <c r="N14875" s="2"/>
      <c r="O14875" s="2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</row>
    <row r="14876">
      <c r="A14876" s="2"/>
      <c r="B14876" s="2"/>
      <c r="C14876" s="2"/>
      <c r="D14876" s="2"/>
      <c r="E14876" s="2"/>
      <c r="F14876" s="2"/>
      <c r="G14876" s="2"/>
      <c r="H14876" s="2"/>
      <c r="I14876" s="2"/>
      <c r="J14876" s="2"/>
      <c r="K14876" s="2"/>
      <c r="L14876" s="2"/>
      <c r="M14876" s="2"/>
      <c r="N14876" s="2"/>
      <c r="O14876" s="2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</row>
    <row r="14877">
      <c r="A14877" s="2"/>
      <c r="B14877" s="2"/>
      <c r="C14877" s="2"/>
      <c r="D14877" s="2"/>
      <c r="E14877" s="2"/>
      <c r="F14877" s="2"/>
      <c r="G14877" s="2"/>
      <c r="H14877" s="2"/>
      <c r="I14877" s="2"/>
      <c r="J14877" s="2"/>
      <c r="K14877" s="2"/>
      <c r="L14877" s="2"/>
      <c r="M14877" s="2"/>
      <c r="N14877" s="2"/>
      <c r="O14877" s="2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</row>
    <row r="14878">
      <c r="A14878" s="2"/>
      <c r="B14878" s="2"/>
      <c r="C14878" s="2"/>
      <c r="D14878" s="2"/>
      <c r="E14878" s="2"/>
      <c r="F14878" s="2"/>
      <c r="G14878" s="2"/>
      <c r="H14878" s="2"/>
      <c r="I14878" s="2"/>
      <c r="J14878" s="2"/>
      <c r="K14878" s="2"/>
      <c r="L14878" s="2"/>
      <c r="M14878" s="2"/>
      <c r="N14878" s="2"/>
      <c r="O14878" s="2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</row>
    <row r="14879">
      <c r="A14879" s="2"/>
      <c r="B14879" s="2"/>
      <c r="C14879" s="2"/>
      <c r="D14879" s="2"/>
      <c r="E14879" s="2"/>
      <c r="F14879" s="2"/>
      <c r="G14879" s="2"/>
      <c r="H14879" s="2"/>
      <c r="I14879" s="2"/>
      <c r="J14879" s="2"/>
      <c r="K14879" s="2"/>
      <c r="L14879" s="2"/>
      <c r="M14879" s="2"/>
      <c r="N14879" s="2"/>
      <c r="O14879" s="2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</row>
    <row r="14880">
      <c r="A14880" s="2"/>
      <c r="B14880" s="2"/>
      <c r="C14880" s="2"/>
      <c r="D14880" s="2"/>
      <c r="E14880" s="2"/>
      <c r="F14880" s="2"/>
      <c r="G14880" s="2"/>
      <c r="H14880" s="2"/>
      <c r="I14880" s="2"/>
      <c r="J14880" s="2"/>
      <c r="K14880" s="2"/>
      <c r="L14880" s="2"/>
      <c r="M14880" s="2"/>
      <c r="N14880" s="2"/>
      <c r="O14880" s="2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</row>
    <row r="14881">
      <c r="A14881" s="2"/>
      <c r="B14881" s="2"/>
      <c r="C14881" s="2"/>
      <c r="D14881" s="2"/>
      <c r="E14881" s="2"/>
      <c r="F14881" s="2"/>
      <c r="G14881" s="2"/>
      <c r="H14881" s="2"/>
      <c r="I14881" s="2"/>
      <c r="J14881" s="2"/>
      <c r="K14881" s="2"/>
      <c r="L14881" s="2"/>
      <c r="M14881" s="2"/>
      <c r="N14881" s="2"/>
      <c r="O14881" s="2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</row>
    <row r="14882">
      <c r="A14882" s="2"/>
      <c r="B14882" s="2"/>
      <c r="C14882" s="2"/>
      <c r="D14882" s="2"/>
      <c r="E14882" s="2"/>
      <c r="F14882" s="2"/>
      <c r="G14882" s="2"/>
      <c r="H14882" s="2"/>
      <c r="I14882" s="2"/>
      <c r="J14882" s="2"/>
      <c r="K14882" s="2"/>
      <c r="L14882" s="2"/>
      <c r="M14882" s="2"/>
      <c r="N14882" s="2"/>
      <c r="O14882" s="2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</row>
    <row r="14883">
      <c r="A14883" s="2"/>
      <c r="B14883" s="2"/>
      <c r="C14883" s="2"/>
      <c r="D14883" s="2"/>
      <c r="E14883" s="2"/>
      <c r="F14883" s="2"/>
      <c r="G14883" s="2"/>
      <c r="H14883" s="2"/>
      <c r="I14883" s="2"/>
      <c r="J14883" s="2"/>
      <c r="K14883" s="2"/>
      <c r="L14883" s="2"/>
      <c r="M14883" s="2"/>
      <c r="N14883" s="2"/>
      <c r="O14883" s="2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</row>
    <row r="14884">
      <c r="A14884" s="2"/>
      <c r="B14884" s="2"/>
      <c r="C14884" s="2"/>
      <c r="D14884" s="2"/>
      <c r="E14884" s="2"/>
      <c r="F14884" s="2"/>
      <c r="G14884" s="2"/>
      <c r="H14884" s="2"/>
      <c r="I14884" s="2"/>
      <c r="J14884" s="2"/>
      <c r="K14884" s="2"/>
      <c r="L14884" s="2"/>
      <c r="M14884" s="2"/>
      <c r="N14884" s="2"/>
      <c r="O14884" s="2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</row>
    <row r="14885">
      <c r="A14885" s="2"/>
      <c r="B14885" s="2"/>
      <c r="C14885" s="2"/>
      <c r="D14885" s="2"/>
      <c r="E14885" s="2"/>
      <c r="F14885" s="2"/>
      <c r="G14885" s="2"/>
      <c r="H14885" s="2"/>
      <c r="I14885" s="2"/>
      <c r="J14885" s="2"/>
      <c r="K14885" s="2"/>
      <c r="L14885" s="2"/>
      <c r="M14885" s="2"/>
      <c r="N14885" s="2"/>
      <c r="O14885" s="2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</row>
    <row r="14886">
      <c r="A14886" s="2"/>
      <c r="B14886" s="2"/>
      <c r="C14886" s="2"/>
      <c r="D14886" s="2"/>
      <c r="E14886" s="2"/>
      <c r="F14886" s="2"/>
      <c r="G14886" s="2"/>
      <c r="H14886" s="2"/>
      <c r="I14886" s="2"/>
      <c r="J14886" s="2"/>
      <c r="K14886" s="2"/>
      <c r="L14886" s="2"/>
      <c r="M14886" s="2"/>
      <c r="N14886" s="2"/>
      <c r="O14886" s="2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</row>
    <row r="14887">
      <c r="A14887" s="2"/>
      <c r="B14887" s="2"/>
      <c r="C14887" s="2"/>
      <c r="D14887" s="2"/>
      <c r="E14887" s="2"/>
      <c r="F14887" s="2"/>
      <c r="G14887" s="2"/>
      <c r="H14887" s="2"/>
      <c r="I14887" s="2"/>
      <c r="J14887" s="2"/>
      <c r="K14887" s="2"/>
      <c r="L14887" s="2"/>
      <c r="M14887" s="2"/>
      <c r="N14887" s="2"/>
      <c r="O14887" s="2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</row>
    <row r="14888">
      <c r="A14888" s="2"/>
      <c r="B14888" s="2"/>
      <c r="C14888" s="2"/>
      <c r="D14888" s="2"/>
      <c r="E14888" s="2"/>
      <c r="F14888" s="2"/>
      <c r="G14888" s="2"/>
      <c r="H14888" s="2"/>
      <c r="I14888" s="2"/>
      <c r="J14888" s="2"/>
      <c r="K14888" s="2"/>
      <c r="L14888" s="2"/>
      <c r="M14888" s="2"/>
      <c r="N14888" s="2"/>
      <c r="O14888" s="2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</row>
    <row r="14889">
      <c r="A14889" s="2"/>
      <c r="B14889" s="2"/>
      <c r="C14889" s="2"/>
      <c r="D14889" s="2"/>
      <c r="E14889" s="2"/>
      <c r="F14889" s="2"/>
      <c r="G14889" s="2"/>
      <c r="H14889" s="2"/>
      <c r="I14889" s="2"/>
      <c r="J14889" s="2"/>
      <c r="K14889" s="2"/>
      <c r="L14889" s="2"/>
      <c r="M14889" s="2"/>
      <c r="N14889" s="2"/>
      <c r="O14889" s="2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</row>
    <row r="14890">
      <c r="A14890" s="2"/>
      <c r="B14890" s="2"/>
      <c r="C14890" s="2"/>
      <c r="D14890" s="2"/>
      <c r="E14890" s="2"/>
      <c r="F14890" s="2"/>
      <c r="G14890" s="2"/>
      <c r="H14890" s="2"/>
      <c r="I14890" s="2"/>
      <c r="J14890" s="2"/>
      <c r="K14890" s="2"/>
      <c r="L14890" s="2"/>
      <c r="M14890" s="2"/>
      <c r="N14890" s="2"/>
      <c r="O14890" s="2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</row>
    <row r="14891">
      <c r="A14891" s="2"/>
      <c r="B14891" s="2"/>
      <c r="C14891" s="2"/>
      <c r="D14891" s="2"/>
      <c r="E14891" s="2"/>
      <c r="F14891" s="2"/>
      <c r="G14891" s="2"/>
      <c r="H14891" s="2"/>
      <c r="I14891" s="2"/>
      <c r="J14891" s="2"/>
      <c r="K14891" s="2"/>
      <c r="L14891" s="2"/>
      <c r="M14891" s="2"/>
      <c r="N14891" s="2"/>
      <c r="O14891" s="2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</row>
    <row r="14892">
      <c r="A14892" s="2"/>
      <c r="B14892" s="2"/>
      <c r="C14892" s="2"/>
      <c r="D14892" s="2"/>
      <c r="E14892" s="2"/>
      <c r="F14892" s="2"/>
      <c r="G14892" s="2"/>
      <c r="H14892" s="2"/>
      <c r="I14892" s="2"/>
      <c r="J14892" s="2"/>
      <c r="K14892" s="2"/>
      <c r="L14892" s="2"/>
      <c r="M14892" s="2"/>
      <c r="N14892" s="2"/>
      <c r="O14892" s="2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</row>
    <row r="14893">
      <c r="A14893" s="2"/>
      <c r="B14893" s="2"/>
      <c r="C14893" s="2"/>
      <c r="D14893" s="2"/>
      <c r="E14893" s="2"/>
      <c r="F14893" s="2"/>
      <c r="G14893" s="2"/>
      <c r="H14893" s="2"/>
      <c r="I14893" s="2"/>
      <c r="J14893" s="2"/>
      <c r="K14893" s="2"/>
      <c r="L14893" s="2"/>
      <c r="M14893" s="2"/>
      <c r="N14893" s="2"/>
      <c r="O14893" s="2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</row>
    <row r="14894">
      <c r="A14894" s="2"/>
      <c r="B14894" s="2"/>
      <c r="C14894" s="2"/>
      <c r="D14894" s="2"/>
      <c r="E14894" s="2"/>
      <c r="F14894" s="2"/>
      <c r="G14894" s="2"/>
      <c r="H14894" s="2"/>
      <c r="I14894" s="2"/>
      <c r="J14894" s="2"/>
      <c r="K14894" s="2"/>
      <c r="L14894" s="2"/>
      <c r="M14894" s="2"/>
      <c r="N14894" s="2"/>
      <c r="O14894" s="2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</row>
    <row r="14895">
      <c r="A14895" s="2"/>
      <c r="B14895" s="2"/>
      <c r="C14895" s="2"/>
      <c r="D14895" s="2"/>
      <c r="E14895" s="2"/>
      <c r="F14895" s="2"/>
      <c r="G14895" s="2"/>
      <c r="H14895" s="2"/>
      <c r="I14895" s="2"/>
      <c r="J14895" s="2"/>
      <c r="K14895" s="2"/>
      <c r="L14895" s="2"/>
      <c r="M14895" s="2"/>
      <c r="N14895" s="2"/>
      <c r="O14895" s="2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</row>
    <row r="14896">
      <c r="A14896" s="2"/>
      <c r="B14896" s="2"/>
      <c r="C14896" s="2"/>
      <c r="D14896" s="2"/>
      <c r="E14896" s="2"/>
      <c r="F14896" s="2"/>
      <c r="G14896" s="2"/>
      <c r="H14896" s="2"/>
      <c r="I14896" s="2"/>
      <c r="J14896" s="2"/>
      <c r="K14896" s="2"/>
      <c r="L14896" s="2"/>
      <c r="M14896" s="2"/>
      <c r="N14896" s="2"/>
      <c r="O14896" s="2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</row>
    <row r="14897">
      <c r="A14897" s="2"/>
      <c r="B14897" s="2"/>
      <c r="C14897" s="2"/>
      <c r="D14897" s="2"/>
      <c r="E14897" s="2"/>
      <c r="F14897" s="2"/>
      <c r="G14897" s="2"/>
      <c r="H14897" s="2"/>
      <c r="I14897" s="2"/>
      <c r="J14897" s="2"/>
      <c r="K14897" s="2"/>
      <c r="L14897" s="2"/>
      <c r="M14897" s="2"/>
      <c r="N14897" s="2"/>
      <c r="O14897" s="2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</row>
    <row r="14898">
      <c r="A14898" s="2"/>
      <c r="B14898" s="2"/>
      <c r="C14898" s="2"/>
      <c r="D14898" s="2"/>
      <c r="E14898" s="2"/>
      <c r="F14898" s="2"/>
      <c r="G14898" s="2"/>
      <c r="H14898" s="2"/>
      <c r="I14898" s="2"/>
      <c r="J14898" s="2"/>
      <c r="K14898" s="2"/>
      <c r="L14898" s="2"/>
      <c r="M14898" s="2"/>
      <c r="N14898" s="2"/>
      <c r="O14898" s="2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</row>
    <row r="14899">
      <c r="A14899" s="2"/>
      <c r="B14899" s="2"/>
      <c r="C14899" s="2"/>
      <c r="D14899" s="2"/>
      <c r="E14899" s="2"/>
      <c r="F14899" s="2"/>
      <c r="G14899" s="2"/>
      <c r="H14899" s="2"/>
      <c r="I14899" s="2"/>
      <c r="J14899" s="2"/>
      <c r="K14899" s="2"/>
      <c r="L14899" s="2"/>
      <c r="M14899" s="2"/>
      <c r="N14899" s="2"/>
      <c r="O14899" s="2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</row>
    <row r="14900">
      <c r="A14900" s="2"/>
      <c r="B14900" s="2"/>
      <c r="C14900" s="2"/>
      <c r="D14900" s="2"/>
      <c r="E14900" s="2"/>
      <c r="F14900" s="2"/>
      <c r="G14900" s="2"/>
      <c r="H14900" s="2"/>
      <c r="I14900" s="2"/>
      <c r="J14900" s="2"/>
      <c r="K14900" s="2"/>
      <c r="L14900" s="2"/>
      <c r="M14900" s="2"/>
      <c r="N14900" s="2"/>
      <c r="O14900" s="2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</row>
    <row r="14901">
      <c r="A14901" s="2"/>
      <c r="B14901" s="2"/>
      <c r="C14901" s="2"/>
      <c r="D14901" s="2"/>
      <c r="E14901" s="2"/>
      <c r="F14901" s="2"/>
      <c r="G14901" s="2"/>
      <c r="H14901" s="2"/>
      <c r="I14901" s="2"/>
      <c r="J14901" s="2"/>
      <c r="K14901" s="2"/>
      <c r="L14901" s="2"/>
      <c r="M14901" s="2"/>
      <c r="N14901" s="2"/>
      <c r="O14901" s="2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</row>
    <row r="14902">
      <c r="A14902" s="2"/>
      <c r="B14902" s="2"/>
      <c r="C14902" s="2"/>
      <c r="D14902" s="2"/>
      <c r="E14902" s="2"/>
      <c r="F14902" s="2"/>
      <c r="G14902" s="2"/>
      <c r="H14902" s="2"/>
      <c r="I14902" s="2"/>
      <c r="J14902" s="2"/>
      <c r="K14902" s="2"/>
      <c r="L14902" s="2"/>
      <c r="M14902" s="2"/>
      <c r="N14902" s="2"/>
      <c r="O14902" s="2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</row>
    <row r="14903">
      <c r="A14903" s="2"/>
      <c r="B14903" s="2"/>
      <c r="C14903" s="2"/>
      <c r="D14903" s="2"/>
      <c r="E14903" s="2"/>
      <c r="F14903" s="2"/>
      <c r="G14903" s="2"/>
      <c r="H14903" s="2"/>
      <c r="I14903" s="2"/>
      <c r="J14903" s="2"/>
      <c r="K14903" s="2"/>
      <c r="L14903" s="2"/>
      <c r="M14903" s="2"/>
      <c r="N14903" s="2"/>
      <c r="O14903" s="2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</row>
    <row r="14904">
      <c r="A14904" s="2"/>
      <c r="B14904" s="2"/>
      <c r="C14904" s="2"/>
      <c r="D14904" s="2"/>
      <c r="E14904" s="2"/>
      <c r="F14904" s="2"/>
      <c r="G14904" s="2"/>
      <c r="H14904" s="2"/>
      <c r="I14904" s="2"/>
      <c r="J14904" s="2"/>
      <c r="K14904" s="2"/>
      <c r="L14904" s="2"/>
      <c r="M14904" s="2"/>
      <c r="N14904" s="2"/>
      <c r="O14904" s="2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</row>
    <row r="14905">
      <c r="A14905" s="2"/>
      <c r="B14905" s="2"/>
      <c r="C14905" s="2"/>
      <c r="D14905" s="2"/>
      <c r="E14905" s="2"/>
      <c r="F14905" s="2"/>
      <c r="G14905" s="2"/>
      <c r="H14905" s="2"/>
      <c r="I14905" s="2"/>
      <c r="J14905" s="2"/>
      <c r="K14905" s="2"/>
      <c r="L14905" s="2"/>
      <c r="M14905" s="2"/>
      <c r="N14905" s="2"/>
      <c r="O14905" s="2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</row>
    <row r="14906">
      <c r="A14906" s="2"/>
      <c r="B14906" s="2"/>
      <c r="C14906" s="2"/>
      <c r="D14906" s="2"/>
      <c r="E14906" s="2"/>
      <c r="F14906" s="2"/>
      <c r="G14906" s="2"/>
      <c r="H14906" s="2"/>
      <c r="I14906" s="2"/>
      <c r="J14906" s="2"/>
      <c r="K14906" s="2"/>
      <c r="L14906" s="2"/>
      <c r="M14906" s="2"/>
      <c r="N14906" s="2"/>
      <c r="O14906" s="2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</row>
    <row r="14907">
      <c r="A14907" s="2"/>
      <c r="B14907" s="2"/>
      <c r="C14907" s="2"/>
      <c r="D14907" s="2"/>
      <c r="E14907" s="2"/>
      <c r="F14907" s="2"/>
      <c r="G14907" s="2"/>
      <c r="H14907" s="2"/>
      <c r="I14907" s="2"/>
      <c r="J14907" s="2"/>
      <c r="K14907" s="2"/>
      <c r="L14907" s="2"/>
      <c r="M14907" s="2"/>
      <c r="N14907" s="2"/>
      <c r="O14907" s="2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</row>
    <row r="14908">
      <c r="A14908" s="2"/>
      <c r="B14908" s="2"/>
      <c r="C14908" s="2"/>
      <c r="D14908" s="2"/>
      <c r="E14908" s="2"/>
      <c r="F14908" s="2"/>
      <c r="G14908" s="2"/>
      <c r="H14908" s="2"/>
      <c r="I14908" s="2"/>
      <c r="J14908" s="2"/>
      <c r="K14908" s="2"/>
      <c r="L14908" s="2"/>
      <c r="M14908" s="2"/>
      <c r="N14908" s="2"/>
      <c r="O14908" s="2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</row>
    <row r="14909">
      <c r="A14909" s="2"/>
      <c r="B14909" s="2"/>
      <c r="C14909" s="2"/>
      <c r="D14909" s="2"/>
      <c r="E14909" s="2"/>
      <c r="F14909" s="2"/>
      <c r="G14909" s="2"/>
      <c r="H14909" s="2"/>
      <c r="I14909" s="2"/>
      <c r="J14909" s="2"/>
      <c r="K14909" s="2"/>
      <c r="L14909" s="2"/>
      <c r="M14909" s="2"/>
      <c r="N14909" s="2"/>
      <c r="O14909" s="2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</row>
    <row r="14910">
      <c r="A14910" s="2"/>
      <c r="B14910" s="2"/>
      <c r="C14910" s="2"/>
      <c r="D14910" s="2"/>
      <c r="E14910" s="2"/>
      <c r="F14910" s="2"/>
      <c r="G14910" s="2"/>
      <c r="H14910" s="2"/>
      <c r="I14910" s="2"/>
      <c r="J14910" s="2"/>
      <c r="K14910" s="2"/>
      <c r="L14910" s="2"/>
      <c r="M14910" s="2"/>
      <c r="N14910" s="2"/>
      <c r="O14910" s="2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</row>
    <row r="14911">
      <c r="A14911" s="2"/>
      <c r="B14911" s="2"/>
      <c r="C14911" s="2"/>
      <c r="D14911" s="2"/>
      <c r="E14911" s="2"/>
      <c r="F14911" s="2"/>
      <c r="G14911" s="2"/>
      <c r="H14911" s="2"/>
      <c r="I14911" s="2"/>
      <c r="J14911" s="2"/>
      <c r="K14911" s="2"/>
      <c r="L14911" s="2"/>
      <c r="M14911" s="2"/>
      <c r="N14911" s="2"/>
      <c r="O14911" s="2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</row>
    <row r="14912">
      <c r="A14912" s="2"/>
      <c r="B14912" s="2"/>
      <c r="C14912" s="2"/>
      <c r="D14912" s="2"/>
      <c r="E14912" s="2"/>
      <c r="F14912" s="2"/>
      <c r="G14912" s="2"/>
      <c r="H14912" s="2"/>
      <c r="I14912" s="2"/>
      <c r="J14912" s="2"/>
      <c r="K14912" s="2"/>
      <c r="L14912" s="2"/>
      <c r="M14912" s="2"/>
      <c r="N14912" s="2"/>
      <c r="O14912" s="2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</row>
    <row r="14913">
      <c r="A14913" s="2"/>
      <c r="B14913" s="2"/>
      <c r="C14913" s="2"/>
      <c r="D14913" s="2"/>
      <c r="E14913" s="2"/>
      <c r="F14913" s="2"/>
      <c r="G14913" s="2"/>
      <c r="H14913" s="2"/>
      <c r="I14913" s="2"/>
      <c r="J14913" s="2"/>
      <c r="K14913" s="2"/>
      <c r="L14913" s="2"/>
      <c r="M14913" s="2"/>
      <c r="N14913" s="2"/>
      <c r="O14913" s="2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</row>
    <row r="14914">
      <c r="A14914" s="2"/>
      <c r="B14914" s="2"/>
      <c r="C14914" s="2"/>
      <c r="D14914" s="2"/>
      <c r="E14914" s="2"/>
      <c r="F14914" s="2"/>
      <c r="G14914" s="2"/>
      <c r="H14914" s="2"/>
      <c r="I14914" s="2"/>
      <c r="J14914" s="2"/>
      <c r="K14914" s="2"/>
      <c r="L14914" s="2"/>
      <c r="M14914" s="2"/>
      <c r="N14914" s="2"/>
      <c r="O14914" s="2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</row>
    <row r="14915">
      <c r="A14915" s="2"/>
      <c r="B14915" s="2"/>
      <c r="C14915" s="2"/>
      <c r="D14915" s="2"/>
      <c r="E14915" s="2"/>
      <c r="F14915" s="2"/>
      <c r="G14915" s="2"/>
      <c r="H14915" s="2"/>
      <c r="I14915" s="2"/>
      <c r="J14915" s="2"/>
      <c r="K14915" s="2"/>
      <c r="L14915" s="2"/>
      <c r="M14915" s="2"/>
      <c r="N14915" s="2"/>
      <c r="O14915" s="2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</row>
    <row r="14916">
      <c r="A14916" s="2"/>
      <c r="B14916" s="2"/>
      <c r="C14916" s="2"/>
      <c r="D14916" s="2"/>
      <c r="E14916" s="2"/>
      <c r="F14916" s="2"/>
      <c r="G14916" s="2"/>
      <c r="H14916" s="2"/>
      <c r="I14916" s="2"/>
      <c r="J14916" s="2"/>
      <c r="K14916" s="2"/>
      <c r="L14916" s="2"/>
      <c r="M14916" s="2"/>
      <c r="N14916" s="2"/>
      <c r="O14916" s="2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</row>
    <row r="14917">
      <c r="A14917" s="2"/>
      <c r="B14917" s="2"/>
      <c r="C14917" s="2"/>
      <c r="D14917" s="2"/>
      <c r="E14917" s="2"/>
      <c r="F14917" s="2"/>
      <c r="G14917" s="2"/>
      <c r="H14917" s="2"/>
      <c r="I14917" s="2"/>
      <c r="J14917" s="2"/>
      <c r="K14917" s="2"/>
      <c r="L14917" s="2"/>
      <c r="M14917" s="2"/>
      <c r="N14917" s="2"/>
      <c r="O14917" s="2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</row>
    <row r="14918">
      <c r="A14918" s="2"/>
      <c r="B14918" s="2"/>
      <c r="C14918" s="2"/>
      <c r="D14918" s="2"/>
      <c r="E14918" s="2"/>
      <c r="F14918" s="2"/>
      <c r="G14918" s="2"/>
      <c r="H14918" s="2"/>
      <c r="I14918" s="2"/>
      <c r="J14918" s="2"/>
      <c r="K14918" s="2"/>
      <c r="L14918" s="2"/>
      <c r="M14918" s="2"/>
      <c r="N14918" s="2"/>
      <c r="O14918" s="2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</row>
    <row r="14919">
      <c r="A14919" s="2"/>
      <c r="B14919" s="2"/>
      <c r="C14919" s="2"/>
      <c r="D14919" s="2"/>
      <c r="E14919" s="2"/>
      <c r="F14919" s="2"/>
      <c r="G14919" s="2"/>
      <c r="H14919" s="2"/>
      <c r="I14919" s="2"/>
      <c r="J14919" s="2"/>
      <c r="K14919" s="2"/>
      <c r="L14919" s="2"/>
      <c r="M14919" s="2"/>
      <c r="N14919" s="2"/>
      <c r="O14919" s="2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</row>
    <row r="14920">
      <c r="A14920" s="2"/>
      <c r="B14920" s="2"/>
      <c r="C14920" s="2"/>
      <c r="D14920" s="2"/>
      <c r="E14920" s="2"/>
      <c r="F14920" s="2"/>
      <c r="G14920" s="2"/>
      <c r="H14920" s="2"/>
      <c r="I14920" s="2"/>
      <c r="J14920" s="2"/>
      <c r="K14920" s="2"/>
      <c r="L14920" s="2"/>
      <c r="M14920" s="2"/>
      <c r="N14920" s="2"/>
      <c r="O14920" s="2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</row>
    <row r="14921">
      <c r="A14921" s="2"/>
      <c r="B14921" s="2"/>
      <c r="C14921" s="2"/>
      <c r="D14921" s="2"/>
      <c r="E14921" s="2"/>
      <c r="F14921" s="2"/>
      <c r="G14921" s="2"/>
      <c r="H14921" s="2"/>
      <c r="I14921" s="2"/>
      <c r="J14921" s="2"/>
      <c r="K14921" s="2"/>
      <c r="L14921" s="2"/>
      <c r="M14921" s="2"/>
      <c r="N14921" s="2"/>
      <c r="O14921" s="2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</row>
    <row r="14922">
      <c r="A14922" s="2"/>
      <c r="B14922" s="2"/>
      <c r="C14922" s="2"/>
      <c r="D14922" s="2"/>
      <c r="E14922" s="2"/>
      <c r="F14922" s="2"/>
      <c r="G14922" s="2"/>
      <c r="H14922" s="2"/>
      <c r="I14922" s="2"/>
      <c r="J14922" s="2"/>
      <c r="K14922" s="2"/>
      <c r="L14922" s="2"/>
      <c r="M14922" s="2"/>
      <c r="N14922" s="2"/>
      <c r="O14922" s="2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</row>
    <row r="14923">
      <c r="A14923" s="2"/>
      <c r="B14923" s="2"/>
      <c r="C14923" s="2"/>
      <c r="D14923" s="2"/>
      <c r="E14923" s="2"/>
      <c r="F14923" s="2"/>
      <c r="G14923" s="2"/>
      <c r="H14923" s="2"/>
      <c r="I14923" s="2"/>
      <c r="J14923" s="2"/>
      <c r="K14923" s="2"/>
      <c r="L14923" s="2"/>
      <c r="M14923" s="2"/>
      <c r="N14923" s="2"/>
      <c r="O14923" s="2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</row>
    <row r="14924">
      <c r="A14924" s="2"/>
      <c r="B14924" s="2"/>
      <c r="C14924" s="2"/>
      <c r="D14924" s="2"/>
      <c r="E14924" s="2"/>
      <c r="F14924" s="2"/>
      <c r="G14924" s="2"/>
      <c r="H14924" s="2"/>
      <c r="I14924" s="2"/>
      <c r="J14924" s="2"/>
      <c r="K14924" s="2"/>
      <c r="L14924" s="2"/>
      <c r="M14924" s="2"/>
      <c r="N14924" s="2"/>
      <c r="O14924" s="2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</row>
    <row r="14925">
      <c r="A14925" s="2"/>
      <c r="B14925" s="2"/>
      <c r="C14925" s="2"/>
      <c r="D14925" s="2"/>
      <c r="E14925" s="2"/>
      <c r="F14925" s="2"/>
      <c r="G14925" s="2"/>
      <c r="H14925" s="2"/>
      <c r="I14925" s="2"/>
      <c r="J14925" s="2"/>
      <c r="K14925" s="2"/>
      <c r="L14925" s="2"/>
      <c r="M14925" s="2"/>
      <c r="N14925" s="2"/>
      <c r="O14925" s="2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</row>
    <row r="14926">
      <c r="A14926" s="2"/>
      <c r="B14926" s="2"/>
      <c r="C14926" s="2"/>
      <c r="D14926" s="2"/>
      <c r="E14926" s="2"/>
      <c r="F14926" s="2"/>
      <c r="G14926" s="2"/>
      <c r="H14926" s="2"/>
      <c r="I14926" s="2"/>
      <c r="J14926" s="2"/>
      <c r="K14926" s="2"/>
      <c r="L14926" s="2"/>
      <c r="M14926" s="2"/>
      <c r="N14926" s="2"/>
      <c r="O14926" s="2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</row>
    <row r="14927">
      <c r="A14927" s="2"/>
      <c r="B14927" s="2"/>
      <c r="C14927" s="2"/>
      <c r="D14927" s="2"/>
      <c r="E14927" s="2"/>
      <c r="F14927" s="2"/>
      <c r="G14927" s="2"/>
      <c r="H14927" s="2"/>
      <c r="I14927" s="2"/>
      <c r="J14927" s="2"/>
      <c r="K14927" s="2"/>
      <c r="L14927" s="2"/>
      <c r="M14927" s="2"/>
      <c r="N14927" s="2"/>
      <c r="O14927" s="2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</row>
    <row r="14928">
      <c r="A14928" s="2"/>
      <c r="B14928" s="2"/>
      <c r="C14928" s="2"/>
      <c r="D14928" s="2"/>
      <c r="E14928" s="2"/>
      <c r="F14928" s="2"/>
      <c r="G14928" s="2"/>
      <c r="H14928" s="2"/>
      <c r="I14928" s="2"/>
      <c r="J14928" s="2"/>
      <c r="K14928" s="2"/>
      <c r="L14928" s="2"/>
      <c r="M14928" s="2"/>
      <c r="N14928" s="2"/>
      <c r="O14928" s="2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</row>
    <row r="14929">
      <c r="A14929" s="2"/>
      <c r="B14929" s="2"/>
      <c r="C14929" s="2"/>
      <c r="D14929" s="2"/>
      <c r="E14929" s="2"/>
      <c r="F14929" s="2"/>
      <c r="G14929" s="2"/>
      <c r="H14929" s="2"/>
      <c r="I14929" s="2"/>
      <c r="J14929" s="2"/>
      <c r="K14929" s="2"/>
      <c r="L14929" s="2"/>
      <c r="M14929" s="2"/>
      <c r="N14929" s="2"/>
      <c r="O14929" s="2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</row>
    <row r="14930">
      <c r="A14930" s="2"/>
      <c r="B14930" s="2"/>
      <c r="C14930" s="2"/>
      <c r="D14930" s="2"/>
      <c r="E14930" s="2"/>
      <c r="F14930" s="2"/>
      <c r="G14930" s="2"/>
      <c r="H14930" s="2"/>
      <c r="I14930" s="2"/>
      <c r="J14930" s="2"/>
      <c r="K14930" s="2"/>
      <c r="L14930" s="2"/>
      <c r="M14930" s="2"/>
      <c r="N14930" s="2"/>
      <c r="O14930" s="2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</row>
    <row r="14931">
      <c r="A14931" s="2"/>
      <c r="B14931" s="2"/>
      <c r="C14931" s="2"/>
      <c r="D14931" s="2"/>
      <c r="E14931" s="2"/>
      <c r="F14931" s="2"/>
      <c r="G14931" s="2"/>
      <c r="H14931" s="2"/>
      <c r="I14931" s="2"/>
      <c r="J14931" s="2"/>
      <c r="K14931" s="2"/>
      <c r="L14931" s="2"/>
      <c r="M14931" s="2"/>
      <c r="N14931" s="2"/>
      <c r="O14931" s="2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</row>
    <row r="14932">
      <c r="A14932" s="2"/>
      <c r="B14932" s="2"/>
      <c r="C14932" s="2"/>
      <c r="D14932" s="2"/>
      <c r="E14932" s="2"/>
      <c r="F14932" s="2"/>
      <c r="G14932" s="2"/>
      <c r="H14932" s="2"/>
      <c r="I14932" s="2"/>
      <c r="J14932" s="2"/>
      <c r="K14932" s="2"/>
      <c r="L14932" s="2"/>
      <c r="M14932" s="2"/>
      <c r="N14932" s="2"/>
      <c r="O14932" s="2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</row>
    <row r="14933">
      <c r="A14933" s="2"/>
      <c r="B14933" s="2"/>
      <c r="C14933" s="2"/>
      <c r="D14933" s="2"/>
      <c r="E14933" s="2"/>
      <c r="F14933" s="2"/>
      <c r="G14933" s="2"/>
      <c r="H14933" s="2"/>
      <c r="I14933" s="2"/>
      <c r="J14933" s="2"/>
      <c r="K14933" s="2"/>
      <c r="L14933" s="2"/>
      <c r="M14933" s="2"/>
      <c r="N14933" s="2"/>
      <c r="O14933" s="2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</row>
    <row r="14934">
      <c r="A14934" s="2"/>
      <c r="B14934" s="2"/>
      <c r="C14934" s="2"/>
      <c r="D14934" s="2"/>
      <c r="E14934" s="2"/>
      <c r="F14934" s="2"/>
      <c r="G14934" s="2"/>
      <c r="H14934" s="2"/>
      <c r="I14934" s="2"/>
      <c r="J14934" s="2"/>
      <c r="K14934" s="2"/>
      <c r="L14934" s="2"/>
      <c r="M14934" s="2"/>
      <c r="N14934" s="2"/>
      <c r="O14934" s="2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</row>
    <row r="14935">
      <c r="A14935" s="2"/>
      <c r="B14935" s="2"/>
      <c r="C14935" s="2"/>
      <c r="D14935" s="2"/>
      <c r="E14935" s="2"/>
      <c r="F14935" s="2"/>
      <c r="G14935" s="2"/>
      <c r="H14935" s="2"/>
      <c r="I14935" s="2"/>
      <c r="J14935" s="2"/>
      <c r="K14935" s="2"/>
      <c r="L14935" s="2"/>
      <c r="M14935" s="2"/>
      <c r="N14935" s="2"/>
      <c r="O14935" s="2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</row>
    <row r="14936">
      <c r="A14936" s="2"/>
      <c r="B14936" s="2"/>
      <c r="C14936" s="2"/>
      <c r="D14936" s="2"/>
      <c r="E14936" s="2"/>
      <c r="F14936" s="2"/>
      <c r="G14936" s="2"/>
      <c r="H14936" s="2"/>
      <c r="I14936" s="2"/>
      <c r="J14936" s="2"/>
      <c r="K14936" s="2"/>
      <c r="L14936" s="2"/>
      <c r="M14936" s="2"/>
      <c r="N14936" s="2"/>
      <c r="O14936" s="2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</row>
    <row r="14937">
      <c r="A14937" s="2"/>
      <c r="B14937" s="2"/>
      <c r="C14937" s="2"/>
      <c r="D14937" s="2"/>
      <c r="E14937" s="2"/>
      <c r="F14937" s="2"/>
      <c r="G14937" s="2"/>
      <c r="H14937" s="2"/>
      <c r="I14937" s="2"/>
      <c r="J14937" s="2"/>
      <c r="K14937" s="2"/>
      <c r="L14937" s="2"/>
      <c r="M14937" s="2"/>
      <c r="N14937" s="2"/>
      <c r="O14937" s="2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</row>
    <row r="14938">
      <c r="A14938" s="2"/>
      <c r="B14938" s="2"/>
      <c r="C14938" s="2"/>
      <c r="D14938" s="2"/>
      <c r="E14938" s="2"/>
      <c r="F14938" s="2"/>
      <c r="G14938" s="2"/>
      <c r="H14938" s="2"/>
      <c r="I14938" s="2"/>
      <c r="J14938" s="2"/>
      <c r="K14938" s="2"/>
      <c r="L14938" s="2"/>
      <c r="M14938" s="2"/>
      <c r="N14938" s="2"/>
      <c r="O14938" s="2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</row>
    <row r="14939">
      <c r="A14939" s="2"/>
      <c r="B14939" s="2"/>
      <c r="C14939" s="2"/>
      <c r="D14939" s="2"/>
      <c r="E14939" s="2"/>
      <c r="F14939" s="2"/>
      <c r="G14939" s="2"/>
      <c r="H14939" s="2"/>
      <c r="I14939" s="2"/>
      <c r="J14939" s="2"/>
      <c r="K14939" s="2"/>
      <c r="L14939" s="2"/>
      <c r="M14939" s="2"/>
      <c r="N14939" s="2"/>
      <c r="O14939" s="2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</row>
    <row r="14940">
      <c r="A14940" s="2"/>
      <c r="B14940" s="2"/>
      <c r="C14940" s="2"/>
      <c r="D14940" s="2"/>
      <c r="E14940" s="2"/>
      <c r="F14940" s="2"/>
      <c r="G14940" s="2"/>
      <c r="H14940" s="2"/>
      <c r="I14940" s="2"/>
      <c r="J14940" s="2"/>
      <c r="K14940" s="2"/>
      <c r="L14940" s="2"/>
      <c r="M14940" s="2"/>
      <c r="N14940" s="2"/>
      <c r="O14940" s="2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</row>
    <row r="14941">
      <c r="A14941" s="2"/>
      <c r="B14941" s="2"/>
      <c r="C14941" s="2"/>
      <c r="D14941" s="2"/>
      <c r="E14941" s="2"/>
      <c r="F14941" s="2"/>
      <c r="G14941" s="2"/>
      <c r="H14941" s="2"/>
      <c r="I14941" s="2"/>
      <c r="J14941" s="2"/>
      <c r="K14941" s="2"/>
      <c r="L14941" s="2"/>
      <c r="M14941" s="2"/>
      <c r="N14941" s="2"/>
      <c r="O14941" s="2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</row>
    <row r="14942">
      <c r="A14942" s="2"/>
      <c r="B14942" s="2"/>
      <c r="C14942" s="2"/>
      <c r="D14942" s="2"/>
      <c r="E14942" s="2"/>
      <c r="F14942" s="2"/>
      <c r="G14942" s="2"/>
      <c r="H14942" s="2"/>
      <c r="I14942" s="2"/>
      <c r="J14942" s="2"/>
      <c r="K14942" s="2"/>
      <c r="L14942" s="2"/>
      <c r="M14942" s="2"/>
      <c r="N14942" s="2"/>
      <c r="O14942" s="2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</row>
    <row r="14943">
      <c r="A14943" s="2"/>
      <c r="B14943" s="2"/>
      <c r="C14943" s="2"/>
      <c r="D14943" s="2"/>
      <c r="E14943" s="2"/>
      <c r="F14943" s="2"/>
      <c r="G14943" s="2"/>
      <c r="H14943" s="2"/>
      <c r="I14943" s="2"/>
      <c r="J14943" s="2"/>
      <c r="K14943" s="2"/>
      <c r="L14943" s="2"/>
      <c r="M14943" s="2"/>
      <c r="N14943" s="2"/>
      <c r="O14943" s="2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</row>
    <row r="14944">
      <c r="A14944" s="2"/>
      <c r="B14944" s="2"/>
      <c r="C14944" s="2"/>
      <c r="D14944" s="2"/>
      <c r="E14944" s="2"/>
      <c r="F14944" s="2"/>
      <c r="G14944" s="2"/>
      <c r="H14944" s="2"/>
      <c r="I14944" s="2"/>
      <c r="J14944" s="2"/>
      <c r="K14944" s="2"/>
      <c r="L14944" s="2"/>
      <c r="M14944" s="2"/>
      <c r="N14944" s="2"/>
      <c r="O14944" s="2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</row>
    <row r="14945">
      <c r="A14945" s="2"/>
      <c r="B14945" s="2"/>
      <c r="C14945" s="2"/>
      <c r="D14945" s="2"/>
      <c r="E14945" s="2"/>
      <c r="F14945" s="2"/>
      <c r="G14945" s="2"/>
      <c r="H14945" s="2"/>
      <c r="I14945" s="2"/>
      <c r="J14945" s="2"/>
      <c r="K14945" s="2"/>
      <c r="L14945" s="2"/>
      <c r="M14945" s="2"/>
      <c r="N14945" s="2"/>
      <c r="O14945" s="2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</row>
    <row r="14946">
      <c r="A14946" s="2"/>
      <c r="B14946" s="2"/>
      <c r="C14946" s="2"/>
      <c r="D14946" s="2"/>
      <c r="E14946" s="2"/>
      <c r="F14946" s="2"/>
      <c r="G14946" s="2"/>
      <c r="H14946" s="2"/>
      <c r="I14946" s="2"/>
      <c r="J14946" s="2"/>
      <c r="K14946" s="2"/>
      <c r="L14946" s="2"/>
      <c r="M14946" s="2"/>
      <c r="N14946" s="2"/>
      <c r="O14946" s="2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</row>
    <row r="14947">
      <c r="A14947" s="2"/>
      <c r="B14947" s="2"/>
      <c r="C14947" s="2"/>
      <c r="D14947" s="2"/>
      <c r="E14947" s="2"/>
      <c r="F14947" s="2"/>
      <c r="G14947" s="2"/>
      <c r="H14947" s="2"/>
      <c r="I14947" s="2"/>
      <c r="J14947" s="2"/>
      <c r="K14947" s="2"/>
      <c r="L14947" s="2"/>
      <c r="M14947" s="2"/>
      <c r="N14947" s="2"/>
      <c r="O14947" s="2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</row>
    <row r="14948">
      <c r="A14948" s="2"/>
      <c r="B14948" s="2"/>
      <c r="C14948" s="2"/>
      <c r="D14948" s="2"/>
      <c r="E14948" s="2"/>
      <c r="F14948" s="2"/>
      <c r="G14948" s="2"/>
      <c r="H14948" s="2"/>
      <c r="I14948" s="2"/>
      <c r="J14948" s="2"/>
      <c r="K14948" s="2"/>
      <c r="L14948" s="2"/>
      <c r="M14948" s="2"/>
      <c r="N14948" s="2"/>
      <c r="O14948" s="2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</row>
    <row r="14949">
      <c r="A14949" s="2"/>
      <c r="B14949" s="2"/>
      <c r="C14949" s="2"/>
      <c r="D14949" s="2"/>
      <c r="E14949" s="2"/>
      <c r="F14949" s="2"/>
      <c r="G14949" s="2"/>
      <c r="H14949" s="2"/>
      <c r="I14949" s="2"/>
      <c r="J14949" s="2"/>
      <c r="K14949" s="2"/>
      <c r="L14949" s="2"/>
      <c r="M14949" s="2"/>
      <c r="N14949" s="2"/>
      <c r="O14949" s="2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</row>
    <row r="14950">
      <c r="A14950" s="2"/>
      <c r="B14950" s="2"/>
      <c r="C14950" s="2"/>
      <c r="D14950" s="2"/>
      <c r="E14950" s="2"/>
      <c r="F14950" s="2"/>
      <c r="G14950" s="2"/>
      <c r="H14950" s="2"/>
      <c r="I14950" s="2"/>
      <c r="J14950" s="2"/>
      <c r="K14950" s="2"/>
      <c r="L14950" s="2"/>
      <c r="M14950" s="2"/>
      <c r="N14950" s="2"/>
      <c r="O14950" s="2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</row>
    <row r="14951">
      <c r="A14951" s="2"/>
      <c r="B14951" s="2"/>
      <c r="C14951" s="2"/>
      <c r="D14951" s="2"/>
      <c r="E14951" s="2"/>
      <c r="F14951" s="2"/>
      <c r="G14951" s="2"/>
      <c r="H14951" s="2"/>
      <c r="I14951" s="2"/>
      <c r="J14951" s="2"/>
      <c r="K14951" s="2"/>
      <c r="L14951" s="2"/>
      <c r="M14951" s="2"/>
      <c r="N14951" s="2"/>
      <c r="O14951" s="2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</row>
    <row r="14952">
      <c r="A14952" s="2"/>
      <c r="B14952" s="2"/>
      <c r="C14952" s="2"/>
      <c r="D14952" s="2"/>
      <c r="E14952" s="2"/>
      <c r="F14952" s="2"/>
      <c r="G14952" s="2"/>
      <c r="H14952" s="2"/>
      <c r="I14952" s="2"/>
      <c r="J14952" s="2"/>
      <c r="K14952" s="2"/>
      <c r="L14952" s="2"/>
      <c r="M14952" s="2"/>
      <c r="N14952" s="2"/>
      <c r="O14952" s="2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</row>
    <row r="14953">
      <c r="A14953" s="2"/>
      <c r="B14953" s="2"/>
      <c r="C14953" s="2"/>
      <c r="D14953" s="2"/>
      <c r="E14953" s="2"/>
      <c r="F14953" s="2"/>
      <c r="G14953" s="2"/>
      <c r="H14953" s="2"/>
      <c r="I14953" s="2"/>
      <c r="J14953" s="2"/>
      <c r="K14953" s="2"/>
      <c r="L14953" s="2"/>
      <c r="M14953" s="2"/>
      <c r="N14953" s="2"/>
      <c r="O14953" s="2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</row>
    <row r="14954">
      <c r="A14954" s="2"/>
      <c r="B14954" s="2"/>
      <c r="C14954" s="2"/>
      <c r="D14954" s="2"/>
      <c r="E14954" s="2"/>
      <c r="F14954" s="2"/>
      <c r="G14954" s="2"/>
      <c r="H14954" s="2"/>
      <c r="I14954" s="2"/>
      <c r="J14954" s="2"/>
      <c r="K14954" s="2"/>
      <c r="L14954" s="2"/>
      <c r="M14954" s="2"/>
      <c r="N14954" s="2"/>
      <c r="O14954" s="2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</row>
    <row r="14955">
      <c r="A14955" s="2"/>
      <c r="B14955" s="2"/>
      <c r="C14955" s="2"/>
      <c r="D14955" s="2"/>
      <c r="E14955" s="2"/>
      <c r="F14955" s="2"/>
      <c r="G14955" s="2"/>
      <c r="H14955" s="2"/>
      <c r="I14955" s="2"/>
      <c r="J14955" s="2"/>
      <c r="K14955" s="2"/>
      <c r="L14955" s="2"/>
      <c r="M14955" s="2"/>
      <c r="N14955" s="2"/>
      <c r="O14955" s="2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</row>
    <row r="14956">
      <c r="A14956" s="2"/>
      <c r="B14956" s="2"/>
      <c r="C14956" s="2"/>
      <c r="D14956" s="2"/>
      <c r="E14956" s="2"/>
      <c r="F14956" s="2"/>
      <c r="G14956" s="2"/>
      <c r="H14956" s="2"/>
      <c r="I14956" s="2"/>
      <c r="J14956" s="2"/>
      <c r="K14956" s="2"/>
      <c r="L14956" s="2"/>
      <c r="M14956" s="2"/>
      <c r="N14956" s="2"/>
      <c r="O14956" s="2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</row>
    <row r="14957">
      <c r="A14957" s="2"/>
      <c r="B14957" s="2"/>
      <c r="C14957" s="2"/>
      <c r="D14957" s="2"/>
      <c r="E14957" s="2"/>
      <c r="F14957" s="2"/>
      <c r="G14957" s="2"/>
      <c r="H14957" s="2"/>
      <c r="I14957" s="2"/>
      <c r="J14957" s="2"/>
      <c r="K14957" s="2"/>
      <c r="L14957" s="2"/>
      <c r="M14957" s="2"/>
      <c r="N14957" s="2"/>
      <c r="O14957" s="2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</row>
    <row r="14958">
      <c r="A14958" s="2"/>
      <c r="B14958" s="2"/>
      <c r="C14958" s="2"/>
      <c r="D14958" s="2"/>
      <c r="E14958" s="2"/>
      <c r="F14958" s="2"/>
      <c r="G14958" s="2"/>
      <c r="H14958" s="2"/>
      <c r="I14958" s="2"/>
      <c r="J14958" s="2"/>
      <c r="K14958" s="2"/>
      <c r="L14958" s="2"/>
      <c r="M14958" s="2"/>
      <c r="N14958" s="2"/>
      <c r="O14958" s="2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</row>
    <row r="14959">
      <c r="A14959" s="2"/>
      <c r="B14959" s="2"/>
      <c r="C14959" s="2"/>
      <c r="D14959" s="2"/>
      <c r="E14959" s="2"/>
      <c r="F14959" s="2"/>
      <c r="G14959" s="2"/>
      <c r="H14959" s="2"/>
      <c r="I14959" s="2"/>
      <c r="J14959" s="2"/>
      <c r="K14959" s="2"/>
      <c r="L14959" s="2"/>
      <c r="M14959" s="2"/>
      <c r="N14959" s="2"/>
      <c r="O14959" s="2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</row>
    <row r="14960">
      <c r="A14960" s="2"/>
      <c r="B14960" s="2"/>
      <c r="C14960" s="2"/>
      <c r="D14960" s="2"/>
      <c r="E14960" s="2"/>
      <c r="F14960" s="2"/>
      <c r="G14960" s="2"/>
      <c r="H14960" s="2"/>
      <c r="I14960" s="2"/>
      <c r="J14960" s="2"/>
      <c r="K14960" s="2"/>
      <c r="L14960" s="2"/>
      <c r="M14960" s="2"/>
      <c r="N14960" s="2"/>
      <c r="O14960" s="2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</row>
    <row r="14961">
      <c r="A14961" s="2"/>
      <c r="B14961" s="2"/>
      <c r="C14961" s="2"/>
      <c r="D14961" s="2"/>
      <c r="E14961" s="2"/>
      <c r="F14961" s="2"/>
      <c r="G14961" s="2"/>
      <c r="H14961" s="2"/>
      <c r="I14961" s="2"/>
      <c r="J14961" s="2"/>
      <c r="K14961" s="2"/>
      <c r="L14961" s="2"/>
      <c r="M14961" s="2"/>
      <c r="N14961" s="2"/>
      <c r="O14961" s="2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</row>
    <row r="14962">
      <c r="A14962" s="2"/>
      <c r="B14962" s="2"/>
      <c r="C14962" s="2"/>
      <c r="D14962" s="2"/>
      <c r="E14962" s="2"/>
      <c r="F14962" s="2"/>
      <c r="G14962" s="2"/>
      <c r="H14962" s="2"/>
      <c r="I14962" s="2"/>
      <c r="J14962" s="2"/>
      <c r="K14962" s="2"/>
      <c r="L14962" s="2"/>
      <c r="M14962" s="2"/>
      <c r="N14962" s="2"/>
      <c r="O14962" s="2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</row>
    <row r="14963">
      <c r="A14963" s="2"/>
      <c r="B14963" s="2"/>
      <c r="C14963" s="2"/>
      <c r="D14963" s="2"/>
      <c r="E14963" s="2"/>
      <c r="F14963" s="2"/>
      <c r="G14963" s="2"/>
      <c r="H14963" s="2"/>
      <c r="I14963" s="2"/>
      <c r="J14963" s="2"/>
      <c r="K14963" s="2"/>
      <c r="L14963" s="2"/>
      <c r="M14963" s="2"/>
      <c r="N14963" s="2"/>
      <c r="O14963" s="2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</row>
    <row r="14964">
      <c r="A14964" s="2"/>
      <c r="B14964" s="2"/>
      <c r="C14964" s="2"/>
      <c r="D14964" s="2"/>
      <c r="E14964" s="2"/>
      <c r="F14964" s="2"/>
      <c r="G14964" s="2"/>
      <c r="H14964" s="2"/>
      <c r="I14964" s="2"/>
      <c r="J14964" s="2"/>
      <c r="K14964" s="2"/>
      <c r="L14964" s="2"/>
      <c r="M14964" s="2"/>
      <c r="N14964" s="2"/>
      <c r="O14964" s="2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</row>
    <row r="14965">
      <c r="A14965" s="2"/>
      <c r="B14965" s="2"/>
      <c r="C14965" s="2"/>
      <c r="D14965" s="2"/>
      <c r="E14965" s="2"/>
      <c r="F14965" s="2"/>
      <c r="G14965" s="2"/>
      <c r="H14965" s="2"/>
      <c r="I14965" s="2"/>
      <c r="J14965" s="2"/>
      <c r="K14965" s="2"/>
      <c r="L14965" s="2"/>
      <c r="M14965" s="2"/>
      <c r="N14965" s="2"/>
      <c r="O14965" s="2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</row>
    <row r="14966">
      <c r="A14966" s="2"/>
      <c r="B14966" s="2"/>
      <c r="C14966" s="2"/>
      <c r="D14966" s="2"/>
      <c r="E14966" s="2"/>
      <c r="F14966" s="2"/>
      <c r="G14966" s="2"/>
      <c r="H14966" s="2"/>
      <c r="I14966" s="2"/>
      <c r="J14966" s="2"/>
      <c r="K14966" s="2"/>
      <c r="L14966" s="2"/>
      <c r="M14966" s="2"/>
      <c r="N14966" s="2"/>
      <c r="O14966" s="2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</row>
    <row r="14967">
      <c r="A14967" s="2"/>
      <c r="B14967" s="2"/>
      <c r="C14967" s="2"/>
      <c r="D14967" s="2"/>
      <c r="E14967" s="2"/>
      <c r="F14967" s="2"/>
      <c r="G14967" s="2"/>
      <c r="H14967" s="2"/>
      <c r="I14967" s="2"/>
      <c r="J14967" s="2"/>
      <c r="K14967" s="2"/>
      <c r="L14967" s="2"/>
      <c r="M14967" s="2"/>
      <c r="N14967" s="2"/>
      <c r="O14967" s="2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</row>
    <row r="14968">
      <c r="A14968" s="2"/>
      <c r="B14968" s="2"/>
      <c r="C14968" s="2"/>
      <c r="D14968" s="2"/>
      <c r="E14968" s="2"/>
      <c r="F14968" s="2"/>
      <c r="G14968" s="2"/>
      <c r="H14968" s="2"/>
      <c r="I14968" s="2"/>
      <c r="J14968" s="2"/>
      <c r="K14968" s="2"/>
      <c r="L14968" s="2"/>
      <c r="M14968" s="2"/>
      <c r="N14968" s="2"/>
      <c r="O14968" s="2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</row>
    <row r="14969">
      <c r="A14969" s="2"/>
      <c r="B14969" s="2"/>
      <c r="C14969" s="2"/>
      <c r="D14969" s="2"/>
      <c r="E14969" s="2"/>
      <c r="F14969" s="2"/>
      <c r="G14969" s="2"/>
      <c r="H14969" s="2"/>
      <c r="I14969" s="2"/>
      <c r="J14969" s="2"/>
      <c r="K14969" s="2"/>
      <c r="L14969" s="2"/>
      <c r="M14969" s="2"/>
      <c r="N14969" s="2"/>
      <c r="O14969" s="2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</row>
    <row r="14970">
      <c r="A14970" s="2"/>
      <c r="B14970" s="2"/>
      <c r="C14970" s="2"/>
      <c r="D14970" s="2"/>
      <c r="E14970" s="2"/>
      <c r="F14970" s="2"/>
      <c r="G14970" s="2"/>
      <c r="H14970" s="2"/>
      <c r="I14970" s="2"/>
      <c r="J14970" s="2"/>
      <c r="K14970" s="2"/>
      <c r="L14970" s="2"/>
      <c r="M14970" s="2"/>
      <c r="N14970" s="2"/>
      <c r="O14970" s="2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</row>
    <row r="14971">
      <c r="A14971" s="2"/>
      <c r="B14971" s="2"/>
      <c r="C14971" s="2"/>
      <c r="D14971" s="2"/>
      <c r="E14971" s="2"/>
      <c r="F14971" s="2"/>
      <c r="G14971" s="2"/>
      <c r="H14971" s="2"/>
      <c r="I14971" s="2"/>
      <c r="J14971" s="2"/>
      <c r="K14971" s="2"/>
      <c r="L14971" s="2"/>
      <c r="M14971" s="2"/>
      <c r="N14971" s="2"/>
      <c r="O14971" s="2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</row>
    <row r="14972">
      <c r="A14972" s="2"/>
      <c r="B14972" s="2"/>
      <c r="C14972" s="2"/>
      <c r="D14972" s="2"/>
      <c r="E14972" s="2"/>
      <c r="F14972" s="2"/>
      <c r="G14972" s="2"/>
      <c r="H14972" s="2"/>
      <c r="I14972" s="2"/>
      <c r="J14972" s="2"/>
      <c r="K14972" s="2"/>
      <c r="L14972" s="2"/>
      <c r="M14972" s="2"/>
      <c r="N14972" s="2"/>
      <c r="O14972" s="2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</row>
    <row r="14973">
      <c r="A14973" s="2"/>
      <c r="B14973" s="2"/>
      <c r="C14973" s="2"/>
      <c r="D14973" s="2"/>
      <c r="E14973" s="2"/>
      <c r="F14973" s="2"/>
      <c r="G14973" s="2"/>
      <c r="H14973" s="2"/>
      <c r="I14973" s="2"/>
      <c r="J14973" s="2"/>
      <c r="K14973" s="2"/>
      <c r="L14973" s="2"/>
      <c r="M14973" s="2"/>
      <c r="N14973" s="2"/>
      <c r="O14973" s="2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</row>
    <row r="14974">
      <c r="A14974" s="2"/>
      <c r="B14974" s="2"/>
      <c r="C14974" s="2"/>
      <c r="D14974" s="2"/>
      <c r="E14974" s="2"/>
      <c r="F14974" s="2"/>
      <c r="G14974" s="2"/>
      <c r="H14974" s="2"/>
      <c r="I14974" s="2"/>
      <c r="J14974" s="2"/>
      <c r="K14974" s="2"/>
      <c r="L14974" s="2"/>
      <c r="M14974" s="2"/>
      <c r="N14974" s="2"/>
      <c r="O14974" s="2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</row>
    <row r="14975">
      <c r="A14975" s="2"/>
      <c r="B14975" s="2"/>
      <c r="C14975" s="2"/>
      <c r="D14975" s="2"/>
      <c r="E14975" s="2"/>
      <c r="F14975" s="2"/>
      <c r="G14975" s="2"/>
      <c r="H14975" s="2"/>
      <c r="I14975" s="2"/>
      <c r="J14975" s="2"/>
      <c r="K14975" s="2"/>
      <c r="L14975" s="2"/>
      <c r="M14975" s="2"/>
      <c r="N14975" s="2"/>
      <c r="O14975" s="2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</row>
    <row r="14976">
      <c r="A14976" s="2"/>
      <c r="B14976" s="2"/>
      <c r="C14976" s="2"/>
      <c r="D14976" s="2"/>
      <c r="E14976" s="2"/>
      <c r="F14976" s="2"/>
      <c r="G14976" s="2"/>
      <c r="H14976" s="2"/>
      <c r="I14976" s="2"/>
      <c r="J14976" s="2"/>
      <c r="K14976" s="2"/>
      <c r="L14976" s="2"/>
      <c r="M14976" s="2"/>
      <c r="N14976" s="2"/>
      <c r="O14976" s="2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</row>
    <row r="14977">
      <c r="A14977" s="2"/>
      <c r="B14977" s="2"/>
      <c r="C14977" s="2"/>
      <c r="D14977" s="2"/>
      <c r="E14977" s="2"/>
      <c r="F14977" s="2"/>
      <c r="G14977" s="2"/>
      <c r="H14977" s="2"/>
      <c r="I14977" s="2"/>
      <c r="J14977" s="2"/>
      <c r="K14977" s="2"/>
      <c r="L14977" s="2"/>
      <c r="M14977" s="2"/>
      <c r="N14977" s="2"/>
      <c r="O14977" s="2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</row>
    <row r="14978">
      <c r="A14978" s="2"/>
      <c r="B14978" s="2"/>
      <c r="C14978" s="2"/>
      <c r="D14978" s="2"/>
      <c r="E14978" s="2"/>
      <c r="F14978" s="2"/>
      <c r="G14978" s="2"/>
      <c r="H14978" s="2"/>
      <c r="I14978" s="2"/>
      <c r="J14978" s="2"/>
      <c r="K14978" s="2"/>
      <c r="L14978" s="2"/>
      <c r="M14978" s="2"/>
      <c r="N14978" s="2"/>
      <c r="O14978" s="2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</row>
    <row r="14979">
      <c r="A14979" s="2"/>
      <c r="B14979" s="2"/>
      <c r="C14979" s="2"/>
      <c r="D14979" s="2"/>
      <c r="E14979" s="2"/>
      <c r="F14979" s="2"/>
      <c r="G14979" s="2"/>
      <c r="H14979" s="2"/>
      <c r="I14979" s="2"/>
      <c r="J14979" s="2"/>
      <c r="K14979" s="2"/>
      <c r="L14979" s="2"/>
      <c r="M14979" s="2"/>
      <c r="N14979" s="2"/>
      <c r="O14979" s="2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</row>
    <row r="14980">
      <c r="A14980" s="2"/>
      <c r="B14980" s="2"/>
      <c r="C14980" s="2"/>
      <c r="D14980" s="2"/>
      <c r="E14980" s="2"/>
      <c r="F14980" s="2"/>
      <c r="G14980" s="2"/>
      <c r="H14980" s="2"/>
      <c r="I14980" s="2"/>
      <c r="J14980" s="2"/>
      <c r="K14980" s="2"/>
      <c r="L14980" s="2"/>
      <c r="M14980" s="2"/>
      <c r="N14980" s="2"/>
      <c r="O14980" s="2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</row>
    <row r="14981">
      <c r="A14981" s="2"/>
      <c r="B14981" s="2"/>
      <c r="C14981" s="2"/>
      <c r="D14981" s="2"/>
      <c r="E14981" s="2"/>
      <c r="F14981" s="2"/>
      <c r="G14981" s="2"/>
      <c r="H14981" s="2"/>
      <c r="I14981" s="2"/>
      <c r="J14981" s="2"/>
      <c r="K14981" s="2"/>
      <c r="L14981" s="2"/>
      <c r="M14981" s="2"/>
      <c r="N14981" s="2"/>
      <c r="O14981" s="2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</row>
    <row r="14982">
      <c r="A14982" s="2"/>
      <c r="B14982" s="2"/>
      <c r="C14982" s="2"/>
      <c r="D14982" s="2"/>
      <c r="E14982" s="2"/>
      <c r="F14982" s="2"/>
      <c r="G14982" s="2"/>
      <c r="H14982" s="2"/>
      <c r="I14982" s="2"/>
      <c r="J14982" s="2"/>
      <c r="K14982" s="2"/>
      <c r="L14982" s="2"/>
      <c r="M14982" s="2"/>
      <c r="N14982" s="2"/>
      <c r="O14982" s="2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</row>
    <row r="14983">
      <c r="A14983" s="2"/>
      <c r="B14983" s="2"/>
      <c r="C14983" s="2"/>
      <c r="D14983" s="2"/>
      <c r="E14983" s="2"/>
      <c r="F14983" s="2"/>
      <c r="G14983" s="2"/>
      <c r="H14983" s="2"/>
      <c r="I14983" s="2"/>
      <c r="J14983" s="2"/>
      <c r="K14983" s="2"/>
      <c r="L14983" s="2"/>
      <c r="M14983" s="2"/>
      <c r="N14983" s="2"/>
      <c r="O14983" s="2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</row>
    <row r="14984">
      <c r="A14984" s="2"/>
      <c r="B14984" s="2"/>
      <c r="C14984" s="2"/>
      <c r="D14984" s="2"/>
      <c r="E14984" s="2"/>
      <c r="F14984" s="2"/>
      <c r="G14984" s="2"/>
      <c r="H14984" s="2"/>
      <c r="I14984" s="2"/>
      <c r="J14984" s="2"/>
      <c r="K14984" s="2"/>
      <c r="L14984" s="2"/>
      <c r="M14984" s="2"/>
      <c r="N14984" s="2"/>
      <c r="O14984" s="2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</row>
    <row r="14985">
      <c r="A14985" s="2"/>
      <c r="B14985" s="2"/>
      <c r="C14985" s="2"/>
      <c r="D14985" s="2"/>
      <c r="E14985" s="2"/>
      <c r="F14985" s="2"/>
      <c r="G14985" s="2"/>
      <c r="H14985" s="2"/>
      <c r="I14985" s="2"/>
      <c r="J14985" s="2"/>
      <c r="K14985" s="2"/>
      <c r="L14985" s="2"/>
      <c r="M14985" s="2"/>
      <c r="N14985" s="2"/>
      <c r="O14985" s="2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</row>
    <row r="14986">
      <c r="A14986" s="2"/>
      <c r="B14986" s="2"/>
      <c r="C14986" s="2"/>
      <c r="D14986" s="2"/>
      <c r="E14986" s="2"/>
      <c r="F14986" s="2"/>
      <c r="G14986" s="2"/>
      <c r="H14986" s="2"/>
      <c r="I14986" s="2"/>
      <c r="J14986" s="2"/>
      <c r="K14986" s="2"/>
      <c r="L14986" s="2"/>
      <c r="M14986" s="2"/>
      <c r="N14986" s="2"/>
      <c r="O14986" s="2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</row>
    <row r="14987">
      <c r="A14987" s="2"/>
      <c r="B14987" s="2"/>
      <c r="C14987" s="2"/>
      <c r="D14987" s="2"/>
      <c r="E14987" s="2"/>
      <c r="F14987" s="2"/>
      <c r="G14987" s="2"/>
      <c r="H14987" s="2"/>
      <c r="I14987" s="2"/>
      <c r="J14987" s="2"/>
      <c r="K14987" s="2"/>
      <c r="L14987" s="2"/>
      <c r="M14987" s="2"/>
      <c r="N14987" s="2"/>
      <c r="O14987" s="2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</row>
    <row r="14988">
      <c r="A14988" s="2"/>
      <c r="B14988" s="2"/>
      <c r="C14988" s="2"/>
      <c r="D14988" s="2"/>
      <c r="E14988" s="2"/>
      <c r="F14988" s="2"/>
      <c r="G14988" s="2"/>
      <c r="H14988" s="2"/>
      <c r="I14988" s="2"/>
      <c r="J14988" s="2"/>
      <c r="K14988" s="2"/>
      <c r="L14988" s="2"/>
      <c r="M14988" s="2"/>
      <c r="N14988" s="2"/>
      <c r="O14988" s="2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</row>
    <row r="14989">
      <c r="A14989" s="2"/>
      <c r="B14989" s="2"/>
      <c r="C14989" s="2"/>
      <c r="D14989" s="2"/>
      <c r="E14989" s="2"/>
      <c r="F14989" s="2"/>
      <c r="G14989" s="2"/>
      <c r="H14989" s="2"/>
      <c r="I14989" s="2"/>
      <c r="J14989" s="2"/>
      <c r="K14989" s="2"/>
      <c r="L14989" s="2"/>
      <c r="M14989" s="2"/>
      <c r="N14989" s="2"/>
      <c r="O14989" s="2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</row>
    <row r="14990">
      <c r="A14990" s="2"/>
      <c r="B14990" s="2"/>
      <c r="C14990" s="2"/>
      <c r="D14990" s="2"/>
      <c r="E14990" s="2"/>
      <c r="F14990" s="2"/>
      <c r="G14990" s="2"/>
      <c r="H14990" s="2"/>
      <c r="I14990" s="2"/>
      <c r="J14990" s="2"/>
      <c r="K14990" s="2"/>
      <c r="L14990" s="2"/>
      <c r="M14990" s="2"/>
      <c r="N14990" s="2"/>
      <c r="O14990" s="2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</row>
    <row r="14991">
      <c r="A14991" s="2"/>
      <c r="B14991" s="2"/>
      <c r="C14991" s="2"/>
      <c r="D14991" s="2"/>
      <c r="E14991" s="2"/>
      <c r="F14991" s="2"/>
      <c r="G14991" s="2"/>
      <c r="H14991" s="2"/>
      <c r="I14991" s="2"/>
      <c r="J14991" s="2"/>
      <c r="K14991" s="2"/>
      <c r="L14991" s="2"/>
      <c r="M14991" s="2"/>
      <c r="N14991" s="2"/>
      <c r="O14991" s="2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</row>
    <row r="14992">
      <c r="A14992" s="2"/>
      <c r="B14992" s="2"/>
      <c r="C14992" s="2"/>
      <c r="D14992" s="2"/>
      <c r="E14992" s="2"/>
      <c r="F14992" s="2"/>
      <c r="G14992" s="2"/>
      <c r="H14992" s="2"/>
      <c r="I14992" s="2"/>
      <c r="J14992" s="2"/>
      <c r="K14992" s="2"/>
      <c r="L14992" s="2"/>
      <c r="M14992" s="2"/>
      <c r="N14992" s="2"/>
      <c r="O14992" s="2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</row>
    <row r="14993">
      <c r="A14993" s="2"/>
      <c r="B14993" s="2"/>
      <c r="C14993" s="2"/>
      <c r="D14993" s="2"/>
      <c r="E14993" s="2"/>
      <c r="F14993" s="2"/>
      <c r="G14993" s="2"/>
      <c r="H14993" s="2"/>
      <c r="I14993" s="2"/>
      <c r="J14993" s="2"/>
      <c r="K14993" s="2"/>
      <c r="L14993" s="2"/>
      <c r="M14993" s="2"/>
      <c r="N14993" s="2"/>
      <c r="O14993" s="2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</row>
    <row r="14994">
      <c r="A14994" s="2"/>
      <c r="B14994" s="2"/>
      <c r="C14994" s="2"/>
      <c r="D14994" s="2"/>
      <c r="E14994" s="2"/>
      <c r="F14994" s="2"/>
      <c r="G14994" s="2"/>
      <c r="H14994" s="2"/>
      <c r="I14994" s="2"/>
      <c r="J14994" s="2"/>
      <c r="K14994" s="2"/>
      <c r="L14994" s="2"/>
      <c r="M14994" s="2"/>
      <c r="N14994" s="2"/>
      <c r="O14994" s="2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</row>
    <row r="14995">
      <c r="A14995" s="2"/>
      <c r="B14995" s="2"/>
      <c r="C14995" s="2"/>
      <c r="D14995" s="2"/>
      <c r="E14995" s="2"/>
      <c r="F14995" s="2"/>
      <c r="G14995" s="2"/>
      <c r="H14995" s="2"/>
      <c r="I14995" s="2"/>
      <c r="J14995" s="2"/>
      <c r="K14995" s="2"/>
      <c r="L14995" s="2"/>
      <c r="M14995" s="2"/>
      <c r="N14995" s="2"/>
      <c r="O14995" s="2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</row>
    <row r="14996">
      <c r="A14996" s="2"/>
      <c r="B14996" s="2"/>
      <c r="C14996" s="2"/>
      <c r="D14996" s="2"/>
      <c r="E14996" s="2"/>
      <c r="F14996" s="2"/>
      <c r="G14996" s="2"/>
      <c r="H14996" s="2"/>
      <c r="I14996" s="2"/>
      <c r="J14996" s="2"/>
      <c r="K14996" s="2"/>
      <c r="L14996" s="2"/>
      <c r="M14996" s="2"/>
      <c r="N14996" s="2"/>
      <c r="O14996" s="2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</row>
    <row r="14997">
      <c r="A14997" s="2"/>
      <c r="B14997" s="2"/>
      <c r="C14997" s="2"/>
      <c r="D14997" s="2"/>
      <c r="E14997" s="2"/>
      <c r="F14997" s="2"/>
      <c r="G14997" s="2"/>
      <c r="H14997" s="2"/>
      <c r="I14997" s="2"/>
      <c r="J14997" s="2"/>
      <c r="K14997" s="2"/>
      <c r="L14997" s="2"/>
      <c r="M14997" s="2"/>
      <c r="N14997" s="2"/>
      <c r="O14997" s="2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</row>
    <row r="14998">
      <c r="A14998" s="2"/>
      <c r="B14998" s="2"/>
      <c r="C14998" s="2"/>
      <c r="D14998" s="2"/>
      <c r="E14998" s="2"/>
      <c r="F14998" s="2"/>
      <c r="G14998" s="2"/>
      <c r="H14998" s="2"/>
      <c r="I14998" s="2"/>
      <c r="J14998" s="2"/>
      <c r="K14998" s="2"/>
      <c r="L14998" s="2"/>
      <c r="M14998" s="2"/>
      <c r="N14998" s="2"/>
      <c r="O14998" s="2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</row>
    <row r="14999">
      <c r="A14999" s="2"/>
      <c r="B14999" s="2"/>
      <c r="C14999" s="2"/>
      <c r="D14999" s="2"/>
      <c r="E14999" s="2"/>
      <c r="F14999" s="2"/>
      <c r="G14999" s="2"/>
      <c r="H14999" s="2"/>
      <c r="I14999" s="2"/>
      <c r="J14999" s="2"/>
      <c r="K14999" s="2"/>
      <c r="L14999" s="2"/>
      <c r="M14999" s="2"/>
      <c r="N14999" s="2"/>
      <c r="O14999" s="2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</row>
    <row r="15000">
      <c r="A15000" s="2"/>
      <c r="B15000" s="2"/>
      <c r="C15000" s="2"/>
      <c r="D15000" s="2"/>
      <c r="E15000" s="2"/>
      <c r="F15000" s="2"/>
      <c r="G15000" s="2"/>
      <c r="H15000" s="2"/>
      <c r="I15000" s="2"/>
      <c r="J15000" s="2"/>
      <c r="K15000" s="2"/>
      <c r="L15000" s="2"/>
      <c r="M15000" s="2"/>
      <c r="N15000" s="2"/>
      <c r="O15000" s="2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</row>
    <row r="15001">
      <c r="A15001" s="2"/>
      <c r="B15001" s="2"/>
      <c r="C15001" s="2"/>
      <c r="D15001" s="2"/>
      <c r="E15001" s="2"/>
      <c r="F15001" s="2"/>
      <c r="G15001" s="2"/>
      <c r="H15001" s="2"/>
      <c r="I15001" s="2"/>
      <c r="J15001" s="2"/>
      <c r="K15001" s="2"/>
      <c r="L15001" s="2"/>
      <c r="M15001" s="2"/>
      <c r="N15001" s="2"/>
      <c r="O15001" s="2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</row>
    <row r="15002">
      <c r="A15002" s="2"/>
      <c r="B15002" s="2"/>
      <c r="C15002" s="2"/>
      <c r="D15002" s="2"/>
      <c r="E15002" s="2"/>
      <c r="F15002" s="2"/>
      <c r="G15002" s="2"/>
      <c r="H15002" s="2"/>
      <c r="I15002" s="2"/>
      <c r="J15002" s="2"/>
      <c r="K15002" s="2"/>
      <c r="L15002" s="2"/>
      <c r="M15002" s="2"/>
      <c r="N15002" s="2"/>
      <c r="O15002" s="2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</row>
    <row r="15003">
      <c r="A15003" s="2"/>
      <c r="B15003" s="2"/>
      <c r="C15003" s="2"/>
      <c r="D15003" s="2"/>
      <c r="E15003" s="2"/>
      <c r="F15003" s="2"/>
      <c r="G15003" s="2"/>
      <c r="H15003" s="2"/>
      <c r="I15003" s="2"/>
      <c r="J15003" s="2"/>
      <c r="K15003" s="2"/>
      <c r="L15003" s="2"/>
      <c r="M15003" s="2"/>
      <c r="N15003" s="2"/>
      <c r="O15003" s="2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</row>
    <row r="15004">
      <c r="A15004" s="2"/>
      <c r="B15004" s="2"/>
      <c r="C15004" s="2"/>
      <c r="D15004" s="2"/>
      <c r="E15004" s="2"/>
      <c r="F15004" s="2"/>
      <c r="G15004" s="2"/>
      <c r="H15004" s="2"/>
      <c r="I15004" s="2"/>
      <c r="J15004" s="2"/>
      <c r="K15004" s="2"/>
      <c r="L15004" s="2"/>
      <c r="M15004" s="2"/>
      <c r="N15004" s="2"/>
      <c r="O15004" s="2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</row>
    <row r="15005">
      <c r="A15005" s="2"/>
      <c r="B15005" s="2"/>
      <c r="C15005" s="2"/>
      <c r="D15005" s="2"/>
      <c r="E15005" s="2"/>
      <c r="F15005" s="2"/>
      <c r="G15005" s="2"/>
      <c r="H15005" s="2"/>
      <c r="I15005" s="2"/>
      <c r="J15005" s="2"/>
      <c r="K15005" s="2"/>
      <c r="L15005" s="2"/>
      <c r="M15005" s="2"/>
      <c r="N15005" s="2"/>
      <c r="O15005" s="2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</row>
    <row r="15006">
      <c r="A15006" s="2"/>
      <c r="B15006" s="2"/>
      <c r="C15006" s="2"/>
      <c r="D15006" s="2"/>
      <c r="E15006" s="2"/>
      <c r="F15006" s="2"/>
      <c r="G15006" s="2"/>
      <c r="H15006" s="2"/>
      <c r="I15006" s="2"/>
      <c r="J15006" s="2"/>
      <c r="K15006" s="2"/>
      <c r="L15006" s="2"/>
      <c r="M15006" s="2"/>
      <c r="N15006" s="2"/>
      <c r="O15006" s="2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</row>
    <row r="15007">
      <c r="A15007" s="2"/>
      <c r="B15007" s="2"/>
      <c r="C15007" s="2"/>
      <c r="D15007" s="2"/>
      <c r="E15007" s="2"/>
      <c r="F15007" s="2"/>
      <c r="G15007" s="2"/>
      <c r="H15007" s="2"/>
      <c r="I15007" s="2"/>
      <c r="J15007" s="2"/>
      <c r="K15007" s="2"/>
      <c r="L15007" s="2"/>
      <c r="M15007" s="2"/>
      <c r="N15007" s="2"/>
      <c r="O15007" s="2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</row>
    <row r="15008">
      <c r="A15008" s="2"/>
      <c r="B15008" s="2"/>
      <c r="C15008" s="2"/>
      <c r="D15008" s="2"/>
      <c r="E15008" s="2"/>
      <c r="F15008" s="2"/>
      <c r="G15008" s="2"/>
      <c r="H15008" s="2"/>
      <c r="I15008" s="2"/>
      <c r="J15008" s="2"/>
      <c r="K15008" s="2"/>
      <c r="L15008" s="2"/>
      <c r="M15008" s="2"/>
      <c r="N15008" s="2"/>
      <c r="O15008" s="2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</row>
    <row r="15009">
      <c r="A15009" s="2"/>
      <c r="B15009" s="2"/>
      <c r="C15009" s="2"/>
      <c r="D15009" s="2"/>
      <c r="E15009" s="2"/>
      <c r="F15009" s="2"/>
      <c r="G15009" s="2"/>
      <c r="H15009" s="2"/>
      <c r="I15009" s="2"/>
      <c r="J15009" s="2"/>
      <c r="K15009" s="2"/>
      <c r="L15009" s="2"/>
      <c r="M15009" s="2"/>
      <c r="N15009" s="2"/>
      <c r="O15009" s="2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</row>
    <row r="15010">
      <c r="A15010" s="2"/>
      <c r="B15010" s="2"/>
      <c r="C15010" s="2"/>
      <c r="D15010" s="2"/>
      <c r="E15010" s="2"/>
      <c r="F15010" s="2"/>
      <c r="G15010" s="2"/>
      <c r="H15010" s="2"/>
      <c r="I15010" s="2"/>
      <c r="J15010" s="2"/>
      <c r="K15010" s="2"/>
      <c r="L15010" s="2"/>
      <c r="M15010" s="2"/>
      <c r="N15010" s="2"/>
      <c r="O15010" s="2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</row>
    <row r="15011">
      <c r="A15011" s="2"/>
      <c r="B15011" s="2"/>
      <c r="C15011" s="2"/>
      <c r="D15011" s="2"/>
      <c r="E15011" s="2"/>
      <c r="F15011" s="2"/>
      <c r="G15011" s="2"/>
      <c r="H15011" s="2"/>
      <c r="I15011" s="2"/>
      <c r="J15011" s="2"/>
      <c r="K15011" s="2"/>
      <c r="L15011" s="2"/>
      <c r="M15011" s="2"/>
      <c r="N15011" s="2"/>
      <c r="O15011" s="2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</row>
    <row r="15012">
      <c r="A15012" s="2"/>
      <c r="B15012" s="2"/>
      <c r="C15012" s="2"/>
      <c r="D15012" s="2"/>
      <c r="E15012" s="2"/>
      <c r="F15012" s="2"/>
      <c r="G15012" s="2"/>
      <c r="H15012" s="2"/>
      <c r="I15012" s="2"/>
      <c r="J15012" s="2"/>
      <c r="K15012" s="2"/>
      <c r="L15012" s="2"/>
      <c r="M15012" s="2"/>
      <c r="N15012" s="2"/>
      <c r="O15012" s="2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</row>
    <row r="15013">
      <c r="A15013" s="2"/>
      <c r="B15013" s="2"/>
      <c r="C15013" s="2"/>
      <c r="D15013" s="2"/>
      <c r="E15013" s="2"/>
      <c r="F15013" s="2"/>
      <c r="G15013" s="2"/>
      <c r="H15013" s="2"/>
      <c r="I15013" s="2"/>
      <c r="J15013" s="2"/>
      <c r="K15013" s="2"/>
      <c r="L15013" s="2"/>
      <c r="M15013" s="2"/>
      <c r="N15013" s="2"/>
      <c r="O15013" s="2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</row>
    <row r="15014">
      <c r="A15014" s="2"/>
      <c r="B15014" s="2"/>
      <c r="C15014" s="2"/>
      <c r="D15014" s="2"/>
      <c r="E15014" s="2"/>
      <c r="F15014" s="2"/>
      <c r="G15014" s="2"/>
      <c r="H15014" s="2"/>
      <c r="I15014" s="2"/>
      <c r="J15014" s="2"/>
      <c r="K15014" s="2"/>
      <c r="L15014" s="2"/>
      <c r="M15014" s="2"/>
      <c r="N15014" s="2"/>
      <c r="O15014" s="2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</row>
    <row r="15015">
      <c r="A15015" s="2"/>
      <c r="B15015" s="2"/>
      <c r="C15015" s="2"/>
      <c r="D15015" s="2"/>
      <c r="E15015" s="2"/>
      <c r="F15015" s="2"/>
      <c r="G15015" s="2"/>
      <c r="H15015" s="2"/>
      <c r="I15015" s="2"/>
      <c r="J15015" s="2"/>
      <c r="K15015" s="2"/>
      <c r="L15015" s="2"/>
      <c r="M15015" s="2"/>
      <c r="N15015" s="2"/>
      <c r="O15015" s="2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</row>
    <row r="15016">
      <c r="A15016" s="2"/>
      <c r="B15016" s="2"/>
      <c r="C15016" s="2"/>
      <c r="D15016" s="2"/>
      <c r="E15016" s="2"/>
      <c r="F15016" s="2"/>
      <c r="G15016" s="2"/>
      <c r="H15016" s="2"/>
      <c r="I15016" s="2"/>
      <c r="J15016" s="2"/>
      <c r="K15016" s="2"/>
      <c r="L15016" s="2"/>
      <c r="M15016" s="2"/>
      <c r="N15016" s="2"/>
      <c r="O15016" s="2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</row>
    <row r="15017">
      <c r="A15017" s="2"/>
      <c r="B15017" s="2"/>
      <c r="C15017" s="2"/>
      <c r="D15017" s="2"/>
      <c r="E15017" s="2"/>
      <c r="F15017" s="2"/>
      <c r="G15017" s="2"/>
      <c r="H15017" s="2"/>
      <c r="I15017" s="2"/>
      <c r="J15017" s="2"/>
      <c r="K15017" s="2"/>
      <c r="L15017" s="2"/>
      <c r="M15017" s="2"/>
      <c r="N15017" s="2"/>
      <c r="O15017" s="2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</row>
    <row r="15018">
      <c r="A15018" s="2"/>
      <c r="B15018" s="2"/>
      <c r="C15018" s="2"/>
      <c r="D15018" s="2"/>
      <c r="E15018" s="2"/>
      <c r="F15018" s="2"/>
      <c r="G15018" s="2"/>
      <c r="H15018" s="2"/>
      <c r="I15018" s="2"/>
      <c r="J15018" s="2"/>
      <c r="K15018" s="2"/>
      <c r="L15018" s="2"/>
      <c r="M15018" s="2"/>
      <c r="N15018" s="2"/>
      <c r="O15018" s="2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</row>
    <row r="15019">
      <c r="A15019" s="2"/>
      <c r="B15019" s="2"/>
      <c r="C15019" s="2"/>
      <c r="D15019" s="2"/>
      <c r="E15019" s="2"/>
      <c r="F15019" s="2"/>
      <c r="G15019" s="2"/>
      <c r="H15019" s="2"/>
      <c r="I15019" s="2"/>
      <c r="J15019" s="2"/>
      <c r="K15019" s="2"/>
      <c r="L15019" s="2"/>
      <c r="M15019" s="2"/>
      <c r="N15019" s="2"/>
      <c r="O15019" s="2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</row>
    <row r="15020">
      <c r="A15020" s="2"/>
      <c r="B15020" s="2"/>
      <c r="C15020" s="2"/>
      <c r="D15020" s="2"/>
      <c r="E15020" s="2"/>
      <c r="F15020" s="2"/>
      <c r="G15020" s="2"/>
      <c r="H15020" s="2"/>
      <c r="I15020" s="2"/>
      <c r="J15020" s="2"/>
      <c r="K15020" s="2"/>
      <c r="L15020" s="2"/>
      <c r="M15020" s="2"/>
      <c r="N15020" s="2"/>
      <c r="O15020" s="2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</row>
    <row r="15021">
      <c r="A15021" s="2"/>
      <c r="B15021" s="2"/>
      <c r="C15021" s="2"/>
      <c r="D15021" s="2"/>
      <c r="E15021" s="2"/>
      <c r="F15021" s="2"/>
      <c r="G15021" s="2"/>
      <c r="H15021" s="2"/>
      <c r="I15021" s="2"/>
      <c r="J15021" s="2"/>
      <c r="K15021" s="2"/>
      <c r="L15021" s="2"/>
      <c r="M15021" s="2"/>
      <c r="N15021" s="2"/>
      <c r="O15021" s="2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</row>
    <row r="15022">
      <c r="A15022" s="2"/>
      <c r="B15022" s="2"/>
      <c r="C15022" s="2"/>
      <c r="D15022" s="2"/>
      <c r="E15022" s="2"/>
      <c r="F15022" s="2"/>
      <c r="G15022" s="2"/>
      <c r="H15022" s="2"/>
      <c r="I15022" s="2"/>
      <c r="J15022" s="2"/>
      <c r="K15022" s="2"/>
      <c r="L15022" s="2"/>
      <c r="M15022" s="2"/>
      <c r="N15022" s="2"/>
      <c r="O15022" s="2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</row>
    <row r="15023">
      <c r="A15023" s="2"/>
      <c r="B15023" s="2"/>
      <c r="C15023" s="2"/>
      <c r="D15023" s="2"/>
      <c r="E15023" s="2"/>
      <c r="F15023" s="2"/>
      <c r="G15023" s="2"/>
      <c r="H15023" s="2"/>
      <c r="I15023" s="2"/>
      <c r="J15023" s="2"/>
      <c r="K15023" s="2"/>
      <c r="L15023" s="2"/>
      <c r="M15023" s="2"/>
      <c r="N15023" s="2"/>
      <c r="O15023" s="2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</row>
    <row r="15024">
      <c r="A15024" s="2"/>
      <c r="B15024" s="2"/>
      <c r="C15024" s="2"/>
      <c r="D15024" s="2"/>
      <c r="E15024" s="2"/>
      <c r="F15024" s="2"/>
      <c r="G15024" s="2"/>
      <c r="H15024" s="2"/>
      <c r="I15024" s="2"/>
      <c r="J15024" s="2"/>
      <c r="K15024" s="2"/>
      <c r="L15024" s="2"/>
      <c r="M15024" s="2"/>
      <c r="N15024" s="2"/>
      <c r="O15024" s="2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</row>
    <row r="15025">
      <c r="A15025" s="2"/>
      <c r="B15025" s="2"/>
      <c r="C15025" s="2"/>
      <c r="D15025" s="2"/>
      <c r="E15025" s="2"/>
      <c r="F15025" s="2"/>
      <c r="G15025" s="2"/>
      <c r="H15025" s="2"/>
      <c r="I15025" s="2"/>
      <c r="J15025" s="2"/>
      <c r="K15025" s="2"/>
      <c r="L15025" s="2"/>
      <c r="M15025" s="2"/>
      <c r="N15025" s="2"/>
      <c r="O15025" s="2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</row>
    <row r="15026">
      <c r="A15026" s="2"/>
      <c r="B15026" s="2"/>
      <c r="C15026" s="2"/>
      <c r="D15026" s="2"/>
      <c r="E15026" s="2"/>
      <c r="F15026" s="2"/>
      <c r="G15026" s="2"/>
      <c r="H15026" s="2"/>
      <c r="I15026" s="2"/>
      <c r="J15026" s="2"/>
      <c r="K15026" s="2"/>
      <c r="L15026" s="2"/>
      <c r="M15026" s="2"/>
      <c r="N15026" s="2"/>
      <c r="O15026" s="2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</row>
    <row r="15027">
      <c r="A15027" s="2"/>
      <c r="B15027" s="2"/>
      <c r="C15027" s="2"/>
      <c r="D15027" s="2"/>
      <c r="E15027" s="2"/>
      <c r="F15027" s="2"/>
      <c r="G15027" s="2"/>
      <c r="H15027" s="2"/>
      <c r="I15027" s="2"/>
      <c r="J15027" s="2"/>
      <c r="K15027" s="2"/>
      <c r="L15027" s="2"/>
      <c r="M15027" s="2"/>
      <c r="N15027" s="2"/>
      <c r="O15027" s="2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</row>
    <row r="15028">
      <c r="A15028" s="2"/>
      <c r="B15028" s="2"/>
      <c r="C15028" s="2"/>
      <c r="D15028" s="2"/>
      <c r="E15028" s="2"/>
      <c r="F15028" s="2"/>
      <c r="G15028" s="2"/>
      <c r="H15028" s="2"/>
      <c r="I15028" s="2"/>
      <c r="J15028" s="2"/>
      <c r="K15028" s="2"/>
      <c r="L15028" s="2"/>
      <c r="M15028" s="2"/>
      <c r="N15028" s="2"/>
      <c r="O15028" s="2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</row>
    <row r="15029">
      <c r="A15029" s="2"/>
      <c r="B15029" s="2"/>
      <c r="C15029" s="2"/>
      <c r="D15029" s="2"/>
      <c r="E15029" s="2"/>
      <c r="F15029" s="2"/>
      <c r="G15029" s="2"/>
      <c r="H15029" s="2"/>
      <c r="I15029" s="2"/>
      <c r="J15029" s="2"/>
      <c r="K15029" s="2"/>
      <c r="L15029" s="2"/>
      <c r="M15029" s="2"/>
      <c r="N15029" s="2"/>
      <c r="O15029" s="2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</row>
    <row r="15030">
      <c r="A15030" s="2"/>
      <c r="B15030" s="2"/>
      <c r="C15030" s="2"/>
      <c r="D15030" s="2"/>
      <c r="E15030" s="2"/>
      <c r="F15030" s="2"/>
      <c r="G15030" s="2"/>
      <c r="H15030" s="2"/>
      <c r="I15030" s="2"/>
      <c r="J15030" s="2"/>
      <c r="K15030" s="2"/>
      <c r="L15030" s="2"/>
      <c r="M15030" s="2"/>
      <c r="N15030" s="2"/>
      <c r="O15030" s="2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</row>
    <row r="15031">
      <c r="A15031" s="2"/>
      <c r="B15031" s="2"/>
      <c r="C15031" s="2"/>
      <c r="D15031" s="2"/>
      <c r="E15031" s="2"/>
      <c r="F15031" s="2"/>
      <c r="G15031" s="2"/>
      <c r="H15031" s="2"/>
      <c r="I15031" s="2"/>
      <c r="J15031" s="2"/>
      <c r="K15031" s="2"/>
      <c r="L15031" s="2"/>
      <c r="M15031" s="2"/>
      <c r="N15031" s="2"/>
      <c r="O15031" s="2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</row>
    <row r="15032">
      <c r="A15032" s="2"/>
      <c r="B15032" s="2"/>
      <c r="C15032" s="2"/>
      <c r="D15032" s="2"/>
      <c r="E15032" s="2"/>
      <c r="F15032" s="2"/>
      <c r="G15032" s="2"/>
      <c r="H15032" s="2"/>
      <c r="I15032" s="2"/>
      <c r="J15032" s="2"/>
      <c r="K15032" s="2"/>
      <c r="L15032" s="2"/>
      <c r="M15032" s="2"/>
      <c r="N15032" s="2"/>
      <c r="O15032" s="2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</row>
    <row r="15033">
      <c r="A15033" s="2"/>
      <c r="B15033" s="2"/>
      <c r="C15033" s="2"/>
      <c r="D15033" s="2"/>
      <c r="E15033" s="2"/>
      <c r="F15033" s="2"/>
      <c r="G15033" s="2"/>
      <c r="H15033" s="2"/>
      <c r="I15033" s="2"/>
      <c r="J15033" s="2"/>
      <c r="K15033" s="2"/>
      <c r="L15033" s="2"/>
      <c r="M15033" s="2"/>
      <c r="N15033" s="2"/>
      <c r="O15033" s="2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</row>
    <row r="15034">
      <c r="A15034" s="2"/>
      <c r="B15034" s="2"/>
      <c r="C15034" s="2"/>
      <c r="D15034" s="2"/>
      <c r="E15034" s="2"/>
      <c r="F15034" s="2"/>
      <c r="G15034" s="2"/>
      <c r="H15034" s="2"/>
      <c r="I15034" s="2"/>
      <c r="J15034" s="2"/>
      <c r="K15034" s="2"/>
      <c r="L15034" s="2"/>
      <c r="M15034" s="2"/>
      <c r="N15034" s="2"/>
      <c r="O15034" s="2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</row>
    <row r="15035">
      <c r="A15035" s="2"/>
      <c r="B15035" s="2"/>
      <c r="C15035" s="2"/>
      <c r="D15035" s="2"/>
      <c r="E15035" s="2"/>
      <c r="F15035" s="2"/>
      <c r="G15035" s="2"/>
      <c r="H15035" s="2"/>
      <c r="I15035" s="2"/>
      <c r="J15035" s="2"/>
      <c r="K15035" s="2"/>
      <c r="L15035" s="2"/>
      <c r="M15035" s="2"/>
      <c r="N15035" s="2"/>
      <c r="O15035" s="2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</row>
    <row r="15036">
      <c r="A15036" s="2"/>
      <c r="B15036" s="2"/>
      <c r="C15036" s="2"/>
      <c r="D15036" s="2"/>
      <c r="E15036" s="2"/>
      <c r="F15036" s="2"/>
      <c r="G15036" s="2"/>
      <c r="H15036" s="2"/>
      <c r="I15036" s="2"/>
      <c r="J15036" s="2"/>
      <c r="K15036" s="2"/>
      <c r="L15036" s="2"/>
      <c r="M15036" s="2"/>
      <c r="N15036" s="2"/>
      <c r="O15036" s="2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</row>
    <row r="15037">
      <c r="A15037" s="2"/>
      <c r="B15037" s="2"/>
      <c r="C15037" s="2"/>
      <c r="D15037" s="2"/>
      <c r="E15037" s="2"/>
      <c r="F15037" s="2"/>
      <c r="G15037" s="2"/>
      <c r="H15037" s="2"/>
      <c r="I15037" s="2"/>
      <c r="J15037" s="2"/>
      <c r="K15037" s="2"/>
      <c r="L15037" s="2"/>
      <c r="M15037" s="2"/>
      <c r="N15037" s="2"/>
      <c r="O15037" s="2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</row>
    <row r="15038">
      <c r="A15038" s="2"/>
      <c r="B15038" s="2"/>
      <c r="C15038" s="2"/>
      <c r="D15038" s="2"/>
      <c r="E15038" s="2"/>
      <c r="F15038" s="2"/>
      <c r="G15038" s="2"/>
      <c r="H15038" s="2"/>
      <c r="I15038" s="2"/>
      <c r="J15038" s="2"/>
      <c r="K15038" s="2"/>
      <c r="L15038" s="2"/>
      <c r="M15038" s="2"/>
      <c r="N15038" s="2"/>
      <c r="O15038" s="2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</row>
    <row r="15039">
      <c r="A15039" s="2"/>
      <c r="B15039" s="2"/>
      <c r="C15039" s="2"/>
      <c r="D15039" s="2"/>
      <c r="E15039" s="2"/>
      <c r="F15039" s="2"/>
      <c r="G15039" s="2"/>
      <c r="H15039" s="2"/>
      <c r="I15039" s="2"/>
      <c r="J15039" s="2"/>
      <c r="K15039" s="2"/>
      <c r="L15039" s="2"/>
      <c r="M15039" s="2"/>
      <c r="N15039" s="2"/>
      <c r="O15039" s="2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</row>
    <row r="15040">
      <c r="A15040" s="2"/>
      <c r="B15040" s="2"/>
      <c r="C15040" s="2"/>
      <c r="D15040" s="2"/>
      <c r="E15040" s="2"/>
      <c r="F15040" s="2"/>
      <c r="G15040" s="2"/>
      <c r="H15040" s="2"/>
      <c r="I15040" s="2"/>
      <c r="J15040" s="2"/>
      <c r="K15040" s="2"/>
      <c r="L15040" s="2"/>
      <c r="M15040" s="2"/>
      <c r="N15040" s="2"/>
      <c r="O15040" s="2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</row>
    <row r="15041">
      <c r="A15041" s="2"/>
      <c r="B15041" s="2"/>
      <c r="C15041" s="2"/>
      <c r="D15041" s="2"/>
      <c r="E15041" s="2"/>
      <c r="F15041" s="2"/>
      <c r="G15041" s="2"/>
      <c r="H15041" s="2"/>
      <c r="I15041" s="2"/>
      <c r="J15041" s="2"/>
      <c r="K15041" s="2"/>
      <c r="L15041" s="2"/>
      <c r="M15041" s="2"/>
      <c r="N15041" s="2"/>
      <c r="O15041" s="2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</row>
    <row r="15042">
      <c r="A15042" s="2"/>
      <c r="B15042" s="2"/>
      <c r="C15042" s="2"/>
      <c r="D15042" s="2"/>
      <c r="E15042" s="2"/>
      <c r="F15042" s="2"/>
      <c r="G15042" s="2"/>
      <c r="H15042" s="2"/>
      <c r="I15042" s="2"/>
      <c r="J15042" s="2"/>
      <c r="K15042" s="2"/>
      <c r="L15042" s="2"/>
      <c r="M15042" s="2"/>
      <c r="N15042" s="2"/>
      <c r="O15042" s="2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</row>
    <row r="15043">
      <c r="A15043" s="2"/>
      <c r="B15043" s="2"/>
      <c r="C15043" s="2"/>
      <c r="D15043" s="2"/>
      <c r="E15043" s="2"/>
      <c r="F15043" s="2"/>
      <c r="G15043" s="2"/>
      <c r="H15043" s="2"/>
      <c r="I15043" s="2"/>
      <c r="J15043" s="2"/>
      <c r="K15043" s="2"/>
      <c r="L15043" s="2"/>
      <c r="M15043" s="2"/>
      <c r="N15043" s="2"/>
      <c r="O15043" s="2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</row>
    <row r="15044">
      <c r="A15044" s="2"/>
      <c r="B15044" s="2"/>
      <c r="C15044" s="2"/>
      <c r="D15044" s="2"/>
      <c r="E15044" s="2"/>
      <c r="F15044" s="2"/>
      <c r="G15044" s="2"/>
      <c r="H15044" s="2"/>
      <c r="I15044" s="2"/>
      <c r="J15044" s="2"/>
      <c r="K15044" s="2"/>
      <c r="L15044" s="2"/>
      <c r="M15044" s="2"/>
      <c r="N15044" s="2"/>
      <c r="O15044" s="2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</row>
    <row r="15045">
      <c r="A15045" s="2"/>
      <c r="B15045" s="2"/>
      <c r="C15045" s="2"/>
      <c r="D15045" s="2"/>
      <c r="E15045" s="2"/>
      <c r="F15045" s="2"/>
      <c r="G15045" s="2"/>
      <c r="H15045" s="2"/>
      <c r="I15045" s="2"/>
      <c r="J15045" s="2"/>
      <c r="K15045" s="2"/>
      <c r="L15045" s="2"/>
      <c r="M15045" s="2"/>
      <c r="N15045" s="2"/>
      <c r="O15045" s="2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</row>
    <row r="15046">
      <c r="A15046" s="2"/>
      <c r="B15046" s="2"/>
      <c r="C15046" s="2"/>
      <c r="D15046" s="2"/>
      <c r="E15046" s="2"/>
      <c r="F15046" s="2"/>
      <c r="G15046" s="2"/>
      <c r="H15046" s="2"/>
      <c r="I15046" s="2"/>
      <c r="J15046" s="2"/>
      <c r="K15046" s="2"/>
      <c r="L15046" s="2"/>
      <c r="M15046" s="2"/>
      <c r="N15046" s="2"/>
      <c r="O15046" s="2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</row>
    <row r="15047">
      <c r="A15047" s="2"/>
      <c r="B15047" s="2"/>
      <c r="C15047" s="2"/>
      <c r="D15047" s="2"/>
      <c r="E15047" s="2"/>
      <c r="F15047" s="2"/>
      <c r="G15047" s="2"/>
      <c r="H15047" s="2"/>
      <c r="I15047" s="2"/>
      <c r="J15047" s="2"/>
      <c r="K15047" s="2"/>
      <c r="L15047" s="2"/>
      <c r="M15047" s="2"/>
      <c r="N15047" s="2"/>
      <c r="O15047" s="2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</row>
    <row r="15048">
      <c r="A15048" s="2"/>
      <c r="B15048" s="2"/>
      <c r="C15048" s="2"/>
      <c r="D15048" s="2"/>
      <c r="E15048" s="2"/>
      <c r="F15048" s="2"/>
      <c r="G15048" s="2"/>
      <c r="H15048" s="2"/>
      <c r="I15048" s="2"/>
      <c r="J15048" s="2"/>
      <c r="K15048" s="2"/>
      <c r="L15048" s="2"/>
      <c r="M15048" s="2"/>
      <c r="N15048" s="2"/>
      <c r="O15048" s="2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</row>
    <row r="15049">
      <c r="A15049" s="2"/>
      <c r="B15049" s="2"/>
      <c r="C15049" s="2"/>
      <c r="D15049" s="2"/>
      <c r="E15049" s="2"/>
      <c r="F15049" s="2"/>
      <c r="G15049" s="2"/>
      <c r="H15049" s="2"/>
      <c r="I15049" s="2"/>
      <c r="J15049" s="2"/>
      <c r="K15049" s="2"/>
      <c r="L15049" s="2"/>
      <c r="M15049" s="2"/>
      <c r="N15049" s="2"/>
      <c r="O15049" s="2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</row>
    <row r="15050">
      <c r="A15050" s="2"/>
      <c r="B15050" s="2"/>
      <c r="C15050" s="2"/>
      <c r="D15050" s="2"/>
      <c r="E15050" s="2"/>
      <c r="F15050" s="2"/>
      <c r="G15050" s="2"/>
      <c r="H15050" s="2"/>
      <c r="I15050" s="2"/>
      <c r="J15050" s="2"/>
      <c r="K15050" s="2"/>
      <c r="L15050" s="2"/>
      <c r="M15050" s="2"/>
      <c r="N15050" s="2"/>
      <c r="O15050" s="2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</row>
    <row r="15051">
      <c r="A15051" s="2"/>
      <c r="B15051" s="2"/>
      <c r="C15051" s="2"/>
      <c r="D15051" s="2"/>
      <c r="E15051" s="2"/>
      <c r="F15051" s="2"/>
      <c r="G15051" s="2"/>
      <c r="H15051" s="2"/>
      <c r="I15051" s="2"/>
      <c r="J15051" s="2"/>
      <c r="K15051" s="2"/>
      <c r="L15051" s="2"/>
      <c r="M15051" s="2"/>
      <c r="N15051" s="2"/>
      <c r="O15051" s="2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</row>
    <row r="15052">
      <c r="A15052" s="2"/>
      <c r="B15052" s="2"/>
      <c r="C15052" s="2"/>
      <c r="D15052" s="2"/>
      <c r="E15052" s="2"/>
      <c r="F15052" s="2"/>
      <c r="G15052" s="2"/>
      <c r="H15052" s="2"/>
      <c r="I15052" s="2"/>
      <c r="J15052" s="2"/>
      <c r="K15052" s="2"/>
      <c r="L15052" s="2"/>
      <c r="M15052" s="2"/>
      <c r="N15052" s="2"/>
      <c r="O15052" s="2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</row>
    <row r="15053">
      <c r="A15053" s="2"/>
      <c r="B15053" s="2"/>
      <c r="C15053" s="2"/>
      <c r="D15053" s="2"/>
      <c r="E15053" s="2"/>
      <c r="F15053" s="2"/>
      <c r="G15053" s="2"/>
      <c r="H15053" s="2"/>
      <c r="I15053" s="2"/>
      <c r="J15053" s="2"/>
      <c r="K15053" s="2"/>
      <c r="L15053" s="2"/>
      <c r="M15053" s="2"/>
      <c r="N15053" s="2"/>
      <c r="O15053" s="2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</row>
    <row r="15054">
      <c r="A15054" s="2"/>
      <c r="B15054" s="2"/>
      <c r="C15054" s="2"/>
      <c r="D15054" s="2"/>
      <c r="E15054" s="2"/>
      <c r="F15054" s="2"/>
      <c r="G15054" s="2"/>
      <c r="H15054" s="2"/>
      <c r="I15054" s="2"/>
      <c r="J15054" s="2"/>
      <c r="K15054" s="2"/>
      <c r="L15054" s="2"/>
      <c r="M15054" s="2"/>
      <c r="N15054" s="2"/>
      <c r="O15054" s="2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</row>
    <row r="15055">
      <c r="A15055" s="2"/>
      <c r="B15055" s="2"/>
      <c r="C15055" s="2"/>
      <c r="D15055" s="2"/>
      <c r="E15055" s="2"/>
      <c r="F15055" s="2"/>
      <c r="G15055" s="2"/>
      <c r="H15055" s="2"/>
      <c r="I15055" s="2"/>
      <c r="J15055" s="2"/>
      <c r="K15055" s="2"/>
      <c r="L15055" s="2"/>
      <c r="M15055" s="2"/>
      <c r="N15055" s="2"/>
      <c r="O15055" s="2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</row>
    <row r="15056">
      <c r="A15056" s="2"/>
      <c r="B15056" s="2"/>
      <c r="C15056" s="2"/>
      <c r="D15056" s="2"/>
      <c r="E15056" s="2"/>
      <c r="F15056" s="2"/>
      <c r="G15056" s="2"/>
      <c r="H15056" s="2"/>
      <c r="I15056" s="2"/>
      <c r="J15056" s="2"/>
      <c r="K15056" s="2"/>
      <c r="L15056" s="2"/>
      <c r="M15056" s="2"/>
      <c r="N15056" s="2"/>
      <c r="O15056" s="2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</row>
    <row r="15057">
      <c r="A15057" s="2"/>
      <c r="B15057" s="2"/>
      <c r="C15057" s="2"/>
      <c r="D15057" s="2"/>
      <c r="E15057" s="2"/>
      <c r="F15057" s="2"/>
      <c r="G15057" s="2"/>
      <c r="H15057" s="2"/>
      <c r="I15057" s="2"/>
      <c r="J15057" s="2"/>
      <c r="K15057" s="2"/>
      <c r="L15057" s="2"/>
      <c r="M15057" s="2"/>
      <c r="N15057" s="2"/>
      <c r="O15057" s="2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</row>
    <row r="15058">
      <c r="A15058" s="2"/>
      <c r="B15058" s="2"/>
      <c r="C15058" s="2"/>
      <c r="D15058" s="2"/>
      <c r="E15058" s="2"/>
      <c r="F15058" s="2"/>
      <c r="G15058" s="2"/>
      <c r="H15058" s="2"/>
      <c r="I15058" s="2"/>
      <c r="J15058" s="2"/>
      <c r="K15058" s="2"/>
      <c r="L15058" s="2"/>
      <c r="M15058" s="2"/>
      <c r="N15058" s="2"/>
      <c r="O15058" s="2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</row>
    <row r="15059">
      <c r="A15059" s="2"/>
      <c r="B15059" s="2"/>
      <c r="C15059" s="2"/>
      <c r="D15059" s="2"/>
      <c r="E15059" s="2"/>
      <c r="F15059" s="2"/>
      <c r="G15059" s="2"/>
      <c r="H15059" s="2"/>
      <c r="I15059" s="2"/>
      <c r="J15059" s="2"/>
      <c r="K15059" s="2"/>
      <c r="L15059" s="2"/>
      <c r="M15059" s="2"/>
      <c r="N15059" s="2"/>
      <c r="O15059" s="2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</row>
    <row r="15060">
      <c r="A15060" s="2"/>
      <c r="B15060" s="2"/>
      <c r="C15060" s="2"/>
      <c r="D15060" s="2"/>
      <c r="E15060" s="2"/>
      <c r="F15060" s="2"/>
      <c r="G15060" s="2"/>
      <c r="H15060" s="2"/>
      <c r="I15060" s="2"/>
      <c r="J15060" s="2"/>
      <c r="K15060" s="2"/>
      <c r="L15060" s="2"/>
      <c r="M15060" s="2"/>
      <c r="N15060" s="2"/>
      <c r="O15060" s="2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</row>
    <row r="15061">
      <c r="A15061" s="2"/>
      <c r="B15061" s="2"/>
      <c r="C15061" s="2"/>
      <c r="D15061" s="2"/>
      <c r="E15061" s="2"/>
      <c r="F15061" s="2"/>
      <c r="G15061" s="2"/>
      <c r="H15061" s="2"/>
      <c r="I15061" s="2"/>
      <c r="J15061" s="2"/>
      <c r="K15061" s="2"/>
      <c r="L15061" s="2"/>
      <c r="M15061" s="2"/>
      <c r="N15061" s="2"/>
      <c r="O15061" s="2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</row>
    <row r="15062">
      <c r="A15062" s="2"/>
      <c r="B15062" s="2"/>
      <c r="C15062" s="2"/>
      <c r="D15062" s="2"/>
      <c r="E15062" s="2"/>
      <c r="F15062" s="2"/>
      <c r="G15062" s="2"/>
      <c r="H15062" s="2"/>
      <c r="I15062" s="2"/>
      <c r="J15062" s="2"/>
      <c r="K15062" s="2"/>
      <c r="L15062" s="2"/>
      <c r="M15062" s="2"/>
      <c r="N15062" s="2"/>
      <c r="O15062" s="2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</row>
    <row r="15063">
      <c r="A15063" s="2"/>
      <c r="B15063" s="2"/>
      <c r="C15063" s="2"/>
      <c r="D15063" s="2"/>
      <c r="E15063" s="2"/>
      <c r="F15063" s="2"/>
      <c r="G15063" s="2"/>
      <c r="H15063" s="2"/>
      <c r="I15063" s="2"/>
      <c r="J15063" s="2"/>
      <c r="K15063" s="2"/>
      <c r="L15063" s="2"/>
      <c r="M15063" s="2"/>
      <c r="N15063" s="2"/>
      <c r="O15063" s="2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</row>
    <row r="15064">
      <c r="A15064" s="2"/>
      <c r="B15064" s="2"/>
      <c r="C15064" s="2"/>
      <c r="D15064" s="2"/>
      <c r="E15064" s="2"/>
      <c r="F15064" s="2"/>
      <c r="G15064" s="2"/>
      <c r="H15064" s="2"/>
      <c r="I15064" s="2"/>
      <c r="J15064" s="2"/>
      <c r="K15064" s="2"/>
      <c r="L15064" s="2"/>
      <c r="M15064" s="2"/>
      <c r="N15064" s="2"/>
      <c r="O15064" s="2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</row>
    <row r="15065">
      <c r="A15065" s="2"/>
      <c r="B15065" s="2"/>
      <c r="C15065" s="2"/>
      <c r="D15065" s="2"/>
      <c r="E15065" s="2"/>
      <c r="F15065" s="2"/>
      <c r="G15065" s="2"/>
      <c r="H15065" s="2"/>
      <c r="I15065" s="2"/>
      <c r="J15065" s="2"/>
      <c r="K15065" s="2"/>
      <c r="L15065" s="2"/>
      <c r="M15065" s="2"/>
      <c r="N15065" s="2"/>
      <c r="O15065" s="2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</row>
    <row r="15066">
      <c r="A15066" s="2"/>
      <c r="B15066" s="2"/>
      <c r="C15066" s="2"/>
      <c r="D15066" s="2"/>
      <c r="E15066" s="2"/>
      <c r="F15066" s="2"/>
      <c r="G15066" s="2"/>
      <c r="H15066" s="2"/>
      <c r="I15066" s="2"/>
      <c r="J15066" s="2"/>
      <c r="K15066" s="2"/>
      <c r="L15066" s="2"/>
      <c r="M15066" s="2"/>
      <c r="N15066" s="2"/>
      <c r="O15066" s="2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</row>
    <row r="15067">
      <c r="A15067" s="2"/>
      <c r="B15067" s="2"/>
      <c r="C15067" s="2"/>
      <c r="D15067" s="2"/>
      <c r="E15067" s="2"/>
      <c r="F15067" s="2"/>
      <c r="G15067" s="2"/>
      <c r="H15067" s="2"/>
      <c r="I15067" s="2"/>
      <c r="J15067" s="2"/>
      <c r="K15067" s="2"/>
      <c r="L15067" s="2"/>
      <c r="M15067" s="2"/>
      <c r="N15067" s="2"/>
      <c r="O15067" s="2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</row>
    <row r="15068">
      <c r="A15068" s="2"/>
      <c r="B15068" s="2"/>
      <c r="C15068" s="2"/>
      <c r="D15068" s="2"/>
      <c r="E15068" s="2"/>
      <c r="F15068" s="2"/>
      <c r="G15068" s="2"/>
      <c r="H15068" s="2"/>
      <c r="I15068" s="2"/>
      <c r="J15068" s="2"/>
      <c r="K15068" s="2"/>
      <c r="L15068" s="2"/>
      <c r="M15068" s="2"/>
      <c r="N15068" s="2"/>
      <c r="O15068" s="2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</row>
    <row r="15069">
      <c r="A15069" s="2"/>
      <c r="B15069" s="2"/>
      <c r="C15069" s="2"/>
      <c r="D15069" s="2"/>
      <c r="E15069" s="2"/>
      <c r="F15069" s="2"/>
      <c r="G15069" s="2"/>
      <c r="H15069" s="2"/>
      <c r="I15069" s="2"/>
      <c r="J15069" s="2"/>
      <c r="K15069" s="2"/>
      <c r="L15069" s="2"/>
      <c r="M15069" s="2"/>
      <c r="N15069" s="2"/>
      <c r="O15069" s="2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</row>
    <row r="15070">
      <c r="A15070" s="2"/>
      <c r="B15070" s="2"/>
      <c r="C15070" s="2"/>
      <c r="D15070" s="2"/>
      <c r="E15070" s="2"/>
      <c r="F15070" s="2"/>
      <c r="G15070" s="2"/>
      <c r="H15070" s="2"/>
      <c r="I15070" s="2"/>
      <c r="J15070" s="2"/>
      <c r="K15070" s="2"/>
      <c r="L15070" s="2"/>
      <c r="M15070" s="2"/>
      <c r="N15070" s="2"/>
      <c r="O15070" s="2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</row>
    <row r="15071">
      <c r="A15071" s="2"/>
      <c r="B15071" s="2"/>
      <c r="C15071" s="2"/>
      <c r="D15071" s="2"/>
      <c r="E15071" s="2"/>
      <c r="F15071" s="2"/>
      <c r="G15071" s="2"/>
      <c r="H15071" s="2"/>
      <c r="I15071" s="2"/>
      <c r="J15071" s="2"/>
      <c r="K15071" s="2"/>
      <c r="L15071" s="2"/>
      <c r="M15071" s="2"/>
      <c r="N15071" s="2"/>
      <c r="O15071" s="2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</row>
    <row r="15072">
      <c r="A15072" s="2"/>
      <c r="B15072" s="2"/>
      <c r="C15072" s="2"/>
      <c r="D15072" s="2"/>
      <c r="E15072" s="2"/>
      <c r="F15072" s="2"/>
      <c r="G15072" s="2"/>
      <c r="H15072" s="2"/>
      <c r="I15072" s="2"/>
      <c r="J15072" s="2"/>
      <c r="K15072" s="2"/>
      <c r="L15072" s="2"/>
      <c r="M15072" s="2"/>
      <c r="N15072" s="2"/>
      <c r="O15072" s="2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</row>
    <row r="15073">
      <c r="A15073" s="2"/>
      <c r="B15073" s="2"/>
      <c r="C15073" s="2"/>
      <c r="D15073" s="2"/>
      <c r="E15073" s="2"/>
      <c r="F15073" s="2"/>
      <c r="G15073" s="2"/>
      <c r="H15073" s="2"/>
      <c r="I15073" s="2"/>
      <c r="J15073" s="2"/>
      <c r="K15073" s="2"/>
      <c r="L15073" s="2"/>
      <c r="M15073" s="2"/>
      <c r="N15073" s="2"/>
      <c r="O15073" s="2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</row>
    <row r="15074">
      <c r="A15074" s="2"/>
      <c r="B15074" s="2"/>
      <c r="C15074" s="2"/>
      <c r="D15074" s="2"/>
      <c r="E15074" s="2"/>
      <c r="F15074" s="2"/>
      <c r="G15074" s="2"/>
      <c r="H15074" s="2"/>
      <c r="I15074" s="2"/>
      <c r="J15074" s="2"/>
      <c r="K15074" s="2"/>
      <c r="L15074" s="2"/>
      <c r="M15074" s="2"/>
      <c r="N15074" s="2"/>
      <c r="O15074" s="2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</row>
    <row r="15075">
      <c r="A15075" s="2"/>
      <c r="B15075" s="2"/>
      <c r="C15075" s="2"/>
      <c r="D15075" s="2"/>
      <c r="E15075" s="2"/>
      <c r="F15075" s="2"/>
      <c r="G15075" s="2"/>
      <c r="H15075" s="2"/>
      <c r="I15075" s="2"/>
      <c r="J15075" s="2"/>
      <c r="K15075" s="2"/>
      <c r="L15075" s="2"/>
      <c r="M15075" s="2"/>
      <c r="N15075" s="2"/>
      <c r="O15075" s="2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</row>
    <row r="15076">
      <c r="A15076" s="2"/>
      <c r="B15076" s="2"/>
      <c r="C15076" s="2"/>
      <c r="D15076" s="2"/>
      <c r="E15076" s="2"/>
      <c r="F15076" s="2"/>
      <c r="G15076" s="2"/>
      <c r="H15076" s="2"/>
      <c r="I15076" s="2"/>
      <c r="J15076" s="2"/>
      <c r="K15076" s="2"/>
      <c r="L15076" s="2"/>
      <c r="M15076" s="2"/>
      <c r="N15076" s="2"/>
      <c r="O15076" s="2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</row>
    <row r="15077">
      <c r="A15077" s="2"/>
      <c r="B15077" s="2"/>
      <c r="C15077" s="2"/>
      <c r="D15077" s="2"/>
      <c r="E15077" s="2"/>
      <c r="F15077" s="2"/>
      <c r="G15077" s="2"/>
      <c r="H15077" s="2"/>
      <c r="I15077" s="2"/>
      <c r="J15077" s="2"/>
      <c r="K15077" s="2"/>
      <c r="L15077" s="2"/>
      <c r="M15077" s="2"/>
      <c r="N15077" s="2"/>
      <c r="O15077" s="2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</row>
    <row r="15078">
      <c r="A15078" s="2"/>
      <c r="B15078" s="2"/>
      <c r="C15078" s="2"/>
      <c r="D15078" s="2"/>
      <c r="E15078" s="2"/>
      <c r="F15078" s="2"/>
      <c r="G15078" s="2"/>
      <c r="H15078" s="2"/>
      <c r="I15078" s="2"/>
      <c r="J15078" s="2"/>
      <c r="K15078" s="2"/>
      <c r="L15078" s="2"/>
      <c r="M15078" s="2"/>
      <c r="N15078" s="2"/>
      <c r="O15078" s="2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</row>
    <row r="15079">
      <c r="A15079" s="2"/>
      <c r="B15079" s="2"/>
      <c r="C15079" s="2"/>
      <c r="D15079" s="2"/>
      <c r="E15079" s="2"/>
      <c r="F15079" s="2"/>
      <c r="G15079" s="2"/>
      <c r="H15079" s="2"/>
      <c r="I15079" s="2"/>
      <c r="J15079" s="2"/>
      <c r="K15079" s="2"/>
      <c r="L15079" s="2"/>
      <c r="M15079" s="2"/>
      <c r="N15079" s="2"/>
      <c r="O15079" s="2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</row>
    <row r="15080">
      <c r="A15080" s="2"/>
      <c r="B15080" s="2"/>
      <c r="C15080" s="2"/>
      <c r="D15080" s="2"/>
      <c r="E15080" s="2"/>
      <c r="F15080" s="2"/>
      <c r="G15080" s="2"/>
      <c r="H15080" s="2"/>
      <c r="I15080" s="2"/>
      <c r="J15080" s="2"/>
      <c r="K15080" s="2"/>
      <c r="L15080" s="2"/>
      <c r="M15080" s="2"/>
      <c r="N15080" s="2"/>
      <c r="O15080" s="2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</row>
    <row r="15081">
      <c r="A15081" s="2"/>
      <c r="B15081" s="2"/>
      <c r="C15081" s="2"/>
      <c r="D15081" s="2"/>
      <c r="E15081" s="2"/>
      <c r="F15081" s="2"/>
      <c r="G15081" s="2"/>
      <c r="H15081" s="2"/>
      <c r="I15081" s="2"/>
      <c r="J15081" s="2"/>
      <c r="K15081" s="2"/>
      <c r="L15081" s="2"/>
      <c r="M15081" s="2"/>
      <c r="N15081" s="2"/>
      <c r="O15081" s="2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</row>
    <row r="15082">
      <c r="A15082" s="2"/>
      <c r="B15082" s="2"/>
      <c r="C15082" s="2"/>
      <c r="D15082" s="2"/>
      <c r="E15082" s="2"/>
      <c r="F15082" s="2"/>
      <c r="G15082" s="2"/>
      <c r="H15082" s="2"/>
      <c r="I15082" s="2"/>
      <c r="J15082" s="2"/>
      <c r="K15082" s="2"/>
      <c r="L15082" s="2"/>
      <c r="M15082" s="2"/>
      <c r="N15082" s="2"/>
      <c r="O15082" s="2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</row>
    <row r="15083">
      <c r="A15083" s="2"/>
      <c r="B15083" s="2"/>
      <c r="C15083" s="2"/>
      <c r="D15083" s="2"/>
      <c r="E15083" s="2"/>
      <c r="F15083" s="2"/>
      <c r="G15083" s="2"/>
      <c r="H15083" s="2"/>
      <c r="I15083" s="2"/>
      <c r="J15083" s="2"/>
      <c r="K15083" s="2"/>
      <c r="L15083" s="2"/>
      <c r="M15083" s="2"/>
      <c r="N15083" s="2"/>
      <c r="O15083" s="2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</row>
    <row r="15084">
      <c r="A15084" s="2"/>
      <c r="B15084" s="2"/>
      <c r="C15084" s="2"/>
      <c r="D15084" s="2"/>
      <c r="E15084" s="2"/>
      <c r="F15084" s="2"/>
      <c r="G15084" s="2"/>
      <c r="H15084" s="2"/>
      <c r="I15084" s="2"/>
      <c r="J15084" s="2"/>
      <c r="K15084" s="2"/>
      <c r="L15084" s="2"/>
      <c r="M15084" s="2"/>
      <c r="N15084" s="2"/>
      <c r="O15084" s="2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</row>
    <row r="15085">
      <c r="A15085" s="2"/>
      <c r="B15085" s="2"/>
      <c r="C15085" s="2"/>
      <c r="D15085" s="2"/>
      <c r="E15085" s="2"/>
      <c r="F15085" s="2"/>
      <c r="G15085" s="2"/>
      <c r="H15085" s="2"/>
      <c r="I15085" s="2"/>
      <c r="J15085" s="2"/>
      <c r="K15085" s="2"/>
      <c r="L15085" s="2"/>
      <c r="M15085" s="2"/>
      <c r="N15085" s="2"/>
      <c r="O15085" s="2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</row>
    <row r="15086">
      <c r="A15086" s="2"/>
      <c r="B15086" s="2"/>
      <c r="C15086" s="2"/>
      <c r="D15086" s="2"/>
      <c r="E15086" s="2"/>
      <c r="F15086" s="2"/>
      <c r="G15086" s="2"/>
      <c r="H15086" s="2"/>
      <c r="I15086" s="2"/>
      <c r="J15086" s="2"/>
      <c r="K15086" s="2"/>
      <c r="L15086" s="2"/>
      <c r="M15086" s="2"/>
      <c r="N15086" s="2"/>
      <c r="O15086" s="2"/>
      <c r="P15086" s="2"/>
      <c r="Q15086" s="2"/>
      <c r="R15086" s="2"/>
      <c r="S15086" s="2"/>
      <c r="T15086" s="2"/>
      <c r="U15086" s="2"/>
      <c r="V15086" s="2"/>
      <c r="W15086" s="2"/>
      <c r="X15086" s="2"/>
      <c r="Y15086" s="2"/>
      <c r="Z15086" s="2"/>
    </row>
    <row r="15087">
      <c r="A15087" s="2"/>
      <c r="B15087" s="2"/>
      <c r="C15087" s="2"/>
      <c r="D15087" s="2"/>
      <c r="E15087" s="2"/>
      <c r="F15087" s="2"/>
      <c r="G15087" s="2"/>
      <c r="H15087" s="2"/>
      <c r="I15087" s="2"/>
      <c r="J15087" s="2"/>
      <c r="K15087" s="2"/>
      <c r="L15087" s="2"/>
      <c r="M15087" s="2"/>
      <c r="N15087" s="2"/>
      <c r="O15087" s="2"/>
      <c r="P15087" s="2"/>
      <c r="Q15087" s="2"/>
      <c r="R15087" s="2"/>
      <c r="S15087" s="2"/>
      <c r="T15087" s="2"/>
      <c r="U15087" s="2"/>
      <c r="V15087" s="2"/>
      <c r="W15087" s="2"/>
      <c r="X15087" s="2"/>
      <c r="Y15087" s="2"/>
      <c r="Z15087" s="2"/>
    </row>
    <row r="15088">
      <c r="A15088" s="2"/>
      <c r="B15088" s="2"/>
      <c r="C15088" s="2"/>
      <c r="D15088" s="2"/>
      <c r="E15088" s="2"/>
      <c r="F15088" s="2"/>
      <c r="G15088" s="2"/>
      <c r="H15088" s="2"/>
      <c r="I15088" s="2"/>
      <c r="J15088" s="2"/>
      <c r="K15088" s="2"/>
      <c r="L15088" s="2"/>
      <c r="M15088" s="2"/>
      <c r="N15088" s="2"/>
      <c r="O15088" s="2"/>
      <c r="P15088" s="2"/>
      <c r="Q15088" s="2"/>
      <c r="R15088" s="2"/>
      <c r="S15088" s="2"/>
      <c r="T15088" s="2"/>
      <c r="U15088" s="2"/>
      <c r="V15088" s="2"/>
      <c r="W15088" s="2"/>
      <c r="X15088" s="2"/>
      <c r="Y15088" s="2"/>
      <c r="Z15088" s="2"/>
    </row>
    <row r="15089">
      <c r="A15089" s="2"/>
      <c r="B15089" s="2"/>
      <c r="C15089" s="2"/>
      <c r="D15089" s="2"/>
      <c r="E15089" s="2"/>
      <c r="F15089" s="2"/>
      <c r="G15089" s="2"/>
      <c r="H15089" s="2"/>
      <c r="I15089" s="2"/>
      <c r="J15089" s="2"/>
      <c r="K15089" s="2"/>
      <c r="L15089" s="2"/>
      <c r="M15089" s="2"/>
      <c r="N15089" s="2"/>
      <c r="O15089" s="2"/>
      <c r="P15089" s="2"/>
      <c r="Q15089" s="2"/>
      <c r="R15089" s="2"/>
      <c r="S15089" s="2"/>
      <c r="T15089" s="2"/>
      <c r="U15089" s="2"/>
      <c r="V15089" s="2"/>
      <c r="W15089" s="2"/>
      <c r="X15089" s="2"/>
      <c r="Y15089" s="2"/>
      <c r="Z15089" s="2"/>
    </row>
    <row r="15090">
      <c r="A15090" s="2"/>
      <c r="B15090" s="2"/>
      <c r="C15090" s="2"/>
      <c r="D15090" s="2"/>
      <c r="E15090" s="2"/>
      <c r="F15090" s="2"/>
      <c r="G15090" s="2"/>
      <c r="H15090" s="2"/>
      <c r="I15090" s="2"/>
      <c r="J15090" s="2"/>
      <c r="K15090" s="2"/>
      <c r="L15090" s="2"/>
      <c r="M15090" s="2"/>
      <c r="N15090" s="2"/>
      <c r="O15090" s="2"/>
      <c r="P15090" s="2"/>
      <c r="Q15090" s="2"/>
      <c r="R15090" s="2"/>
      <c r="S15090" s="2"/>
      <c r="T15090" s="2"/>
      <c r="U15090" s="2"/>
      <c r="V15090" s="2"/>
      <c r="W15090" s="2"/>
      <c r="X15090" s="2"/>
      <c r="Y15090" s="2"/>
      <c r="Z15090" s="2"/>
    </row>
    <row r="15091">
      <c r="A15091" s="2"/>
      <c r="B15091" s="2"/>
      <c r="C15091" s="2"/>
      <c r="D15091" s="2"/>
      <c r="E15091" s="2"/>
      <c r="F15091" s="2"/>
      <c r="G15091" s="2"/>
      <c r="H15091" s="2"/>
      <c r="I15091" s="2"/>
      <c r="J15091" s="2"/>
      <c r="K15091" s="2"/>
      <c r="L15091" s="2"/>
      <c r="M15091" s="2"/>
      <c r="N15091" s="2"/>
      <c r="O15091" s="2"/>
      <c r="P15091" s="2"/>
      <c r="Q15091" s="2"/>
      <c r="R15091" s="2"/>
      <c r="S15091" s="2"/>
      <c r="T15091" s="2"/>
      <c r="U15091" s="2"/>
      <c r="V15091" s="2"/>
      <c r="W15091" s="2"/>
      <c r="X15091" s="2"/>
      <c r="Y15091" s="2"/>
      <c r="Z15091" s="2"/>
    </row>
    <row r="15092">
      <c r="A15092" s="2"/>
      <c r="B15092" s="2"/>
      <c r="C15092" s="2"/>
      <c r="D15092" s="2"/>
      <c r="E15092" s="2"/>
      <c r="F15092" s="2"/>
      <c r="G15092" s="2"/>
      <c r="H15092" s="2"/>
      <c r="I15092" s="2"/>
      <c r="J15092" s="2"/>
      <c r="K15092" s="2"/>
      <c r="L15092" s="2"/>
      <c r="M15092" s="2"/>
      <c r="N15092" s="2"/>
      <c r="O15092" s="2"/>
      <c r="P15092" s="2"/>
      <c r="Q15092" s="2"/>
      <c r="R15092" s="2"/>
      <c r="S15092" s="2"/>
      <c r="T15092" s="2"/>
      <c r="U15092" s="2"/>
      <c r="V15092" s="2"/>
      <c r="W15092" s="2"/>
      <c r="X15092" s="2"/>
      <c r="Y15092" s="2"/>
      <c r="Z15092" s="2"/>
    </row>
    <row r="15093">
      <c r="A15093" s="2"/>
      <c r="B15093" s="2"/>
      <c r="C15093" s="2"/>
      <c r="D15093" s="2"/>
      <c r="E15093" s="2"/>
      <c r="F15093" s="2"/>
      <c r="G15093" s="2"/>
      <c r="H15093" s="2"/>
      <c r="I15093" s="2"/>
      <c r="J15093" s="2"/>
      <c r="K15093" s="2"/>
      <c r="L15093" s="2"/>
      <c r="M15093" s="2"/>
      <c r="N15093" s="2"/>
      <c r="O15093" s="2"/>
      <c r="P15093" s="2"/>
      <c r="Q15093" s="2"/>
      <c r="R15093" s="2"/>
      <c r="S15093" s="2"/>
      <c r="T15093" s="2"/>
      <c r="U15093" s="2"/>
      <c r="V15093" s="2"/>
      <c r="W15093" s="2"/>
      <c r="X15093" s="2"/>
      <c r="Y15093" s="2"/>
      <c r="Z15093" s="2"/>
    </row>
    <row r="15094">
      <c r="A15094" s="2"/>
      <c r="B15094" s="2"/>
      <c r="C15094" s="2"/>
      <c r="D15094" s="2"/>
      <c r="E15094" s="2"/>
      <c r="F15094" s="2"/>
      <c r="G15094" s="2"/>
      <c r="H15094" s="2"/>
      <c r="I15094" s="2"/>
      <c r="J15094" s="2"/>
      <c r="K15094" s="2"/>
      <c r="L15094" s="2"/>
      <c r="M15094" s="2"/>
      <c r="N15094" s="2"/>
      <c r="O15094" s="2"/>
      <c r="P15094" s="2"/>
      <c r="Q15094" s="2"/>
      <c r="R15094" s="2"/>
      <c r="S15094" s="2"/>
      <c r="T15094" s="2"/>
      <c r="U15094" s="2"/>
      <c r="V15094" s="2"/>
      <c r="W15094" s="2"/>
      <c r="X15094" s="2"/>
      <c r="Y15094" s="2"/>
      <c r="Z15094" s="2"/>
    </row>
    <row r="15095">
      <c r="A15095" s="2"/>
      <c r="B15095" s="2"/>
      <c r="C15095" s="2"/>
      <c r="D15095" s="2"/>
      <c r="E15095" s="2"/>
      <c r="F15095" s="2"/>
      <c r="G15095" s="2"/>
      <c r="H15095" s="2"/>
      <c r="I15095" s="2"/>
      <c r="J15095" s="2"/>
      <c r="K15095" s="2"/>
      <c r="L15095" s="2"/>
      <c r="M15095" s="2"/>
      <c r="N15095" s="2"/>
      <c r="O15095" s="2"/>
      <c r="P15095" s="2"/>
      <c r="Q15095" s="2"/>
      <c r="R15095" s="2"/>
      <c r="S15095" s="2"/>
      <c r="T15095" s="2"/>
      <c r="U15095" s="2"/>
      <c r="V15095" s="2"/>
      <c r="W15095" s="2"/>
      <c r="X15095" s="2"/>
      <c r="Y15095" s="2"/>
      <c r="Z15095" s="2"/>
    </row>
    <row r="15096">
      <c r="A15096" s="2"/>
      <c r="B15096" s="2"/>
      <c r="C15096" s="2"/>
      <c r="D15096" s="2"/>
      <c r="E15096" s="2"/>
      <c r="F15096" s="2"/>
      <c r="G15096" s="2"/>
      <c r="H15096" s="2"/>
      <c r="I15096" s="2"/>
      <c r="J15096" s="2"/>
      <c r="K15096" s="2"/>
      <c r="L15096" s="2"/>
      <c r="M15096" s="2"/>
      <c r="N15096" s="2"/>
      <c r="O15096" s="2"/>
      <c r="P15096" s="2"/>
      <c r="Q15096" s="2"/>
      <c r="R15096" s="2"/>
      <c r="S15096" s="2"/>
      <c r="T15096" s="2"/>
      <c r="U15096" s="2"/>
      <c r="V15096" s="2"/>
      <c r="W15096" s="2"/>
      <c r="X15096" s="2"/>
      <c r="Y15096" s="2"/>
      <c r="Z15096" s="2"/>
    </row>
    <row r="15097">
      <c r="A15097" s="2"/>
      <c r="B15097" s="2"/>
      <c r="C15097" s="2"/>
      <c r="D15097" s="2"/>
      <c r="E15097" s="2"/>
      <c r="F15097" s="2"/>
      <c r="G15097" s="2"/>
      <c r="H15097" s="2"/>
      <c r="I15097" s="2"/>
      <c r="J15097" s="2"/>
      <c r="K15097" s="2"/>
      <c r="L15097" s="2"/>
      <c r="M15097" s="2"/>
      <c r="N15097" s="2"/>
      <c r="O15097" s="2"/>
      <c r="P15097" s="2"/>
      <c r="Q15097" s="2"/>
      <c r="R15097" s="2"/>
      <c r="S15097" s="2"/>
      <c r="T15097" s="2"/>
      <c r="U15097" s="2"/>
      <c r="V15097" s="2"/>
      <c r="W15097" s="2"/>
      <c r="X15097" s="2"/>
      <c r="Y15097" s="2"/>
      <c r="Z15097" s="2"/>
    </row>
    <row r="15098">
      <c r="A15098" s="2"/>
      <c r="B15098" s="2"/>
      <c r="C15098" s="2"/>
      <c r="D15098" s="2"/>
      <c r="E15098" s="2"/>
      <c r="F15098" s="2"/>
      <c r="G15098" s="2"/>
      <c r="H15098" s="2"/>
      <c r="I15098" s="2"/>
      <c r="J15098" s="2"/>
      <c r="K15098" s="2"/>
      <c r="L15098" s="2"/>
      <c r="M15098" s="2"/>
      <c r="N15098" s="2"/>
      <c r="O15098" s="2"/>
      <c r="P15098" s="2"/>
      <c r="Q15098" s="2"/>
      <c r="R15098" s="2"/>
      <c r="S15098" s="2"/>
      <c r="T15098" s="2"/>
      <c r="U15098" s="2"/>
      <c r="V15098" s="2"/>
      <c r="W15098" s="2"/>
      <c r="X15098" s="2"/>
      <c r="Y15098" s="2"/>
      <c r="Z15098" s="2"/>
    </row>
    <row r="15099">
      <c r="A15099" s="2"/>
      <c r="B15099" s="2"/>
      <c r="C15099" s="2"/>
      <c r="D15099" s="2"/>
      <c r="E15099" s="2"/>
      <c r="F15099" s="2"/>
      <c r="G15099" s="2"/>
      <c r="H15099" s="2"/>
      <c r="I15099" s="2"/>
      <c r="J15099" s="2"/>
      <c r="K15099" s="2"/>
      <c r="L15099" s="2"/>
      <c r="M15099" s="2"/>
      <c r="N15099" s="2"/>
      <c r="O15099" s="2"/>
      <c r="P15099" s="2"/>
      <c r="Q15099" s="2"/>
      <c r="R15099" s="2"/>
      <c r="S15099" s="2"/>
      <c r="T15099" s="2"/>
      <c r="U15099" s="2"/>
      <c r="V15099" s="2"/>
      <c r="W15099" s="2"/>
      <c r="X15099" s="2"/>
      <c r="Y15099" s="2"/>
      <c r="Z15099" s="2"/>
    </row>
    <row r="15100">
      <c r="A15100" s="2"/>
      <c r="B15100" s="2"/>
      <c r="C15100" s="2"/>
      <c r="D15100" s="2"/>
      <c r="E15100" s="2"/>
      <c r="F15100" s="2"/>
      <c r="G15100" s="2"/>
      <c r="H15100" s="2"/>
      <c r="I15100" s="2"/>
      <c r="J15100" s="2"/>
      <c r="K15100" s="2"/>
      <c r="L15100" s="2"/>
      <c r="M15100" s="2"/>
      <c r="N15100" s="2"/>
      <c r="O15100" s="2"/>
      <c r="P15100" s="2"/>
      <c r="Q15100" s="2"/>
      <c r="R15100" s="2"/>
      <c r="S15100" s="2"/>
      <c r="T15100" s="2"/>
      <c r="U15100" s="2"/>
      <c r="V15100" s="2"/>
      <c r="W15100" s="2"/>
      <c r="X15100" s="2"/>
      <c r="Y15100" s="2"/>
      <c r="Z15100" s="2"/>
    </row>
    <row r="15101">
      <c r="A15101" s="2"/>
      <c r="B15101" s="2"/>
      <c r="C15101" s="2"/>
      <c r="D15101" s="2"/>
      <c r="E15101" s="2"/>
      <c r="F15101" s="2"/>
      <c r="G15101" s="2"/>
      <c r="H15101" s="2"/>
      <c r="I15101" s="2"/>
      <c r="J15101" s="2"/>
      <c r="K15101" s="2"/>
      <c r="L15101" s="2"/>
      <c r="M15101" s="2"/>
      <c r="N15101" s="2"/>
      <c r="O15101" s="2"/>
      <c r="P15101" s="2"/>
      <c r="Q15101" s="2"/>
      <c r="R15101" s="2"/>
      <c r="S15101" s="2"/>
      <c r="T15101" s="2"/>
      <c r="U15101" s="2"/>
      <c r="V15101" s="2"/>
      <c r="W15101" s="2"/>
      <c r="X15101" s="2"/>
      <c r="Y15101" s="2"/>
      <c r="Z15101" s="2"/>
    </row>
    <row r="15102">
      <c r="A15102" s="2"/>
      <c r="B15102" s="2"/>
      <c r="C15102" s="2"/>
      <c r="D15102" s="2"/>
      <c r="E15102" s="2"/>
      <c r="F15102" s="2"/>
      <c r="G15102" s="2"/>
      <c r="H15102" s="2"/>
      <c r="I15102" s="2"/>
      <c r="J15102" s="2"/>
      <c r="K15102" s="2"/>
      <c r="L15102" s="2"/>
      <c r="M15102" s="2"/>
      <c r="N15102" s="2"/>
      <c r="O15102" s="2"/>
      <c r="P15102" s="2"/>
      <c r="Q15102" s="2"/>
      <c r="R15102" s="2"/>
      <c r="S15102" s="2"/>
      <c r="T15102" s="2"/>
      <c r="U15102" s="2"/>
      <c r="V15102" s="2"/>
      <c r="W15102" s="2"/>
      <c r="X15102" s="2"/>
      <c r="Y15102" s="2"/>
      <c r="Z15102" s="2"/>
    </row>
    <row r="15103">
      <c r="A15103" s="2"/>
      <c r="B15103" s="2"/>
      <c r="C15103" s="2"/>
      <c r="D15103" s="2"/>
      <c r="E15103" s="2"/>
      <c r="F15103" s="2"/>
      <c r="G15103" s="2"/>
      <c r="H15103" s="2"/>
      <c r="I15103" s="2"/>
      <c r="J15103" s="2"/>
      <c r="K15103" s="2"/>
      <c r="L15103" s="2"/>
      <c r="M15103" s="2"/>
      <c r="N15103" s="2"/>
      <c r="O15103" s="2"/>
      <c r="P15103" s="2"/>
      <c r="Q15103" s="2"/>
      <c r="R15103" s="2"/>
      <c r="S15103" s="2"/>
      <c r="T15103" s="2"/>
      <c r="U15103" s="2"/>
      <c r="V15103" s="2"/>
      <c r="W15103" s="2"/>
      <c r="X15103" s="2"/>
      <c r="Y15103" s="2"/>
      <c r="Z15103" s="2"/>
    </row>
    <row r="15104">
      <c r="A15104" s="2"/>
      <c r="B15104" s="2"/>
      <c r="C15104" s="2"/>
      <c r="D15104" s="2"/>
      <c r="E15104" s="2"/>
      <c r="F15104" s="2"/>
      <c r="G15104" s="2"/>
      <c r="H15104" s="2"/>
      <c r="I15104" s="2"/>
      <c r="J15104" s="2"/>
      <c r="K15104" s="2"/>
      <c r="L15104" s="2"/>
      <c r="M15104" s="2"/>
      <c r="N15104" s="2"/>
      <c r="O15104" s="2"/>
      <c r="P15104" s="2"/>
      <c r="Q15104" s="2"/>
      <c r="R15104" s="2"/>
      <c r="S15104" s="2"/>
      <c r="T15104" s="2"/>
      <c r="U15104" s="2"/>
      <c r="V15104" s="2"/>
      <c r="W15104" s="2"/>
      <c r="X15104" s="2"/>
      <c r="Y15104" s="2"/>
      <c r="Z15104" s="2"/>
    </row>
    <row r="15105">
      <c r="A15105" s="2"/>
      <c r="B15105" s="2"/>
      <c r="C15105" s="2"/>
      <c r="D15105" s="2"/>
      <c r="E15105" s="2"/>
      <c r="F15105" s="2"/>
      <c r="G15105" s="2"/>
      <c r="H15105" s="2"/>
      <c r="I15105" s="2"/>
      <c r="J15105" s="2"/>
      <c r="K15105" s="2"/>
      <c r="L15105" s="2"/>
      <c r="M15105" s="2"/>
      <c r="N15105" s="2"/>
      <c r="O15105" s="2"/>
      <c r="P15105" s="2"/>
      <c r="Q15105" s="2"/>
      <c r="R15105" s="2"/>
      <c r="S15105" s="2"/>
      <c r="T15105" s="2"/>
      <c r="U15105" s="2"/>
      <c r="V15105" s="2"/>
      <c r="W15105" s="2"/>
      <c r="X15105" s="2"/>
      <c r="Y15105" s="2"/>
      <c r="Z15105" s="2"/>
    </row>
    <row r="15106">
      <c r="A15106" s="2"/>
      <c r="B15106" s="2"/>
      <c r="C15106" s="2"/>
      <c r="D15106" s="2"/>
      <c r="E15106" s="2"/>
      <c r="F15106" s="2"/>
      <c r="G15106" s="2"/>
      <c r="H15106" s="2"/>
      <c r="I15106" s="2"/>
      <c r="J15106" s="2"/>
      <c r="K15106" s="2"/>
      <c r="L15106" s="2"/>
      <c r="M15106" s="2"/>
      <c r="N15106" s="2"/>
      <c r="O15106" s="2"/>
      <c r="P15106" s="2"/>
      <c r="Q15106" s="2"/>
      <c r="R15106" s="2"/>
      <c r="S15106" s="2"/>
      <c r="T15106" s="2"/>
      <c r="U15106" s="2"/>
      <c r="V15106" s="2"/>
      <c r="W15106" s="2"/>
      <c r="X15106" s="2"/>
      <c r="Y15106" s="2"/>
      <c r="Z15106" s="2"/>
    </row>
    <row r="15107">
      <c r="A15107" s="2"/>
      <c r="B15107" s="2"/>
      <c r="C15107" s="2"/>
      <c r="D15107" s="2"/>
      <c r="E15107" s="2"/>
      <c r="F15107" s="2"/>
      <c r="G15107" s="2"/>
      <c r="H15107" s="2"/>
      <c r="I15107" s="2"/>
      <c r="J15107" s="2"/>
      <c r="K15107" s="2"/>
      <c r="L15107" s="2"/>
      <c r="M15107" s="2"/>
      <c r="N15107" s="2"/>
      <c r="O15107" s="2"/>
      <c r="P15107" s="2"/>
      <c r="Q15107" s="2"/>
      <c r="R15107" s="2"/>
      <c r="S15107" s="2"/>
      <c r="T15107" s="2"/>
      <c r="U15107" s="2"/>
      <c r="V15107" s="2"/>
      <c r="W15107" s="2"/>
      <c r="X15107" s="2"/>
      <c r="Y15107" s="2"/>
      <c r="Z15107" s="2"/>
    </row>
    <row r="15108">
      <c r="A15108" s="2"/>
      <c r="B15108" s="2"/>
      <c r="C15108" s="2"/>
      <c r="D15108" s="2"/>
      <c r="E15108" s="2"/>
      <c r="F15108" s="2"/>
      <c r="G15108" s="2"/>
      <c r="H15108" s="2"/>
      <c r="I15108" s="2"/>
      <c r="J15108" s="2"/>
      <c r="K15108" s="2"/>
      <c r="L15108" s="2"/>
      <c r="M15108" s="2"/>
      <c r="N15108" s="2"/>
      <c r="O15108" s="2"/>
      <c r="P15108" s="2"/>
      <c r="Q15108" s="2"/>
      <c r="R15108" s="2"/>
      <c r="S15108" s="2"/>
      <c r="T15108" s="2"/>
      <c r="U15108" s="2"/>
      <c r="V15108" s="2"/>
      <c r="W15108" s="2"/>
      <c r="X15108" s="2"/>
      <c r="Y15108" s="2"/>
      <c r="Z15108" s="2"/>
    </row>
    <row r="15109">
      <c r="A15109" s="2"/>
      <c r="B15109" s="2"/>
      <c r="C15109" s="2"/>
      <c r="D15109" s="2"/>
      <c r="E15109" s="2"/>
      <c r="F15109" s="2"/>
      <c r="G15109" s="2"/>
      <c r="H15109" s="2"/>
      <c r="I15109" s="2"/>
      <c r="J15109" s="2"/>
      <c r="K15109" s="2"/>
      <c r="L15109" s="2"/>
      <c r="M15109" s="2"/>
      <c r="N15109" s="2"/>
      <c r="O15109" s="2"/>
      <c r="P15109" s="2"/>
      <c r="Q15109" s="2"/>
      <c r="R15109" s="2"/>
      <c r="S15109" s="2"/>
      <c r="T15109" s="2"/>
      <c r="U15109" s="2"/>
      <c r="V15109" s="2"/>
      <c r="W15109" s="2"/>
      <c r="X15109" s="2"/>
      <c r="Y15109" s="2"/>
      <c r="Z15109" s="2"/>
    </row>
    <row r="15110">
      <c r="A15110" s="2"/>
      <c r="B15110" s="2"/>
      <c r="C15110" s="2"/>
      <c r="D15110" s="2"/>
      <c r="E15110" s="2"/>
      <c r="F15110" s="2"/>
      <c r="G15110" s="2"/>
      <c r="H15110" s="2"/>
      <c r="I15110" s="2"/>
      <c r="J15110" s="2"/>
      <c r="K15110" s="2"/>
      <c r="L15110" s="2"/>
      <c r="M15110" s="2"/>
      <c r="N15110" s="2"/>
      <c r="O15110" s="2"/>
      <c r="P15110" s="2"/>
      <c r="Q15110" s="2"/>
      <c r="R15110" s="2"/>
      <c r="S15110" s="2"/>
      <c r="T15110" s="2"/>
      <c r="U15110" s="2"/>
      <c r="V15110" s="2"/>
      <c r="W15110" s="2"/>
      <c r="X15110" s="2"/>
      <c r="Y15110" s="2"/>
      <c r="Z15110" s="2"/>
    </row>
    <row r="15111">
      <c r="A15111" s="2"/>
      <c r="B15111" s="2"/>
      <c r="C15111" s="2"/>
      <c r="D15111" s="2"/>
      <c r="E15111" s="2"/>
      <c r="F15111" s="2"/>
      <c r="G15111" s="2"/>
      <c r="H15111" s="2"/>
      <c r="I15111" s="2"/>
      <c r="J15111" s="2"/>
      <c r="K15111" s="2"/>
      <c r="L15111" s="2"/>
      <c r="M15111" s="2"/>
      <c r="N15111" s="2"/>
      <c r="O15111" s="2"/>
      <c r="P15111" s="2"/>
      <c r="Q15111" s="2"/>
      <c r="R15111" s="2"/>
      <c r="S15111" s="2"/>
      <c r="T15111" s="2"/>
      <c r="U15111" s="2"/>
      <c r="V15111" s="2"/>
      <c r="W15111" s="2"/>
      <c r="X15111" s="2"/>
      <c r="Y15111" s="2"/>
      <c r="Z15111" s="2"/>
    </row>
    <row r="15112">
      <c r="A15112" s="2"/>
      <c r="B15112" s="2"/>
      <c r="C15112" s="2"/>
      <c r="D15112" s="2"/>
      <c r="E15112" s="2"/>
      <c r="F15112" s="2"/>
      <c r="G15112" s="2"/>
      <c r="H15112" s="2"/>
      <c r="I15112" s="2"/>
      <c r="J15112" s="2"/>
      <c r="K15112" s="2"/>
      <c r="L15112" s="2"/>
      <c r="M15112" s="2"/>
      <c r="N15112" s="2"/>
      <c r="O15112" s="2"/>
      <c r="P15112" s="2"/>
      <c r="Q15112" s="2"/>
      <c r="R15112" s="2"/>
      <c r="S15112" s="2"/>
      <c r="T15112" s="2"/>
      <c r="U15112" s="2"/>
      <c r="V15112" s="2"/>
      <c r="W15112" s="2"/>
      <c r="X15112" s="2"/>
      <c r="Y15112" s="2"/>
      <c r="Z15112" s="2"/>
    </row>
    <row r="15113">
      <c r="A15113" s="2"/>
      <c r="B15113" s="2"/>
      <c r="C15113" s="2"/>
      <c r="D15113" s="2"/>
      <c r="E15113" s="2"/>
      <c r="F15113" s="2"/>
      <c r="G15113" s="2"/>
      <c r="H15113" s="2"/>
      <c r="I15113" s="2"/>
      <c r="J15113" s="2"/>
      <c r="K15113" s="2"/>
      <c r="L15113" s="2"/>
      <c r="M15113" s="2"/>
      <c r="N15113" s="2"/>
      <c r="O15113" s="2"/>
      <c r="P15113" s="2"/>
      <c r="Q15113" s="2"/>
      <c r="R15113" s="2"/>
      <c r="S15113" s="2"/>
      <c r="T15113" s="2"/>
      <c r="U15113" s="2"/>
      <c r="V15113" s="2"/>
      <c r="W15113" s="2"/>
      <c r="X15113" s="2"/>
      <c r="Y15113" s="2"/>
      <c r="Z15113" s="2"/>
    </row>
    <row r="15114">
      <c r="A15114" s="2"/>
      <c r="B15114" s="2"/>
      <c r="C15114" s="2"/>
      <c r="D15114" s="2"/>
      <c r="E15114" s="2"/>
      <c r="F15114" s="2"/>
      <c r="G15114" s="2"/>
      <c r="H15114" s="2"/>
      <c r="I15114" s="2"/>
      <c r="J15114" s="2"/>
      <c r="K15114" s="2"/>
      <c r="L15114" s="2"/>
      <c r="M15114" s="2"/>
      <c r="N15114" s="2"/>
      <c r="O15114" s="2"/>
      <c r="P15114" s="2"/>
      <c r="Q15114" s="2"/>
      <c r="R15114" s="2"/>
      <c r="S15114" s="2"/>
      <c r="T15114" s="2"/>
      <c r="U15114" s="2"/>
      <c r="V15114" s="2"/>
      <c r="W15114" s="2"/>
      <c r="X15114" s="2"/>
      <c r="Y15114" s="2"/>
      <c r="Z15114" s="2"/>
    </row>
    <row r="15115">
      <c r="A15115" s="2"/>
      <c r="B15115" s="2"/>
      <c r="C15115" s="2"/>
      <c r="D15115" s="2"/>
      <c r="E15115" s="2"/>
      <c r="F15115" s="2"/>
      <c r="G15115" s="2"/>
      <c r="H15115" s="2"/>
      <c r="I15115" s="2"/>
      <c r="J15115" s="2"/>
      <c r="K15115" s="2"/>
      <c r="L15115" s="2"/>
      <c r="M15115" s="2"/>
      <c r="N15115" s="2"/>
      <c r="O15115" s="2"/>
      <c r="P15115" s="2"/>
      <c r="Q15115" s="2"/>
      <c r="R15115" s="2"/>
      <c r="S15115" s="2"/>
      <c r="T15115" s="2"/>
      <c r="U15115" s="2"/>
      <c r="V15115" s="2"/>
      <c r="W15115" s="2"/>
      <c r="X15115" s="2"/>
      <c r="Y15115" s="2"/>
      <c r="Z15115" s="2"/>
    </row>
    <row r="15116">
      <c r="A15116" s="2"/>
      <c r="B15116" s="2"/>
      <c r="C15116" s="2"/>
      <c r="D15116" s="2"/>
      <c r="E15116" s="2"/>
      <c r="F15116" s="2"/>
      <c r="G15116" s="2"/>
      <c r="H15116" s="2"/>
      <c r="I15116" s="2"/>
      <c r="J15116" s="2"/>
      <c r="K15116" s="2"/>
      <c r="L15116" s="2"/>
      <c r="M15116" s="2"/>
      <c r="N15116" s="2"/>
      <c r="O15116" s="2"/>
      <c r="P15116" s="2"/>
      <c r="Q15116" s="2"/>
      <c r="R15116" s="2"/>
      <c r="S15116" s="2"/>
      <c r="T15116" s="2"/>
      <c r="U15116" s="2"/>
      <c r="V15116" s="2"/>
      <c r="W15116" s="2"/>
      <c r="X15116" s="2"/>
      <c r="Y15116" s="2"/>
      <c r="Z15116" s="2"/>
    </row>
    <row r="15117">
      <c r="A15117" s="2"/>
      <c r="B15117" s="2"/>
      <c r="C15117" s="2"/>
      <c r="D15117" s="2"/>
      <c r="E15117" s="2"/>
      <c r="F15117" s="2"/>
      <c r="G15117" s="2"/>
      <c r="H15117" s="2"/>
      <c r="I15117" s="2"/>
      <c r="J15117" s="2"/>
      <c r="K15117" s="2"/>
      <c r="L15117" s="2"/>
      <c r="M15117" s="2"/>
      <c r="N15117" s="2"/>
      <c r="O15117" s="2"/>
      <c r="P15117" s="2"/>
      <c r="Q15117" s="2"/>
      <c r="R15117" s="2"/>
      <c r="S15117" s="2"/>
      <c r="T15117" s="2"/>
      <c r="U15117" s="2"/>
      <c r="V15117" s="2"/>
      <c r="W15117" s="2"/>
      <c r="X15117" s="2"/>
      <c r="Y15117" s="2"/>
      <c r="Z15117" s="2"/>
    </row>
    <row r="15118">
      <c r="A15118" s="2"/>
      <c r="B15118" s="2"/>
      <c r="C15118" s="2"/>
      <c r="D15118" s="2"/>
      <c r="E15118" s="2"/>
      <c r="F15118" s="2"/>
      <c r="G15118" s="2"/>
      <c r="H15118" s="2"/>
      <c r="I15118" s="2"/>
      <c r="J15118" s="2"/>
      <c r="K15118" s="2"/>
      <c r="L15118" s="2"/>
      <c r="M15118" s="2"/>
      <c r="N15118" s="2"/>
      <c r="O15118" s="2"/>
      <c r="P15118" s="2"/>
      <c r="Q15118" s="2"/>
      <c r="R15118" s="2"/>
      <c r="S15118" s="2"/>
      <c r="T15118" s="2"/>
      <c r="U15118" s="2"/>
      <c r="V15118" s="2"/>
      <c r="W15118" s="2"/>
      <c r="X15118" s="2"/>
      <c r="Y15118" s="2"/>
      <c r="Z15118" s="2"/>
    </row>
    <row r="15119">
      <c r="A15119" s="2"/>
      <c r="B15119" s="2"/>
      <c r="C15119" s="2"/>
      <c r="D15119" s="2"/>
      <c r="E15119" s="2"/>
      <c r="F15119" s="2"/>
      <c r="G15119" s="2"/>
      <c r="H15119" s="2"/>
      <c r="I15119" s="2"/>
      <c r="J15119" s="2"/>
      <c r="K15119" s="2"/>
      <c r="L15119" s="2"/>
      <c r="M15119" s="2"/>
      <c r="N15119" s="2"/>
      <c r="O15119" s="2"/>
      <c r="P15119" s="2"/>
      <c r="Q15119" s="2"/>
      <c r="R15119" s="2"/>
      <c r="S15119" s="2"/>
      <c r="T15119" s="2"/>
      <c r="U15119" s="2"/>
      <c r="V15119" s="2"/>
      <c r="W15119" s="2"/>
      <c r="X15119" s="2"/>
      <c r="Y15119" s="2"/>
      <c r="Z15119" s="2"/>
    </row>
    <row r="15120">
      <c r="A15120" s="2"/>
      <c r="B15120" s="2"/>
      <c r="C15120" s="2"/>
      <c r="D15120" s="2"/>
      <c r="E15120" s="2"/>
      <c r="F15120" s="2"/>
      <c r="G15120" s="2"/>
      <c r="H15120" s="2"/>
      <c r="I15120" s="2"/>
      <c r="J15120" s="2"/>
      <c r="K15120" s="2"/>
      <c r="L15120" s="2"/>
      <c r="M15120" s="2"/>
      <c r="N15120" s="2"/>
      <c r="O15120" s="2"/>
      <c r="P15120" s="2"/>
      <c r="Q15120" s="2"/>
      <c r="R15120" s="2"/>
      <c r="S15120" s="2"/>
      <c r="T15120" s="2"/>
      <c r="U15120" s="2"/>
      <c r="V15120" s="2"/>
      <c r="W15120" s="2"/>
      <c r="X15120" s="2"/>
      <c r="Y15120" s="2"/>
      <c r="Z15120" s="2"/>
    </row>
    <row r="15121">
      <c r="A15121" s="2"/>
      <c r="B15121" s="2"/>
      <c r="C15121" s="2"/>
      <c r="D15121" s="2"/>
      <c r="E15121" s="2"/>
      <c r="F15121" s="2"/>
      <c r="G15121" s="2"/>
      <c r="H15121" s="2"/>
      <c r="I15121" s="2"/>
      <c r="J15121" s="2"/>
      <c r="K15121" s="2"/>
      <c r="L15121" s="2"/>
      <c r="M15121" s="2"/>
      <c r="N15121" s="2"/>
      <c r="O15121" s="2"/>
      <c r="P15121" s="2"/>
      <c r="Q15121" s="2"/>
      <c r="R15121" s="2"/>
      <c r="S15121" s="2"/>
      <c r="T15121" s="2"/>
      <c r="U15121" s="2"/>
      <c r="V15121" s="2"/>
      <c r="W15121" s="2"/>
      <c r="X15121" s="2"/>
      <c r="Y15121" s="2"/>
      <c r="Z15121" s="2"/>
    </row>
    <row r="15122">
      <c r="A15122" s="2"/>
      <c r="B15122" s="2"/>
      <c r="C15122" s="2"/>
      <c r="D15122" s="2"/>
      <c r="E15122" s="2"/>
      <c r="F15122" s="2"/>
      <c r="G15122" s="2"/>
      <c r="H15122" s="2"/>
      <c r="I15122" s="2"/>
      <c r="J15122" s="2"/>
      <c r="K15122" s="2"/>
      <c r="L15122" s="2"/>
      <c r="M15122" s="2"/>
      <c r="N15122" s="2"/>
      <c r="O15122" s="2"/>
      <c r="P15122" s="2"/>
      <c r="Q15122" s="2"/>
      <c r="R15122" s="2"/>
      <c r="S15122" s="2"/>
      <c r="T15122" s="2"/>
      <c r="U15122" s="2"/>
      <c r="V15122" s="2"/>
      <c r="W15122" s="2"/>
      <c r="X15122" s="2"/>
      <c r="Y15122" s="2"/>
      <c r="Z15122" s="2"/>
    </row>
    <row r="15123">
      <c r="A15123" s="2"/>
      <c r="B15123" s="2"/>
      <c r="C15123" s="2"/>
      <c r="D15123" s="2"/>
      <c r="E15123" s="2"/>
      <c r="F15123" s="2"/>
      <c r="G15123" s="2"/>
      <c r="H15123" s="2"/>
      <c r="I15123" s="2"/>
      <c r="J15123" s="2"/>
      <c r="K15123" s="2"/>
      <c r="L15123" s="2"/>
      <c r="M15123" s="2"/>
      <c r="N15123" s="2"/>
      <c r="O15123" s="2"/>
      <c r="P15123" s="2"/>
      <c r="Q15123" s="2"/>
      <c r="R15123" s="2"/>
      <c r="S15123" s="2"/>
      <c r="T15123" s="2"/>
      <c r="U15123" s="2"/>
      <c r="V15123" s="2"/>
      <c r="W15123" s="2"/>
      <c r="X15123" s="2"/>
      <c r="Y15123" s="2"/>
      <c r="Z15123" s="2"/>
    </row>
    <row r="15124">
      <c r="A15124" s="2"/>
      <c r="B15124" s="2"/>
      <c r="C15124" s="2"/>
      <c r="D15124" s="2"/>
      <c r="E15124" s="2"/>
      <c r="F15124" s="2"/>
      <c r="G15124" s="2"/>
      <c r="H15124" s="2"/>
      <c r="I15124" s="2"/>
      <c r="J15124" s="2"/>
      <c r="K15124" s="2"/>
      <c r="L15124" s="2"/>
      <c r="M15124" s="2"/>
      <c r="N15124" s="2"/>
      <c r="O15124" s="2"/>
      <c r="P15124" s="2"/>
      <c r="Q15124" s="2"/>
      <c r="R15124" s="2"/>
      <c r="S15124" s="2"/>
      <c r="T15124" s="2"/>
      <c r="U15124" s="2"/>
      <c r="V15124" s="2"/>
      <c r="W15124" s="2"/>
      <c r="X15124" s="2"/>
      <c r="Y15124" s="2"/>
      <c r="Z15124" s="2"/>
    </row>
    <row r="15125">
      <c r="A15125" s="2"/>
      <c r="B15125" s="2"/>
      <c r="C15125" s="2"/>
      <c r="D15125" s="2"/>
      <c r="E15125" s="2"/>
      <c r="F15125" s="2"/>
      <c r="G15125" s="2"/>
      <c r="H15125" s="2"/>
      <c r="I15125" s="2"/>
      <c r="J15125" s="2"/>
      <c r="K15125" s="2"/>
      <c r="L15125" s="2"/>
      <c r="M15125" s="2"/>
      <c r="N15125" s="2"/>
      <c r="O15125" s="2"/>
      <c r="P15125" s="2"/>
      <c r="Q15125" s="2"/>
      <c r="R15125" s="2"/>
      <c r="S15125" s="2"/>
      <c r="T15125" s="2"/>
      <c r="U15125" s="2"/>
      <c r="V15125" s="2"/>
      <c r="W15125" s="2"/>
      <c r="X15125" s="2"/>
      <c r="Y15125" s="2"/>
      <c r="Z15125" s="2"/>
    </row>
    <row r="15126">
      <c r="A15126" s="2"/>
      <c r="B15126" s="2"/>
      <c r="C15126" s="2"/>
      <c r="D15126" s="2"/>
      <c r="E15126" s="2"/>
      <c r="F15126" s="2"/>
      <c r="G15126" s="2"/>
      <c r="H15126" s="2"/>
      <c r="I15126" s="2"/>
      <c r="J15126" s="2"/>
      <c r="K15126" s="2"/>
      <c r="L15126" s="2"/>
      <c r="M15126" s="2"/>
      <c r="N15126" s="2"/>
      <c r="O15126" s="2"/>
      <c r="P15126" s="2"/>
      <c r="Q15126" s="2"/>
      <c r="R15126" s="2"/>
      <c r="S15126" s="2"/>
      <c r="T15126" s="2"/>
      <c r="U15126" s="2"/>
      <c r="V15126" s="2"/>
      <c r="W15126" s="2"/>
      <c r="X15126" s="2"/>
      <c r="Y15126" s="2"/>
      <c r="Z15126" s="2"/>
    </row>
    <row r="15127">
      <c r="A15127" s="2"/>
      <c r="B15127" s="2"/>
      <c r="C15127" s="2"/>
      <c r="D15127" s="2"/>
      <c r="E15127" s="2"/>
      <c r="F15127" s="2"/>
      <c r="G15127" s="2"/>
      <c r="H15127" s="2"/>
      <c r="I15127" s="2"/>
      <c r="J15127" s="2"/>
      <c r="K15127" s="2"/>
      <c r="L15127" s="2"/>
      <c r="M15127" s="2"/>
      <c r="N15127" s="2"/>
      <c r="O15127" s="2"/>
      <c r="P15127" s="2"/>
      <c r="Q15127" s="2"/>
      <c r="R15127" s="2"/>
      <c r="S15127" s="2"/>
      <c r="T15127" s="2"/>
      <c r="U15127" s="2"/>
      <c r="V15127" s="2"/>
      <c r="W15127" s="2"/>
      <c r="X15127" s="2"/>
      <c r="Y15127" s="2"/>
      <c r="Z15127" s="2"/>
    </row>
    <row r="15128">
      <c r="A15128" s="2"/>
      <c r="B15128" s="2"/>
      <c r="C15128" s="2"/>
      <c r="D15128" s="2"/>
      <c r="E15128" s="2"/>
      <c r="F15128" s="2"/>
      <c r="G15128" s="2"/>
      <c r="H15128" s="2"/>
      <c r="I15128" s="2"/>
      <c r="J15128" s="2"/>
      <c r="K15128" s="2"/>
      <c r="L15128" s="2"/>
      <c r="M15128" s="2"/>
      <c r="N15128" s="2"/>
      <c r="O15128" s="2"/>
      <c r="P15128" s="2"/>
      <c r="Q15128" s="2"/>
      <c r="R15128" s="2"/>
      <c r="S15128" s="2"/>
      <c r="T15128" s="2"/>
      <c r="U15128" s="2"/>
      <c r="V15128" s="2"/>
      <c r="W15128" s="2"/>
      <c r="X15128" s="2"/>
      <c r="Y15128" s="2"/>
      <c r="Z15128" s="2"/>
    </row>
    <row r="15129">
      <c r="A15129" s="2"/>
      <c r="B15129" s="2"/>
      <c r="C15129" s="2"/>
      <c r="D15129" s="2"/>
      <c r="E15129" s="2"/>
      <c r="F15129" s="2"/>
      <c r="G15129" s="2"/>
      <c r="H15129" s="2"/>
      <c r="I15129" s="2"/>
      <c r="J15129" s="2"/>
      <c r="K15129" s="2"/>
      <c r="L15129" s="2"/>
      <c r="M15129" s="2"/>
      <c r="N15129" s="2"/>
      <c r="O15129" s="2"/>
      <c r="P15129" s="2"/>
      <c r="Q15129" s="2"/>
      <c r="R15129" s="2"/>
      <c r="S15129" s="2"/>
      <c r="T15129" s="2"/>
      <c r="U15129" s="2"/>
      <c r="V15129" s="2"/>
      <c r="W15129" s="2"/>
      <c r="X15129" s="2"/>
      <c r="Y15129" s="2"/>
      <c r="Z15129" s="2"/>
    </row>
    <row r="15130">
      <c r="A15130" s="2"/>
      <c r="B15130" s="2"/>
      <c r="C15130" s="2"/>
      <c r="D15130" s="2"/>
      <c r="E15130" s="2"/>
      <c r="F15130" s="2"/>
      <c r="G15130" s="2"/>
      <c r="H15130" s="2"/>
      <c r="I15130" s="2"/>
      <c r="J15130" s="2"/>
      <c r="K15130" s="2"/>
      <c r="L15130" s="2"/>
      <c r="M15130" s="2"/>
      <c r="N15130" s="2"/>
      <c r="O15130" s="2"/>
      <c r="P15130" s="2"/>
      <c r="Q15130" s="2"/>
      <c r="R15130" s="2"/>
      <c r="S15130" s="2"/>
      <c r="T15130" s="2"/>
      <c r="U15130" s="2"/>
      <c r="V15130" s="2"/>
      <c r="W15130" s="2"/>
      <c r="X15130" s="2"/>
      <c r="Y15130" s="2"/>
      <c r="Z15130" s="2"/>
    </row>
    <row r="15131">
      <c r="A15131" s="2"/>
      <c r="B15131" s="2"/>
      <c r="C15131" s="2"/>
      <c r="D15131" s="2"/>
      <c r="E15131" s="2"/>
      <c r="F15131" s="2"/>
      <c r="G15131" s="2"/>
      <c r="H15131" s="2"/>
      <c r="I15131" s="2"/>
      <c r="J15131" s="2"/>
      <c r="K15131" s="2"/>
      <c r="L15131" s="2"/>
      <c r="M15131" s="2"/>
      <c r="N15131" s="2"/>
      <c r="O15131" s="2"/>
      <c r="P15131" s="2"/>
      <c r="Q15131" s="2"/>
      <c r="R15131" s="2"/>
      <c r="S15131" s="2"/>
      <c r="T15131" s="2"/>
      <c r="U15131" s="2"/>
      <c r="V15131" s="2"/>
      <c r="W15131" s="2"/>
      <c r="X15131" s="2"/>
      <c r="Y15131" s="2"/>
      <c r="Z15131" s="2"/>
    </row>
    <row r="15132">
      <c r="A15132" s="2"/>
      <c r="B15132" s="2"/>
      <c r="C15132" s="2"/>
      <c r="D15132" s="2"/>
      <c r="E15132" s="2"/>
      <c r="F15132" s="2"/>
      <c r="G15132" s="2"/>
      <c r="H15132" s="2"/>
      <c r="I15132" s="2"/>
      <c r="J15132" s="2"/>
      <c r="K15132" s="2"/>
      <c r="L15132" s="2"/>
      <c r="M15132" s="2"/>
      <c r="N15132" s="2"/>
      <c r="O15132" s="2"/>
      <c r="P15132" s="2"/>
      <c r="Q15132" s="2"/>
      <c r="R15132" s="2"/>
      <c r="S15132" s="2"/>
      <c r="T15132" s="2"/>
      <c r="U15132" s="2"/>
      <c r="V15132" s="2"/>
      <c r="W15132" s="2"/>
      <c r="X15132" s="2"/>
      <c r="Y15132" s="2"/>
      <c r="Z15132" s="2"/>
    </row>
    <row r="15133">
      <c r="A15133" s="2"/>
      <c r="B15133" s="2"/>
      <c r="C15133" s="2"/>
      <c r="D15133" s="2"/>
      <c r="E15133" s="2"/>
      <c r="F15133" s="2"/>
      <c r="G15133" s="2"/>
      <c r="H15133" s="2"/>
      <c r="I15133" s="2"/>
      <c r="J15133" s="2"/>
      <c r="K15133" s="2"/>
      <c r="L15133" s="2"/>
      <c r="M15133" s="2"/>
      <c r="N15133" s="2"/>
      <c r="O15133" s="2"/>
      <c r="P15133" s="2"/>
      <c r="Q15133" s="2"/>
      <c r="R15133" s="2"/>
      <c r="S15133" s="2"/>
      <c r="T15133" s="2"/>
      <c r="U15133" s="2"/>
      <c r="V15133" s="2"/>
      <c r="W15133" s="2"/>
      <c r="X15133" s="2"/>
      <c r="Y15133" s="2"/>
      <c r="Z15133" s="2"/>
    </row>
    <row r="15134">
      <c r="A15134" s="2"/>
      <c r="B15134" s="2"/>
      <c r="C15134" s="2"/>
      <c r="D15134" s="2"/>
      <c r="E15134" s="2"/>
      <c r="F15134" s="2"/>
      <c r="G15134" s="2"/>
      <c r="H15134" s="2"/>
      <c r="I15134" s="2"/>
      <c r="J15134" s="2"/>
      <c r="K15134" s="2"/>
      <c r="L15134" s="2"/>
      <c r="M15134" s="2"/>
      <c r="N15134" s="2"/>
      <c r="O15134" s="2"/>
      <c r="P15134" s="2"/>
      <c r="Q15134" s="2"/>
      <c r="R15134" s="2"/>
      <c r="S15134" s="2"/>
      <c r="T15134" s="2"/>
      <c r="U15134" s="2"/>
      <c r="V15134" s="2"/>
      <c r="W15134" s="2"/>
      <c r="X15134" s="2"/>
      <c r="Y15134" s="2"/>
      <c r="Z15134" s="2"/>
    </row>
    <row r="15135">
      <c r="A15135" s="2"/>
      <c r="B15135" s="2"/>
      <c r="C15135" s="2"/>
      <c r="D15135" s="2"/>
      <c r="E15135" s="2"/>
      <c r="F15135" s="2"/>
      <c r="G15135" s="2"/>
      <c r="H15135" s="2"/>
      <c r="I15135" s="2"/>
      <c r="J15135" s="2"/>
      <c r="K15135" s="2"/>
      <c r="L15135" s="2"/>
      <c r="M15135" s="2"/>
      <c r="N15135" s="2"/>
      <c r="O15135" s="2"/>
      <c r="P15135" s="2"/>
      <c r="Q15135" s="2"/>
      <c r="R15135" s="2"/>
      <c r="S15135" s="2"/>
      <c r="T15135" s="2"/>
      <c r="U15135" s="2"/>
      <c r="V15135" s="2"/>
      <c r="W15135" s="2"/>
      <c r="X15135" s="2"/>
      <c r="Y15135" s="2"/>
      <c r="Z15135" s="2"/>
    </row>
    <row r="15136">
      <c r="A15136" s="2"/>
      <c r="B15136" s="2"/>
      <c r="C15136" s="2"/>
      <c r="D15136" s="2"/>
      <c r="E15136" s="2"/>
      <c r="F15136" s="2"/>
      <c r="G15136" s="2"/>
      <c r="H15136" s="2"/>
      <c r="I15136" s="2"/>
      <c r="J15136" s="2"/>
      <c r="K15136" s="2"/>
      <c r="L15136" s="2"/>
      <c r="M15136" s="2"/>
      <c r="N15136" s="2"/>
      <c r="O15136" s="2"/>
      <c r="P15136" s="2"/>
      <c r="Q15136" s="2"/>
      <c r="R15136" s="2"/>
      <c r="S15136" s="2"/>
      <c r="T15136" s="2"/>
      <c r="U15136" s="2"/>
      <c r="V15136" s="2"/>
      <c r="W15136" s="2"/>
      <c r="X15136" s="2"/>
      <c r="Y15136" s="2"/>
      <c r="Z15136" s="2"/>
    </row>
    <row r="15137">
      <c r="A15137" s="2"/>
      <c r="B15137" s="2"/>
      <c r="C15137" s="2"/>
      <c r="D15137" s="2"/>
      <c r="E15137" s="2"/>
      <c r="F15137" s="2"/>
      <c r="G15137" s="2"/>
      <c r="H15137" s="2"/>
      <c r="I15137" s="2"/>
      <c r="J15137" s="2"/>
      <c r="K15137" s="2"/>
      <c r="L15137" s="2"/>
      <c r="M15137" s="2"/>
      <c r="N15137" s="2"/>
      <c r="O15137" s="2"/>
      <c r="P15137" s="2"/>
      <c r="Q15137" s="2"/>
      <c r="R15137" s="2"/>
      <c r="S15137" s="2"/>
      <c r="T15137" s="2"/>
      <c r="U15137" s="2"/>
      <c r="V15137" s="2"/>
      <c r="W15137" s="2"/>
      <c r="X15137" s="2"/>
      <c r="Y15137" s="2"/>
      <c r="Z15137" s="2"/>
    </row>
    <row r="15138">
      <c r="A15138" s="2"/>
      <c r="B15138" s="2"/>
      <c r="C15138" s="2"/>
      <c r="D15138" s="2"/>
      <c r="E15138" s="2"/>
      <c r="F15138" s="2"/>
      <c r="G15138" s="2"/>
      <c r="H15138" s="2"/>
      <c r="I15138" s="2"/>
      <c r="J15138" s="2"/>
      <c r="K15138" s="2"/>
      <c r="L15138" s="2"/>
      <c r="M15138" s="2"/>
      <c r="N15138" s="2"/>
      <c r="O15138" s="2"/>
      <c r="P15138" s="2"/>
      <c r="Q15138" s="2"/>
      <c r="R15138" s="2"/>
      <c r="S15138" s="2"/>
      <c r="T15138" s="2"/>
      <c r="U15138" s="2"/>
      <c r="V15138" s="2"/>
      <c r="W15138" s="2"/>
      <c r="X15138" s="2"/>
      <c r="Y15138" s="2"/>
      <c r="Z15138" s="2"/>
    </row>
    <row r="15139">
      <c r="A15139" s="2"/>
      <c r="B15139" s="2"/>
      <c r="C15139" s="2"/>
      <c r="D15139" s="2"/>
      <c r="E15139" s="2"/>
      <c r="F15139" s="2"/>
      <c r="G15139" s="2"/>
      <c r="H15139" s="2"/>
      <c r="I15139" s="2"/>
      <c r="J15139" s="2"/>
      <c r="K15139" s="2"/>
      <c r="L15139" s="2"/>
      <c r="M15139" s="2"/>
      <c r="N15139" s="2"/>
      <c r="O15139" s="2"/>
      <c r="P15139" s="2"/>
      <c r="Q15139" s="2"/>
      <c r="R15139" s="2"/>
      <c r="S15139" s="2"/>
      <c r="T15139" s="2"/>
      <c r="U15139" s="2"/>
      <c r="V15139" s="2"/>
      <c r="W15139" s="2"/>
      <c r="X15139" s="2"/>
      <c r="Y15139" s="2"/>
      <c r="Z15139" s="2"/>
    </row>
    <row r="15140">
      <c r="A15140" s="2"/>
      <c r="B15140" s="2"/>
      <c r="C15140" s="2"/>
      <c r="D15140" s="2"/>
      <c r="E15140" s="2"/>
      <c r="F15140" s="2"/>
      <c r="G15140" s="2"/>
      <c r="H15140" s="2"/>
      <c r="I15140" s="2"/>
      <c r="J15140" s="2"/>
      <c r="K15140" s="2"/>
      <c r="L15140" s="2"/>
      <c r="M15140" s="2"/>
      <c r="N15140" s="2"/>
      <c r="O15140" s="2"/>
      <c r="P15140" s="2"/>
      <c r="Q15140" s="2"/>
      <c r="R15140" s="2"/>
      <c r="S15140" s="2"/>
      <c r="T15140" s="2"/>
      <c r="U15140" s="2"/>
      <c r="V15140" s="2"/>
      <c r="W15140" s="2"/>
      <c r="X15140" s="2"/>
      <c r="Y15140" s="2"/>
      <c r="Z15140" s="2"/>
    </row>
    <row r="15141">
      <c r="A15141" s="2"/>
      <c r="B15141" s="2"/>
      <c r="C15141" s="2"/>
      <c r="D15141" s="2"/>
      <c r="E15141" s="2"/>
      <c r="F15141" s="2"/>
      <c r="G15141" s="2"/>
      <c r="H15141" s="2"/>
      <c r="I15141" s="2"/>
      <c r="J15141" s="2"/>
      <c r="K15141" s="2"/>
      <c r="L15141" s="2"/>
      <c r="M15141" s="2"/>
      <c r="N15141" s="2"/>
      <c r="O15141" s="2"/>
      <c r="P15141" s="2"/>
      <c r="Q15141" s="2"/>
      <c r="R15141" s="2"/>
      <c r="S15141" s="2"/>
      <c r="T15141" s="2"/>
      <c r="U15141" s="2"/>
      <c r="V15141" s="2"/>
      <c r="W15141" s="2"/>
      <c r="X15141" s="2"/>
      <c r="Y15141" s="2"/>
      <c r="Z15141" s="2"/>
    </row>
    <row r="15142">
      <c r="A15142" s="2"/>
      <c r="B15142" s="2"/>
      <c r="C15142" s="2"/>
      <c r="D15142" s="2"/>
      <c r="E15142" s="2"/>
      <c r="F15142" s="2"/>
      <c r="G15142" s="2"/>
      <c r="H15142" s="2"/>
      <c r="I15142" s="2"/>
      <c r="J15142" s="2"/>
      <c r="K15142" s="2"/>
      <c r="L15142" s="2"/>
      <c r="M15142" s="2"/>
      <c r="N15142" s="2"/>
      <c r="O15142" s="2"/>
      <c r="P15142" s="2"/>
      <c r="Q15142" s="2"/>
      <c r="R15142" s="2"/>
      <c r="S15142" s="2"/>
      <c r="T15142" s="2"/>
      <c r="U15142" s="2"/>
      <c r="V15142" s="2"/>
      <c r="W15142" s="2"/>
      <c r="X15142" s="2"/>
      <c r="Y15142" s="2"/>
      <c r="Z15142" s="2"/>
    </row>
    <row r="15143">
      <c r="A15143" s="2"/>
      <c r="B15143" s="2"/>
      <c r="C15143" s="2"/>
      <c r="D15143" s="2"/>
      <c r="E15143" s="2"/>
      <c r="F15143" s="2"/>
      <c r="G15143" s="2"/>
      <c r="H15143" s="2"/>
      <c r="I15143" s="2"/>
      <c r="J15143" s="2"/>
      <c r="K15143" s="2"/>
      <c r="L15143" s="2"/>
      <c r="M15143" s="2"/>
      <c r="N15143" s="2"/>
      <c r="O15143" s="2"/>
      <c r="P15143" s="2"/>
      <c r="Q15143" s="2"/>
      <c r="R15143" s="2"/>
      <c r="S15143" s="2"/>
      <c r="T15143" s="2"/>
      <c r="U15143" s="2"/>
      <c r="V15143" s="2"/>
      <c r="W15143" s="2"/>
      <c r="X15143" s="2"/>
      <c r="Y15143" s="2"/>
      <c r="Z15143" s="2"/>
    </row>
    <row r="15144">
      <c r="A15144" s="2"/>
      <c r="B15144" s="2"/>
      <c r="C15144" s="2"/>
      <c r="D15144" s="2"/>
      <c r="E15144" s="2"/>
      <c r="F15144" s="2"/>
      <c r="G15144" s="2"/>
      <c r="H15144" s="2"/>
      <c r="I15144" s="2"/>
      <c r="J15144" s="2"/>
      <c r="K15144" s="2"/>
      <c r="L15144" s="2"/>
      <c r="M15144" s="2"/>
      <c r="N15144" s="2"/>
      <c r="O15144" s="2"/>
      <c r="P15144" s="2"/>
      <c r="Q15144" s="2"/>
      <c r="R15144" s="2"/>
      <c r="S15144" s="2"/>
      <c r="T15144" s="2"/>
      <c r="U15144" s="2"/>
      <c r="V15144" s="2"/>
      <c r="W15144" s="2"/>
      <c r="X15144" s="2"/>
      <c r="Y15144" s="2"/>
      <c r="Z15144" s="2"/>
    </row>
    <row r="15145">
      <c r="A15145" s="2"/>
      <c r="B15145" s="2"/>
      <c r="C15145" s="2"/>
      <c r="D15145" s="2"/>
      <c r="E15145" s="2"/>
      <c r="F15145" s="2"/>
      <c r="G15145" s="2"/>
      <c r="H15145" s="2"/>
      <c r="I15145" s="2"/>
      <c r="J15145" s="2"/>
      <c r="K15145" s="2"/>
      <c r="L15145" s="2"/>
      <c r="M15145" s="2"/>
      <c r="N15145" s="2"/>
      <c r="O15145" s="2"/>
      <c r="P15145" s="2"/>
      <c r="Q15145" s="2"/>
      <c r="R15145" s="2"/>
      <c r="S15145" s="2"/>
      <c r="T15145" s="2"/>
      <c r="U15145" s="2"/>
      <c r="V15145" s="2"/>
      <c r="W15145" s="2"/>
      <c r="X15145" s="2"/>
      <c r="Y15145" s="2"/>
      <c r="Z15145" s="2"/>
    </row>
    <row r="15146">
      <c r="A15146" s="2"/>
      <c r="B15146" s="2"/>
      <c r="C15146" s="2"/>
      <c r="D15146" s="2"/>
      <c r="E15146" s="2"/>
      <c r="F15146" s="2"/>
      <c r="G15146" s="2"/>
      <c r="H15146" s="2"/>
      <c r="I15146" s="2"/>
      <c r="J15146" s="2"/>
      <c r="K15146" s="2"/>
      <c r="L15146" s="2"/>
      <c r="M15146" s="2"/>
      <c r="N15146" s="2"/>
      <c r="O15146" s="2"/>
      <c r="P15146" s="2"/>
      <c r="Q15146" s="2"/>
      <c r="R15146" s="2"/>
      <c r="S15146" s="2"/>
      <c r="T15146" s="2"/>
      <c r="U15146" s="2"/>
      <c r="V15146" s="2"/>
      <c r="W15146" s="2"/>
      <c r="X15146" s="2"/>
      <c r="Y15146" s="2"/>
      <c r="Z15146" s="2"/>
    </row>
    <row r="15147">
      <c r="A15147" s="2"/>
      <c r="B15147" s="2"/>
      <c r="C15147" s="2"/>
      <c r="D15147" s="2"/>
      <c r="E15147" s="2"/>
      <c r="F15147" s="2"/>
      <c r="G15147" s="2"/>
      <c r="H15147" s="2"/>
      <c r="I15147" s="2"/>
      <c r="J15147" s="2"/>
      <c r="K15147" s="2"/>
      <c r="L15147" s="2"/>
      <c r="M15147" s="2"/>
      <c r="N15147" s="2"/>
      <c r="O15147" s="2"/>
      <c r="P15147" s="2"/>
      <c r="Q15147" s="2"/>
      <c r="R15147" s="2"/>
      <c r="S15147" s="2"/>
      <c r="T15147" s="2"/>
      <c r="U15147" s="2"/>
      <c r="V15147" s="2"/>
      <c r="W15147" s="2"/>
      <c r="X15147" s="2"/>
      <c r="Y15147" s="2"/>
      <c r="Z15147" s="2"/>
    </row>
    <row r="15148">
      <c r="A15148" s="2"/>
      <c r="B15148" s="2"/>
      <c r="C15148" s="2"/>
      <c r="D15148" s="2"/>
      <c r="E15148" s="2"/>
      <c r="F15148" s="2"/>
      <c r="G15148" s="2"/>
      <c r="H15148" s="2"/>
      <c r="I15148" s="2"/>
      <c r="J15148" s="2"/>
      <c r="K15148" s="2"/>
      <c r="L15148" s="2"/>
      <c r="M15148" s="2"/>
      <c r="N15148" s="2"/>
      <c r="O15148" s="2"/>
      <c r="P15148" s="2"/>
      <c r="Q15148" s="2"/>
      <c r="R15148" s="2"/>
      <c r="S15148" s="2"/>
      <c r="T15148" s="2"/>
      <c r="U15148" s="2"/>
      <c r="V15148" s="2"/>
      <c r="W15148" s="2"/>
      <c r="X15148" s="2"/>
      <c r="Y15148" s="2"/>
      <c r="Z15148" s="2"/>
    </row>
    <row r="15149">
      <c r="A15149" s="2"/>
      <c r="B15149" s="2"/>
      <c r="C15149" s="2"/>
      <c r="D15149" s="2"/>
      <c r="E15149" s="2"/>
      <c r="F15149" s="2"/>
      <c r="G15149" s="2"/>
      <c r="H15149" s="2"/>
      <c r="I15149" s="2"/>
      <c r="J15149" s="2"/>
      <c r="K15149" s="2"/>
      <c r="L15149" s="2"/>
      <c r="M15149" s="2"/>
      <c r="N15149" s="2"/>
      <c r="O15149" s="2"/>
      <c r="P15149" s="2"/>
      <c r="Q15149" s="2"/>
      <c r="R15149" s="2"/>
      <c r="S15149" s="2"/>
      <c r="T15149" s="2"/>
      <c r="U15149" s="2"/>
      <c r="V15149" s="2"/>
      <c r="W15149" s="2"/>
      <c r="X15149" s="2"/>
      <c r="Y15149" s="2"/>
      <c r="Z15149" s="2"/>
    </row>
    <row r="15150">
      <c r="A15150" s="2"/>
      <c r="B15150" s="2"/>
      <c r="C15150" s="2"/>
      <c r="D15150" s="2"/>
      <c r="E15150" s="2"/>
      <c r="F15150" s="2"/>
      <c r="G15150" s="2"/>
      <c r="H15150" s="2"/>
      <c r="I15150" s="2"/>
      <c r="J15150" s="2"/>
      <c r="K15150" s="2"/>
      <c r="L15150" s="2"/>
      <c r="M15150" s="2"/>
      <c r="N15150" s="2"/>
      <c r="O15150" s="2"/>
      <c r="P15150" s="2"/>
      <c r="Q15150" s="2"/>
      <c r="R15150" s="2"/>
      <c r="S15150" s="2"/>
      <c r="T15150" s="2"/>
      <c r="U15150" s="2"/>
      <c r="V15150" s="2"/>
      <c r="W15150" s="2"/>
      <c r="X15150" s="2"/>
      <c r="Y15150" s="2"/>
      <c r="Z15150" s="2"/>
    </row>
    <row r="15151">
      <c r="A15151" s="2"/>
      <c r="B15151" s="2"/>
      <c r="C15151" s="2"/>
      <c r="D15151" s="2"/>
      <c r="E15151" s="2"/>
      <c r="F15151" s="2"/>
      <c r="G15151" s="2"/>
      <c r="H15151" s="2"/>
      <c r="I15151" s="2"/>
      <c r="J15151" s="2"/>
      <c r="K15151" s="2"/>
      <c r="L15151" s="2"/>
      <c r="M15151" s="2"/>
      <c r="N15151" s="2"/>
      <c r="O15151" s="2"/>
      <c r="P15151" s="2"/>
      <c r="Q15151" s="2"/>
      <c r="R15151" s="2"/>
      <c r="S15151" s="2"/>
      <c r="T15151" s="2"/>
      <c r="U15151" s="2"/>
      <c r="V15151" s="2"/>
      <c r="W15151" s="2"/>
      <c r="X15151" s="2"/>
      <c r="Y15151" s="2"/>
      <c r="Z15151" s="2"/>
    </row>
    <row r="15152">
      <c r="A15152" s="2"/>
      <c r="B15152" s="2"/>
      <c r="C15152" s="2"/>
      <c r="D15152" s="2"/>
      <c r="E15152" s="2"/>
      <c r="F15152" s="2"/>
      <c r="G15152" s="2"/>
      <c r="H15152" s="2"/>
      <c r="I15152" s="2"/>
      <c r="J15152" s="2"/>
      <c r="K15152" s="2"/>
      <c r="L15152" s="2"/>
      <c r="M15152" s="2"/>
      <c r="N15152" s="2"/>
      <c r="O15152" s="2"/>
      <c r="P15152" s="2"/>
      <c r="Q15152" s="2"/>
      <c r="R15152" s="2"/>
      <c r="S15152" s="2"/>
      <c r="T15152" s="2"/>
      <c r="U15152" s="2"/>
      <c r="V15152" s="2"/>
      <c r="W15152" s="2"/>
      <c r="X15152" s="2"/>
      <c r="Y15152" s="2"/>
      <c r="Z15152" s="2"/>
    </row>
    <row r="15153">
      <c r="A15153" s="2"/>
      <c r="B15153" s="2"/>
      <c r="C15153" s="2"/>
      <c r="D15153" s="2"/>
      <c r="E15153" s="2"/>
      <c r="F15153" s="2"/>
      <c r="G15153" s="2"/>
      <c r="H15153" s="2"/>
      <c r="I15153" s="2"/>
      <c r="J15153" s="2"/>
      <c r="K15153" s="2"/>
      <c r="L15153" s="2"/>
      <c r="M15153" s="2"/>
      <c r="N15153" s="2"/>
      <c r="O15153" s="2"/>
      <c r="P15153" s="2"/>
      <c r="Q15153" s="2"/>
      <c r="R15153" s="2"/>
      <c r="S15153" s="2"/>
      <c r="T15153" s="2"/>
      <c r="U15153" s="2"/>
      <c r="V15153" s="2"/>
      <c r="W15153" s="2"/>
      <c r="X15153" s="2"/>
      <c r="Y15153" s="2"/>
      <c r="Z15153" s="2"/>
    </row>
    <row r="15154">
      <c r="A15154" s="2"/>
      <c r="B15154" s="2"/>
      <c r="C15154" s="2"/>
      <c r="D15154" s="2"/>
      <c r="E15154" s="2"/>
      <c r="F15154" s="2"/>
      <c r="G15154" s="2"/>
      <c r="H15154" s="2"/>
      <c r="I15154" s="2"/>
      <c r="J15154" s="2"/>
      <c r="K15154" s="2"/>
      <c r="L15154" s="2"/>
      <c r="M15154" s="2"/>
      <c r="N15154" s="2"/>
      <c r="O15154" s="2"/>
      <c r="P15154" s="2"/>
      <c r="Q15154" s="2"/>
      <c r="R15154" s="2"/>
      <c r="S15154" s="2"/>
      <c r="T15154" s="2"/>
      <c r="U15154" s="2"/>
      <c r="V15154" s="2"/>
      <c r="W15154" s="2"/>
      <c r="X15154" s="2"/>
      <c r="Y15154" s="2"/>
      <c r="Z15154" s="2"/>
    </row>
    <row r="15155">
      <c r="A15155" s="2"/>
      <c r="B15155" s="2"/>
      <c r="C15155" s="2"/>
      <c r="D15155" s="2"/>
      <c r="E15155" s="2"/>
      <c r="F15155" s="2"/>
      <c r="G15155" s="2"/>
      <c r="H15155" s="2"/>
      <c r="I15155" s="2"/>
      <c r="J15155" s="2"/>
      <c r="K15155" s="2"/>
      <c r="L15155" s="2"/>
      <c r="M15155" s="2"/>
      <c r="N15155" s="2"/>
      <c r="O15155" s="2"/>
      <c r="P15155" s="2"/>
      <c r="Q15155" s="2"/>
      <c r="R15155" s="2"/>
      <c r="S15155" s="2"/>
      <c r="T15155" s="2"/>
      <c r="U15155" s="2"/>
      <c r="V15155" s="2"/>
      <c r="W15155" s="2"/>
      <c r="X15155" s="2"/>
      <c r="Y15155" s="2"/>
      <c r="Z15155" s="2"/>
    </row>
    <row r="15156">
      <c r="A15156" s="2"/>
      <c r="B15156" s="2"/>
      <c r="C15156" s="2"/>
      <c r="D15156" s="2"/>
      <c r="E15156" s="2"/>
      <c r="F15156" s="2"/>
      <c r="G15156" s="2"/>
      <c r="H15156" s="2"/>
      <c r="I15156" s="2"/>
      <c r="J15156" s="2"/>
      <c r="K15156" s="2"/>
      <c r="L15156" s="2"/>
      <c r="M15156" s="2"/>
      <c r="N15156" s="2"/>
      <c r="O15156" s="2"/>
      <c r="P15156" s="2"/>
      <c r="Q15156" s="2"/>
      <c r="R15156" s="2"/>
      <c r="S15156" s="2"/>
      <c r="T15156" s="2"/>
      <c r="U15156" s="2"/>
      <c r="V15156" s="2"/>
      <c r="W15156" s="2"/>
      <c r="X15156" s="2"/>
      <c r="Y15156" s="2"/>
      <c r="Z15156" s="2"/>
    </row>
    <row r="15157">
      <c r="A15157" s="2"/>
      <c r="B15157" s="2"/>
      <c r="C15157" s="2"/>
      <c r="D15157" s="2"/>
      <c r="E15157" s="2"/>
      <c r="F15157" s="2"/>
      <c r="G15157" s="2"/>
      <c r="H15157" s="2"/>
      <c r="I15157" s="2"/>
      <c r="J15157" s="2"/>
      <c r="K15157" s="2"/>
      <c r="L15157" s="2"/>
      <c r="M15157" s="2"/>
      <c r="N15157" s="2"/>
      <c r="O15157" s="2"/>
      <c r="P15157" s="2"/>
      <c r="Q15157" s="2"/>
      <c r="R15157" s="2"/>
      <c r="S15157" s="2"/>
      <c r="T15157" s="2"/>
      <c r="U15157" s="2"/>
      <c r="V15157" s="2"/>
      <c r="W15157" s="2"/>
      <c r="X15157" s="2"/>
      <c r="Y15157" s="2"/>
      <c r="Z15157" s="2"/>
    </row>
    <row r="15158">
      <c r="A15158" s="2"/>
      <c r="B15158" s="2"/>
      <c r="C15158" s="2"/>
      <c r="D15158" s="2"/>
      <c r="E15158" s="2"/>
      <c r="F15158" s="2"/>
      <c r="G15158" s="2"/>
      <c r="H15158" s="2"/>
      <c r="I15158" s="2"/>
      <c r="J15158" s="2"/>
      <c r="K15158" s="2"/>
      <c r="L15158" s="2"/>
      <c r="M15158" s="2"/>
      <c r="N15158" s="2"/>
      <c r="O15158" s="2"/>
      <c r="P15158" s="2"/>
      <c r="Q15158" s="2"/>
      <c r="R15158" s="2"/>
      <c r="S15158" s="2"/>
      <c r="T15158" s="2"/>
      <c r="U15158" s="2"/>
      <c r="V15158" s="2"/>
      <c r="W15158" s="2"/>
      <c r="X15158" s="2"/>
      <c r="Y15158" s="2"/>
      <c r="Z15158" s="2"/>
    </row>
    <row r="15159">
      <c r="A15159" s="2"/>
      <c r="B15159" s="2"/>
      <c r="C15159" s="2"/>
      <c r="D15159" s="2"/>
      <c r="E15159" s="2"/>
      <c r="F15159" s="2"/>
      <c r="G15159" s="2"/>
      <c r="H15159" s="2"/>
      <c r="I15159" s="2"/>
      <c r="J15159" s="2"/>
      <c r="K15159" s="2"/>
      <c r="L15159" s="2"/>
      <c r="M15159" s="2"/>
      <c r="N15159" s="2"/>
      <c r="O15159" s="2"/>
      <c r="P15159" s="2"/>
      <c r="Q15159" s="2"/>
      <c r="R15159" s="2"/>
      <c r="S15159" s="2"/>
      <c r="T15159" s="2"/>
      <c r="U15159" s="2"/>
      <c r="V15159" s="2"/>
      <c r="W15159" s="2"/>
      <c r="X15159" s="2"/>
      <c r="Y15159" s="2"/>
      <c r="Z15159" s="2"/>
    </row>
    <row r="15160">
      <c r="A15160" s="2"/>
      <c r="B15160" s="2"/>
      <c r="C15160" s="2"/>
      <c r="D15160" s="2"/>
      <c r="E15160" s="2"/>
      <c r="F15160" s="2"/>
      <c r="G15160" s="2"/>
      <c r="H15160" s="2"/>
      <c r="I15160" s="2"/>
      <c r="J15160" s="2"/>
      <c r="K15160" s="2"/>
      <c r="L15160" s="2"/>
      <c r="M15160" s="2"/>
      <c r="N15160" s="2"/>
      <c r="O15160" s="2"/>
      <c r="P15160" s="2"/>
      <c r="Q15160" s="2"/>
      <c r="R15160" s="2"/>
      <c r="S15160" s="2"/>
      <c r="T15160" s="2"/>
      <c r="U15160" s="2"/>
      <c r="V15160" s="2"/>
      <c r="W15160" s="2"/>
      <c r="X15160" s="2"/>
      <c r="Y15160" s="2"/>
      <c r="Z15160" s="2"/>
    </row>
    <row r="15161">
      <c r="A15161" s="2"/>
      <c r="B15161" s="2"/>
      <c r="C15161" s="2"/>
      <c r="D15161" s="2"/>
      <c r="E15161" s="2"/>
      <c r="F15161" s="2"/>
      <c r="G15161" s="2"/>
      <c r="H15161" s="2"/>
      <c r="I15161" s="2"/>
      <c r="J15161" s="2"/>
      <c r="K15161" s="2"/>
      <c r="L15161" s="2"/>
      <c r="M15161" s="2"/>
      <c r="N15161" s="2"/>
      <c r="O15161" s="2"/>
      <c r="P15161" s="2"/>
      <c r="Q15161" s="2"/>
      <c r="R15161" s="2"/>
      <c r="S15161" s="2"/>
      <c r="T15161" s="2"/>
      <c r="U15161" s="2"/>
      <c r="V15161" s="2"/>
      <c r="W15161" s="2"/>
      <c r="X15161" s="2"/>
      <c r="Y15161" s="2"/>
      <c r="Z15161" s="2"/>
    </row>
    <row r="15162">
      <c r="A15162" s="2"/>
      <c r="B15162" s="2"/>
      <c r="C15162" s="2"/>
      <c r="D15162" s="2"/>
      <c r="E15162" s="2"/>
      <c r="F15162" s="2"/>
      <c r="G15162" s="2"/>
      <c r="H15162" s="2"/>
      <c r="I15162" s="2"/>
      <c r="J15162" s="2"/>
      <c r="K15162" s="2"/>
      <c r="L15162" s="2"/>
      <c r="M15162" s="2"/>
      <c r="N15162" s="2"/>
      <c r="O15162" s="2"/>
      <c r="P15162" s="2"/>
      <c r="Q15162" s="2"/>
      <c r="R15162" s="2"/>
      <c r="S15162" s="2"/>
      <c r="T15162" s="2"/>
      <c r="U15162" s="2"/>
      <c r="V15162" s="2"/>
      <c r="W15162" s="2"/>
      <c r="X15162" s="2"/>
      <c r="Y15162" s="2"/>
      <c r="Z15162" s="2"/>
    </row>
    <row r="15163">
      <c r="A15163" s="2"/>
      <c r="B15163" s="2"/>
      <c r="C15163" s="2"/>
      <c r="D15163" s="2"/>
      <c r="E15163" s="2"/>
      <c r="F15163" s="2"/>
      <c r="G15163" s="2"/>
      <c r="H15163" s="2"/>
      <c r="I15163" s="2"/>
      <c r="J15163" s="2"/>
      <c r="K15163" s="2"/>
      <c r="L15163" s="2"/>
      <c r="M15163" s="2"/>
      <c r="N15163" s="2"/>
      <c r="O15163" s="2"/>
      <c r="P15163" s="2"/>
      <c r="Q15163" s="2"/>
      <c r="R15163" s="2"/>
      <c r="S15163" s="2"/>
      <c r="T15163" s="2"/>
      <c r="U15163" s="2"/>
      <c r="V15163" s="2"/>
      <c r="W15163" s="2"/>
      <c r="X15163" s="2"/>
      <c r="Y15163" s="2"/>
      <c r="Z15163" s="2"/>
    </row>
    <row r="15164">
      <c r="A15164" s="2"/>
      <c r="B15164" s="2"/>
      <c r="C15164" s="2"/>
      <c r="D15164" s="2"/>
      <c r="E15164" s="2"/>
      <c r="F15164" s="2"/>
      <c r="G15164" s="2"/>
      <c r="H15164" s="2"/>
      <c r="I15164" s="2"/>
      <c r="J15164" s="2"/>
      <c r="K15164" s="2"/>
      <c r="L15164" s="2"/>
      <c r="M15164" s="2"/>
      <c r="N15164" s="2"/>
      <c r="O15164" s="2"/>
      <c r="P15164" s="2"/>
      <c r="Q15164" s="2"/>
      <c r="R15164" s="2"/>
      <c r="S15164" s="2"/>
      <c r="T15164" s="2"/>
      <c r="U15164" s="2"/>
      <c r="V15164" s="2"/>
      <c r="W15164" s="2"/>
      <c r="X15164" s="2"/>
      <c r="Y15164" s="2"/>
      <c r="Z15164" s="2"/>
    </row>
    <row r="15165">
      <c r="A15165" s="2"/>
      <c r="B15165" s="2"/>
      <c r="C15165" s="2"/>
      <c r="D15165" s="2"/>
      <c r="E15165" s="2"/>
      <c r="F15165" s="2"/>
      <c r="G15165" s="2"/>
      <c r="H15165" s="2"/>
      <c r="I15165" s="2"/>
      <c r="J15165" s="2"/>
      <c r="K15165" s="2"/>
      <c r="L15165" s="2"/>
      <c r="M15165" s="2"/>
      <c r="N15165" s="2"/>
      <c r="O15165" s="2"/>
      <c r="P15165" s="2"/>
      <c r="Q15165" s="2"/>
      <c r="R15165" s="2"/>
      <c r="S15165" s="2"/>
      <c r="T15165" s="2"/>
      <c r="U15165" s="2"/>
      <c r="V15165" s="2"/>
      <c r="W15165" s="2"/>
      <c r="X15165" s="2"/>
      <c r="Y15165" s="2"/>
      <c r="Z15165" s="2"/>
    </row>
    <row r="15166">
      <c r="A15166" s="2"/>
      <c r="B15166" s="2"/>
      <c r="C15166" s="2"/>
      <c r="D15166" s="2"/>
      <c r="E15166" s="2"/>
      <c r="F15166" s="2"/>
      <c r="G15166" s="2"/>
      <c r="H15166" s="2"/>
      <c r="I15166" s="2"/>
      <c r="J15166" s="2"/>
      <c r="K15166" s="2"/>
      <c r="L15166" s="2"/>
      <c r="M15166" s="2"/>
      <c r="N15166" s="2"/>
      <c r="O15166" s="2"/>
      <c r="P15166" s="2"/>
      <c r="Q15166" s="2"/>
      <c r="R15166" s="2"/>
      <c r="S15166" s="2"/>
      <c r="T15166" s="2"/>
      <c r="U15166" s="2"/>
      <c r="V15166" s="2"/>
      <c r="W15166" s="2"/>
      <c r="X15166" s="2"/>
      <c r="Y15166" s="2"/>
      <c r="Z15166" s="2"/>
    </row>
    <row r="15167">
      <c r="A15167" s="2"/>
      <c r="B15167" s="2"/>
      <c r="C15167" s="2"/>
      <c r="D15167" s="2"/>
      <c r="E15167" s="2"/>
      <c r="F15167" s="2"/>
      <c r="G15167" s="2"/>
      <c r="H15167" s="2"/>
      <c r="I15167" s="2"/>
      <c r="J15167" s="2"/>
      <c r="K15167" s="2"/>
      <c r="L15167" s="2"/>
      <c r="M15167" s="2"/>
      <c r="N15167" s="2"/>
      <c r="O15167" s="2"/>
      <c r="P15167" s="2"/>
      <c r="Q15167" s="2"/>
      <c r="R15167" s="2"/>
      <c r="S15167" s="2"/>
      <c r="T15167" s="2"/>
      <c r="U15167" s="2"/>
      <c r="V15167" s="2"/>
      <c r="W15167" s="2"/>
      <c r="X15167" s="2"/>
      <c r="Y15167" s="2"/>
      <c r="Z15167" s="2"/>
    </row>
    <row r="15168">
      <c r="A15168" s="2"/>
      <c r="B15168" s="2"/>
      <c r="C15168" s="2"/>
      <c r="D15168" s="2"/>
      <c r="E15168" s="2"/>
      <c r="F15168" s="2"/>
      <c r="G15168" s="2"/>
      <c r="H15168" s="2"/>
      <c r="I15168" s="2"/>
      <c r="J15168" s="2"/>
      <c r="K15168" s="2"/>
      <c r="L15168" s="2"/>
      <c r="M15168" s="2"/>
      <c r="N15168" s="2"/>
      <c r="O15168" s="2"/>
      <c r="P15168" s="2"/>
      <c r="Q15168" s="2"/>
      <c r="R15168" s="2"/>
      <c r="S15168" s="2"/>
      <c r="T15168" s="2"/>
      <c r="U15168" s="2"/>
      <c r="V15168" s="2"/>
      <c r="W15168" s="2"/>
      <c r="X15168" s="2"/>
      <c r="Y15168" s="2"/>
      <c r="Z15168" s="2"/>
    </row>
    <row r="15169">
      <c r="A15169" s="2"/>
      <c r="B15169" s="2"/>
      <c r="C15169" s="2"/>
      <c r="D15169" s="2"/>
      <c r="E15169" s="2"/>
      <c r="F15169" s="2"/>
      <c r="G15169" s="2"/>
      <c r="H15169" s="2"/>
      <c r="I15169" s="2"/>
      <c r="J15169" s="2"/>
      <c r="K15169" s="2"/>
      <c r="L15169" s="2"/>
      <c r="M15169" s="2"/>
      <c r="N15169" s="2"/>
      <c r="O15169" s="2"/>
      <c r="P15169" s="2"/>
      <c r="Q15169" s="2"/>
      <c r="R15169" s="2"/>
      <c r="S15169" s="2"/>
      <c r="T15169" s="2"/>
      <c r="U15169" s="2"/>
      <c r="V15169" s="2"/>
      <c r="W15169" s="2"/>
      <c r="X15169" s="2"/>
      <c r="Y15169" s="2"/>
      <c r="Z15169" s="2"/>
    </row>
    <row r="15170">
      <c r="A15170" s="2"/>
      <c r="B15170" s="2"/>
      <c r="C15170" s="2"/>
      <c r="D15170" s="2"/>
      <c r="E15170" s="2"/>
      <c r="F15170" s="2"/>
      <c r="G15170" s="2"/>
      <c r="H15170" s="2"/>
      <c r="I15170" s="2"/>
      <c r="J15170" s="2"/>
      <c r="K15170" s="2"/>
      <c r="L15170" s="2"/>
      <c r="M15170" s="2"/>
      <c r="N15170" s="2"/>
      <c r="O15170" s="2"/>
      <c r="P15170" s="2"/>
      <c r="Q15170" s="2"/>
      <c r="R15170" s="2"/>
      <c r="S15170" s="2"/>
      <c r="T15170" s="2"/>
      <c r="U15170" s="2"/>
      <c r="V15170" s="2"/>
      <c r="W15170" s="2"/>
      <c r="X15170" s="2"/>
      <c r="Y15170" s="2"/>
      <c r="Z15170" s="2"/>
    </row>
    <row r="15171">
      <c r="A15171" s="2"/>
      <c r="B15171" s="2"/>
      <c r="C15171" s="2"/>
      <c r="D15171" s="2"/>
      <c r="E15171" s="2"/>
      <c r="F15171" s="2"/>
      <c r="G15171" s="2"/>
      <c r="H15171" s="2"/>
      <c r="I15171" s="2"/>
      <c r="J15171" s="2"/>
      <c r="K15171" s="2"/>
      <c r="L15171" s="2"/>
      <c r="M15171" s="2"/>
      <c r="N15171" s="2"/>
      <c r="O15171" s="2"/>
      <c r="P15171" s="2"/>
      <c r="Q15171" s="2"/>
      <c r="R15171" s="2"/>
      <c r="S15171" s="2"/>
      <c r="T15171" s="2"/>
      <c r="U15171" s="2"/>
      <c r="V15171" s="2"/>
      <c r="W15171" s="2"/>
      <c r="X15171" s="2"/>
      <c r="Y15171" s="2"/>
      <c r="Z15171" s="2"/>
    </row>
    <row r="15172">
      <c r="A15172" s="2"/>
      <c r="B15172" s="2"/>
      <c r="C15172" s="2"/>
      <c r="D15172" s="2"/>
      <c r="E15172" s="2"/>
      <c r="F15172" s="2"/>
      <c r="G15172" s="2"/>
      <c r="H15172" s="2"/>
      <c r="I15172" s="2"/>
      <c r="J15172" s="2"/>
      <c r="K15172" s="2"/>
      <c r="L15172" s="2"/>
      <c r="M15172" s="2"/>
      <c r="N15172" s="2"/>
      <c r="O15172" s="2"/>
      <c r="P15172" s="2"/>
      <c r="Q15172" s="2"/>
      <c r="R15172" s="2"/>
      <c r="S15172" s="2"/>
      <c r="T15172" s="2"/>
      <c r="U15172" s="2"/>
      <c r="V15172" s="2"/>
      <c r="W15172" s="2"/>
      <c r="X15172" s="2"/>
      <c r="Y15172" s="2"/>
      <c r="Z15172" s="2"/>
    </row>
    <row r="15173">
      <c r="A15173" s="2"/>
      <c r="B15173" s="2"/>
      <c r="C15173" s="2"/>
      <c r="D15173" s="2"/>
      <c r="E15173" s="2"/>
      <c r="F15173" s="2"/>
      <c r="G15173" s="2"/>
      <c r="H15173" s="2"/>
      <c r="I15173" s="2"/>
      <c r="J15173" s="2"/>
      <c r="K15173" s="2"/>
      <c r="L15173" s="2"/>
      <c r="M15173" s="2"/>
      <c r="N15173" s="2"/>
      <c r="O15173" s="2"/>
      <c r="P15173" s="2"/>
      <c r="Q15173" s="2"/>
      <c r="R15173" s="2"/>
      <c r="S15173" s="2"/>
      <c r="T15173" s="2"/>
      <c r="U15173" s="2"/>
      <c r="V15173" s="2"/>
      <c r="W15173" s="2"/>
      <c r="X15173" s="2"/>
      <c r="Y15173" s="2"/>
      <c r="Z15173" s="2"/>
    </row>
    <row r="15174">
      <c r="A15174" s="2"/>
      <c r="B15174" s="2"/>
      <c r="C15174" s="2"/>
      <c r="D15174" s="2"/>
      <c r="E15174" s="2"/>
      <c r="F15174" s="2"/>
      <c r="G15174" s="2"/>
      <c r="H15174" s="2"/>
      <c r="I15174" s="2"/>
      <c r="J15174" s="2"/>
      <c r="K15174" s="2"/>
      <c r="L15174" s="2"/>
      <c r="M15174" s="2"/>
      <c r="N15174" s="2"/>
      <c r="O15174" s="2"/>
      <c r="P15174" s="2"/>
      <c r="Q15174" s="2"/>
      <c r="R15174" s="2"/>
      <c r="S15174" s="2"/>
      <c r="T15174" s="2"/>
      <c r="U15174" s="2"/>
      <c r="V15174" s="2"/>
      <c r="W15174" s="2"/>
      <c r="X15174" s="2"/>
      <c r="Y15174" s="2"/>
      <c r="Z15174" s="2"/>
    </row>
    <row r="15175">
      <c r="A15175" s="2"/>
      <c r="B15175" s="2"/>
      <c r="C15175" s="2"/>
      <c r="D15175" s="2"/>
      <c r="E15175" s="2"/>
      <c r="F15175" s="2"/>
      <c r="G15175" s="2"/>
      <c r="H15175" s="2"/>
      <c r="I15175" s="2"/>
      <c r="J15175" s="2"/>
      <c r="K15175" s="2"/>
      <c r="L15175" s="2"/>
      <c r="M15175" s="2"/>
      <c r="N15175" s="2"/>
      <c r="O15175" s="2"/>
      <c r="P15175" s="2"/>
      <c r="Q15175" s="2"/>
      <c r="R15175" s="2"/>
      <c r="S15175" s="2"/>
      <c r="T15175" s="2"/>
      <c r="U15175" s="2"/>
      <c r="V15175" s="2"/>
      <c r="W15175" s="2"/>
      <c r="X15175" s="2"/>
      <c r="Y15175" s="2"/>
      <c r="Z15175" s="2"/>
    </row>
    <row r="15176">
      <c r="A15176" s="2"/>
      <c r="B15176" s="2"/>
      <c r="C15176" s="2"/>
      <c r="D15176" s="2"/>
      <c r="E15176" s="2"/>
      <c r="F15176" s="2"/>
      <c r="G15176" s="2"/>
      <c r="H15176" s="2"/>
      <c r="I15176" s="2"/>
      <c r="J15176" s="2"/>
      <c r="K15176" s="2"/>
      <c r="L15176" s="2"/>
      <c r="M15176" s="2"/>
      <c r="N15176" s="2"/>
      <c r="O15176" s="2"/>
      <c r="P15176" s="2"/>
      <c r="Q15176" s="2"/>
      <c r="R15176" s="2"/>
      <c r="S15176" s="2"/>
      <c r="T15176" s="2"/>
      <c r="U15176" s="2"/>
      <c r="V15176" s="2"/>
      <c r="W15176" s="2"/>
      <c r="X15176" s="2"/>
      <c r="Y15176" s="2"/>
      <c r="Z15176" s="2"/>
    </row>
    <row r="15177">
      <c r="A15177" s="2"/>
      <c r="B15177" s="2"/>
      <c r="C15177" s="2"/>
      <c r="D15177" s="2"/>
      <c r="E15177" s="2"/>
      <c r="F15177" s="2"/>
      <c r="G15177" s="2"/>
      <c r="H15177" s="2"/>
      <c r="I15177" s="2"/>
      <c r="J15177" s="2"/>
      <c r="K15177" s="2"/>
      <c r="L15177" s="2"/>
      <c r="M15177" s="2"/>
      <c r="N15177" s="2"/>
      <c r="O15177" s="2"/>
      <c r="P15177" s="2"/>
      <c r="Q15177" s="2"/>
      <c r="R15177" s="2"/>
      <c r="S15177" s="2"/>
      <c r="T15177" s="2"/>
      <c r="U15177" s="2"/>
      <c r="V15177" s="2"/>
      <c r="W15177" s="2"/>
      <c r="X15177" s="2"/>
      <c r="Y15177" s="2"/>
      <c r="Z15177" s="2"/>
    </row>
    <row r="15178">
      <c r="A15178" s="2"/>
      <c r="B15178" s="2"/>
      <c r="C15178" s="2"/>
      <c r="D15178" s="2"/>
      <c r="E15178" s="2"/>
      <c r="F15178" s="2"/>
      <c r="G15178" s="2"/>
      <c r="H15178" s="2"/>
      <c r="I15178" s="2"/>
      <c r="J15178" s="2"/>
      <c r="K15178" s="2"/>
      <c r="L15178" s="2"/>
      <c r="M15178" s="2"/>
      <c r="N15178" s="2"/>
      <c r="O15178" s="2"/>
      <c r="P15178" s="2"/>
      <c r="Q15178" s="2"/>
      <c r="R15178" s="2"/>
      <c r="S15178" s="2"/>
      <c r="T15178" s="2"/>
      <c r="U15178" s="2"/>
      <c r="V15178" s="2"/>
      <c r="W15178" s="2"/>
      <c r="X15178" s="2"/>
      <c r="Y15178" s="2"/>
      <c r="Z15178" s="2"/>
    </row>
    <row r="15179">
      <c r="A15179" s="2"/>
      <c r="B15179" s="2"/>
      <c r="C15179" s="2"/>
      <c r="D15179" s="2"/>
      <c r="E15179" s="2"/>
      <c r="F15179" s="2"/>
      <c r="G15179" s="2"/>
      <c r="H15179" s="2"/>
      <c r="I15179" s="2"/>
      <c r="J15179" s="2"/>
      <c r="K15179" s="2"/>
      <c r="L15179" s="2"/>
      <c r="M15179" s="2"/>
      <c r="N15179" s="2"/>
      <c r="O15179" s="2"/>
      <c r="P15179" s="2"/>
      <c r="Q15179" s="2"/>
      <c r="R15179" s="2"/>
      <c r="S15179" s="2"/>
      <c r="T15179" s="2"/>
      <c r="U15179" s="2"/>
      <c r="V15179" s="2"/>
      <c r="W15179" s="2"/>
      <c r="X15179" s="2"/>
      <c r="Y15179" s="2"/>
      <c r="Z15179" s="2"/>
    </row>
    <row r="15180">
      <c r="A15180" s="2"/>
      <c r="B15180" s="2"/>
      <c r="C15180" s="2"/>
      <c r="D15180" s="2"/>
      <c r="E15180" s="2"/>
      <c r="F15180" s="2"/>
      <c r="G15180" s="2"/>
      <c r="H15180" s="2"/>
      <c r="I15180" s="2"/>
      <c r="J15180" s="2"/>
      <c r="K15180" s="2"/>
      <c r="L15180" s="2"/>
      <c r="M15180" s="2"/>
      <c r="N15180" s="2"/>
      <c r="O15180" s="2"/>
      <c r="P15180" s="2"/>
      <c r="Q15180" s="2"/>
      <c r="R15180" s="2"/>
      <c r="S15180" s="2"/>
      <c r="T15180" s="2"/>
      <c r="U15180" s="2"/>
      <c r="V15180" s="2"/>
      <c r="W15180" s="2"/>
      <c r="X15180" s="2"/>
      <c r="Y15180" s="2"/>
      <c r="Z15180" s="2"/>
    </row>
    <row r="15181">
      <c r="A15181" s="2"/>
      <c r="B15181" s="2"/>
      <c r="C15181" s="2"/>
      <c r="D15181" s="2"/>
      <c r="E15181" s="2"/>
      <c r="F15181" s="2"/>
      <c r="G15181" s="2"/>
      <c r="H15181" s="2"/>
      <c r="I15181" s="2"/>
      <c r="J15181" s="2"/>
      <c r="K15181" s="2"/>
      <c r="L15181" s="2"/>
      <c r="M15181" s="2"/>
      <c r="N15181" s="2"/>
      <c r="O15181" s="2"/>
      <c r="P15181" s="2"/>
      <c r="Q15181" s="2"/>
      <c r="R15181" s="2"/>
      <c r="S15181" s="2"/>
      <c r="T15181" s="2"/>
      <c r="U15181" s="2"/>
      <c r="V15181" s="2"/>
      <c r="W15181" s="2"/>
      <c r="X15181" s="2"/>
      <c r="Y15181" s="2"/>
      <c r="Z15181" s="2"/>
    </row>
    <row r="15182">
      <c r="A15182" s="2"/>
      <c r="B15182" s="2"/>
      <c r="C15182" s="2"/>
      <c r="D15182" s="2"/>
      <c r="E15182" s="2"/>
      <c r="F15182" s="2"/>
      <c r="G15182" s="2"/>
      <c r="H15182" s="2"/>
      <c r="I15182" s="2"/>
      <c r="J15182" s="2"/>
      <c r="K15182" s="2"/>
      <c r="L15182" s="2"/>
      <c r="M15182" s="2"/>
      <c r="N15182" s="2"/>
      <c r="O15182" s="2"/>
      <c r="P15182" s="2"/>
      <c r="Q15182" s="2"/>
      <c r="R15182" s="2"/>
      <c r="S15182" s="2"/>
      <c r="T15182" s="2"/>
      <c r="U15182" s="2"/>
      <c r="V15182" s="2"/>
      <c r="W15182" s="2"/>
      <c r="X15182" s="2"/>
      <c r="Y15182" s="2"/>
      <c r="Z15182" s="2"/>
    </row>
    <row r="15183">
      <c r="A15183" s="2"/>
      <c r="B15183" s="2"/>
      <c r="C15183" s="2"/>
      <c r="D15183" s="2"/>
      <c r="E15183" s="2"/>
      <c r="F15183" s="2"/>
      <c r="G15183" s="2"/>
      <c r="H15183" s="2"/>
      <c r="I15183" s="2"/>
      <c r="J15183" s="2"/>
      <c r="K15183" s="2"/>
      <c r="L15183" s="2"/>
      <c r="M15183" s="2"/>
      <c r="N15183" s="2"/>
      <c r="O15183" s="2"/>
      <c r="P15183" s="2"/>
      <c r="Q15183" s="2"/>
      <c r="R15183" s="2"/>
      <c r="S15183" s="2"/>
      <c r="T15183" s="2"/>
      <c r="U15183" s="2"/>
      <c r="V15183" s="2"/>
      <c r="W15183" s="2"/>
      <c r="X15183" s="2"/>
      <c r="Y15183" s="2"/>
      <c r="Z15183" s="2"/>
    </row>
    <row r="15184">
      <c r="A15184" s="2"/>
      <c r="B15184" s="2"/>
      <c r="C15184" s="2"/>
      <c r="D15184" s="2"/>
      <c r="E15184" s="2"/>
      <c r="F15184" s="2"/>
      <c r="G15184" s="2"/>
      <c r="H15184" s="2"/>
      <c r="I15184" s="2"/>
      <c r="J15184" s="2"/>
      <c r="K15184" s="2"/>
      <c r="L15184" s="2"/>
      <c r="M15184" s="2"/>
      <c r="N15184" s="2"/>
      <c r="O15184" s="2"/>
      <c r="P15184" s="2"/>
      <c r="Q15184" s="2"/>
      <c r="R15184" s="2"/>
      <c r="S15184" s="2"/>
      <c r="T15184" s="2"/>
      <c r="U15184" s="2"/>
      <c r="V15184" s="2"/>
      <c r="W15184" s="2"/>
      <c r="X15184" s="2"/>
      <c r="Y15184" s="2"/>
      <c r="Z15184" s="2"/>
    </row>
    <row r="15185">
      <c r="A15185" s="2"/>
      <c r="B15185" s="2"/>
      <c r="C15185" s="2"/>
      <c r="D15185" s="2"/>
      <c r="E15185" s="2"/>
      <c r="F15185" s="2"/>
      <c r="G15185" s="2"/>
      <c r="H15185" s="2"/>
      <c r="I15185" s="2"/>
      <c r="J15185" s="2"/>
      <c r="K15185" s="2"/>
      <c r="L15185" s="2"/>
      <c r="M15185" s="2"/>
      <c r="N15185" s="2"/>
      <c r="O15185" s="2"/>
      <c r="P15185" s="2"/>
      <c r="Q15185" s="2"/>
      <c r="R15185" s="2"/>
      <c r="S15185" s="2"/>
      <c r="T15185" s="2"/>
      <c r="U15185" s="2"/>
      <c r="V15185" s="2"/>
      <c r="W15185" s="2"/>
      <c r="X15185" s="2"/>
      <c r="Y15185" s="2"/>
      <c r="Z15185" s="2"/>
    </row>
    <row r="15186">
      <c r="A15186" s="2"/>
      <c r="B15186" s="2"/>
      <c r="C15186" s="2"/>
      <c r="D15186" s="2"/>
      <c r="E15186" s="2"/>
      <c r="F15186" s="2"/>
      <c r="G15186" s="2"/>
      <c r="H15186" s="2"/>
      <c r="I15186" s="2"/>
      <c r="J15186" s="2"/>
      <c r="K15186" s="2"/>
      <c r="L15186" s="2"/>
      <c r="M15186" s="2"/>
      <c r="N15186" s="2"/>
      <c r="O15186" s="2"/>
      <c r="P15186" s="2"/>
      <c r="Q15186" s="2"/>
      <c r="R15186" s="2"/>
      <c r="S15186" s="2"/>
      <c r="T15186" s="2"/>
      <c r="U15186" s="2"/>
      <c r="V15186" s="2"/>
      <c r="W15186" s="2"/>
      <c r="X15186" s="2"/>
      <c r="Y15186" s="2"/>
      <c r="Z15186" s="2"/>
    </row>
    <row r="15187">
      <c r="A15187" s="2"/>
      <c r="B15187" s="2"/>
      <c r="C15187" s="2"/>
      <c r="D15187" s="2"/>
      <c r="E15187" s="2"/>
      <c r="F15187" s="2"/>
      <c r="G15187" s="2"/>
      <c r="H15187" s="2"/>
      <c r="I15187" s="2"/>
      <c r="J15187" s="2"/>
      <c r="K15187" s="2"/>
      <c r="L15187" s="2"/>
      <c r="M15187" s="2"/>
      <c r="N15187" s="2"/>
      <c r="O15187" s="2"/>
      <c r="P15187" s="2"/>
      <c r="Q15187" s="2"/>
      <c r="R15187" s="2"/>
      <c r="S15187" s="2"/>
      <c r="T15187" s="2"/>
      <c r="U15187" s="2"/>
      <c r="V15187" s="2"/>
      <c r="W15187" s="2"/>
      <c r="X15187" s="2"/>
      <c r="Y15187" s="2"/>
      <c r="Z15187" s="2"/>
    </row>
    <row r="15188">
      <c r="A15188" s="2"/>
      <c r="B15188" s="2"/>
      <c r="C15188" s="2"/>
      <c r="D15188" s="2"/>
      <c r="E15188" s="2"/>
      <c r="F15188" s="2"/>
      <c r="G15188" s="2"/>
      <c r="H15188" s="2"/>
      <c r="I15188" s="2"/>
      <c r="J15188" s="2"/>
      <c r="K15188" s="2"/>
      <c r="L15188" s="2"/>
      <c r="M15188" s="2"/>
      <c r="N15188" s="2"/>
      <c r="O15188" s="2"/>
      <c r="P15188" s="2"/>
      <c r="Q15188" s="2"/>
      <c r="R15188" s="2"/>
      <c r="S15188" s="2"/>
      <c r="T15188" s="2"/>
      <c r="U15188" s="2"/>
      <c r="V15188" s="2"/>
      <c r="W15188" s="2"/>
      <c r="X15188" s="2"/>
      <c r="Y15188" s="2"/>
      <c r="Z15188" s="2"/>
    </row>
    <row r="15189">
      <c r="A15189" s="2"/>
      <c r="B15189" s="2"/>
      <c r="C15189" s="2"/>
      <c r="D15189" s="2"/>
      <c r="E15189" s="2"/>
      <c r="F15189" s="2"/>
      <c r="G15189" s="2"/>
      <c r="H15189" s="2"/>
      <c r="I15189" s="2"/>
      <c r="J15189" s="2"/>
      <c r="K15189" s="2"/>
      <c r="L15189" s="2"/>
      <c r="M15189" s="2"/>
      <c r="N15189" s="2"/>
      <c r="O15189" s="2"/>
      <c r="P15189" s="2"/>
      <c r="Q15189" s="2"/>
      <c r="R15189" s="2"/>
      <c r="S15189" s="2"/>
      <c r="T15189" s="2"/>
      <c r="U15189" s="2"/>
      <c r="V15189" s="2"/>
      <c r="W15189" s="2"/>
      <c r="X15189" s="2"/>
      <c r="Y15189" s="2"/>
      <c r="Z15189" s="2"/>
    </row>
    <row r="15190">
      <c r="A15190" s="2"/>
      <c r="B15190" s="2"/>
      <c r="C15190" s="2"/>
      <c r="D15190" s="2"/>
      <c r="E15190" s="2"/>
      <c r="F15190" s="2"/>
      <c r="G15190" s="2"/>
      <c r="H15190" s="2"/>
      <c r="I15190" s="2"/>
      <c r="J15190" s="2"/>
      <c r="K15190" s="2"/>
      <c r="L15190" s="2"/>
      <c r="M15190" s="2"/>
      <c r="N15190" s="2"/>
      <c r="O15190" s="2"/>
      <c r="P15190" s="2"/>
      <c r="Q15190" s="2"/>
      <c r="R15190" s="2"/>
      <c r="S15190" s="2"/>
      <c r="T15190" s="2"/>
      <c r="U15190" s="2"/>
      <c r="V15190" s="2"/>
      <c r="W15190" s="2"/>
      <c r="X15190" s="2"/>
      <c r="Y15190" s="2"/>
      <c r="Z15190" s="2"/>
    </row>
    <row r="15191">
      <c r="A15191" s="2"/>
      <c r="B15191" s="2"/>
      <c r="C15191" s="2"/>
      <c r="D15191" s="2"/>
      <c r="E15191" s="2"/>
      <c r="F15191" s="2"/>
      <c r="G15191" s="2"/>
      <c r="H15191" s="2"/>
      <c r="I15191" s="2"/>
      <c r="J15191" s="2"/>
      <c r="K15191" s="2"/>
      <c r="L15191" s="2"/>
      <c r="M15191" s="2"/>
      <c r="N15191" s="2"/>
      <c r="O15191" s="2"/>
      <c r="P15191" s="2"/>
      <c r="Q15191" s="2"/>
      <c r="R15191" s="2"/>
      <c r="S15191" s="2"/>
      <c r="T15191" s="2"/>
      <c r="U15191" s="2"/>
      <c r="V15191" s="2"/>
      <c r="W15191" s="2"/>
      <c r="X15191" s="2"/>
      <c r="Y15191" s="2"/>
      <c r="Z15191" s="2"/>
    </row>
    <row r="15192">
      <c r="A15192" s="2"/>
      <c r="B15192" s="2"/>
      <c r="C15192" s="2"/>
      <c r="D15192" s="2"/>
      <c r="E15192" s="2"/>
      <c r="F15192" s="2"/>
      <c r="G15192" s="2"/>
      <c r="H15192" s="2"/>
      <c r="I15192" s="2"/>
      <c r="J15192" s="2"/>
      <c r="K15192" s="2"/>
      <c r="L15192" s="2"/>
      <c r="M15192" s="2"/>
      <c r="N15192" s="2"/>
      <c r="O15192" s="2"/>
      <c r="P15192" s="2"/>
      <c r="Q15192" s="2"/>
      <c r="R15192" s="2"/>
      <c r="S15192" s="2"/>
      <c r="T15192" s="2"/>
      <c r="U15192" s="2"/>
      <c r="V15192" s="2"/>
      <c r="W15192" s="2"/>
      <c r="X15192" s="2"/>
      <c r="Y15192" s="2"/>
      <c r="Z15192" s="2"/>
    </row>
    <row r="15193">
      <c r="A15193" s="2"/>
      <c r="B15193" s="2"/>
      <c r="C15193" s="2"/>
      <c r="D15193" s="2"/>
      <c r="E15193" s="2"/>
      <c r="F15193" s="2"/>
      <c r="G15193" s="2"/>
      <c r="H15193" s="2"/>
      <c r="I15193" s="2"/>
      <c r="J15193" s="2"/>
      <c r="K15193" s="2"/>
      <c r="L15193" s="2"/>
      <c r="M15193" s="2"/>
      <c r="N15193" s="2"/>
      <c r="O15193" s="2"/>
      <c r="P15193" s="2"/>
      <c r="Q15193" s="2"/>
      <c r="R15193" s="2"/>
      <c r="S15193" s="2"/>
      <c r="T15193" s="2"/>
      <c r="U15193" s="2"/>
      <c r="V15193" s="2"/>
      <c r="W15193" s="2"/>
      <c r="X15193" s="2"/>
      <c r="Y15193" s="2"/>
      <c r="Z15193" s="2"/>
    </row>
    <row r="15194">
      <c r="A15194" s="2"/>
      <c r="B15194" s="2"/>
      <c r="C15194" s="2"/>
      <c r="D15194" s="2"/>
      <c r="E15194" s="2"/>
      <c r="F15194" s="2"/>
      <c r="G15194" s="2"/>
      <c r="H15194" s="2"/>
      <c r="I15194" s="2"/>
      <c r="J15194" s="2"/>
      <c r="K15194" s="2"/>
      <c r="L15194" s="2"/>
      <c r="M15194" s="2"/>
      <c r="N15194" s="2"/>
      <c r="O15194" s="2"/>
      <c r="P15194" s="2"/>
      <c r="Q15194" s="2"/>
      <c r="R15194" s="2"/>
      <c r="S15194" s="2"/>
      <c r="T15194" s="2"/>
      <c r="U15194" s="2"/>
      <c r="V15194" s="2"/>
      <c r="W15194" s="2"/>
      <c r="X15194" s="2"/>
      <c r="Y15194" s="2"/>
      <c r="Z15194" s="2"/>
    </row>
    <row r="15195">
      <c r="A15195" s="2"/>
      <c r="B15195" s="2"/>
      <c r="C15195" s="2"/>
      <c r="D15195" s="2"/>
      <c r="E15195" s="2"/>
      <c r="F15195" s="2"/>
      <c r="G15195" s="2"/>
      <c r="H15195" s="2"/>
      <c r="I15195" s="2"/>
      <c r="J15195" s="2"/>
      <c r="K15195" s="2"/>
      <c r="L15195" s="2"/>
      <c r="M15195" s="2"/>
      <c r="N15195" s="2"/>
      <c r="O15195" s="2"/>
      <c r="P15195" s="2"/>
      <c r="Q15195" s="2"/>
      <c r="R15195" s="2"/>
      <c r="S15195" s="2"/>
      <c r="T15195" s="2"/>
      <c r="U15195" s="2"/>
      <c r="V15195" s="2"/>
      <c r="W15195" s="2"/>
      <c r="X15195" s="2"/>
      <c r="Y15195" s="2"/>
      <c r="Z15195" s="2"/>
    </row>
    <row r="15196">
      <c r="A15196" s="2"/>
      <c r="B15196" s="2"/>
      <c r="C15196" s="2"/>
      <c r="D15196" s="2"/>
      <c r="E15196" s="2"/>
      <c r="F15196" s="2"/>
      <c r="G15196" s="2"/>
      <c r="H15196" s="2"/>
      <c r="I15196" s="2"/>
      <c r="J15196" s="2"/>
      <c r="K15196" s="2"/>
      <c r="L15196" s="2"/>
      <c r="M15196" s="2"/>
      <c r="N15196" s="2"/>
      <c r="O15196" s="2"/>
      <c r="P15196" s="2"/>
      <c r="Q15196" s="2"/>
      <c r="R15196" s="2"/>
      <c r="S15196" s="2"/>
      <c r="T15196" s="2"/>
      <c r="U15196" s="2"/>
      <c r="V15196" s="2"/>
      <c r="W15196" s="2"/>
      <c r="X15196" s="2"/>
      <c r="Y15196" s="2"/>
      <c r="Z15196" s="2"/>
    </row>
    <row r="15197">
      <c r="A15197" s="2"/>
      <c r="B15197" s="2"/>
      <c r="C15197" s="2"/>
      <c r="D15197" s="2"/>
      <c r="E15197" s="2"/>
      <c r="F15197" s="2"/>
      <c r="G15197" s="2"/>
      <c r="H15197" s="2"/>
      <c r="I15197" s="2"/>
      <c r="J15197" s="2"/>
      <c r="K15197" s="2"/>
      <c r="L15197" s="2"/>
      <c r="M15197" s="2"/>
      <c r="N15197" s="2"/>
      <c r="O15197" s="2"/>
      <c r="P15197" s="2"/>
      <c r="Q15197" s="2"/>
      <c r="R15197" s="2"/>
      <c r="S15197" s="2"/>
      <c r="T15197" s="2"/>
      <c r="U15197" s="2"/>
      <c r="V15197" s="2"/>
      <c r="W15197" s="2"/>
      <c r="X15197" s="2"/>
      <c r="Y15197" s="2"/>
      <c r="Z15197" s="2"/>
    </row>
    <row r="15198">
      <c r="A15198" s="2"/>
      <c r="B15198" s="2"/>
      <c r="C15198" s="2"/>
      <c r="D15198" s="2"/>
      <c r="E15198" s="2"/>
      <c r="F15198" s="2"/>
      <c r="G15198" s="2"/>
      <c r="H15198" s="2"/>
      <c r="I15198" s="2"/>
      <c r="J15198" s="2"/>
      <c r="K15198" s="2"/>
      <c r="L15198" s="2"/>
      <c r="M15198" s="2"/>
      <c r="N15198" s="2"/>
      <c r="O15198" s="2"/>
      <c r="P15198" s="2"/>
      <c r="Q15198" s="2"/>
      <c r="R15198" s="2"/>
      <c r="S15198" s="2"/>
      <c r="T15198" s="2"/>
      <c r="U15198" s="2"/>
      <c r="V15198" s="2"/>
      <c r="W15198" s="2"/>
      <c r="X15198" s="2"/>
      <c r="Y15198" s="2"/>
      <c r="Z15198" s="2"/>
    </row>
    <row r="15199">
      <c r="A15199" s="2"/>
      <c r="B15199" s="2"/>
      <c r="C15199" s="2"/>
      <c r="D15199" s="2"/>
      <c r="E15199" s="2"/>
      <c r="F15199" s="2"/>
      <c r="G15199" s="2"/>
      <c r="H15199" s="2"/>
      <c r="I15199" s="2"/>
      <c r="J15199" s="2"/>
      <c r="K15199" s="2"/>
      <c r="L15199" s="2"/>
      <c r="M15199" s="2"/>
      <c r="N15199" s="2"/>
      <c r="O15199" s="2"/>
      <c r="P15199" s="2"/>
      <c r="Q15199" s="2"/>
      <c r="R15199" s="2"/>
      <c r="S15199" s="2"/>
      <c r="T15199" s="2"/>
      <c r="U15199" s="2"/>
      <c r="V15199" s="2"/>
      <c r="W15199" s="2"/>
      <c r="X15199" s="2"/>
      <c r="Y15199" s="2"/>
      <c r="Z15199" s="2"/>
    </row>
    <row r="15200">
      <c r="A15200" s="2"/>
      <c r="B15200" s="2"/>
      <c r="C15200" s="2"/>
      <c r="D15200" s="2"/>
      <c r="E15200" s="2"/>
      <c r="F15200" s="2"/>
      <c r="G15200" s="2"/>
      <c r="H15200" s="2"/>
      <c r="I15200" s="2"/>
      <c r="J15200" s="2"/>
      <c r="K15200" s="2"/>
      <c r="L15200" s="2"/>
      <c r="M15200" s="2"/>
      <c r="N15200" s="2"/>
      <c r="O15200" s="2"/>
      <c r="P15200" s="2"/>
      <c r="Q15200" s="2"/>
      <c r="R15200" s="2"/>
      <c r="S15200" s="2"/>
      <c r="T15200" s="2"/>
      <c r="U15200" s="2"/>
      <c r="V15200" s="2"/>
      <c r="W15200" s="2"/>
      <c r="X15200" s="2"/>
      <c r="Y15200" s="2"/>
      <c r="Z15200" s="2"/>
    </row>
    <row r="15201">
      <c r="A15201" s="2"/>
      <c r="B15201" s="2"/>
      <c r="C15201" s="2"/>
      <c r="D15201" s="2"/>
      <c r="E15201" s="2"/>
      <c r="F15201" s="2"/>
      <c r="G15201" s="2"/>
      <c r="H15201" s="2"/>
      <c r="I15201" s="2"/>
      <c r="J15201" s="2"/>
      <c r="K15201" s="2"/>
      <c r="L15201" s="2"/>
      <c r="M15201" s="2"/>
      <c r="N15201" s="2"/>
      <c r="O15201" s="2"/>
      <c r="P15201" s="2"/>
      <c r="Q15201" s="2"/>
      <c r="R15201" s="2"/>
      <c r="S15201" s="2"/>
      <c r="T15201" s="2"/>
      <c r="U15201" s="2"/>
      <c r="V15201" s="2"/>
      <c r="W15201" s="2"/>
      <c r="X15201" s="2"/>
      <c r="Y15201" s="2"/>
      <c r="Z15201" s="2"/>
    </row>
    <row r="15202">
      <c r="A15202" s="2"/>
      <c r="B15202" s="2"/>
      <c r="C15202" s="2"/>
      <c r="D15202" s="2"/>
      <c r="E15202" s="2"/>
      <c r="F15202" s="2"/>
      <c r="G15202" s="2"/>
      <c r="H15202" s="2"/>
      <c r="I15202" s="2"/>
      <c r="J15202" s="2"/>
      <c r="K15202" s="2"/>
      <c r="L15202" s="2"/>
      <c r="M15202" s="2"/>
      <c r="N15202" s="2"/>
      <c r="O15202" s="2"/>
      <c r="P15202" s="2"/>
      <c r="Q15202" s="2"/>
      <c r="R15202" s="2"/>
      <c r="S15202" s="2"/>
      <c r="T15202" s="2"/>
      <c r="U15202" s="2"/>
      <c r="V15202" s="2"/>
      <c r="W15202" s="2"/>
      <c r="X15202" s="2"/>
      <c r="Y15202" s="2"/>
      <c r="Z15202" s="2"/>
    </row>
    <row r="15203">
      <c r="A15203" s="2"/>
      <c r="B15203" s="2"/>
      <c r="C15203" s="2"/>
      <c r="D15203" s="2"/>
      <c r="E15203" s="2"/>
      <c r="F15203" s="2"/>
      <c r="G15203" s="2"/>
      <c r="H15203" s="2"/>
      <c r="I15203" s="2"/>
      <c r="J15203" s="2"/>
      <c r="K15203" s="2"/>
      <c r="L15203" s="2"/>
      <c r="M15203" s="2"/>
      <c r="N15203" s="2"/>
      <c r="O15203" s="2"/>
      <c r="P15203" s="2"/>
      <c r="Q15203" s="2"/>
      <c r="R15203" s="2"/>
      <c r="S15203" s="2"/>
      <c r="T15203" s="2"/>
      <c r="U15203" s="2"/>
      <c r="V15203" s="2"/>
      <c r="W15203" s="2"/>
      <c r="X15203" s="2"/>
      <c r="Y15203" s="2"/>
      <c r="Z15203" s="2"/>
    </row>
    <row r="15204">
      <c r="A15204" s="2"/>
      <c r="B15204" s="2"/>
      <c r="C15204" s="2"/>
      <c r="D15204" s="2"/>
      <c r="E15204" s="2"/>
      <c r="F15204" s="2"/>
      <c r="G15204" s="2"/>
      <c r="H15204" s="2"/>
      <c r="I15204" s="2"/>
      <c r="J15204" s="2"/>
      <c r="K15204" s="2"/>
      <c r="L15204" s="2"/>
      <c r="M15204" s="2"/>
      <c r="N15204" s="2"/>
      <c r="O15204" s="2"/>
      <c r="P15204" s="2"/>
      <c r="Q15204" s="2"/>
      <c r="R15204" s="2"/>
      <c r="S15204" s="2"/>
      <c r="T15204" s="2"/>
      <c r="U15204" s="2"/>
      <c r="V15204" s="2"/>
      <c r="W15204" s="2"/>
      <c r="X15204" s="2"/>
      <c r="Y15204" s="2"/>
      <c r="Z15204" s="2"/>
    </row>
    <row r="15205">
      <c r="A15205" s="2"/>
      <c r="B15205" s="2"/>
      <c r="C15205" s="2"/>
      <c r="D15205" s="2"/>
      <c r="E15205" s="2"/>
      <c r="F15205" s="2"/>
      <c r="G15205" s="2"/>
      <c r="H15205" s="2"/>
      <c r="I15205" s="2"/>
      <c r="J15205" s="2"/>
      <c r="K15205" s="2"/>
      <c r="L15205" s="2"/>
      <c r="M15205" s="2"/>
      <c r="N15205" s="2"/>
      <c r="O15205" s="2"/>
      <c r="P15205" s="2"/>
      <c r="Q15205" s="2"/>
      <c r="R15205" s="2"/>
      <c r="S15205" s="2"/>
      <c r="T15205" s="2"/>
      <c r="U15205" s="2"/>
      <c r="V15205" s="2"/>
      <c r="W15205" s="2"/>
      <c r="X15205" s="2"/>
      <c r="Y15205" s="2"/>
      <c r="Z15205" s="2"/>
    </row>
    <row r="15206">
      <c r="A15206" s="2"/>
      <c r="B15206" s="2"/>
      <c r="C15206" s="2"/>
      <c r="D15206" s="2"/>
      <c r="E15206" s="2"/>
      <c r="F15206" s="2"/>
      <c r="G15206" s="2"/>
      <c r="H15206" s="2"/>
      <c r="I15206" s="2"/>
      <c r="J15206" s="2"/>
      <c r="K15206" s="2"/>
      <c r="L15206" s="2"/>
      <c r="M15206" s="2"/>
      <c r="N15206" s="2"/>
      <c r="O15206" s="2"/>
      <c r="P15206" s="2"/>
      <c r="Q15206" s="2"/>
      <c r="R15206" s="2"/>
      <c r="S15206" s="2"/>
      <c r="T15206" s="2"/>
      <c r="U15206" s="2"/>
      <c r="V15206" s="2"/>
      <c r="W15206" s="2"/>
      <c r="X15206" s="2"/>
      <c r="Y15206" s="2"/>
      <c r="Z15206" s="2"/>
    </row>
    <row r="15207">
      <c r="A15207" s="2"/>
      <c r="B15207" s="2"/>
      <c r="C15207" s="2"/>
      <c r="D15207" s="2"/>
      <c r="E15207" s="2"/>
      <c r="F15207" s="2"/>
      <c r="G15207" s="2"/>
      <c r="H15207" s="2"/>
      <c r="I15207" s="2"/>
      <c r="J15207" s="2"/>
      <c r="K15207" s="2"/>
      <c r="L15207" s="2"/>
      <c r="M15207" s="2"/>
      <c r="N15207" s="2"/>
      <c r="O15207" s="2"/>
      <c r="P15207" s="2"/>
      <c r="Q15207" s="2"/>
      <c r="R15207" s="2"/>
      <c r="S15207" s="2"/>
      <c r="T15207" s="2"/>
      <c r="U15207" s="2"/>
      <c r="V15207" s="2"/>
      <c r="W15207" s="2"/>
      <c r="X15207" s="2"/>
      <c r="Y15207" s="2"/>
      <c r="Z15207" s="2"/>
    </row>
    <row r="15208">
      <c r="A15208" s="2"/>
      <c r="B15208" s="2"/>
      <c r="C15208" s="2"/>
      <c r="D15208" s="2"/>
      <c r="E15208" s="2"/>
      <c r="F15208" s="2"/>
      <c r="G15208" s="2"/>
      <c r="H15208" s="2"/>
      <c r="I15208" s="2"/>
      <c r="J15208" s="2"/>
      <c r="K15208" s="2"/>
      <c r="L15208" s="2"/>
      <c r="M15208" s="2"/>
      <c r="N15208" s="2"/>
      <c r="O15208" s="2"/>
      <c r="P15208" s="2"/>
      <c r="Q15208" s="2"/>
      <c r="R15208" s="2"/>
      <c r="S15208" s="2"/>
      <c r="T15208" s="2"/>
      <c r="U15208" s="2"/>
      <c r="V15208" s="2"/>
      <c r="W15208" s="2"/>
      <c r="X15208" s="2"/>
      <c r="Y15208" s="2"/>
      <c r="Z15208" s="2"/>
    </row>
    <row r="15209">
      <c r="A15209" s="2"/>
      <c r="B15209" s="2"/>
      <c r="C15209" s="2"/>
      <c r="D15209" s="2"/>
      <c r="E15209" s="2"/>
      <c r="F15209" s="2"/>
      <c r="G15209" s="2"/>
      <c r="H15209" s="2"/>
      <c r="I15209" s="2"/>
      <c r="J15209" s="2"/>
      <c r="K15209" s="2"/>
      <c r="L15209" s="2"/>
      <c r="M15209" s="2"/>
      <c r="N15209" s="2"/>
      <c r="O15209" s="2"/>
      <c r="P15209" s="2"/>
      <c r="Q15209" s="2"/>
      <c r="R15209" s="2"/>
      <c r="S15209" s="2"/>
      <c r="T15209" s="2"/>
      <c r="U15209" s="2"/>
      <c r="V15209" s="2"/>
      <c r="W15209" s="2"/>
      <c r="X15209" s="2"/>
      <c r="Y15209" s="2"/>
      <c r="Z15209" s="2"/>
    </row>
    <row r="15210">
      <c r="A15210" s="2"/>
      <c r="B15210" s="2"/>
      <c r="C15210" s="2"/>
      <c r="D15210" s="2"/>
      <c r="E15210" s="2"/>
      <c r="F15210" s="2"/>
      <c r="G15210" s="2"/>
      <c r="H15210" s="2"/>
      <c r="I15210" s="2"/>
      <c r="J15210" s="2"/>
      <c r="K15210" s="2"/>
      <c r="L15210" s="2"/>
      <c r="M15210" s="2"/>
      <c r="N15210" s="2"/>
      <c r="O15210" s="2"/>
      <c r="P15210" s="2"/>
      <c r="Q15210" s="2"/>
      <c r="R15210" s="2"/>
      <c r="S15210" s="2"/>
      <c r="T15210" s="2"/>
      <c r="U15210" s="2"/>
      <c r="V15210" s="2"/>
      <c r="W15210" s="2"/>
      <c r="X15210" s="2"/>
      <c r="Y15210" s="2"/>
      <c r="Z15210" s="2"/>
    </row>
    <row r="15211">
      <c r="A15211" s="2"/>
      <c r="B15211" s="2"/>
      <c r="C15211" s="2"/>
      <c r="D15211" s="2"/>
      <c r="E15211" s="2"/>
      <c r="F15211" s="2"/>
      <c r="G15211" s="2"/>
      <c r="H15211" s="2"/>
      <c r="I15211" s="2"/>
      <c r="J15211" s="2"/>
      <c r="K15211" s="2"/>
      <c r="L15211" s="2"/>
      <c r="M15211" s="2"/>
      <c r="N15211" s="2"/>
      <c r="O15211" s="2"/>
      <c r="P15211" s="2"/>
      <c r="Q15211" s="2"/>
      <c r="R15211" s="2"/>
      <c r="S15211" s="2"/>
      <c r="T15211" s="2"/>
      <c r="U15211" s="2"/>
      <c r="V15211" s="2"/>
      <c r="W15211" s="2"/>
      <c r="X15211" s="2"/>
      <c r="Y15211" s="2"/>
      <c r="Z15211" s="2"/>
    </row>
    <row r="15212">
      <c r="A15212" s="2"/>
      <c r="B15212" s="2"/>
      <c r="C15212" s="2"/>
      <c r="D15212" s="2"/>
      <c r="E15212" s="2"/>
      <c r="F15212" s="2"/>
      <c r="G15212" s="2"/>
      <c r="H15212" s="2"/>
      <c r="I15212" s="2"/>
      <c r="J15212" s="2"/>
      <c r="K15212" s="2"/>
      <c r="L15212" s="2"/>
      <c r="M15212" s="2"/>
      <c r="N15212" s="2"/>
      <c r="O15212" s="2"/>
      <c r="P15212" s="2"/>
      <c r="Q15212" s="2"/>
      <c r="R15212" s="2"/>
      <c r="S15212" s="2"/>
      <c r="T15212" s="2"/>
      <c r="U15212" s="2"/>
      <c r="V15212" s="2"/>
      <c r="W15212" s="2"/>
      <c r="X15212" s="2"/>
      <c r="Y15212" s="2"/>
      <c r="Z15212" s="2"/>
    </row>
    <row r="15213">
      <c r="A15213" s="2"/>
      <c r="B15213" s="2"/>
      <c r="C15213" s="2"/>
      <c r="D15213" s="2"/>
      <c r="E15213" s="2"/>
      <c r="F15213" s="2"/>
      <c r="G15213" s="2"/>
      <c r="H15213" s="2"/>
      <c r="I15213" s="2"/>
      <c r="J15213" s="2"/>
      <c r="K15213" s="2"/>
      <c r="L15213" s="2"/>
      <c r="M15213" s="2"/>
      <c r="N15213" s="2"/>
      <c r="O15213" s="2"/>
      <c r="P15213" s="2"/>
      <c r="Q15213" s="2"/>
      <c r="R15213" s="2"/>
      <c r="S15213" s="2"/>
      <c r="T15213" s="2"/>
      <c r="U15213" s="2"/>
      <c r="V15213" s="2"/>
      <c r="W15213" s="2"/>
      <c r="X15213" s="2"/>
      <c r="Y15213" s="2"/>
      <c r="Z15213" s="2"/>
    </row>
    <row r="15214">
      <c r="A15214" s="2"/>
      <c r="B15214" s="2"/>
      <c r="C15214" s="2"/>
      <c r="D15214" s="2"/>
      <c r="E15214" s="2"/>
      <c r="F15214" s="2"/>
      <c r="G15214" s="2"/>
      <c r="H15214" s="2"/>
      <c r="I15214" s="2"/>
      <c r="J15214" s="2"/>
      <c r="K15214" s="2"/>
      <c r="L15214" s="2"/>
      <c r="M15214" s="2"/>
      <c r="N15214" s="2"/>
      <c r="O15214" s="2"/>
      <c r="P15214" s="2"/>
      <c r="Q15214" s="2"/>
      <c r="R15214" s="2"/>
      <c r="S15214" s="2"/>
      <c r="T15214" s="2"/>
      <c r="U15214" s="2"/>
      <c r="V15214" s="2"/>
      <c r="W15214" s="2"/>
      <c r="X15214" s="2"/>
      <c r="Y15214" s="2"/>
      <c r="Z15214" s="2"/>
    </row>
    <row r="15215">
      <c r="A15215" s="2"/>
      <c r="B15215" s="2"/>
      <c r="C15215" s="2"/>
      <c r="D15215" s="2"/>
      <c r="E15215" s="2"/>
      <c r="F15215" s="2"/>
      <c r="G15215" s="2"/>
      <c r="H15215" s="2"/>
      <c r="I15215" s="2"/>
      <c r="J15215" s="2"/>
      <c r="K15215" s="2"/>
      <c r="L15215" s="2"/>
      <c r="M15215" s="2"/>
      <c r="N15215" s="2"/>
      <c r="O15215" s="2"/>
      <c r="P15215" s="2"/>
      <c r="Q15215" s="2"/>
      <c r="R15215" s="2"/>
      <c r="S15215" s="2"/>
      <c r="T15215" s="2"/>
      <c r="U15215" s="2"/>
      <c r="V15215" s="2"/>
      <c r="W15215" s="2"/>
      <c r="X15215" s="2"/>
      <c r="Y15215" s="2"/>
      <c r="Z15215" s="2"/>
    </row>
    <row r="15216">
      <c r="A15216" s="2"/>
      <c r="B15216" s="2"/>
      <c r="C15216" s="2"/>
      <c r="D15216" s="2"/>
      <c r="E15216" s="2"/>
      <c r="F15216" s="2"/>
      <c r="G15216" s="2"/>
      <c r="H15216" s="2"/>
      <c r="I15216" s="2"/>
      <c r="J15216" s="2"/>
      <c r="K15216" s="2"/>
      <c r="L15216" s="2"/>
      <c r="M15216" s="2"/>
      <c r="N15216" s="2"/>
      <c r="O15216" s="2"/>
      <c r="P15216" s="2"/>
      <c r="Q15216" s="2"/>
      <c r="R15216" s="2"/>
      <c r="S15216" s="2"/>
      <c r="T15216" s="2"/>
      <c r="U15216" s="2"/>
      <c r="V15216" s="2"/>
      <c r="W15216" s="2"/>
      <c r="X15216" s="2"/>
      <c r="Y15216" s="2"/>
      <c r="Z15216" s="2"/>
    </row>
    <row r="15217">
      <c r="A15217" s="2"/>
      <c r="B15217" s="2"/>
      <c r="C15217" s="2"/>
      <c r="D15217" s="2"/>
      <c r="E15217" s="2"/>
      <c r="F15217" s="2"/>
      <c r="G15217" s="2"/>
      <c r="H15217" s="2"/>
      <c r="I15217" s="2"/>
      <c r="J15217" s="2"/>
      <c r="K15217" s="2"/>
      <c r="L15217" s="2"/>
      <c r="M15217" s="2"/>
      <c r="N15217" s="2"/>
      <c r="O15217" s="2"/>
      <c r="P15217" s="2"/>
      <c r="Q15217" s="2"/>
      <c r="R15217" s="2"/>
      <c r="S15217" s="2"/>
      <c r="T15217" s="2"/>
      <c r="U15217" s="2"/>
      <c r="V15217" s="2"/>
      <c r="W15217" s="2"/>
      <c r="X15217" s="2"/>
      <c r="Y15217" s="2"/>
      <c r="Z15217" s="2"/>
    </row>
    <row r="15218">
      <c r="A15218" s="2"/>
      <c r="B15218" s="2"/>
      <c r="C15218" s="2"/>
      <c r="D15218" s="2"/>
      <c r="E15218" s="2"/>
      <c r="F15218" s="2"/>
      <c r="G15218" s="2"/>
      <c r="H15218" s="2"/>
      <c r="I15218" s="2"/>
      <c r="J15218" s="2"/>
      <c r="K15218" s="2"/>
      <c r="L15218" s="2"/>
      <c r="M15218" s="2"/>
      <c r="N15218" s="2"/>
      <c r="O15218" s="2"/>
      <c r="P15218" s="2"/>
      <c r="Q15218" s="2"/>
      <c r="R15218" s="2"/>
      <c r="S15218" s="2"/>
      <c r="T15218" s="2"/>
      <c r="U15218" s="2"/>
      <c r="V15218" s="2"/>
      <c r="W15218" s="2"/>
      <c r="X15218" s="2"/>
      <c r="Y15218" s="2"/>
      <c r="Z15218" s="2"/>
    </row>
    <row r="15219">
      <c r="A15219" s="2"/>
      <c r="B15219" s="2"/>
      <c r="C15219" s="2"/>
      <c r="D15219" s="2"/>
      <c r="E15219" s="2"/>
      <c r="F15219" s="2"/>
      <c r="G15219" s="2"/>
      <c r="H15219" s="2"/>
      <c r="I15219" s="2"/>
      <c r="J15219" s="2"/>
      <c r="K15219" s="2"/>
      <c r="L15219" s="2"/>
      <c r="M15219" s="2"/>
      <c r="N15219" s="2"/>
      <c r="O15219" s="2"/>
      <c r="P15219" s="2"/>
      <c r="Q15219" s="2"/>
      <c r="R15219" s="2"/>
      <c r="S15219" s="2"/>
      <c r="T15219" s="2"/>
      <c r="U15219" s="2"/>
      <c r="V15219" s="2"/>
      <c r="W15219" s="2"/>
      <c r="X15219" s="2"/>
      <c r="Y15219" s="2"/>
      <c r="Z15219" s="2"/>
    </row>
    <row r="15220">
      <c r="A15220" s="2"/>
      <c r="B15220" s="2"/>
      <c r="C15220" s="2"/>
      <c r="D15220" s="2"/>
      <c r="E15220" s="2"/>
      <c r="F15220" s="2"/>
      <c r="G15220" s="2"/>
      <c r="H15220" s="2"/>
      <c r="I15220" s="2"/>
      <c r="J15220" s="2"/>
      <c r="K15220" s="2"/>
      <c r="L15220" s="2"/>
      <c r="M15220" s="2"/>
      <c r="N15220" s="2"/>
      <c r="O15220" s="2"/>
      <c r="P15220" s="2"/>
      <c r="Q15220" s="2"/>
      <c r="R15220" s="2"/>
      <c r="S15220" s="2"/>
      <c r="T15220" s="2"/>
      <c r="U15220" s="2"/>
      <c r="V15220" s="2"/>
      <c r="W15220" s="2"/>
      <c r="X15220" s="2"/>
      <c r="Y15220" s="2"/>
      <c r="Z15220" s="2"/>
    </row>
    <row r="15221">
      <c r="A15221" s="2"/>
      <c r="B15221" s="2"/>
      <c r="C15221" s="2"/>
      <c r="D15221" s="2"/>
      <c r="E15221" s="2"/>
      <c r="F15221" s="2"/>
      <c r="G15221" s="2"/>
      <c r="H15221" s="2"/>
      <c r="I15221" s="2"/>
      <c r="J15221" s="2"/>
      <c r="K15221" s="2"/>
      <c r="L15221" s="2"/>
      <c r="M15221" s="2"/>
      <c r="N15221" s="2"/>
      <c r="O15221" s="2"/>
      <c r="P15221" s="2"/>
      <c r="Q15221" s="2"/>
      <c r="R15221" s="2"/>
      <c r="S15221" s="2"/>
      <c r="T15221" s="2"/>
      <c r="U15221" s="2"/>
      <c r="V15221" s="2"/>
      <c r="W15221" s="2"/>
      <c r="X15221" s="2"/>
      <c r="Y15221" s="2"/>
      <c r="Z15221" s="2"/>
    </row>
    <row r="15222">
      <c r="A15222" s="2"/>
      <c r="B15222" s="2"/>
      <c r="C15222" s="2"/>
      <c r="D15222" s="2"/>
      <c r="E15222" s="2"/>
      <c r="F15222" s="2"/>
      <c r="G15222" s="2"/>
      <c r="H15222" s="2"/>
      <c r="I15222" s="2"/>
      <c r="J15222" s="2"/>
      <c r="K15222" s="2"/>
      <c r="L15222" s="2"/>
      <c r="M15222" s="2"/>
      <c r="N15222" s="2"/>
      <c r="O15222" s="2"/>
      <c r="P15222" s="2"/>
      <c r="Q15222" s="2"/>
      <c r="R15222" s="2"/>
      <c r="S15222" s="2"/>
      <c r="T15222" s="2"/>
      <c r="U15222" s="2"/>
      <c r="V15222" s="2"/>
      <c r="W15222" s="2"/>
      <c r="X15222" s="2"/>
      <c r="Y15222" s="2"/>
      <c r="Z15222" s="2"/>
    </row>
    <row r="15223">
      <c r="A15223" s="2"/>
      <c r="B15223" s="2"/>
      <c r="C15223" s="2"/>
      <c r="D15223" s="2"/>
      <c r="E15223" s="2"/>
      <c r="F15223" s="2"/>
      <c r="G15223" s="2"/>
      <c r="H15223" s="2"/>
      <c r="I15223" s="2"/>
      <c r="J15223" s="2"/>
      <c r="K15223" s="2"/>
      <c r="L15223" s="2"/>
      <c r="M15223" s="2"/>
      <c r="N15223" s="2"/>
      <c r="O15223" s="2"/>
      <c r="P15223" s="2"/>
      <c r="Q15223" s="2"/>
      <c r="R15223" s="2"/>
      <c r="S15223" s="2"/>
      <c r="T15223" s="2"/>
      <c r="U15223" s="2"/>
      <c r="V15223" s="2"/>
      <c r="W15223" s="2"/>
      <c r="X15223" s="2"/>
      <c r="Y15223" s="2"/>
      <c r="Z15223" s="2"/>
    </row>
    <row r="15224">
      <c r="A15224" s="2"/>
      <c r="B15224" s="2"/>
      <c r="C15224" s="2"/>
      <c r="D15224" s="2"/>
      <c r="E15224" s="2"/>
      <c r="F15224" s="2"/>
      <c r="G15224" s="2"/>
      <c r="H15224" s="2"/>
      <c r="I15224" s="2"/>
      <c r="J15224" s="2"/>
      <c r="K15224" s="2"/>
      <c r="L15224" s="2"/>
      <c r="M15224" s="2"/>
      <c r="N15224" s="2"/>
      <c r="O15224" s="2"/>
      <c r="P15224" s="2"/>
      <c r="Q15224" s="2"/>
      <c r="R15224" s="2"/>
      <c r="S15224" s="2"/>
      <c r="T15224" s="2"/>
      <c r="U15224" s="2"/>
      <c r="V15224" s="2"/>
      <c r="W15224" s="2"/>
      <c r="X15224" s="2"/>
      <c r="Y15224" s="2"/>
      <c r="Z15224" s="2"/>
    </row>
    <row r="15225">
      <c r="A15225" s="2"/>
      <c r="B15225" s="2"/>
      <c r="C15225" s="2"/>
      <c r="D15225" s="2"/>
      <c r="E15225" s="2"/>
      <c r="F15225" s="2"/>
      <c r="G15225" s="2"/>
      <c r="H15225" s="2"/>
      <c r="I15225" s="2"/>
      <c r="J15225" s="2"/>
      <c r="K15225" s="2"/>
      <c r="L15225" s="2"/>
      <c r="M15225" s="2"/>
      <c r="N15225" s="2"/>
      <c r="O15225" s="2"/>
      <c r="P15225" s="2"/>
      <c r="Q15225" s="2"/>
      <c r="R15225" s="2"/>
      <c r="S15225" s="2"/>
      <c r="T15225" s="2"/>
      <c r="U15225" s="2"/>
      <c r="V15225" s="2"/>
      <c r="W15225" s="2"/>
      <c r="X15225" s="2"/>
      <c r="Y15225" s="2"/>
      <c r="Z15225" s="2"/>
    </row>
    <row r="15226">
      <c r="A15226" s="2"/>
      <c r="B15226" s="2"/>
      <c r="C15226" s="2"/>
      <c r="D15226" s="2"/>
      <c r="E15226" s="2"/>
      <c r="F15226" s="2"/>
      <c r="G15226" s="2"/>
      <c r="H15226" s="2"/>
      <c r="I15226" s="2"/>
      <c r="J15226" s="2"/>
      <c r="K15226" s="2"/>
      <c r="L15226" s="2"/>
      <c r="M15226" s="2"/>
      <c r="N15226" s="2"/>
      <c r="O15226" s="2"/>
      <c r="P15226" s="2"/>
      <c r="Q15226" s="2"/>
      <c r="R15226" s="2"/>
      <c r="S15226" s="2"/>
      <c r="T15226" s="2"/>
      <c r="U15226" s="2"/>
      <c r="V15226" s="2"/>
      <c r="W15226" s="2"/>
      <c r="X15226" s="2"/>
      <c r="Y15226" s="2"/>
      <c r="Z15226" s="2"/>
    </row>
    <row r="15227">
      <c r="A15227" s="2"/>
      <c r="B15227" s="2"/>
      <c r="C15227" s="2"/>
      <c r="D15227" s="2"/>
      <c r="E15227" s="2"/>
      <c r="F15227" s="2"/>
      <c r="G15227" s="2"/>
      <c r="H15227" s="2"/>
      <c r="I15227" s="2"/>
      <c r="J15227" s="2"/>
      <c r="K15227" s="2"/>
      <c r="L15227" s="2"/>
      <c r="M15227" s="2"/>
      <c r="N15227" s="2"/>
      <c r="O15227" s="2"/>
      <c r="P15227" s="2"/>
      <c r="Q15227" s="2"/>
      <c r="R15227" s="2"/>
      <c r="S15227" s="2"/>
      <c r="T15227" s="2"/>
      <c r="U15227" s="2"/>
      <c r="V15227" s="2"/>
      <c r="W15227" s="2"/>
      <c r="X15227" s="2"/>
      <c r="Y15227" s="2"/>
      <c r="Z15227" s="2"/>
    </row>
    <row r="15228">
      <c r="A15228" s="2"/>
      <c r="B15228" s="2"/>
      <c r="C15228" s="2"/>
      <c r="D15228" s="2"/>
      <c r="E15228" s="2"/>
      <c r="F15228" s="2"/>
      <c r="G15228" s="2"/>
      <c r="H15228" s="2"/>
      <c r="I15228" s="2"/>
      <c r="J15228" s="2"/>
      <c r="K15228" s="2"/>
      <c r="L15228" s="2"/>
      <c r="M15228" s="2"/>
      <c r="N15228" s="2"/>
      <c r="O15228" s="2"/>
      <c r="P15228" s="2"/>
      <c r="Q15228" s="2"/>
      <c r="R15228" s="2"/>
      <c r="S15228" s="2"/>
      <c r="T15228" s="2"/>
      <c r="U15228" s="2"/>
      <c r="V15228" s="2"/>
      <c r="W15228" s="2"/>
      <c r="X15228" s="2"/>
      <c r="Y15228" s="2"/>
      <c r="Z15228" s="2"/>
    </row>
    <row r="15229">
      <c r="A15229" s="2"/>
      <c r="B15229" s="2"/>
      <c r="C15229" s="2"/>
      <c r="D15229" s="2"/>
      <c r="E15229" s="2"/>
      <c r="F15229" s="2"/>
      <c r="G15229" s="2"/>
      <c r="H15229" s="2"/>
      <c r="I15229" s="2"/>
      <c r="J15229" s="2"/>
      <c r="K15229" s="2"/>
      <c r="L15229" s="2"/>
      <c r="M15229" s="2"/>
      <c r="N15229" s="2"/>
      <c r="O15229" s="2"/>
      <c r="P15229" s="2"/>
      <c r="Q15229" s="2"/>
      <c r="R15229" s="2"/>
      <c r="S15229" s="2"/>
      <c r="T15229" s="2"/>
      <c r="U15229" s="2"/>
      <c r="V15229" s="2"/>
      <c r="W15229" s="2"/>
      <c r="X15229" s="2"/>
      <c r="Y15229" s="2"/>
      <c r="Z15229" s="2"/>
    </row>
    <row r="15230">
      <c r="A15230" s="2"/>
      <c r="B15230" s="2"/>
      <c r="C15230" s="2"/>
      <c r="D15230" s="2"/>
      <c r="E15230" s="2"/>
      <c r="F15230" s="2"/>
      <c r="G15230" s="2"/>
      <c r="H15230" s="2"/>
      <c r="I15230" s="2"/>
      <c r="J15230" s="2"/>
      <c r="K15230" s="2"/>
      <c r="L15230" s="2"/>
      <c r="M15230" s="2"/>
      <c r="N15230" s="2"/>
      <c r="O15230" s="2"/>
      <c r="P15230" s="2"/>
      <c r="Q15230" s="2"/>
      <c r="R15230" s="2"/>
      <c r="S15230" s="2"/>
      <c r="T15230" s="2"/>
      <c r="U15230" s="2"/>
      <c r="V15230" s="2"/>
      <c r="W15230" s="2"/>
      <c r="X15230" s="2"/>
      <c r="Y15230" s="2"/>
      <c r="Z15230" s="2"/>
    </row>
    <row r="15231">
      <c r="A15231" s="2"/>
      <c r="B15231" s="2"/>
      <c r="C15231" s="2"/>
      <c r="D15231" s="2"/>
      <c r="E15231" s="2"/>
      <c r="F15231" s="2"/>
      <c r="G15231" s="2"/>
      <c r="H15231" s="2"/>
      <c r="I15231" s="2"/>
      <c r="J15231" s="2"/>
      <c r="K15231" s="2"/>
      <c r="L15231" s="2"/>
      <c r="M15231" s="2"/>
      <c r="N15231" s="2"/>
      <c r="O15231" s="2"/>
      <c r="P15231" s="2"/>
      <c r="Q15231" s="2"/>
      <c r="R15231" s="2"/>
      <c r="S15231" s="2"/>
      <c r="T15231" s="2"/>
      <c r="U15231" s="2"/>
      <c r="V15231" s="2"/>
      <c r="W15231" s="2"/>
      <c r="X15231" s="2"/>
      <c r="Y15231" s="2"/>
      <c r="Z15231" s="2"/>
    </row>
    <row r="15232">
      <c r="A15232" s="2"/>
      <c r="B15232" s="2"/>
      <c r="C15232" s="2"/>
      <c r="D15232" s="2"/>
      <c r="E15232" s="2"/>
      <c r="F15232" s="2"/>
      <c r="G15232" s="2"/>
      <c r="H15232" s="2"/>
      <c r="I15232" s="2"/>
      <c r="J15232" s="2"/>
      <c r="K15232" s="2"/>
      <c r="L15232" s="2"/>
      <c r="M15232" s="2"/>
      <c r="N15232" s="2"/>
      <c r="O15232" s="2"/>
      <c r="P15232" s="2"/>
      <c r="Q15232" s="2"/>
      <c r="R15232" s="2"/>
      <c r="S15232" s="2"/>
      <c r="T15232" s="2"/>
      <c r="U15232" s="2"/>
      <c r="V15232" s="2"/>
      <c r="W15232" s="2"/>
      <c r="X15232" s="2"/>
      <c r="Y15232" s="2"/>
      <c r="Z15232" s="2"/>
    </row>
    <row r="15233">
      <c r="A15233" s="2"/>
      <c r="B15233" s="2"/>
      <c r="C15233" s="2"/>
      <c r="D15233" s="2"/>
      <c r="E15233" s="2"/>
      <c r="F15233" s="2"/>
      <c r="G15233" s="2"/>
      <c r="H15233" s="2"/>
      <c r="I15233" s="2"/>
      <c r="J15233" s="2"/>
      <c r="K15233" s="2"/>
      <c r="L15233" s="2"/>
      <c r="M15233" s="2"/>
      <c r="N15233" s="2"/>
      <c r="O15233" s="2"/>
      <c r="P15233" s="2"/>
      <c r="Q15233" s="2"/>
      <c r="R15233" s="2"/>
      <c r="S15233" s="2"/>
      <c r="T15233" s="2"/>
      <c r="U15233" s="2"/>
      <c r="V15233" s="2"/>
      <c r="W15233" s="2"/>
      <c r="X15233" s="2"/>
      <c r="Y15233" s="2"/>
      <c r="Z15233" s="2"/>
    </row>
    <row r="15234">
      <c r="A15234" s="2"/>
      <c r="B15234" s="2"/>
      <c r="C15234" s="2"/>
      <c r="D15234" s="2"/>
      <c r="E15234" s="2"/>
      <c r="F15234" s="2"/>
      <c r="G15234" s="2"/>
      <c r="H15234" s="2"/>
      <c r="I15234" s="2"/>
      <c r="J15234" s="2"/>
      <c r="K15234" s="2"/>
      <c r="L15234" s="2"/>
      <c r="M15234" s="2"/>
      <c r="N15234" s="2"/>
      <c r="O15234" s="2"/>
      <c r="P15234" s="2"/>
      <c r="Q15234" s="2"/>
      <c r="R15234" s="2"/>
      <c r="S15234" s="2"/>
      <c r="T15234" s="2"/>
      <c r="U15234" s="2"/>
      <c r="V15234" s="2"/>
      <c r="W15234" s="2"/>
      <c r="X15234" s="2"/>
      <c r="Y15234" s="2"/>
      <c r="Z15234" s="2"/>
    </row>
    <row r="15235">
      <c r="A15235" s="2"/>
      <c r="B15235" s="2"/>
      <c r="C15235" s="2"/>
      <c r="D15235" s="2"/>
      <c r="E15235" s="2"/>
      <c r="F15235" s="2"/>
      <c r="G15235" s="2"/>
      <c r="H15235" s="2"/>
      <c r="I15235" s="2"/>
      <c r="J15235" s="2"/>
      <c r="K15235" s="2"/>
      <c r="L15235" s="2"/>
      <c r="M15235" s="2"/>
      <c r="N15235" s="2"/>
      <c r="O15235" s="2"/>
      <c r="P15235" s="2"/>
      <c r="Q15235" s="2"/>
      <c r="R15235" s="2"/>
      <c r="S15235" s="2"/>
      <c r="T15235" s="2"/>
      <c r="U15235" s="2"/>
      <c r="V15235" s="2"/>
      <c r="W15235" s="2"/>
      <c r="X15235" s="2"/>
      <c r="Y15235" s="2"/>
      <c r="Z15235" s="2"/>
    </row>
    <row r="15236">
      <c r="A15236" s="2"/>
      <c r="B15236" s="2"/>
      <c r="C15236" s="2"/>
      <c r="D15236" s="2"/>
      <c r="E15236" s="2"/>
      <c r="F15236" s="2"/>
      <c r="G15236" s="2"/>
      <c r="H15236" s="2"/>
      <c r="I15236" s="2"/>
      <c r="J15236" s="2"/>
      <c r="K15236" s="2"/>
      <c r="L15236" s="2"/>
      <c r="M15236" s="2"/>
      <c r="N15236" s="2"/>
      <c r="O15236" s="2"/>
      <c r="P15236" s="2"/>
      <c r="Q15236" s="2"/>
      <c r="R15236" s="2"/>
      <c r="S15236" s="2"/>
      <c r="T15236" s="2"/>
      <c r="U15236" s="2"/>
      <c r="V15236" s="2"/>
      <c r="W15236" s="2"/>
      <c r="X15236" s="2"/>
      <c r="Y15236" s="2"/>
      <c r="Z15236" s="2"/>
    </row>
    <row r="15237">
      <c r="A15237" s="2"/>
      <c r="B15237" s="2"/>
      <c r="C15237" s="2"/>
      <c r="D15237" s="2"/>
      <c r="E15237" s="2"/>
      <c r="F15237" s="2"/>
      <c r="G15237" s="2"/>
      <c r="H15237" s="2"/>
      <c r="I15237" s="2"/>
      <c r="J15237" s="2"/>
      <c r="K15237" s="2"/>
      <c r="L15237" s="2"/>
      <c r="M15237" s="2"/>
      <c r="N15237" s="2"/>
      <c r="O15237" s="2"/>
      <c r="P15237" s="2"/>
      <c r="Q15237" s="2"/>
      <c r="R15237" s="2"/>
      <c r="S15237" s="2"/>
      <c r="T15237" s="2"/>
      <c r="U15237" s="2"/>
      <c r="V15237" s="2"/>
      <c r="W15237" s="2"/>
      <c r="X15237" s="2"/>
      <c r="Y15237" s="2"/>
      <c r="Z15237" s="2"/>
    </row>
    <row r="15238">
      <c r="A15238" s="2"/>
      <c r="B15238" s="2"/>
      <c r="C15238" s="2"/>
      <c r="D15238" s="2"/>
      <c r="E15238" s="2"/>
      <c r="F15238" s="2"/>
      <c r="G15238" s="2"/>
      <c r="H15238" s="2"/>
      <c r="I15238" s="2"/>
      <c r="J15238" s="2"/>
      <c r="K15238" s="2"/>
      <c r="L15238" s="2"/>
      <c r="M15238" s="2"/>
      <c r="N15238" s="2"/>
      <c r="O15238" s="2"/>
      <c r="P15238" s="2"/>
      <c r="Q15238" s="2"/>
      <c r="R15238" s="2"/>
      <c r="S15238" s="2"/>
      <c r="T15238" s="2"/>
      <c r="U15238" s="2"/>
      <c r="V15238" s="2"/>
      <c r="W15238" s="2"/>
      <c r="X15238" s="2"/>
      <c r="Y15238" s="2"/>
      <c r="Z15238" s="2"/>
    </row>
    <row r="15239">
      <c r="A15239" s="2"/>
      <c r="B15239" s="2"/>
      <c r="C15239" s="2"/>
      <c r="D15239" s="2"/>
      <c r="E15239" s="2"/>
      <c r="F15239" s="2"/>
      <c r="G15239" s="2"/>
      <c r="H15239" s="2"/>
      <c r="I15239" s="2"/>
      <c r="J15239" s="2"/>
      <c r="K15239" s="2"/>
      <c r="L15239" s="2"/>
      <c r="M15239" s="2"/>
      <c r="N15239" s="2"/>
      <c r="O15239" s="2"/>
      <c r="P15239" s="2"/>
      <c r="Q15239" s="2"/>
      <c r="R15239" s="2"/>
      <c r="S15239" s="2"/>
      <c r="T15239" s="2"/>
      <c r="U15239" s="2"/>
      <c r="V15239" s="2"/>
      <c r="W15239" s="2"/>
      <c r="X15239" s="2"/>
      <c r="Y15239" s="2"/>
      <c r="Z15239" s="2"/>
    </row>
    <row r="15240">
      <c r="A15240" s="2"/>
      <c r="B15240" s="2"/>
      <c r="C15240" s="2"/>
      <c r="D15240" s="2"/>
      <c r="E15240" s="2"/>
      <c r="F15240" s="2"/>
      <c r="G15240" s="2"/>
      <c r="H15240" s="2"/>
      <c r="I15240" s="2"/>
      <c r="J15240" s="2"/>
      <c r="K15240" s="2"/>
      <c r="L15240" s="2"/>
      <c r="M15240" s="2"/>
      <c r="N15240" s="2"/>
      <c r="O15240" s="2"/>
      <c r="P15240" s="2"/>
      <c r="Q15240" s="2"/>
      <c r="R15240" s="2"/>
      <c r="S15240" s="2"/>
      <c r="T15240" s="2"/>
      <c r="U15240" s="2"/>
      <c r="V15240" s="2"/>
      <c r="W15240" s="2"/>
      <c r="X15240" s="2"/>
      <c r="Y15240" s="2"/>
      <c r="Z15240" s="2"/>
    </row>
    <row r="15241">
      <c r="A15241" s="2"/>
      <c r="B15241" s="2"/>
      <c r="C15241" s="2"/>
      <c r="D15241" s="2"/>
      <c r="E15241" s="2"/>
      <c r="F15241" s="2"/>
      <c r="G15241" s="2"/>
      <c r="H15241" s="2"/>
      <c r="I15241" s="2"/>
      <c r="J15241" s="2"/>
      <c r="K15241" s="2"/>
      <c r="L15241" s="2"/>
      <c r="M15241" s="2"/>
      <c r="N15241" s="2"/>
      <c r="O15241" s="2"/>
      <c r="P15241" s="2"/>
      <c r="Q15241" s="2"/>
      <c r="R15241" s="2"/>
      <c r="S15241" s="2"/>
      <c r="T15241" s="2"/>
      <c r="U15241" s="2"/>
      <c r="V15241" s="2"/>
      <c r="W15241" s="2"/>
      <c r="X15241" s="2"/>
      <c r="Y15241" s="2"/>
      <c r="Z15241" s="2"/>
    </row>
    <row r="15242">
      <c r="A15242" s="2"/>
      <c r="B15242" s="2"/>
      <c r="C15242" s="2"/>
      <c r="D15242" s="2"/>
      <c r="E15242" s="2"/>
      <c r="F15242" s="2"/>
      <c r="G15242" s="2"/>
      <c r="H15242" s="2"/>
      <c r="I15242" s="2"/>
      <c r="J15242" s="2"/>
      <c r="K15242" s="2"/>
      <c r="L15242" s="2"/>
      <c r="M15242" s="2"/>
      <c r="N15242" s="2"/>
      <c r="O15242" s="2"/>
      <c r="P15242" s="2"/>
      <c r="Q15242" s="2"/>
      <c r="R15242" s="2"/>
      <c r="S15242" s="2"/>
      <c r="T15242" s="2"/>
      <c r="U15242" s="2"/>
      <c r="V15242" s="2"/>
      <c r="W15242" s="2"/>
      <c r="X15242" s="2"/>
      <c r="Y15242" s="2"/>
      <c r="Z15242" s="2"/>
    </row>
    <row r="15243">
      <c r="A15243" s="2"/>
      <c r="B15243" s="2"/>
      <c r="C15243" s="2"/>
      <c r="D15243" s="2"/>
      <c r="E15243" s="2"/>
      <c r="F15243" s="2"/>
      <c r="G15243" s="2"/>
      <c r="H15243" s="2"/>
      <c r="I15243" s="2"/>
      <c r="J15243" s="2"/>
      <c r="K15243" s="2"/>
      <c r="L15243" s="2"/>
      <c r="M15243" s="2"/>
      <c r="N15243" s="2"/>
      <c r="O15243" s="2"/>
      <c r="P15243" s="2"/>
      <c r="Q15243" s="2"/>
      <c r="R15243" s="2"/>
      <c r="S15243" s="2"/>
      <c r="T15243" s="2"/>
      <c r="U15243" s="2"/>
      <c r="V15243" s="2"/>
      <c r="W15243" s="2"/>
      <c r="X15243" s="2"/>
      <c r="Y15243" s="2"/>
      <c r="Z15243" s="2"/>
    </row>
    <row r="15244">
      <c r="A15244" s="2"/>
      <c r="B15244" s="2"/>
      <c r="C15244" s="2"/>
      <c r="D15244" s="2"/>
      <c r="E15244" s="2"/>
      <c r="F15244" s="2"/>
      <c r="G15244" s="2"/>
      <c r="H15244" s="2"/>
      <c r="I15244" s="2"/>
      <c r="J15244" s="2"/>
      <c r="K15244" s="2"/>
      <c r="L15244" s="2"/>
      <c r="M15244" s="2"/>
      <c r="N15244" s="2"/>
      <c r="O15244" s="2"/>
      <c r="P15244" s="2"/>
      <c r="Q15244" s="2"/>
      <c r="R15244" s="2"/>
      <c r="S15244" s="2"/>
      <c r="T15244" s="2"/>
      <c r="U15244" s="2"/>
      <c r="V15244" s="2"/>
      <c r="W15244" s="2"/>
      <c r="X15244" s="2"/>
      <c r="Y15244" s="2"/>
      <c r="Z15244" s="2"/>
    </row>
    <row r="15245">
      <c r="A15245" s="2"/>
      <c r="B15245" s="2"/>
      <c r="C15245" s="2"/>
      <c r="D15245" s="2"/>
      <c r="E15245" s="2"/>
      <c r="F15245" s="2"/>
      <c r="G15245" s="2"/>
      <c r="H15245" s="2"/>
      <c r="I15245" s="2"/>
      <c r="J15245" s="2"/>
      <c r="K15245" s="2"/>
      <c r="L15245" s="2"/>
      <c r="M15245" s="2"/>
      <c r="N15245" s="2"/>
      <c r="O15245" s="2"/>
      <c r="P15245" s="2"/>
      <c r="Q15245" s="2"/>
      <c r="R15245" s="2"/>
      <c r="S15245" s="2"/>
      <c r="T15245" s="2"/>
      <c r="U15245" s="2"/>
      <c r="V15245" s="2"/>
      <c r="W15245" s="2"/>
      <c r="X15245" s="2"/>
      <c r="Y15245" s="2"/>
      <c r="Z15245" s="2"/>
    </row>
    <row r="15246">
      <c r="A15246" s="2"/>
      <c r="B15246" s="2"/>
      <c r="C15246" s="2"/>
      <c r="D15246" s="2"/>
      <c r="E15246" s="2"/>
      <c r="F15246" s="2"/>
      <c r="G15246" s="2"/>
      <c r="H15246" s="2"/>
      <c r="I15246" s="2"/>
      <c r="J15246" s="2"/>
      <c r="K15246" s="2"/>
      <c r="L15246" s="2"/>
      <c r="M15246" s="2"/>
      <c r="N15246" s="2"/>
      <c r="O15246" s="2"/>
      <c r="P15246" s="2"/>
      <c r="Q15246" s="2"/>
      <c r="R15246" s="2"/>
      <c r="S15246" s="2"/>
      <c r="T15246" s="2"/>
      <c r="U15246" s="2"/>
      <c r="V15246" s="2"/>
      <c r="W15246" s="2"/>
      <c r="X15246" s="2"/>
      <c r="Y15246" s="2"/>
      <c r="Z15246" s="2"/>
    </row>
    <row r="15247">
      <c r="A15247" s="2"/>
      <c r="B15247" s="2"/>
      <c r="C15247" s="2"/>
      <c r="D15247" s="2"/>
      <c r="E15247" s="2"/>
      <c r="F15247" s="2"/>
      <c r="G15247" s="2"/>
      <c r="H15247" s="2"/>
      <c r="I15247" s="2"/>
      <c r="J15247" s="2"/>
      <c r="K15247" s="2"/>
      <c r="L15247" s="2"/>
      <c r="M15247" s="2"/>
      <c r="N15247" s="2"/>
      <c r="O15247" s="2"/>
      <c r="P15247" s="2"/>
      <c r="Q15247" s="2"/>
      <c r="R15247" s="2"/>
      <c r="S15247" s="2"/>
      <c r="T15247" s="2"/>
      <c r="U15247" s="2"/>
      <c r="V15247" s="2"/>
      <c r="W15247" s="2"/>
      <c r="X15247" s="2"/>
      <c r="Y15247" s="2"/>
      <c r="Z15247" s="2"/>
    </row>
    <row r="15248">
      <c r="A15248" s="2"/>
      <c r="B15248" s="2"/>
      <c r="C15248" s="2"/>
      <c r="D15248" s="2"/>
      <c r="E15248" s="2"/>
      <c r="F15248" s="2"/>
      <c r="G15248" s="2"/>
      <c r="H15248" s="2"/>
      <c r="I15248" s="2"/>
      <c r="J15248" s="2"/>
      <c r="K15248" s="2"/>
      <c r="L15248" s="2"/>
      <c r="M15248" s="2"/>
      <c r="N15248" s="2"/>
      <c r="O15248" s="2"/>
      <c r="P15248" s="2"/>
      <c r="Q15248" s="2"/>
      <c r="R15248" s="2"/>
      <c r="S15248" s="2"/>
      <c r="T15248" s="2"/>
      <c r="U15248" s="2"/>
      <c r="V15248" s="2"/>
      <c r="W15248" s="2"/>
      <c r="X15248" s="2"/>
      <c r="Y15248" s="2"/>
      <c r="Z15248" s="2"/>
    </row>
    <row r="15249">
      <c r="A15249" s="2"/>
      <c r="B15249" s="2"/>
      <c r="C15249" s="2"/>
      <c r="D15249" s="2"/>
      <c r="E15249" s="2"/>
      <c r="F15249" s="2"/>
      <c r="G15249" s="2"/>
      <c r="H15249" s="2"/>
      <c r="I15249" s="2"/>
      <c r="J15249" s="2"/>
      <c r="K15249" s="2"/>
      <c r="L15249" s="2"/>
      <c r="M15249" s="2"/>
      <c r="N15249" s="2"/>
      <c r="O15249" s="2"/>
      <c r="P15249" s="2"/>
      <c r="Q15249" s="2"/>
      <c r="R15249" s="2"/>
      <c r="S15249" s="2"/>
      <c r="T15249" s="2"/>
      <c r="U15249" s="2"/>
      <c r="V15249" s="2"/>
      <c r="W15249" s="2"/>
      <c r="X15249" s="2"/>
      <c r="Y15249" s="2"/>
      <c r="Z15249" s="2"/>
    </row>
    <row r="15250">
      <c r="A15250" s="2"/>
      <c r="B15250" s="2"/>
      <c r="C15250" s="2"/>
      <c r="D15250" s="2"/>
      <c r="E15250" s="2"/>
      <c r="F15250" s="2"/>
      <c r="G15250" s="2"/>
      <c r="H15250" s="2"/>
      <c r="I15250" s="2"/>
      <c r="J15250" s="2"/>
      <c r="K15250" s="2"/>
      <c r="L15250" s="2"/>
      <c r="M15250" s="2"/>
      <c r="N15250" s="2"/>
      <c r="O15250" s="2"/>
      <c r="P15250" s="2"/>
      <c r="Q15250" s="2"/>
      <c r="R15250" s="2"/>
      <c r="S15250" s="2"/>
      <c r="T15250" s="2"/>
      <c r="U15250" s="2"/>
      <c r="V15250" s="2"/>
      <c r="W15250" s="2"/>
      <c r="X15250" s="2"/>
      <c r="Y15250" s="2"/>
      <c r="Z15250" s="2"/>
    </row>
    <row r="15251">
      <c r="A15251" s="2"/>
      <c r="B15251" s="2"/>
      <c r="C15251" s="2"/>
      <c r="D15251" s="2"/>
      <c r="E15251" s="2"/>
      <c r="F15251" s="2"/>
      <c r="G15251" s="2"/>
      <c r="H15251" s="2"/>
      <c r="I15251" s="2"/>
      <c r="J15251" s="2"/>
      <c r="K15251" s="2"/>
      <c r="L15251" s="2"/>
      <c r="M15251" s="2"/>
      <c r="N15251" s="2"/>
      <c r="O15251" s="2"/>
      <c r="P15251" s="2"/>
      <c r="Q15251" s="2"/>
      <c r="R15251" s="2"/>
      <c r="S15251" s="2"/>
      <c r="T15251" s="2"/>
      <c r="U15251" s="2"/>
      <c r="V15251" s="2"/>
      <c r="W15251" s="2"/>
      <c r="X15251" s="2"/>
      <c r="Y15251" s="2"/>
      <c r="Z15251" s="2"/>
    </row>
    <row r="15252">
      <c r="A15252" s="2"/>
      <c r="B15252" s="2"/>
      <c r="C15252" s="2"/>
      <c r="D15252" s="2"/>
      <c r="E15252" s="2"/>
      <c r="F15252" s="2"/>
      <c r="G15252" s="2"/>
      <c r="H15252" s="2"/>
      <c r="I15252" s="2"/>
      <c r="J15252" s="2"/>
      <c r="K15252" s="2"/>
      <c r="L15252" s="2"/>
      <c r="M15252" s="2"/>
      <c r="N15252" s="2"/>
      <c r="O15252" s="2"/>
      <c r="P15252" s="2"/>
      <c r="Q15252" s="2"/>
      <c r="R15252" s="2"/>
      <c r="S15252" s="2"/>
      <c r="T15252" s="2"/>
      <c r="U15252" s="2"/>
      <c r="V15252" s="2"/>
      <c r="W15252" s="2"/>
      <c r="X15252" s="2"/>
      <c r="Y15252" s="2"/>
      <c r="Z15252" s="2"/>
    </row>
    <row r="15253">
      <c r="A15253" s="2"/>
      <c r="B15253" s="2"/>
      <c r="C15253" s="2"/>
      <c r="D15253" s="2"/>
      <c r="E15253" s="2"/>
      <c r="F15253" s="2"/>
      <c r="G15253" s="2"/>
      <c r="H15253" s="2"/>
      <c r="I15253" s="2"/>
      <c r="J15253" s="2"/>
      <c r="K15253" s="2"/>
      <c r="L15253" s="2"/>
      <c r="M15253" s="2"/>
      <c r="N15253" s="2"/>
      <c r="O15253" s="2"/>
      <c r="P15253" s="2"/>
      <c r="Q15253" s="2"/>
      <c r="R15253" s="2"/>
      <c r="S15253" s="2"/>
      <c r="T15253" s="2"/>
      <c r="U15253" s="2"/>
      <c r="V15253" s="2"/>
      <c r="W15253" s="2"/>
      <c r="X15253" s="2"/>
      <c r="Y15253" s="2"/>
      <c r="Z15253" s="2"/>
    </row>
    <row r="15254">
      <c r="A15254" s="2"/>
      <c r="B15254" s="2"/>
      <c r="C15254" s="2"/>
      <c r="D15254" s="2"/>
      <c r="E15254" s="2"/>
      <c r="F15254" s="2"/>
      <c r="G15254" s="2"/>
      <c r="H15254" s="2"/>
      <c r="I15254" s="2"/>
      <c r="J15254" s="2"/>
      <c r="K15254" s="2"/>
      <c r="L15254" s="2"/>
      <c r="M15254" s="2"/>
      <c r="N15254" s="2"/>
      <c r="O15254" s="2"/>
      <c r="P15254" s="2"/>
      <c r="Q15254" s="2"/>
      <c r="R15254" s="2"/>
      <c r="S15254" s="2"/>
      <c r="T15254" s="2"/>
      <c r="U15254" s="2"/>
      <c r="V15254" s="2"/>
      <c r="W15254" s="2"/>
      <c r="X15254" s="2"/>
      <c r="Y15254" s="2"/>
      <c r="Z15254" s="2"/>
    </row>
    <row r="15255">
      <c r="A15255" s="2"/>
      <c r="B15255" s="2"/>
      <c r="C15255" s="2"/>
      <c r="D15255" s="2"/>
      <c r="E15255" s="2"/>
      <c r="F15255" s="2"/>
      <c r="G15255" s="2"/>
      <c r="H15255" s="2"/>
      <c r="I15255" s="2"/>
      <c r="J15255" s="2"/>
      <c r="K15255" s="2"/>
      <c r="L15255" s="2"/>
      <c r="M15255" s="2"/>
      <c r="N15255" s="2"/>
      <c r="O15255" s="2"/>
      <c r="P15255" s="2"/>
      <c r="Q15255" s="2"/>
      <c r="R15255" s="2"/>
      <c r="S15255" s="2"/>
      <c r="T15255" s="2"/>
      <c r="U15255" s="2"/>
      <c r="V15255" s="2"/>
      <c r="W15255" s="2"/>
      <c r="X15255" s="2"/>
      <c r="Y15255" s="2"/>
      <c r="Z15255" s="2"/>
    </row>
    <row r="15256">
      <c r="A15256" s="2"/>
      <c r="B15256" s="2"/>
      <c r="C15256" s="2"/>
      <c r="D15256" s="2"/>
      <c r="E15256" s="2"/>
      <c r="F15256" s="2"/>
      <c r="G15256" s="2"/>
      <c r="H15256" s="2"/>
      <c r="I15256" s="2"/>
      <c r="J15256" s="2"/>
      <c r="K15256" s="2"/>
      <c r="L15256" s="2"/>
      <c r="M15256" s="2"/>
      <c r="N15256" s="2"/>
      <c r="O15256" s="2"/>
      <c r="P15256" s="2"/>
      <c r="Q15256" s="2"/>
      <c r="R15256" s="2"/>
      <c r="S15256" s="2"/>
      <c r="T15256" s="2"/>
      <c r="U15256" s="2"/>
      <c r="V15256" s="2"/>
      <c r="W15256" s="2"/>
      <c r="X15256" s="2"/>
      <c r="Y15256" s="2"/>
      <c r="Z15256" s="2"/>
    </row>
    <row r="15257">
      <c r="A15257" s="2"/>
      <c r="B15257" s="2"/>
      <c r="C15257" s="2"/>
      <c r="D15257" s="2"/>
      <c r="E15257" s="2"/>
      <c r="F15257" s="2"/>
      <c r="G15257" s="2"/>
      <c r="H15257" s="2"/>
      <c r="I15257" s="2"/>
      <c r="J15257" s="2"/>
      <c r="K15257" s="2"/>
      <c r="L15257" s="2"/>
      <c r="M15257" s="2"/>
      <c r="N15257" s="2"/>
      <c r="O15257" s="2"/>
      <c r="P15257" s="2"/>
      <c r="Q15257" s="2"/>
      <c r="R15257" s="2"/>
      <c r="S15257" s="2"/>
      <c r="T15257" s="2"/>
      <c r="U15257" s="2"/>
      <c r="V15257" s="2"/>
      <c r="W15257" s="2"/>
      <c r="X15257" s="2"/>
      <c r="Y15257" s="2"/>
      <c r="Z15257" s="2"/>
    </row>
    <row r="15258">
      <c r="A15258" s="2"/>
      <c r="B15258" s="2"/>
      <c r="C15258" s="2"/>
      <c r="D15258" s="2"/>
      <c r="E15258" s="2"/>
      <c r="F15258" s="2"/>
      <c r="G15258" s="2"/>
      <c r="H15258" s="2"/>
      <c r="I15258" s="2"/>
      <c r="J15258" s="2"/>
      <c r="K15258" s="2"/>
      <c r="L15258" s="2"/>
      <c r="M15258" s="2"/>
      <c r="N15258" s="2"/>
      <c r="O15258" s="2"/>
      <c r="P15258" s="2"/>
      <c r="Q15258" s="2"/>
      <c r="R15258" s="2"/>
      <c r="S15258" s="2"/>
      <c r="T15258" s="2"/>
      <c r="U15258" s="2"/>
      <c r="V15258" s="2"/>
      <c r="W15258" s="2"/>
      <c r="X15258" s="2"/>
      <c r="Y15258" s="2"/>
      <c r="Z15258" s="2"/>
    </row>
    <row r="15259">
      <c r="A15259" s="2"/>
      <c r="B15259" s="2"/>
      <c r="C15259" s="2"/>
      <c r="D15259" s="2"/>
      <c r="E15259" s="2"/>
      <c r="F15259" s="2"/>
      <c r="G15259" s="2"/>
      <c r="H15259" s="2"/>
      <c r="I15259" s="2"/>
      <c r="J15259" s="2"/>
      <c r="K15259" s="2"/>
      <c r="L15259" s="2"/>
      <c r="M15259" s="2"/>
      <c r="N15259" s="2"/>
      <c r="O15259" s="2"/>
      <c r="P15259" s="2"/>
      <c r="Q15259" s="2"/>
      <c r="R15259" s="2"/>
      <c r="S15259" s="2"/>
      <c r="T15259" s="2"/>
      <c r="U15259" s="2"/>
      <c r="V15259" s="2"/>
      <c r="W15259" s="2"/>
      <c r="X15259" s="2"/>
      <c r="Y15259" s="2"/>
      <c r="Z15259" s="2"/>
    </row>
    <row r="15260">
      <c r="A15260" s="2"/>
      <c r="B15260" s="2"/>
      <c r="C15260" s="2"/>
      <c r="D15260" s="2"/>
      <c r="E15260" s="2"/>
      <c r="F15260" s="2"/>
      <c r="G15260" s="2"/>
      <c r="H15260" s="2"/>
      <c r="I15260" s="2"/>
      <c r="J15260" s="2"/>
      <c r="K15260" s="2"/>
      <c r="L15260" s="2"/>
      <c r="M15260" s="2"/>
      <c r="N15260" s="2"/>
      <c r="O15260" s="2"/>
      <c r="P15260" s="2"/>
      <c r="Q15260" s="2"/>
      <c r="R15260" s="2"/>
      <c r="S15260" s="2"/>
      <c r="T15260" s="2"/>
      <c r="U15260" s="2"/>
      <c r="V15260" s="2"/>
      <c r="W15260" s="2"/>
      <c r="X15260" s="2"/>
      <c r="Y15260" s="2"/>
      <c r="Z15260" s="2"/>
    </row>
    <row r="15261">
      <c r="A15261" s="2"/>
      <c r="B15261" s="2"/>
      <c r="C15261" s="2"/>
      <c r="D15261" s="2"/>
      <c r="E15261" s="2"/>
      <c r="F15261" s="2"/>
      <c r="G15261" s="2"/>
      <c r="H15261" s="2"/>
      <c r="I15261" s="2"/>
      <c r="J15261" s="2"/>
      <c r="K15261" s="2"/>
      <c r="L15261" s="2"/>
      <c r="M15261" s="2"/>
      <c r="N15261" s="2"/>
      <c r="O15261" s="2"/>
      <c r="P15261" s="2"/>
      <c r="Q15261" s="2"/>
      <c r="R15261" s="2"/>
      <c r="S15261" s="2"/>
      <c r="T15261" s="2"/>
      <c r="U15261" s="2"/>
      <c r="V15261" s="2"/>
      <c r="W15261" s="2"/>
      <c r="X15261" s="2"/>
      <c r="Y15261" s="2"/>
      <c r="Z15261" s="2"/>
    </row>
    <row r="15262">
      <c r="A15262" s="2"/>
      <c r="B15262" s="2"/>
      <c r="C15262" s="2"/>
      <c r="D15262" s="2"/>
      <c r="E15262" s="2"/>
      <c r="F15262" s="2"/>
      <c r="G15262" s="2"/>
      <c r="H15262" s="2"/>
      <c r="I15262" s="2"/>
      <c r="J15262" s="2"/>
      <c r="K15262" s="2"/>
      <c r="L15262" s="2"/>
      <c r="M15262" s="2"/>
      <c r="N15262" s="2"/>
      <c r="O15262" s="2"/>
      <c r="P15262" s="2"/>
      <c r="Q15262" s="2"/>
      <c r="R15262" s="2"/>
      <c r="S15262" s="2"/>
      <c r="T15262" s="2"/>
      <c r="U15262" s="2"/>
      <c r="V15262" s="2"/>
      <c r="W15262" s="2"/>
      <c r="X15262" s="2"/>
      <c r="Y15262" s="2"/>
      <c r="Z15262" s="2"/>
    </row>
    <row r="15263">
      <c r="A15263" s="2"/>
      <c r="B15263" s="2"/>
      <c r="C15263" s="2"/>
      <c r="D15263" s="2"/>
      <c r="E15263" s="2"/>
      <c r="F15263" s="2"/>
      <c r="G15263" s="2"/>
      <c r="H15263" s="2"/>
      <c r="I15263" s="2"/>
      <c r="J15263" s="2"/>
      <c r="K15263" s="2"/>
      <c r="L15263" s="2"/>
      <c r="M15263" s="2"/>
      <c r="N15263" s="2"/>
      <c r="O15263" s="2"/>
      <c r="P15263" s="2"/>
      <c r="Q15263" s="2"/>
      <c r="R15263" s="2"/>
      <c r="S15263" s="2"/>
      <c r="T15263" s="2"/>
      <c r="U15263" s="2"/>
      <c r="V15263" s="2"/>
      <c r="W15263" s="2"/>
      <c r="X15263" s="2"/>
      <c r="Y15263" s="2"/>
      <c r="Z15263" s="2"/>
    </row>
    <row r="15264">
      <c r="A15264" s="2"/>
      <c r="B15264" s="2"/>
      <c r="C15264" s="2"/>
      <c r="D15264" s="2"/>
      <c r="E15264" s="2"/>
      <c r="F15264" s="2"/>
      <c r="G15264" s="2"/>
      <c r="H15264" s="2"/>
      <c r="I15264" s="2"/>
      <c r="J15264" s="2"/>
      <c r="K15264" s="2"/>
      <c r="L15264" s="2"/>
      <c r="M15264" s="2"/>
      <c r="N15264" s="2"/>
      <c r="O15264" s="2"/>
      <c r="P15264" s="2"/>
      <c r="Q15264" s="2"/>
      <c r="R15264" s="2"/>
      <c r="S15264" s="2"/>
      <c r="T15264" s="2"/>
      <c r="U15264" s="2"/>
      <c r="V15264" s="2"/>
      <c r="W15264" s="2"/>
      <c r="X15264" s="2"/>
      <c r="Y15264" s="2"/>
      <c r="Z15264" s="2"/>
    </row>
    <row r="15265">
      <c r="A15265" s="2"/>
      <c r="B15265" s="2"/>
      <c r="C15265" s="2"/>
      <c r="D15265" s="2"/>
      <c r="E15265" s="2"/>
      <c r="F15265" s="2"/>
      <c r="G15265" s="2"/>
      <c r="H15265" s="2"/>
      <c r="I15265" s="2"/>
      <c r="J15265" s="2"/>
      <c r="K15265" s="2"/>
      <c r="L15265" s="2"/>
      <c r="M15265" s="2"/>
      <c r="N15265" s="2"/>
      <c r="O15265" s="2"/>
      <c r="P15265" s="2"/>
      <c r="Q15265" s="2"/>
      <c r="R15265" s="2"/>
      <c r="S15265" s="2"/>
      <c r="T15265" s="2"/>
      <c r="U15265" s="2"/>
      <c r="V15265" s="2"/>
      <c r="W15265" s="2"/>
      <c r="X15265" s="2"/>
      <c r="Y15265" s="2"/>
      <c r="Z15265" s="2"/>
    </row>
    <row r="15266">
      <c r="A15266" s="2"/>
      <c r="B15266" s="2"/>
      <c r="C15266" s="2"/>
      <c r="D15266" s="2"/>
      <c r="E15266" s="2"/>
      <c r="F15266" s="2"/>
      <c r="G15266" s="2"/>
      <c r="H15266" s="2"/>
      <c r="I15266" s="2"/>
      <c r="J15266" s="2"/>
      <c r="K15266" s="2"/>
      <c r="L15266" s="2"/>
      <c r="M15266" s="2"/>
      <c r="N15266" s="2"/>
      <c r="O15266" s="2"/>
      <c r="P15266" s="2"/>
      <c r="Q15266" s="2"/>
      <c r="R15266" s="2"/>
      <c r="S15266" s="2"/>
      <c r="T15266" s="2"/>
      <c r="U15266" s="2"/>
      <c r="V15266" s="2"/>
      <c r="W15266" s="2"/>
      <c r="X15266" s="2"/>
      <c r="Y15266" s="2"/>
      <c r="Z15266" s="2"/>
    </row>
    <row r="15267">
      <c r="A15267" s="2"/>
      <c r="B15267" s="2"/>
      <c r="C15267" s="2"/>
      <c r="D15267" s="2"/>
      <c r="E15267" s="2"/>
      <c r="F15267" s="2"/>
      <c r="G15267" s="2"/>
      <c r="H15267" s="2"/>
      <c r="I15267" s="2"/>
      <c r="J15267" s="2"/>
      <c r="K15267" s="2"/>
      <c r="L15267" s="2"/>
      <c r="M15267" s="2"/>
      <c r="N15267" s="2"/>
      <c r="O15267" s="2"/>
      <c r="P15267" s="2"/>
      <c r="Q15267" s="2"/>
      <c r="R15267" s="2"/>
      <c r="S15267" s="2"/>
      <c r="T15267" s="2"/>
      <c r="U15267" s="2"/>
      <c r="V15267" s="2"/>
      <c r="W15267" s="2"/>
      <c r="X15267" s="2"/>
      <c r="Y15267" s="2"/>
      <c r="Z15267" s="2"/>
    </row>
    <row r="15268">
      <c r="A15268" s="2"/>
      <c r="B15268" s="2"/>
      <c r="C15268" s="2"/>
      <c r="D15268" s="2"/>
      <c r="E15268" s="2"/>
      <c r="F15268" s="2"/>
      <c r="G15268" s="2"/>
      <c r="H15268" s="2"/>
      <c r="I15268" s="2"/>
      <c r="J15268" s="2"/>
      <c r="K15268" s="2"/>
      <c r="L15268" s="2"/>
      <c r="M15268" s="2"/>
      <c r="N15268" s="2"/>
      <c r="O15268" s="2"/>
      <c r="P15268" s="2"/>
      <c r="Q15268" s="2"/>
      <c r="R15268" s="2"/>
      <c r="S15268" s="2"/>
      <c r="T15268" s="2"/>
      <c r="U15268" s="2"/>
      <c r="V15268" s="2"/>
      <c r="W15268" s="2"/>
      <c r="X15268" s="2"/>
      <c r="Y15268" s="2"/>
      <c r="Z15268" s="2"/>
    </row>
    <row r="15269">
      <c r="A15269" s="2"/>
      <c r="B15269" s="2"/>
      <c r="C15269" s="2"/>
      <c r="D15269" s="2"/>
      <c r="E15269" s="2"/>
      <c r="F15269" s="2"/>
      <c r="G15269" s="2"/>
      <c r="H15269" s="2"/>
      <c r="I15269" s="2"/>
      <c r="J15269" s="2"/>
      <c r="K15269" s="2"/>
      <c r="L15269" s="2"/>
      <c r="M15269" s="2"/>
      <c r="N15269" s="2"/>
      <c r="O15269" s="2"/>
      <c r="P15269" s="2"/>
      <c r="Q15269" s="2"/>
      <c r="R15269" s="2"/>
      <c r="S15269" s="2"/>
      <c r="T15269" s="2"/>
      <c r="U15269" s="2"/>
      <c r="V15269" s="2"/>
      <c r="W15269" s="2"/>
      <c r="X15269" s="2"/>
      <c r="Y15269" s="2"/>
      <c r="Z15269" s="2"/>
    </row>
    <row r="15270">
      <c r="A15270" s="2"/>
      <c r="B15270" s="2"/>
      <c r="C15270" s="2"/>
      <c r="D15270" s="2"/>
      <c r="E15270" s="2"/>
      <c r="F15270" s="2"/>
      <c r="G15270" s="2"/>
      <c r="H15270" s="2"/>
      <c r="I15270" s="2"/>
      <c r="J15270" s="2"/>
      <c r="K15270" s="2"/>
      <c r="L15270" s="2"/>
      <c r="M15270" s="2"/>
      <c r="N15270" s="2"/>
      <c r="O15270" s="2"/>
      <c r="P15270" s="2"/>
      <c r="Q15270" s="2"/>
      <c r="R15270" s="2"/>
      <c r="S15270" s="2"/>
      <c r="T15270" s="2"/>
      <c r="U15270" s="2"/>
      <c r="V15270" s="2"/>
      <c r="W15270" s="2"/>
      <c r="X15270" s="2"/>
      <c r="Y15270" s="2"/>
      <c r="Z15270" s="2"/>
    </row>
    <row r="15271">
      <c r="A15271" s="2"/>
      <c r="B15271" s="2"/>
      <c r="C15271" s="2"/>
      <c r="D15271" s="2"/>
      <c r="E15271" s="2"/>
      <c r="F15271" s="2"/>
      <c r="G15271" s="2"/>
      <c r="H15271" s="2"/>
      <c r="I15271" s="2"/>
      <c r="J15271" s="2"/>
      <c r="K15271" s="2"/>
      <c r="L15271" s="2"/>
      <c r="M15271" s="2"/>
      <c r="N15271" s="2"/>
      <c r="O15271" s="2"/>
      <c r="P15271" s="2"/>
      <c r="Q15271" s="2"/>
      <c r="R15271" s="2"/>
      <c r="S15271" s="2"/>
      <c r="T15271" s="2"/>
      <c r="U15271" s="2"/>
      <c r="V15271" s="2"/>
      <c r="W15271" s="2"/>
      <c r="X15271" s="2"/>
      <c r="Y15271" s="2"/>
      <c r="Z15271" s="2"/>
    </row>
    <row r="15272">
      <c r="A15272" s="2"/>
      <c r="B15272" s="2"/>
      <c r="C15272" s="2"/>
      <c r="D15272" s="2"/>
      <c r="E15272" s="2"/>
      <c r="F15272" s="2"/>
      <c r="G15272" s="2"/>
      <c r="H15272" s="2"/>
      <c r="I15272" s="2"/>
      <c r="J15272" s="2"/>
      <c r="K15272" s="2"/>
      <c r="L15272" s="2"/>
      <c r="M15272" s="2"/>
      <c r="N15272" s="2"/>
      <c r="O15272" s="2"/>
      <c r="P15272" s="2"/>
      <c r="Q15272" s="2"/>
      <c r="R15272" s="2"/>
      <c r="S15272" s="2"/>
      <c r="T15272" s="2"/>
      <c r="U15272" s="2"/>
      <c r="V15272" s="2"/>
      <c r="W15272" s="2"/>
      <c r="X15272" s="2"/>
      <c r="Y15272" s="2"/>
      <c r="Z15272" s="2"/>
    </row>
    <row r="15273">
      <c r="A15273" s="2"/>
      <c r="B15273" s="2"/>
      <c r="C15273" s="2"/>
      <c r="D15273" s="2"/>
      <c r="E15273" s="2"/>
      <c r="F15273" s="2"/>
      <c r="G15273" s="2"/>
      <c r="H15273" s="2"/>
      <c r="I15273" s="2"/>
      <c r="J15273" s="2"/>
      <c r="K15273" s="2"/>
      <c r="L15273" s="2"/>
      <c r="M15273" s="2"/>
      <c r="N15273" s="2"/>
      <c r="O15273" s="2"/>
      <c r="P15273" s="2"/>
      <c r="Q15273" s="2"/>
      <c r="R15273" s="2"/>
      <c r="S15273" s="2"/>
      <c r="T15273" s="2"/>
      <c r="U15273" s="2"/>
      <c r="V15273" s="2"/>
      <c r="W15273" s="2"/>
      <c r="X15273" s="2"/>
      <c r="Y15273" s="2"/>
      <c r="Z15273" s="2"/>
    </row>
    <row r="15274">
      <c r="A15274" s="2"/>
      <c r="B15274" s="2"/>
      <c r="C15274" s="2"/>
      <c r="D15274" s="2"/>
      <c r="E15274" s="2"/>
      <c r="F15274" s="2"/>
      <c r="G15274" s="2"/>
      <c r="H15274" s="2"/>
      <c r="I15274" s="2"/>
      <c r="J15274" s="2"/>
      <c r="K15274" s="2"/>
      <c r="L15274" s="2"/>
      <c r="M15274" s="2"/>
      <c r="N15274" s="2"/>
      <c r="O15274" s="2"/>
      <c r="P15274" s="2"/>
      <c r="Q15274" s="2"/>
      <c r="R15274" s="2"/>
      <c r="S15274" s="2"/>
      <c r="T15274" s="2"/>
      <c r="U15274" s="2"/>
      <c r="V15274" s="2"/>
      <c r="W15274" s="2"/>
      <c r="X15274" s="2"/>
      <c r="Y15274" s="2"/>
      <c r="Z15274" s="2"/>
    </row>
    <row r="15275">
      <c r="A15275" s="2"/>
      <c r="B15275" s="2"/>
      <c r="C15275" s="2"/>
      <c r="D15275" s="2"/>
      <c r="E15275" s="2"/>
      <c r="F15275" s="2"/>
      <c r="G15275" s="2"/>
      <c r="H15275" s="2"/>
      <c r="I15275" s="2"/>
      <c r="J15275" s="2"/>
      <c r="K15275" s="2"/>
      <c r="L15275" s="2"/>
      <c r="M15275" s="2"/>
      <c r="N15275" s="2"/>
      <c r="O15275" s="2"/>
      <c r="P15275" s="2"/>
      <c r="Q15275" s="2"/>
      <c r="R15275" s="2"/>
      <c r="S15275" s="2"/>
      <c r="T15275" s="2"/>
      <c r="U15275" s="2"/>
      <c r="V15275" s="2"/>
      <c r="W15275" s="2"/>
      <c r="X15275" s="2"/>
      <c r="Y15275" s="2"/>
      <c r="Z15275" s="2"/>
    </row>
    <row r="15276">
      <c r="A15276" s="2"/>
      <c r="B15276" s="2"/>
      <c r="C15276" s="2"/>
      <c r="D15276" s="2"/>
      <c r="E15276" s="2"/>
      <c r="F15276" s="2"/>
      <c r="G15276" s="2"/>
      <c r="H15276" s="2"/>
      <c r="I15276" s="2"/>
      <c r="J15276" s="2"/>
      <c r="K15276" s="2"/>
      <c r="L15276" s="2"/>
      <c r="M15276" s="2"/>
      <c r="N15276" s="2"/>
      <c r="O15276" s="2"/>
      <c r="P15276" s="2"/>
      <c r="Q15276" s="2"/>
      <c r="R15276" s="2"/>
      <c r="S15276" s="2"/>
      <c r="T15276" s="2"/>
      <c r="U15276" s="2"/>
      <c r="V15276" s="2"/>
      <c r="W15276" s="2"/>
      <c r="X15276" s="2"/>
      <c r="Y15276" s="2"/>
      <c r="Z15276" s="2"/>
    </row>
    <row r="15277">
      <c r="A15277" s="2"/>
      <c r="B15277" s="2"/>
      <c r="C15277" s="2"/>
      <c r="D15277" s="2"/>
      <c r="E15277" s="2"/>
      <c r="F15277" s="2"/>
      <c r="G15277" s="2"/>
      <c r="H15277" s="2"/>
      <c r="I15277" s="2"/>
      <c r="J15277" s="2"/>
      <c r="K15277" s="2"/>
      <c r="L15277" s="2"/>
      <c r="M15277" s="2"/>
      <c r="N15277" s="2"/>
      <c r="O15277" s="2"/>
      <c r="P15277" s="2"/>
      <c r="Q15277" s="2"/>
      <c r="R15277" s="2"/>
      <c r="S15277" s="2"/>
      <c r="T15277" s="2"/>
      <c r="U15277" s="2"/>
      <c r="V15277" s="2"/>
      <c r="W15277" s="2"/>
      <c r="X15277" s="2"/>
      <c r="Y15277" s="2"/>
      <c r="Z15277" s="2"/>
    </row>
    <row r="15278">
      <c r="A15278" s="2"/>
      <c r="B15278" s="2"/>
      <c r="C15278" s="2"/>
      <c r="D15278" s="2"/>
      <c r="E15278" s="2"/>
      <c r="F15278" s="2"/>
      <c r="G15278" s="2"/>
      <c r="H15278" s="2"/>
      <c r="I15278" s="2"/>
      <c r="J15278" s="2"/>
      <c r="K15278" s="2"/>
      <c r="L15278" s="2"/>
      <c r="M15278" s="2"/>
      <c r="N15278" s="2"/>
      <c r="O15278" s="2"/>
      <c r="P15278" s="2"/>
      <c r="Q15278" s="2"/>
      <c r="R15278" s="2"/>
      <c r="S15278" s="2"/>
      <c r="T15278" s="2"/>
      <c r="U15278" s="2"/>
      <c r="V15278" s="2"/>
      <c r="W15278" s="2"/>
      <c r="X15278" s="2"/>
      <c r="Y15278" s="2"/>
      <c r="Z15278" s="2"/>
    </row>
    <row r="15279">
      <c r="A15279" s="2"/>
      <c r="B15279" s="2"/>
      <c r="C15279" s="2"/>
      <c r="D15279" s="2"/>
      <c r="E15279" s="2"/>
      <c r="F15279" s="2"/>
      <c r="G15279" s="2"/>
      <c r="H15279" s="2"/>
      <c r="I15279" s="2"/>
      <c r="J15279" s="2"/>
      <c r="K15279" s="2"/>
      <c r="L15279" s="2"/>
      <c r="M15279" s="2"/>
      <c r="N15279" s="2"/>
      <c r="O15279" s="2"/>
      <c r="P15279" s="2"/>
      <c r="Q15279" s="2"/>
      <c r="R15279" s="2"/>
      <c r="S15279" s="2"/>
      <c r="T15279" s="2"/>
      <c r="U15279" s="2"/>
      <c r="V15279" s="2"/>
      <c r="W15279" s="2"/>
      <c r="X15279" s="2"/>
      <c r="Y15279" s="2"/>
      <c r="Z15279" s="2"/>
    </row>
    <row r="15280">
      <c r="A15280" s="2"/>
      <c r="B15280" s="2"/>
      <c r="C15280" s="2"/>
      <c r="D15280" s="2"/>
      <c r="E15280" s="2"/>
      <c r="F15280" s="2"/>
      <c r="G15280" s="2"/>
      <c r="H15280" s="2"/>
      <c r="I15280" s="2"/>
      <c r="J15280" s="2"/>
      <c r="K15280" s="2"/>
      <c r="L15280" s="2"/>
      <c r="M15280" s="2"/>
      <c r="N15280" s="2"/>
      <c r="O15280" s="2"/>
      <c r="P15280" s="2"/>
      <c r="Q15280" s="2"/>
      <c r="R15280" s="2"/>
      <c r="S15280" s="2"/>
      <c r="T15280" s="2"/>
      <c r="U15280" s="2"/>
      <c r="V15280" s="2"/>
      <c r="W15280" s="2"/>
      <c r="X15280" s="2"/>
      <c r="Y15280" s="2"/>
      <c r="Z15280" s="2"/>
    </row>
    <row r="15281">
      <c r="A15281" s="2"/>
      <c r="B15281" s="2"/>
      <c r="C15281" s="2"/>
      <c r="D15281" s="2"/>
      <c r="E15281" s="2"/>
      <c r="F15281" s="2"/>
      <c r="G15281" s="2"/>
      <c r="H15281" s="2"/>
      <c r="I15281" s="2"/>
      <c r="J15281" s="2"/>
      <c r="K15281" s="2"/>
      <c r="L15281" s="2"/>
      <c r="M15281" s="2"/>
      <c r="N15281" s="2"/>
      <c r="O15281" s="2"/>
      <c r="P15281" s="2"/>
      <c r="Q15281" s="2"/>
      <c r="R15281" s="2"/>
      <c r="S15281" s="2"/>
      <c r="T15281" s="2"/>
      <c r="U15281" s="2"/>
      <c r="V15281" s="2"/>
      <c r="W15281" s="2"/>
      <c r="X15281" s="2"/>
      <c r="Y15281" s="2"/>
      <c r="Z15281" s="2"/>
    </row>
    <row r="15282">
      <c r="A15282" s="2"/>
      <c r="B15282" s="2"/>
      <c r="C15282" s="2"/>
      <c r="D15282" s="2"/>
      <c r="E15282" s="2"/>
      <c r="F15282" s="2"/>
      <c r="G15282" s="2"/>
      <c r="H15282" s="2"/>
      <c r="I15282" s="2"/>
      <c r="J15282" s="2"/>
      <c r="K15282" s="2"/>
      <c r="L15282" s="2"/>
      <c r="M15282" s="2"/>
      <c r="N15282" s="2"/>
      <c r="O15282" s="2"/>
      <c r="P15282" s="2"/>
      <c r="Q15282" s="2"/>
      <c r="R15282" s="2"/>
      <c r="S15282" s="2"/>
      <c r="T15282" s="2"/>
      <c r="U15282" s="2"/>
      <c r="V15282" s="2"/>
      <c r="W15282" s="2"/>
      <c r="X15282" s="2"/>
      <c r="Y15282" s="2"/>
      <c r="Z15282" s="2"/>
    </row>
    <row r="15283">
      <c r="A15283" s="2"/>
      <c r="B15283" s="2"/>
      <c r="C15283" s="2"/>
      <c r="D15283" s="2"/>
      <c r="E15283" s="2"/>
      <c r="F15283" s="2"/>
      <c r="G15283" s="2"/>
      <c r="H15283" s="2"/>
      <c r="I15283" s="2"/>
      <c r="J15283" s="2"/>
      <c r="K15283" s="2"/>
      <c r="L15283" s="2"/>
      <c r="M15283" s="2"/>
      <c r="N15283" s="2"/>
      <c r="O15283" s="2"/>
      <c r="P15283" s="2"/>
      <c r="Q15283" s="2"/>
      <c r="R15283" s="2"/>
      <c r="S15283" s="2"/>
      <c r="T15283" s="2"/>
      <c r="U15283" s="2"/>
      <c r="V15283" s="2"/>
      <c r="W15283" s="2"/>
      <c r="X15283" s="2"/>
      <c r="Y15283" s="2"/>
      <c r="Z15283" s="2"/>
    </row>
    <row r="15284">
      <c r="A15284" s="2"/>
      <c r="B15284" s="2"/>
      <c r="C15284" s="2"/>
      <c r="D15284" s="2"/>
      <c r="E15284" s="2"/>
      <c r="F15284" s="2"/>
      <c r="G15284" s="2"/>
      <c r="H15284" s="2"/>
      <c r="I15284" s="2"/>
      <c r="J15284" s="2"/>
      <c r="K15284" s="2"/>
      <c r="L15284" s="2"/>
      <c r="M15284" s="2"/>
      <c r="N15284" s="2"/>
      <c r="O15284" s="2"/>
      <c r="P15284" s="2"/>
      <c r="Q15284" s="2"/>
      <c r="R15284" s="2"/>
      <c r="S15284" s="2"/>
      <c r="T15284" s="2"/>
      <c r="U15284" s="2"/>
      <c r="V15284" s="2"/>
      <c r="W15284" s="2"/>
      <c r="X15284" s="2"/>
      <c r="Y15284" s="2"/>
      <c r="Z15284" s="2"/>
    </row>
    <row r="15285">
      <c r="A15285" s="2"/>
      <c r="B15285" s="2"/>
      <c r="C15285" s="2"/>
      <c r="D15285" s="2"/>
      <c r="E15285" s="2"/>
      <c r="F15285" s="2"/>
      <c r="G15285" s="2"/>
      <c r="H15285" s="2"/>
      <c r="I15285" s="2"/>
      <c r="J15285" s="2"/>
      <c r="K15285" s="2"/>
      <c r="L15285" s="2"/>
      <c r="M15285" s="2"/>
      <c r="N15285" s="2"/>
      <c r="O15285" s="2"/>
      <c r="P15285" s="2"/>
      <c r="Q15285" s="2"/>
      <c r="R15285" s="2"/>
      <c r="S15285" s="2"/>
      <c r="T15285" s="2"/>
      <c r="U15285" s="2"/>
      <c r="V15285" s="2"/>
      <c r="W15285" s="2"/>
      <c r="X15285" s="2"/>
      <c r="Y15285" s="2"/>
      <c r="Z15285" s="2"/>
    </row>
    <row r="15286">
      <c r="A15286" s="2"/>
      <c r="B15286" s="2"/>
      <c r="C15286" s="2"/>
      <c r="D15286" s="2"/>
      <c r="E15286" s="2"/>
      <c r="F15286" s="2"/>
      <c r="G15286" s="2"/>
      <c r="H15286" s="2"/>
      <c r="I15286" s="2"/>
      <c r="J15286" s="2"/>
      <c r="K15286" s="2"/>
      <c r="L15286" s="2"/>
      <c r="M15286" s="2"/>
      <c r="N15286" s="2"/>
      <c r="O15286" s="2"/>
      <c r="P15286" s="2"/>
      <c r="Q15286" s="2"/>
      <c r="R15286" s="2"/>
      <c r="S15286" s="2"/>
      <c r="T15286" s="2"/>
      <c r="U15286" s="2"/>
      <c r="V15286" s="2"/>
      <c r="W15286" s="2"/>
      <c r="X15286" s="2"/>
      <c r="Y15286" s="2"/>
      <c r="Z15286" s="2"/>
    </row>
    <row r="15287">
      <c r="A15287" s="2"/>
      <c r="B15287" s="2"/>
      <c r="C15287" s="2"/>
      <c r="D15287" s="2"/>
      <c r="E15287" s="2"/>
      <c r="F15287" s="2"/>
      <c r="G15287" s="2"/>
      <c r="H15287" s="2"/>
      <c r="I15287" s="2"/>
      <c r="J15287" s="2"/>
      <c r="K15287" s="2"/>
      <c r="L15287" s="2"/>
      <c r="M15287" s="2"/>
      <c r="N15287" s="2"/>
      <c r="O15287" s="2"/>
      <c r="P15287" s="2"/>
      <c r="Q15287" s="2"/>
      <c r="R15287" s="2"/>
      <c r="S15287" s="2"/>
      <c r="T15287" s="2"/>
      <c r="U15287" s="2"/>
      <c r="V15287" s="2"/>
      <c r="W15287" s="2"/>
      <c r="X15287" s="2"/>
      <c r="Y15287" s="2"/>
      <c r="Z15287" s="2"/>
    </row>
    <row r="15288">
      <c r="A15288" s="2"/>
      <c r="B15288" s="2"/>
      <c r="C15288" s="2"/>
      <c r="D15288" s="2"/>
      <c r="E15288" s="2"/>
      <c r="F15288" s="2"/>
      <c r="G15288" s="2"/>
      <c r="H15288" s="2"/>
      <c r="I15288" s="2"/>
      <c r="J15288" s="2"/>
      <c r="K15288" s="2"/>
      <c r="L15288" s="2"/>
      <c r="M15288" s="2"/>
      <c r="N15288" s="2"/>
      <c r="O15288" s="2"/>
      <c r="P15288" s="2"/>
      <c r="Q15288" s="2"/>
      <c r="R15288" s="2"/>
      <c r="S15288" s="2"/>
      <c r="T15288" s="2"/>
      <c r="U15288" s="2"/>
      <c r="V15288" s="2"/>
      <c r="W15288" s="2"/>
      <c r="X15288" s="2"/>
      <c r="Y15288" s="2"/>
      <c r="Z15288" s="2"/>
    </row>
    <row r="15289">
      <c r="A15289" s="2"/>
      <c r="B15289" s="2"/>
      <c r="C15289" s="2"/>
      <c r="D15289" s="2"/>
      <c r="E15289" s="2"/>
      <c r="F15289" s="2"/>
      <c r="G15289" s="2"/>
      <c r="H15289" s="2"/>
      <c r="I15289" s="2"/>
      <c r="J15289" s="2"/>
      <c r="K15289" s="2"/>
      <c r="L15289" s="2"/>
      <c r="M15289" s="2"/>
      <c r="N15289" s="2"/>
      <c r="O15289" s="2"/>
      <c r="P15289" s="2"/>
      <c r="Q15289" s="2"/>
      <c r="R15289" s="2"/>
      <c r="S15289" s="2"/>
      <c r="T15289" s="2"/>
      <c r="U15289" s="2"/>
      <c r="V15289" s="2"/>
      <c r="W15289" s="2"/>
      <c r="X15289" s="2"/>
      <c r="Y15289" s="2"/>
      <c r="Z15289" s="2"/>
    </row>
    <row r="15290">
      <c r="A15290" s="2"/>
      <c r="B15290" s="2"/>
      <c r="C15290" s="2"/>
      <c r="D15290" s="2"/>
      <c r="E15290" s="2"/>
      <c r="F15290" s="2"/>
      <c r="G15290" s="2"/>
      <c r="H15290" s="2"/>
      <c r="I15290" s="2"/>
      <c r="J15290" s="2"/>
      <c r="K15290" s="2"/>
      <c r="L15290" s="2"/>
      <c r="M15290" s="2"/>
      <c r="N15290" s="2"/>
      <c r="O15290" s="2"/>
      <c r="P15290" s="2"/>
      <c r="Q15290" s="2"/>
      <c r="R15290" s="2"/>
      <c r="S15290" s="2"/>
      <c r="T15290" s="2"/>
      <c r="U15290" s="2"/>
      <c r="V15290" s="2"/>
      <c r="W15290" s="2"/>
      <c r="X15290" s="2"/>
      <c r="Y15290" s="2"/>
      <c r="Z15290" s="2"/>
    </row>
    <row r="15291">
      <c r="A15291" s="2"/>
      <c r="B15291" s="2"/>
      <c r="C15291" s="2"/>
      <c r="D15291" s="2"/>
      <c r="E15291" s="2"/>
      <c r="F15291" s="2"/>
      <c r="G15291" s="2"/>
      <c r="H15291" s="2"/>
      <c r="I15291" s="2"/>
      <c r="J15291" s="2"/>
      <c r="K15291" s="2"/>
      <c r="L15291" s="2"/>
      <c r="M15291" s="2"/>
      <c r="N15291" s="2"/>
      <c r="O15291" s="2"/>
      <c r="P15291" s="2"/>
      <c r="Q15291" s="2"/>
      <c r="R15291" s="2"/>
      <c r="S15291" s="2"/>
      <c r="T15291" s="2"/>
      <c r="U15291" s="2"/>
      <c r="V15291" s="2"/>
      <c r="W15291" s="2"/>
      <c r="X15291" s="2"/>
      <c r="Y15291" s="2"/>
      <c r="Z15291" s="2"/>
    </row>
    <row r="15292">
      <c r="A15292" s="2"/>
      <c r="B15292" s="2"/>
      <c r="C15292" s="2"/>
      <c r="D15292" s="2"/>
      <c r="E15292" s="2"/>
      <c r="F15292" s="2"/>
      <c r="G15292" s="2"/>
      <c r="H15292" s="2"/>
      <c r="I15292" s="2"/>
      <c r="J15292" s="2"/>
      <c r="K15292" s="2"/>
      <c r="L15292" s="2"/>
      <c r="M15292" s="2"/>
      <c r="N15292" s="2"/>
      <c r="O15292" s="2"/>
      <c r="P15292" s="2"/>
      <c r="Q15292" s="2"/>
      <c r="R15292" s="2"/>
      <c r="S15292" s="2"/>
      <c r="T15292" s="2"/>
      <c r="U15292" s="2"/>
      <c r="V15292" s="2"/>
      <c r="W15292" s="2"/>
      <c r="X15292" s="2"/>
      <c r="Y15292" s="2"/>
      <c r="Z15292" s="2"/>
    </row>
    <row r="15293">
      <c r="A15293" s="2"/>
      <c r="B15293" s="2"/>
      <c r="C15293" s="2"/>
      <c r="D15293" s="2"/>
      <c r="E15293" s="2"/>
      <c r="F15293" s="2"/>
      <c r="G15293" s="2"/>
      <c r="H15293" s="2"/>
      <c r="I15293" s="2"/>
      <c r="J15293" s="2"/>
      <c r="K15293" s="2"/>
      <c r="L15293" s="2"/>
      <c r="M15293" s="2"/>
      <c r="N15293" s="2"/>
      <c r="O15293" s="2"/>
      <c r="P15293" s="2"/>
      <c r="Q15293" s="2"/>
      <c r="R15293" s="2"/>
      <c r="S15293" s="2"/>
      <c r="T15293" s="2"/>
      <c r="U15293" s="2"/>
      <c r="V15293" s="2"/>
      <c r="W15293" s="2"/>
      <c r="X15293" s="2"/>
      <c r="Y15293" s="2"/>
      <c r="Z15293" s="2"/>
    </row>
    <row r="15294">
      <c r="A15294" s="2"/>
      <c r="B15294" s="2"/>
      <c r="C15294" s="2"/>
      <c r="D15294" s="2"/>
      <c r="E15294" s="2"/>
      <c r="F15294" s="2"/>
      <c r="G15294" s="2"/>
      <c r="H15294" s="2"/>
      <c r="I15294" s="2"/>
      <c r="J15294" s="2"/>
      <c r="K15294" s="2"/>
      <c r="L15294" s="2"/>
      <c r="M15294" s="2"/>
      <c r="N15294" s="2"/>
      <c r="O15294" s="2"/>
      <c r="P15294" s="2"/>
      <c r="Q15294" s="2"/>
      <c r="R15294" s="2"/>
      <c r="S15294" s="2"/>
      <c r="T15294" s="2"/>
      <c r="U15294" s="2"/>
      <c r="V15294" s="2"/>
      <c r="W15294" s="2"/>
      <c r="X15294" s="2"/>
      <c r="Y15294" s="2"/>
      <c r="Z15294" s="2"/>
    </row>
    <row r="15295">
      <c r="A15295" s="2"/>
      <c r="B15295" s="2"/>
      <c r="C15295" s="2"/>
      <c r="D15295" s="2"/>
      <c r="E15295" s="2"/>
      <c r="F15295" s="2"/>
      <c r="G15295" s="2"/>
      <c r="H15295" s="2"/>
      <c r="I15295" s="2"/>
      <c r="J15295" s="2"/>
      <c r="K15295" s="2"/>
      <c r="L15295" s="2"/>
      <c r="M15295" s="2"/>
      <c r="N15295" s="2"/>
      <c r="O15295" s="2"/>
      <c r="P15295" s="2"/>
      <c r="Q15295" s="2"/>
      <c r="R15295" s="2"/>
      <c r="S15295" s="2"/>
      <c r="T15295" s="2"/>
      <c r="U15295" s="2"/>
      <c r="V15295" s="2"/>
      <c r="W15295" s="2"/>
      <c r="X15295" s="2"/>
      <c r="Y15295" s="2"/>
      <c r="Z15295" s="2"/>
    </row>
    <row r="15296">
      <c r="A15296" s="2"/>
      <c r="B15296" s="2"/>
      <c r="C15296" s="2"/>
      <c r="D15296" s="2"/>
      <c r="E15296" s="2"/>
      <c r="F15296" s="2"/>
      <c r="G15296" s="2"/>
      <c r="H15296" s="2"/>
      <c r="I15296" s="2"/>
      <c r="J15296" s="2"/>
      <c r="K15296" s="2"/>
      <c r="L15296" s="2"/>
      <c r="M15296" s="2"/>
      <c r="N15296" s="2"/>
      <c r="O15296" s="2"/>
      <c r="P15296" s="2"/>
      <c r="Q15296" s="2"/>
      <c r="R15296" s="2"/>
      <c r="S15296" s="2"/>
      <c r="T15296" s="2"/>
      <c r="U15296" s="2"/>
      <c r="V15296" s="2"/>
      <c r="W15296" s="2"/>
      <c r="X15296" s="2"/>
      <c r="Y15296" s="2"/>
      <c r="Z15296" s="2"/>
    </row>
    <row r="15297">
      <c r="A15297" s="2"/>
      <c r="B15297" s="2"/>
      <c r="C15297" s="2"/>
      <c r="D15297" s="2"/>
      <c r="E15297" s="2"/>
      <c r="F15297" s="2"/>
      <c r="G15297" s="2"/>
      <c r="H15297" s="2"/>
      <c r="I15297" s="2"/>
      <c r="J15297" s="2"/>
      <c r="K15297" s="2"/>
      <c r="L15297" s="2"/>
      <c r="M15297" s="2"/>
      <c r="N15297" s="2"/>
      <c r="O15297" s="2"/>
      <c r="P15297" s="2"/>
      <c r="Q15297" s="2"/>
      <c r="R15297" s="2"/>
      <c r="S15297" s="2"/>
      <c r="T15297" s="2"/>
      <c r="U15297" s="2"/>
      <c r="V15297" s="2"/>
      <c r="W15297" s="2"/>
      <c r="X15297" s="2"/>
      <c r="Y15297" s="2"/>
      <c r="Z15297" s="2"/>
    </row>
    <row r="15298">
      <c r="A15298" s="2"/>
      <c r="B15298" s="2"/>
      <c r="C15298" s="2"/>
      <c r="D15298" s="2"/>
      <c r="E15298" s="2"/>
      <c r="F15298" s="2"/>
      <c r="G15298" s="2"/>
      <c r="H15298" s="2"/>
      <c r="I15298" s="2"/>
      <c r="J15298" s="2"/>
      <c r="K15298" s="2"/>
      <c r="L15298" s="2"/>
      <c r="M15298" s="2"/>
      <c r="N15298" s="2"/>
      <c r="O15298" s="2"/>
      <c r="P15298" s="2"/>
      <c r="Q15298" s="2"/>
      <c r="R15298" s="2"/>
      <c r="S15298" s="2"/>
      <c r="T15298" s="2"/>
      <c r="U15298" s="2"/>
      <c r="V15298" s="2"/>
      <c r="W15298" s="2"/>
      <c r="X15298" s="2"/>
      <c r="Y15298" s="2"/>
      <c r="Z15298" s="2"/>
    </row>
    <row r="15299">
      <c r="A15299" s="2"/>
      <c r="B15299" s="2"/>
      <c r="C15299" s="2"/>
      <c r="D15299" s="2"/>
      <c r="E15299" s="2"/>
      <c r="F15299" s="2"/>
      <c r="G15299" s="2"/>
      <c r="H15299" s="2"/>
      <c r="I15299" s="2"/>
      <c r="J15299" s="2"/>
      <c r="K15299" s="2"/>
      <c r="L15299" s="2"/>
      <c r="M15299" s="2"/>
      <c r="N15299" s="2"/>
      <c r="O15299" s="2"/>
      <c r="P15299" s="2"/>
      <c r="Q15299" s="2"/>
      <c r="R15299" s="2"/>
      <c r="S15299" s="2"/>
      <c r="T15299" s="2"/>
      <c r="U15299" s="2"/>
      <c r="V15299" s="2"/>
      <c r="W15299" s="2"/>
      <c r="X15299" s="2"/>
      <c r="Y15299" s="2"/>
      <c r="Z15299" s="2"/>
    </row>
    <row r="15300">
      <c r="A15300" s="2"/>
      <c r="B15300" s="2"/>
      <c r="C15300" s="2"/>
      <c r="D15300" s="2"/>
      <c r="E15300" s="2"/>
      <c r="F15300" s="2"/>
      <c r="G15300" s="2"/>
      <c r="H15300" s="2"/>
      <c r="I15300" s="2"/>
      <c r="J15300" s="2"/>
      <c r="K15300" s="2"/>
      <c r="L15300" s="2"/>
      <c r="M15300" s="2"/>
      <c r="N15300" s="2"/>
      <c r="O15300" s="2"/>
      <c r="P15300" s="2"/>
      <c r="Q15300" s="2"/>
      <c r="R15300" s="2"/>
      <c r="S15300" s="2"/>
      <c r="T15300" s="2"/>
      <c r="U15300" s="2"/>
      <c r="V15300" s="2"/>
      <c r="W15300" s="2"/>
      <c r="X15300" s="2"/>
      <c r="Y15300" s="2"/>
      <c r="Z15300" s="2"/>
    </row>
    <row r="15301">
      <c r="A15301" s="2"/>
      <c r="B15301" s="2"/>
      <c r="C15301" s="2"/>
      <c r="D15301" s="2"/>
      <c r="E15301" s="2"/>
      <c r="F15301" s="2"/>
      <c r="G15301" s="2"/>
      <c r="H15301" s="2"/>
      <c r="I15301" s="2"/>
      <c r="J15301" s="2"/>
      <c r="K15301" s="2"/>
      <c r="L15301" s="2"/>
      <c r="M15301" s="2"/>
      <c r="N15301" s="2"/>
      <c r="O15301" s="2"/>
      <c r="P15301" s="2"/>
      <c r="Q15301" s="2"/>
      <c r="R15301" s="2"/>
      <c r="S15301" s="2"/>
      <c r="T15301" s="2"/>
      <c r="U15301" s="2"/>
      <c r="V15301" s="2"/>
      <c r="W15301" s="2"/>
      <c r="X15301" s="2"/>
      <c r="Y15301" s="2"/>
      <c r="Z15301" s="2"/>
    </row>
    <row r="15302">
      <c r="A15302" s="2"/>
      <c r="B15302" s="2"/>
      <c r="C15302" s="2"/>
      <c r="D15302" s="2"/>
      <c r="E15302" s="2"/>
      <c r="F15302" s="2"/>
      <c r="G15302" s="2"/>
      <c r="H15302" s="2"/>
      <c r="I15302" s="2"/>
      <c r="J15302" s="2"/>
      <c r="K15302" s="2"/>
      <c r="L15302" s="2"/>
      <c r="M15302" s="2"/>
      <c r="N15302" s="2"/>
      <c r="O15302" s="2"/>
      <c r="P15302" s="2"/>
      <c r="Q15302" s="2"/>
      <c r="R15302" s="2"/>
      <c r="S15302" s="2"/>
      <c r="T15302" s="2"/>
      <c r="U15302" s="2"/>
      <c r="V15302" s="2"/>
      <c r="W15302" s="2"/>
      <c r="X15302" s="2"/>
      <c r="Y15302" s="2"/>
      <c r="Z15302" s="2"/>
    </row>
    <row r="15303">
      <c r="A15303" s="2"/>
      <c r="B15303" s="2"/>
      <c r="C15303" s="2"/>
      <c r="D15303" s="2"/>
      <c r="E15303" s="2"/>
      <c r="F15303" s="2"/>
      <c r="G15303" s="2"/>
      <c r="H15303" s="2"/>
      <c r="I15303" s="2"/>
      <c r="J15303" s="2"/>
      <c r="K15303" s="2"/>
      <c r="L15303" s="2"/>
      <c r="M15303" s="2"/>
      <c r="N15303" s="2"/>
      <c r="O15303" s="2"/>
      <c r="P15303" s="2"/>
      <c r="Q15303" s="2"/>
      <c r="R15303" s="2"/>
      <c r="S15303" s="2"/>
      <c r="T15303" s="2"/>
      <c r="U15303" s="2"/>
      <c r="V15303" s="2"/>
      <c r="W15303" s="2"/>
      <c r="X15303" s="2"/>
      <c r="Y15303" s="2"/>
      <c r="Z15303" s="2"/>
    </row>
    <row r="15304">
      <c r="A15304" s="2"/>
      <c r="B15304" s="2"/>
      <c r="C15304" s="2"/>
      <c r="D15304" s="2"/>
      <c r="E15304" s="2"/>
      <c r="F15304" s="2"/>
      <c r="G15304" s="2"/>
      <c r="H15304" s="2"/>
      <c r="I15304" s="2"/>
      <c r="J15304" s="2"/>
      <c r="K15304" s="2"/>
      <c r="L15304" s="2"/>
      <c r="M15304" s="2"/>
      <c r="N15304" s="2"/>
      <c r="O15304" s="2"/>
      <c r="P15304" s="2"/>
      <c r="Q15304" s="2"/>
      <c r="R15304" s="2"/>
      <c r="S15304" s="2"/>
      <c r="T15304" s="2"/>
      <c r="U15304" s="2"/>
      <c r="V15304" s="2"/>
      <c r="W15304" s="2"/>
      <c r="X15304" s="2"/>
      <c r="Y15304" s="2"/>
      <c r="Z15304" s="2"/>
    </row>
    <row r="15305">
      <c r="A15305" s="2"/>
      <c r="B15305" s="2"/>
      <c r="C15305" s="2"/>
      <c r="D15305" s="2"/>
      <c r="E15305" s="2"/>
      <c r="F15305" s="2"/>
      <c r="G15305" s="2"/>
      <c r="H15305" s="2"/>
      <c r="I15305" s="2"/>
      <c r="J15305" s="2"/>
      <c r="K15305" s="2"/>
      <c r="L15305" s="2"/>
      <c r="M15305" s="2"/>
      <c r="N15305" s="2"/>
      <c r="O15305" s="2"/>
      <c r="P15305" s="2"/>
      <c r="Q15305" s="2"/>
      <c r="R15305" s="2"/>
      <c r="S15305" s="2"/>
      <c r="T15305" s="2"/>
      <c r="U15305" s="2"/>
      <c r="V15305" s="2"/>
      <c r="W15305" s="2"/>
      <c r="X15305" s="2"/>
      <c r="Y15305" s="2"/>
      <c r="Z15305" s="2"/>
    </row>
    <row r="15306">
      <c r="A15306" s="2"/>
      <c r="B15306" s="2"/>
      <c r="C15306" s="2"/>
      <c r="D15306" s="2"/>
      <c r="E15306" s="2"/>
      <c r="F15306" s="2"/>
      <c r="G15306" s="2"/>
      <c r="H15306" s="2"/>
      <c r="I15306" s="2"/>
      <c r="J15306" s="2"/>
      <c r="K15306" s="2"/>
      <c r="L15306" s="2"/>
      <c r="M15306" s="2"/>
      <c r="N15306" s="2"/>
      <c r="O15306" s="2"/>
      <c r="P15306" s="2"/>
      <c r="Q15306" s="2"/>
      <c r="R15306" s="2"/>
      <c r="S15306" s="2"/>
      <c r="T15306" s="2"/>
      <c r="U15306" s="2"/>
      <c r="V15306" s="2"/>
      <c r="W15306" s="2"/>
      <c r="X15306" s="2"/>
      <c r="Y15306" s="2"/>
      <c r="Z15306" s="2"/>
    </row>
    <row r="15307">
      <c r="A15307" s="2"/>
      <c r="B15307" s="2"/>
      <c r="C15307" s="2"/>
      <c r="D15307" s="2"/>
      <c r="E15307" s="2"/>
      <c r="F15307" s="2"/>
      <c r="G15307" s="2"/>
      <c r="H15307" s="2"/>
      <c r="I15307" s="2"/>
      <c r="J15307" s="2"/>
      <c r="K15307" s="2"/>
      <c r="L15307" s="2"/>
      <c r="M15307" s="2"/>
      <c r="N15307" s="2"/>
      <c r="O15307" s="2"/>
      <c r="P15307" s="2"/>
      <c r="Q15307" s="2"/>
      <c r="R15307" s="2"/>
      <c r="S15307" s="2"/>
      <c r="T15307" s="2"/>
      <c r="U15307" s="2"/>
      <c r="V15307" s="2"/>
      <c r="W15307" s="2"/>
      <c r="X15307" s="2"/>
      <c r="Y15307" s="2"/>
      <c r="Z15307" s="2"/>
    </row>
    <row r="15308">
      <c r="A15308" s="2"/>
      <c r="B15308" s="2"/>
      <c r="C15308" s="2"/>
      <c r="D15308" s="2"/>
      <c r="E15308" s="2"/>
      <c r="F15308" s="2"/>
      <c r="G15308" s="2"/>
      <c r="H15308" s="2"/>
      <c r="I15308" s="2"/>
      <c r="J15308" s="2"/>
      <c r="K15308" s="2"/>
      <c r="L15308" s="2"/>
      <c r="M15308" s="2"/>
      <c r="N15308" s="2"/>
      <c r="O15308" s="2"/>
      <c r="P15308" s="2"/>
      <c r="Q15308" s="2"/>
      <c r="R15308" s="2"/>
      <c r="S15308" s="2"/>
      <c r="T15308" s="2"/>
      <c r="U15308" s="2"/>
      <c r="V15308" s="2"/>
      <c r="W15308" s="2"/>
      <c r="X15308" s="2"/>
      <c r="Y15308" s="2"/>
      <c r="Z15308" s="2"/>
    </row>
    <row r="15309">
      <c r="A15309" s="2"/>
      <c r="B15309" s="2"/>
      <c r="C15309" s="2"/>
      <c r="D15309" s="2"/>
      <c r="E15309" s="2"/>
      <c r="F15309" s="2"/>
      <c r="G15309" s="2"/>
      <c r="H15309" s="2"/>
      <c r="I15309" s="2"/>
      <c r="J15309" s="2"/>
      <c r="K15309" s="2"/>
      <c r="L15309" s="2"/>
      <c r="M15309" s="2"/>
      <c r="N15309" s="2"/>
      <c r="O15309" s="2"/>
      <c r="P15309" s="2"/>
      <c r="Q15309" s="2"/>
      <c r="R15309" s="2"/>
      <c r="S15309" s="2"/>
      <c r="T15309" s="2"/>
      <c r="U15309" s="2"/>
      <c r="V15309" s="2"/>
      <c r="W15309" s="2"/>
      <c r="X15309" s="2"/>
      <c r="Y15309" s="2"/>
      <c r="Z15309" s="2"/>
    </row>
    <row r="15310">
      <c r="A15310" s="2"/>
      <c r="B15310" s="2"/>
      <c r="C15310" s="2"/>
      <c r="D15310" s="2"/>
      <c r="E15310" s="2"/>
      <c r="F15310" s="2"/>
      <c r="G15310" s="2"/>
      <c r="H15310" s="2"/>
      <c r="I15310" s="2"/>
      <c r="J15310" s="2"/>
      <c r="K15310" s="2"/>
      <c r="L15310" s="2"/>
      <c r="M15310" s="2"/>
      <c r="N15310" s="2"/>
      <c r="O15310" s="2"/>
      <c r="P15310" s="2"/>
      <c r="Q15310" s="2"/>
      <c r="R15310" s="2"/>
      <c r="S15310" s="2"/>
      <c r="T15310" s="2"/>
      <c r="U15310" s="2"/>
      <c r="V15310" s="2"/>
      <c r="W15310" s="2"/>
      <c r="X15310" s="2"/>
      <c r="Y15310" s="2"/>
      <c r="Z15310" s="2"/>
    </row>
    <row r="15311">
      <c r="A15311" s="2"/>
      <c r="B15311" s="2"/>
      <c r="C15311" s="2"/>
      <c r="D15311" s="2"/>
      <c r="E15311" s="2"/>
      <c r="F15311" s="2"/>
      <c r="G15311" s="2"/>
      <c r="H15311" s="2"/>
      <c r="I15311" s="2"/>
      <c r="J15311" s="2"/>
      <c r="K15311" s="2"/>
      <c r="L15311" s="2"/>
      <c r="M15311" s="2"/>
      <c r="N15311" s="2"/>
      <c r="O15311" s="2"/>
      <c r="P15311" s="2"/>
      <c r="Q15311" s="2"/>
      <c r="R15311" s="2"/>
      <c r="S15311" s="2"/>
      <c r="T15311" s="2"/>
      <c r="U15311" s="2"/>
      <c r="V15311" s="2"/>
      <c r="W15311" s="2"/>
      <c r="X15311" s="2"/>
      <c r="Y15311" s="2"/>
      <c r="Z15311" s="2"/>
    </row>
    <row r="15312">
      <c r="A15312" s="2"/>
      <c r="B15312" s="2"/>
      <c r="C15312" s="2"/>
      <c r="D15312" s="2"/>
      <c r="E15312" s="2"/>
      <c r="F15312" s="2"/>
      <c r="G15312" s="2"/>
      <c r="H15312" s="2"/>
      <c r="I15312" s="2"/>
      <c r="J15312" s="2"/>
      <c r="K15312" s="2"/>
      <c r="L15312" s="2"/>
      <c r="M15312" s="2"/>
      <c r="N15312" s="2"/>
      <c r="O15312" s="2"/>
      <c r="P15312" s="2"/>
      <c r="Q15312" s="2"/>
      <c r="R15312" s="2"/>
      <c r="S15312" s="2"/>
      <c r="T15312" s="2"/>
      <c r="U15312" s="2"/>
      <c r="V15312" s="2"/>
      <c r="W15312" s="2"/>
      <c r="X15312" s="2"/>
      <c r="Y15312" s="2"/>
      <c r="Z15312" s="2"/>
    </row>
    <row r="15313">
      <c r="A15313" s="2"/>
      <c r="B15313" s="2"/>
      <c r="C15313" s="2"/>
      <c r="D15313" s="2"/>
      <c r="E15313" s="2"/>
      <c r="F15313" s="2"/>
      <c r="G15313" s="2"/>
      <c r="H15313" s="2"/>
      <c r="I15313" s="2"/>
      <c r="J15313" s="2"/>
      <c r="K15313" s="2"/>
      <c r="L15313" s="2"/>
      <c r="M15313" s="2"/>
      <c r="N15313" s="2"/>
      <c r="O15313" s="2"/>
      <c r="P15313" s="2"/>
      <c r="Q15313" s="2"/>
      <c r="R15313" s="2"/>
      <c r="S15313" s="2"/>
      <c r="T15313" s="2"/>
      <c r="U15313" s="2"/>
      <c r="V15313" s="2"/>
      <c r="W15313" s="2"/>
      <c r="X15313" s="2"/>
      <c r="Y15313" s="2"/>
      <c r="Z15313" s="2"/>
    </row>
    <row r="15314">
      <c r="A15314" s="2"/>
      <c r="B15314" s="2"/>
      <c r="C15314" s="2"/>
      <c r="D15314" s="2"/>
      <c r="E15314" s="2"/>
      <c r="F15314" s="2"/>
      <c r="G15314" s="2"/>
      <c r="H15314" s="2"/>
      <c r="I15314" s="2"/>
      <c r="J15314" s="2"/>
      <c r="K15314" s="2"/>
      <c r="L15314" s="2"/>
      <c r="M15314" s="2"/>
      <c r="N15314" s="2"/>
      <c r="O15314" s="2"/>
      <c r="P15314" s="2"/>
      <c r="Q15314" s="2"/>
      <c r="R15314" s="2"/>
      <c r="S15314" s="2"/>
      <c r="T15314" s="2"/>
      <c r="U15314" s="2"/>
      <c r="V15314" s="2"/>
      <c r="W15314" s="2"/>
      <c r="X15314" s="2"/>
      <c r="Y15314" s="2"/>
      <c r="Z15314" s="2"/>
    </row>
    <row r="15315">
      <c r="A15315" s="2"/>
      <c r="B15315" s="2"/>
      <c r="C15315" s="2"/>
      <c r="D15315" s="2"/>
      <c r="E15315" s="2"/>
      <c r="F15315" s="2"/>
      <c r="G15315" s="2"/>
      <c r="H15315" s="2"/>
      <c r="I15315" s="2"/>
      <c r="J15315" s="2"/>
      <c r="K15315" s="2"/>
      <c r="L15315" s="2"/>
      <c r="M15315" s="2"/>
      <c r="N15315" s="2"/>
      <c r="O15315" s="2"/>
      <c r="P15315" s="2"/>
      <c r="Q15315" s="2"/>
      <c r="R15315" s="2"/>
      <c r="S15315" s="2"/>
      <c r="T15315" s="2"/>
      <c r="U15315" s="2"/>
      <c r="V15315" s="2"/>
      <c r="W15315" s="2"/>
      <c r="X15315" s="2"/>
      <c r="Y15315" s="2"/>
      <c r="Z15315" s="2"/>
    </row>
    <row r="15316">
      <c r="A15316" s="2"/>
      <c r="B15316" s="2"/>
      <c r="C15316" s="2"/>
      <c r="D15316" s="2"/>
      <c r="E15316" s="2"/>
      <c r="F15316" s="2"/>
      <c r="G15316" s="2"/>
      <c r="H15316" s="2"/>
      <c r="I15316" s="2"/>
      <c r="J15316" s="2"/>
      <c r="K15316" s="2"/>
      <c r="L15316" s="2"/>
      <c r="M15316" s="2"/>
      <c r="N15316" s="2"/>
      <c r="O15316" s="2"/>
      <c r="P15316" s="2"/>
      <c r="Q15316" s="2"/>
      <c r="R15316" s="2"/>
      <c r="S15316" s="2"/>
      <c r="T15316" s="2"/>
      <c r="U15316" s="2"/>
      <c r="V15316" s="2"/>
      <c r="W15316" s="2"/>
      <c r="X15316" s="2"/>
      <c r="Y15316" s="2"/>
      <c r="Z15316" s="2"/>
    </row>
    <row r="15317">
      <c r="A15317" s="2"/>
      <c r="B15317" s="2"/>
      <c r="C15317" s="2"/>
      <c r="D15317" s="2"/>
      <c r="E15317" s="2"/>
      <c r="F15317" s="2"/>
      <c r="G15317" s="2"/>
      <c r="H15317" s="2"/>
      <c r="I15317" s="2"/>
      <c r="J15317" s="2"/>
      <c r="K15317" s="2"/>
      <c r="L15317" s="2"/>
      <c r="M15317" s="2"/>
      <c r="N15317" s="2"/>
      <c r="O15317" s="2"/>
      <c r="P15317" s="2"/>
      <c r="Q15317" s="2"/>
      <c r="R15317" s="2"/>
      <c r="S15317" s="2"/>
      <c r="T15317" s="2"/>
      <c r="U15317" s="2"/>
      <c r="V15317" s="2"/>
      <c r="W15317" s="2"/>
      <c r="X15317" s="2"/>
      <c r="Y15317" s="2"/>
      <c r="Z15317" s="2"/>
    </row>
    <row r="15318">
      <c r="A15318" s="2"/>
      <c r="B15318" s="2"/>
      <c r="C15318" s="2"/>
      <c r="D15318" s="2"/>
      <c r="E15318" s="2"/>
      <c r="F15318" s="2"/>
      <c r="G15318" s="2"/>
      <c r="H15318" s="2"/>
      <c r="I15318" s="2"/>
      <c r="J15318" s="2"/>
      <c r="K15318" s="2"/>
      <c r="L15318" s="2"/>
      <c r="M15318" s="2"/>
      <c r="N15318" s="2"/>
      <c r="O15318" s="2"/>
      <c r="P15318" s="2"/>
      <c r="Q15318" s="2"/>
      <c r="R15318" s="2"/>
      <c r="S15318" s="2"/>
      <c r="T15318" s="2"/>
      <c r="U15318" s="2"/>
      <c r="V15318" s="2"/>
      <c r="W15318" s="2"/>
      <c r="X15318" s="2"/>
      <c r="Y15318" s="2"/>
      <c r="Z15318" s="2"/>
    </row>
    <row r="15319">
      <c r="A15319" s="2"/>
      <c r="B15319" s="2"/>
      <c r="C15319" s="2"/>
      <c r="D15319" s="2"/>
      <c r="E15319" s="2"/>
      <c r="F15319" s="2"/>
      <c r="G15319" s="2"/>
      <c r="H15319" s="2"/>
      <c r="I15319" s="2"/>
      <c r="J15319" s="2"/>
      <c r="K15319" s="2"/>
      <c r="L15319" s="2"/>
      <c r="M15319" s="2"/>
      <c r="N15319" s="2"/>
      <c r="O15319" s="2"/>
      <c r="P15319" s="2"/>
      <c r="Q15319" s="2"/>
      <c r="R15319" s="2"/>
      <c r="S15319" s="2"/>
      <c r="T15319" s="2"/>
      <c r="U15319" s="2"/>
      <c r="V15319" s="2"/>
      <c r="W15319" s="2"/>
      <c r="X15319" s="2"/>
      <c r="Y15319" s="2"/>
      <c r="Z15319" s="2"/>
    </row>
    <row r="15320">
      <c r="A15320" s="2"/>
      <c r="B15320" s="2"/>
      <c r="C15320" s="2"/>
      <c r="D15320" s="2"/>
      <c r="E15320" s="2"/>
      <c r="F15320" s="2"/>
      <c r="G15320" s="2"/>
      <c r="H15320" s="2"/>
      <c r="I15320" s="2"/>
      <c r="J15320" s="2"/>
      <c r="K15320" s="2"/>
      <c r="L15320" s="2"/>
      <c r="M15320" s="2"/>
      <c r="N15320" s="2"/>
      <c r="O15320" s="2"/>
      <c r="P15320" s="2"/>
      <c r="Q15320" s="2"/>
      <c r="R15320" s="2"/>
      <c r="S15320" s="2"/>
      <c r="T15320" s="2"/>
      <c r="U15320" s="2"/>
      <c r="V15320" s="2"/>
      <c r="W15320" s="2"/>
      <c r="X15320" s="2"/>
      <c r="Y15320" s="2"/>
      <c r="Z15320" s="2"/>
    </row>
    <row r="15321">
      <c r="A15321" s="2"/>
      <c r="B15321" s="2"/>
      <c r="C15321" s="2"/>
      <c r="D15321" s="2"/>
      <c r="E15321" s="2"/>
      <c r="F15321" s="2"/>
      <c r="G15321" s="2"/>
      <c r="H15321" s="2"/>
      <c r="I15321" s="2"/>
      <c r="J15321" s="2"/>
      <c r="K15321" s="2"/>
      <c r="L15321" s="2"/>
      <c r="M15321" s="2"/>
      <c r="N15321" s="2"/>
      <c r="O15321" s="2"/>
      <c r="P15321" s="2"/>
      <c r="Q15321" s="2"/>
      <c r="R15321" s="2"/>
      <c r="S15321" s="2"/>
      <c r="T15321" s="2"/>
      <c r="U15321" s="2"/>
      <c r="V15321" s="2"/>
      <c r="W15321" s="2"/>
      <c r="X15321" s="2"/>
      <c r="Y15321" s="2"/>
      <c r="Z15321" s="2"/>
    </row>
    <row r="15322">
      <c r="A15322" s="2"/>
      <c r="B15322" s="2"/>
      <c r="C15322" s="2"/>
      <c r="D15322" s="2"/>
      <c r="E15322" s="2"/>
      <c r="F15322" s="2"/>
      <c r="G15322" s="2"/>
      <c r="H15322" s="2"/>
      <c r="I15322" s="2"/>
      <c r="J15322" s="2"/>
      <c r="K15322" s="2"/>
      <c r="L15322" s="2"/>
      <c r="M15322" s="2"/>
      <c r="N15322" s="2"/>
      <c r="O15322" s="2"/>
      <c r="P15322" s="2"/>
      <c r="Q15322" s="2"/>
      <c r="R15322" s="2"/>
      <c r="S15322" s="2"/>
      <c r="T15322" s="2"/>
      <c r="U15322" s="2"/>
      <c r="V15322" s="2"/>
      <c r="W15322" s="2"/>
      <c r="X15322" s="2"/>
      <c r="Y15322" s="2"/>
      <c r="Z15322" s="2"/>
    </row>
    <row r="15323">
      <c r="A15323" s="2"/>
      <c r="B15323" s="2"/>
      <c r="C15323" s="2"/>
      <c r="D15323" s="2"/>
      <c r="E15323" s="2"/>
      <c r="F15323" s="2"/>
      <c r="G15323" s="2"/>
      <c r="H15323" s="2"/>
      <c r="I15323" s="2"/>
      <c r="J15323" s="2"/>
      <c r="K15323" s="2"/>
      <c r="L15323" s="2"/>
      <c r="M15323" s="2"/>
      <c r="N15323" s="2"/>
      <c r="O15323" s="2"/>
      <c r="P15323" s="2"/>
      <c r="Q15323" s="2"/>
      <c r="R15323" s="2"/>
      <c r="S15323" s="2"/>
      <c r="T15323" s="2"/>
      <c r="U15323" s="2"/>
      <c r="V15323" s="2"/>
      <c r="W15323" s="2"/>
      <c r="X15323" s="2"/>
      <c r="Y15323" s="2"/>
      <c r="Z15323" s="2"/>
    </row>
    <row r="15324">
      <c r="A15324" s="2"/>
      <c r="B15324" s="2"/>
      <c r="C15324" s="2"/>
      <c r="D15324" s="2"/>
      <c r="E15324" s="2"/>
      <c r="F15324" s="2"/>
      <c r="G15324" s="2"/>
      <c r="H15324" s="2"/>
      <c r="I15324" s="2"/>
      <c r="J15324" s="2"/>
      <c r="K15324" s="2"/>
      <c r="L15324" s="2"/>
      <c r="M15324" s="2"/>
      <c r="N15324" s="2"/>
      <c r="O15324" s="2"/>
      <c r="P15324" s="2"/>
      <c r="Q15324" s="2"/>
      <c r="R15324" s="2"/>
      <c r="S15324" s="2"/>
      <c r="T15324" s="2"/>
      <c r="U15324" s="2"/>
      <c r="V15324" s="2"/>
      <c r="W15324" s="2"/>
      <c r="X15324" s="2"/>
      <c r="Y15324" s="2"/>
      <c r="Z15324" s="2"/>
    </row>
    <row r="15325">
      <c r="A15325" s="2"/>
      <c r="B15325" s="2"/>
      <c r="C15325" s="2"/>
      <c r="D15325" s="2"/>
      <c r="E15325" s="2"/>
      <c r="F15325" s="2"/>
      <c r="G15325" s="2"/>
      <c r="H15325" s="2"/>
      <c r="I15325" s="2"/>
      <c r="J15325" s="2"/>
      <c r="K15325" s="2"/>
      <c r="L15325" s="2"/>
      <c r="M15325" s="2"/>
      <c r="N15325" s="2"/>
      <c r="O15325" s="2"/>
      <c r="P15325" s="2"/>
      <c r="Q15325" s="2"/>
      <c r="R15325" s="2"/>
      <c r="S15325" s="2"/>
      <c r="T15325" s="2"/>
      <c r="U15325" s="2"/>
      <c r="V15325" s="2"/>
      <c r="W15325" s="2"/>
      <c r="X15325" s="2"/>
      <c r="Y15325" s="2"/>
      <c r="Z15325" s="2"/>
    </row>
    <row r="15326">
      <c r="A15326" s="2"/>
      <c r="B15326" s="2"/>
      <c r="C15326" s="2"/>
      <c r="D15326" s="2"/>
      <c r="E15326" s="2"/>
      <c r="F15326" s="2"/>
      <c r="G15326" s="2"/>
      <c r="H15326" s="2"/>
      <c r="I15326" s="2"/>
      <c r="J15326" s="2"/>
      <c r="K15326" s="2"/>
      <c r="L15326" s="2"/>
      <c r="M15326" s="2"/>
      <c r="N15326" s="2"/>
      <c r="O15326" s="2"/>
      <c r="P15326" s="2"/>
      <c r="Q15326" s="2"/>
      <c r="R15326" s="2"/>
      <c r="S15326" s="2"/>
      <c r="T15326" s="2"/>
      <c r="U15326" s="2"/>
      <c r="V15326" s="2"/>
      <c r="W15326" s="2"/>
      <c r="X15326" s="2"/>
      <c r="Y15326" s="2"/>
      <c r="Z15326" s="2"/>
    </row>
    <row r="15327">
      <c r="A15327" s="2"/>
      <c r="B15327" s="2"/>
      <c r="C15327" s="2"/>
      <c r="D15327" s="2"/>
      <c r="E15327" s="2"/>
      <c r="F15327" s="2"/>
      <c r="G15327" s="2"/>
      <c r="H15327" s="2"/>
      <c r="I15327" s="2"/>
      <c r="J15327" s="2"/>
      <c r="K15327" s="2"/>
      <c r="L15327" s="2"/>
      <c r="M15327" s="2"/>
      <c r="N15327" s="2"/>
      <c r="O15327" s="2"/>
      <c r="P15327" s="2"/>
      <c r="Q15327" s="2"/>
      <c r="R15327" s="2"/>
      <c r="S15327" s="2"/>
      <c r="T15327" s="2"/>
      <c r="U15327" s="2"/>
      <c r="V15327" s="2"/>
      <c r="W15327" s="2"/>
      <c r="X15327" s="2"/>
      <c r="Y15327" s="2"/>
      <c r="Z15327" s="2"/>
    </row>
    <row r="15328">
      <c r="A15328" s="2"/>
      <c r="B15328" s="2"/>
      <c r="C15328" s="2"/>
      <c r="D15328" s="2"/>
      <c r="E15328" s="2"/>
      <c r="F15328" s="2"/>
      <c r="G15328" s="2"/>
      <c r="H15328" s="2"/>
      <c r="I15328" s="2"/>
      <c r="J15328" s="2"/>
      <c r="K15328" s="2"/>
      <c r="L15328" s="2"/>
      <c r="M15328" s="2"/>
      <c r="N15328" s="2"/>
      <c r="O15328" s="2"/>
      <c r="P15328" s="2"/>
      <c r="Q15328" s="2"/>
      <c r="R15328" s="2"/>
      <c r="S15328" s="2"/>
      <c r="T15328" s="2"/>
      <c r="U15328" s="2"/>
      <c r="V15328" s="2"/>
      <c r="W15328" s="2"/>
      <c r="X15328" s="2"/>
      <c r="Y15328" s="2"/>
      <c r="Z15328" s="2"/>
    </row>
    <row r="15329">
      <c r="A15329" s="2"/>
      <c r="B15329" s="2"/>
      <c r="C15329" s="2"/>
      <c r="D15329" s="2"/>
      <c r="E15329" s="2"/>
      <c r="F15329" s="2"/>
      <c r="G15329" s="2"/>
      <c r="H15329" s="2"/>
      <c r="I15329" s="2"/>
      <c r="J15329" s="2"/>
      <c r="K15329" s="2"/>
      <c r="L15329" s="2"/>
      <c r="M15329" s="2"/>
      <c r="N15329" s="2"/>
      <c r="O15329" s="2"/>
      <c r="P15329" s="2"/>
      <c r="Q15329" s="2"/>
      <c r="R15329" s="2"/>
      <c r="S15329" s="2"/>
      <c r="T15329" s="2"/>
      <c r="U15329" s="2"/>
      <c r="V15329" s="2"/>
      <c r="W15329" s="2"/>
      <c r="X15329" s="2"/>
      <c r="Y15329" s="2"/>
      <c r="Z15329" s="2"/>
    </row>
    <row r="15330">
      <c r="A15330" s="2"/>
      <c r="B15330" s="2"/>
      <c r="C15330" s="2"/>
      <c r="D15330" s="2"/>
      <c r="E15330" s="2"/>
      <c r="F15330" s="2"/>
      <c r="G15330" s="2"/>
      <c r="H15330" s="2"/>
      <c r="I15330" s="2"/>
      <c r="J15330" s="2"/>
      <c r="K15330" s="2"/>
      <c r="L15330" s="2"/>
      <c r="M15330" s="2"/>
      <c r="N15330" s="2"/>
      <c r="O15330" s="2"/>
      <c r="P15330" s="2"/>
      <c r="Q15330" s="2"/>
      <c r="R15330" s="2"/>
      <c r="S15330" s="2"/>
      <c r="T15330" s="2"/>
      <c r="U15330" s="2"/>
      <c r="V15330" s="2"/>
      <c r="W15330" s="2"/>
      <c r="X15330" s="2"/>
      <c r="Y15330" s="2"/>
      <c r="Z15330" s="2"/>
    </row>
    <row r="15331">
      <c r="A15331" s="2"/>
      <c r="B15331" s="2"/>
      <c r="C15331" s="2"/>
      <c r="D15331" s="2"/>
      <c r="E15331" s="2"/>
      <c r="F15331" s="2"/>
      <c r="G15331" s="2"/>
      <c r="H15331" s="2"/>
      <c r="I15331" s="2"/>
      <c r="J15331" s="2"/>
      <c r="K15331" s="2"/>
      <c r="L15331" s="2"/>
      <c r="M15331" s="2"/>
      <c r="N15331" s="2"/>
      <c r="O15331" s="2"/>
      <c r="P15331" s="2"/>
      <c r="Q15331" s="2"/>
      <c r="R15331" s="2"/>
      <c r="S15331" s="2"/>
      <c r="T15331" s="2"/>
      <c r="U15331" s="2"/>
      <c r="V15331" s="2"/>
      <c r="W15331" s="2"/>
      <c r="X15331" s="2"/>
      <c r="Y15331" s="2"/>
      <c r="Z15331" s="2"/>
    </row>
    <row r="15332">
      <c r="A15332" s="2"/>
      <c r="B15332" s="2"/>
      <c r="C15332" s="2"/>
      <c r="D15332" s="2"/>
      <c r="E15332" s="2"/>
      <c r="F15332" s="2"/>
      <c r="G15332" s="2"/>
      <c r="H15332" s="2"/>
      <c r="I15332" s="2"/>
      <c r="J15332" s="2"/>
      <c r="K15332" s="2"/>
      <c r="L15332" s="2"/>
      <c r="M15332" s="2"/>
      <c r="N15332" s="2"/>
      <c r="O15332" s="2"/>
      <c r="P15332" s="2"/>
      <c r="Q15332" s="2"/>
      <c r="R15332" s="2"/>
      <c r="S15332" s="2"/>
      <c r="T15332" s="2"/>
      <c r="U15332" s="2"/>
      <c r="V15332" s="2"/>
      <c r="W15332" s="2"/>
      <c r="X15332" s="2"/>
      <c r="Y15332" s="2"/>
      <c r="Z15332" s="2"/>
    </row>
    <row r="15333">
      <c r="A15333" s="2"/>
      <c r="B15333" s="2"/>
      <c r="C15333" s="2"/>
      <c r="D15333" s="2"/>
      <c r="E15333" s="2"/>
      <c r="F15333" s="2"/>
      <c r="G15333" s="2"/>
      <c r="H15333" s="2"/>
      <c r="I15333" s="2"/>
      <c r="J15333" s="2"/>
      <c r="K15333" s="2"/>
      <c r="L15333" s="2"/>
      <c r="M15333" s="2"/>
      <c r="N15333" s="2"/>
      <c r="O15333" s="2"/>
      <c r="P15333" s="2"/>
      <c r="Q15333" s="2"/>
      <c r="R15333" s="2"/>
      <c r="S15333" s="2"/>
      <c r="T15333" s="2"/>
      <c r="U15333" s="2"/>
      <c r="V15333" s="2"/>
      <c r="W15333" s="2"/>
      <c r="X15333" s="2"/>
      <c r="Y15333" s="2"/>
      <c r="Z15333" s="2"/>
    </row>
    <row r="15334">
      <c r="A15334" s="2"/>
      <c r="B15334" s="2"/>
      <c r="C15334" s="2"/>
      <c r="D15334" s="2"/>
      <c r="E15334" s="2"/>
      <c r="F15334" s="2"/>
      <c r="G15334" s="2"/>
      <c r="H15334" s="2"/>
      <c r="I15334" s="2"/>
      <c r="J15334" s="2"/>
      <c r="K15334" s="2"/>
      <c r="L15334" s="2"/>
      <c r="M15334" s="2"/>
      <c r="N15334" s="2"/>
      <c r="O15334" s="2"/>
      <c r="P15334" s="2"/>
      <c r="Q15334" s="2"/>
      <c r="R15334" s="2"/>
      <c r="S15334" s="2"/>
      <c r="T15334" s="2"/>
      <c r="U15334" s="2"/>
      <c r="V15334" s="2"/>
      <c r="W15334" s="2"/>
      <c r="X15334" s="2"/>
      <c r="Y15334" s="2"/>
      <c r="Z15334" s="2"/>
    </row>
    <row r="15335">
      <c r="A15335" s="2"/>
      <c r="B15335" s="2"/>
      <c r="C15335" s="2"/>
      <c r="D15335" s="2"/>
      <c r="E15335" s="2"/>
      <c r="F15335" s="2"/>
      <c r="G15335" s="2"/>
      <c r="H15335" s="2"/>
      <c r="I15335" s="2"/>
      <c r="J15335" s="2"/>
      <c r="K15335" s="2"/>
      <c r="L15335" s="2"/>
      <c r="M15335" s="2"/>
      <c r="N15335" s="2"/>
      <c r="O15335" s="2"/>
      <c r="P15335" s="2"/>
      <c r="Q15335" s="2"/>
      <c r="R15335" s="2"/>
      <c r="S15335" s="2"/>
      <c r="T15335" s="2"/>
      <c r="U15335" s="2"/>
      <c r="V15335" s="2"/>
      <c r="W15335" s="2"/>
      <c r="X15335" s="2"/>
      <c r="Y15335" s="2"/>
      <c r="Z15335" s="2"/>
    </row>
    <row r="15336">
      <c r="A15336" s="2"/>
      <c r="B15336" s="2"/>
      <c r="C15336" s="2"/>
      <c r="D15336" s="2"/>
      <c r="E15336" s="2"/>
      <c r="F15336" s="2"/>
      <c r="G15336" s="2"/>
      <c r="H15336" s="2"/>
      <c r="I15336" s="2"/>
      <c r="J15336" s="2"/>
      <c r="K15336" s="2"/>
      <c r="L15336" s="2"/>
      <c r="M15336" s="2"/>
      <c r="N15336" s="2"/>
      <c r="O15336" s="2"/>
      <c r="P15336" s="2"/>
      <c r="Q15336" s="2"/>
      <c r="R15336" s="2"/>
      <c r="S15336" s="2"/>
      <c r="T15336" s="2"/>
      <c r="U15336" s="2"/>
      <c r="V15336" s="2"/>
      <c r="W15336" s="2"/>
      <c r="X15336" s="2"/>
      <c r="Y15336" s="2"/>
      <c r="Z15336" s="2"/>
    </row>
    <row r="15337">
      <c r="A15337" s="2"/>
      <c r="B15337" s="2"/>
      <c r="C15337" s="2"/>
      <c r="D15337" s="2"/>
      <c r="E15337" s="2"/>
      <c r="F15337" s="2"/>
      <c r="G15337" s="2"/>
      <c r="H15337" s="2"/>
      <c r="I15337" s="2"/>
      <c r="J15337" s="2"/>
      <c r="K15337" s="2"/>
      <c r="L15337" s="2"/>
      <c r="M15337" s="2"/>
      <c r="N15337" s="2"/>
      <c r="O15337" s="2"/>
      <c r="P15337" s="2"/>
      <c r="Q15337" s="2"/>
      <c r="R15337" s="2"/>
      <c r="S15337" s="2"/>
      <c r="T15337" s="2"/>
      <c r="U15337" s="2"/>
      <c r="V15337" s="2"/>
      <c r="W15337" s="2"/>
      <c r="X15337" s="2"/>
      <c r="Y15337" s="2"/>
      <c r="Z15337" s="2"/>
    </row>
    <row r="15338">
      <c r="A15338" s="2"/>
      <c r="B15338" s="2"/>
      <c r="C15338" s="2"/>
      <c r="D15338" s="2"/>
      <c r="E15338" s="2"/>
      <c r="F15338" s="2"/>
      <c r="G15338" s="2"/>
      <c r="H15338" s="2"/>
      <c r="I15338" s="2"/>
      <c r="J15338" s="2"/>
      <c r="K15338" s="2"/>
      <c r="L15338" s="2"/>
      <c r="M15338" s="2"/>
      <c r="N15338" s="2"/>
      <c r="O15338" s="2"/>
      <c r="P15338" s="2"/>
      <c r="Q15338" s="2"/>
      <c r="R15338" s="2"/>
      <c r="S15338" s="2"/>
      <c r="T15338" s="2"/>
      <c r="U15338" s="2"/>
      <c r="V15338" s="2"/>
      <c r="W15338" s="2"/>
      <c r="X15338" s="2"/>
      <c r="Y15338" s="2"/>
      <c r="Z15338" s="2"/>
    </row>
    <row r="15339">
      <c r="A15339" s="2"/>
      <c r="B15339" s="2"/>
      <c r="C15339" s="2"/>
      <c r="D15339" s="2"/>
      <c r="E15339" s="2"/>
      <c r="F15339" s="2"/>
      <c r="G15339" s="2"/>
      <c r="H15339" s="2"/>
      <c r="I15339" s="2"/>
      <c r="J15339" s="2"/>
      <c r="K15339" s="2"/>
      <c r="L15339" s="2"/>
      <c r="M15339" s="2"/>
      <c r="N15339" s="2"/>
      <c r="O15339" s="2"/>
      <c r="P15339" s="2"/>
      <c r="Q15339" s="2"/>
      <c r="R15339" s="2"/>
      <c r="S15339" s="2"/>
      <c r="T15339" s="2"/>
      <c r="U15339" s="2"/>
      <c r="V15339" s="2"/>
      <c r="W15339" s="2"/>
      <c r="X15339" s="2"/>
      <c r="Y15339" s="2"/>
      <c r="Z15339" s="2"/>
    </row>
    <row r="15340">
      <c r="A15340" s="2"/>
      <c r="B15340" s="2"/>
      <c r="C15340" s="2"/>
      <c r="D15340" s="2"/>
      <c r="E15340" s="2"/>
      <c r="F15340" s="2"/>
      <c r="G15340" s="2"/>
      <c r="H15340" s="2"/>
      <c r="I15340" s="2"/>
      <c r="J15340" s="2"/>
      <c r="K15340" s="2"/>
      <c r="L15340" s="2"/>
      <c r="M15340" s="2"/>
      <c r="N15340" s="2"/>
      <c r="O15340" s="2"/>
      <c r="P15340" s="2"/>
      <c r="Q15340" s="2"/>
      <c r="R15340" s="2"/>
      <c r="S15340" s="2"/>
      <c r="T15340" s="2"/>
      <c r="U15340" s="2"/>
      <c r="V15340" s="2"/>
      <c r="W15340" s="2"/>
      <c r="X15340" s="2"/>
      <c r="Y15340" s="2"/>
      <c r="Z15340" s="2"/>
    </row>
    <row r="15341">
      <c r="A15341" s="2"/>
      <c r="B15341" s="2"/>
      <c r="C15341" s="2"/>
      <c r="D15341" s="2"/>
      <c r="E15341" s="2"/>
      <c r="F15341" s="2"/>
      <c r="G15341" s="2"/>
      <c r="H15341" s="2"/>
      <c r="I15341" s="2"/>
      <c r="J15341" s="2"/>
      <c r="K15341" s="2"/>
      <c r="L15341" s="2"/>
      <c r="M15341" s="2"/>
      <c r="N15341" s="2"/>
      <c r="O15341" s="2"/>
      <c r="P15341" s="2"/>
      <c r="Q15341" s="2"/>
      <c r="R15341" s="2"/>
      <c r="S15341" s="2"/>
      <c r="T15341" s="2"/>
      <c r="U15341" s="2"/>
      <c r="V15341" s="2"/>
      <c r="W15341" s="2"/>
      <c r="X15341" s="2"/>
      <c r="Y15341" s="2"/>
      <c r="Z15341" s="2"/>
    </row>
    <row r="15342">
      <c r="A15342" s="2"/>
      <c r="B15342" s="2"/>
      <c r="C15342" s="2"/>
      <c r="D15342" s="2"/>
      <c r="E15342" s="2"/>
      <c r="F15342" s="2"/>
      <c r="G15342" s="2"/>
      <c r="H15342" s="2"/>
      <c r="I15342" s="2"/>
      <c r="J15342" s="2"/>
      <c r="K15342" s="2"/>
      <c r="L15342" s="2"/>
      <c r="M15342" s="2"/>
      <c r="N15342" s="2"/>
      <c r="O15342" s="2"/>
      <c r="P15342" s="2"/>
      <c r="Q15342" s="2"/>
      <c r="R15342" s="2"/>
      <c r="S15342" s="2"/>
      <c r="T15342" s="2"/>
      <c r="U15342" s="2"/>
      <c r="V15342" s="2"/>
      <c r="W15342" s="2"/>
      <c r="X15342" s="2"/>
      <c r="Y15342" s="2"/>
      <c r="Z15342" s="2"/>
    </row>
    <row r="15343">
      <c r="A15343" s="2"/>
      <c r="B15343" s="2"/>
      <c r="C15343" s="2"/>
      <c r="D15343" s="2"/>
      <c r="E15343" s="2"/>
      <c r="F15343" s="2"/>
      <c r="G15343" s="2"/>
      <c r="H15343" s="2"/>
      <c r="I15343" s="2"/>
      <c r="J15343" s="2"/>
      <c r="K15343" s="2"/>
      <c r="L15343" s="2"/>
      <c r="M15343" s="2"/>
      <c r="N15343" s="2"/>
      <c r="O15343" s="2"/>
      <c r="P15343" s="2"/>
      <c r="Q15343" s="2"/>
      <c r="R15343" s="2"/>
      <c r="S15343" s="2"/>
      <c r="T15343" s="2"/>
      <c r="U15343" s="2"/>
      <c r="V15343" s="2"/>
      <c r="W15343" s="2"/>
      <c r="X15343" s="2"/>
      <c r="Y15343" s="2"/>
      <c r="Z15343" s="2"/>
    </row>
    <row r="15344">
      <c r="A15344" s="2"/>
      <c r="B15344" s="2"/>
      <c r="C15344" s="2"/>
      <c r="D15344" s="2"/>
      <c r="E15344" s="2"/>
      <c r="F15344" s="2"/>
      <c r="G15344" s="2"/>
      <c r="H15344" s="2"/>
      <c r="I15344" s="2"/>
      <c r="J15344" s="2"/>
      <c r="K15344" s="2"/>
      <c r="L15344" s="2"/>
      <c r="M15344" s="2"/>
      <c r="N15344" s="2"/>
      <c r="O15344" s="2"/>
      <c r="P15344" s="2"/>
      <c r="Q15344" s="2"/>
      <c r="R15344" s="2"/>
      <c r="S15344" s="2"/>
      <c r="T15344" s="2"/>
      <c r="U15344" s="2"/>
      <c r="V15344" s="2"/>
      <c r="W15344" s="2"/>
      <c r="X15344" s="2"/>
      <c r="Y15344" s="2"/>
      <c r="Z15344" s="2"/>
    </row>
    <row r="15345">
      <c r="A15345" s="2"/>
      <c r="B15345" s="2"/>
      <c r="C15345" s="2"/>
      <c r="D15345" s="2"/>
      <c r="E15345" s="2"/>
      <c r="F15345" s="2"/>
      <c r="G15345" s="2"/>
      <c r="H15345" s="2"/>
      <c r="I15345" s="2"/>
      <c r="J15345" s="2"/>
      <c r="K15345" s="2"/>
      <c r="L15345" s="2"/>
      <c r="M15345" s="2"/>
      <c r="N15345" s="2"/>
      <c r="O15345" s="2"/>
      <c r="P15345" s="2"/>
      <c r="Q15345" s="2"/>
      <c r="R15345" s="2"/>
      <c r="S15345" s="2"/>
      <c r="T15345" s="2"/>
      <c r="U15345" s="2"/>
      <c r="V15345" s="2"/>
      <c r="W15345" s="2"/>
      <c r="X15345" s="2"/>
      <c r="Y15345" s="2"/>
      <c r="Z15345" s="2"/>
    </row>
    <row r="15346">
      <c r="A15346" s="2"/>
      <c r="B15346" s="2"/>
      <c r="C15346" s="2"/>
      <c r="D15346" s="2"/>
      <c r="E15346" s="2"/>
      <c r="F15346" s="2"/>
      <c r="G15346" s="2"/>
      <c r="H15346" s="2"/>
      <c r="I15346" s="2"/>
      <c r="J15346" s="2"/>
      <c r="K15346" s="2"/>
      <c r="L15346" s="2"/>
      <c r="M15346" s="2"/>
      <c r="N15346" s="2"/>
      <c r="O15346" s="2"/>
      <c r="P15346" s="2"/>
      <c r="Q15346" s="2"/>
      <c r="R15346" s="2"/>
      <c r="S15346" s="2"/>
      <c r="T15346" s="2"/>
      <c r="U15346" s="2"/>
      <c r="V15346" s="2"/>
      <c r="W15346" s="2"/>
      <c r="X15346" s="2"/>
      <c r="Y15346" s="2"/>
      <c r="Z15346" s="2"/>
    </row>
    <row r="15347">
      <c r="A15347" s="2"/>
      <c r="B15347" s="2"/>
      <c r="C15347" s="2"/>
      <c r="D15347" s="2"/>
      <c r="E15347" s="2"/>
      <c r="F15347" s="2"/>
      <c r="G15347" s="2"/>
      <c r="H15347" s="2"/>
      <c r="I15347" s="2"/>
      <c r="J15347" s="2"/>
      <c r="K15347" s="2"/>
      <c r="L15347" s="2"/>
      <c r="M15347" s="2"/>
      <c r="N15347" s="2"/>
      <c r="O15347" s="2"/>
      <c r="P15347" s="2"/>
      <c r="Q15347" s="2"/>
      <c r="R15347" s="2"/>
      <c r="S15347" s="2"/>
      <c r="T15347" s="2"/>
      <c r="U15347" s="2"/>
      <c r="V15347" s="2"/>
      <c r="W15347" s="2"/>
      <c r="X15347" s="2"/>
      <c r="Y15347" s="2"/>
      <c r="Z15347" s="2"/>
    </row>
    <row r="15348">
      <c r="A15348" s="2"/>
      <c r="B15348" s="2"/>
      <c r="C15348" s="2"/>
      <c r="D15348" s="2"/>
      <c r="E15348" s="2"/>
      <c r="F15348" s="2"/>
      <c r="G15348" s="2"/>
      <c r="H15348" s="2"/>
      <c r="I15348" s="2"/>
      <c r="J15348" s="2"/>
      <c r="K15348" s="2"/>
      <c r="L15348" s="2"/>
      <c r="M15348" s="2"/>
      <c r="N15348" s="2"/>
      <c r="O15348" s="2"/>
      <c r="P15348" s="2"/>
      <c r="Q15348" s="2"/>
      <c r="R15348" s="2"/>
      <c r="S15348" s="2"/>
      <c r="T15348" s="2"/>
      <c r="U15348" s="2"/>
      <c r="V15348" s="2"/>
      <c r="W15348" s="2"/>
      <c r="X15348" s="2"/>
      <c r="Y15348" s="2"/>
      <c r="Z15348" s="2"/>
    </row>
    <row r="15349">
      <c r="A15349" s="2"/>
      <c r="B15349" s="2"/>
      <c r="C15349" s="2"/>
      <c r="D15349" s="2"/>
      <c r="E15349" s="2"/>
      <c r="F15349" s="2"/>
      <c r="G15349" s="2"/>
      <c r="H15349" s="2"/>
      <c r="I15349" s="2"/>
      <c r="J15349" s="2"/>
      <c r="K15349" s="2"/>
      <c r="L15349" s="2"/>
      <c r="M15349" s="2"/>
      <c r="N15349" s="2"/>
      <c r="O15349" s="2"/>
      <c r="P15349" s="2"/>
      <c r="Q15349" s="2"/>
      <c r="R15349" s="2"/>
      <c r="S15349" s="2"/>
      <c r="T15349" s="2"/>
      <c r="U15349" s="2"/>
      <c r="V15349" s="2"/>
      <c r="W15349" s="2"/>
      <c r="X15349" s="2"/>
      <c r="Y15349" s="2"/>
      <c r="Z15349" s="2"/>
    </row>
    <row r="15350">
      <c r="A15350" s="2"/>
      <c r="B15350" s="2"/>
      <c r="C15350" s="2"/>
      <c r="D15350" s="2"/>
      <c r="E15350" s="2"/>
      <c r="F15350" s="2"/>
      <c r="G15350" s="2"/>
      <c r="H15350" s="2"/>
      <c r="I15350" s="2"/>
      <c r="J15350" s="2"/>
      <c r="K15350" s="2"/>
      <c r="L15350" s="2"/>
      <c r="M15350" s="2"/>
      <c r="N15350" s="2"/>
      <c r="O15350" s="2"/>
      <c r="P15350" s="2"/>
      <c r="Q15350" s="2"/>
      <c r="R15350" s="2"/>
      <c r="S15350" s="2"/>
      <c r="T15350" s="2"/>
      <c r="U15350" s="2"/>
      <c r="V15350" s="2"/>
      <c r="W15350" s="2"/>
      <c r="X15350" s="2"/>
      <c r="Y15350" s="2"/>
      <c r="Z15350" s="2"/>
    </row>
    <row r="15351">
      <c r="A15351" s="2"/>
      <c r="B15351" s="2"/>
      <c r="C15351" s="2"/>
      <c r="D15351" s="2"/>
      <c r="E15351" s="2"/>
      <c r="F15351" s="2"/>
      <c r="G15351" s="2"/>
      <c r="H15351" s="2"/>
      <c r="I15351" s="2"/>
      <c r="J15351" s="2"/>
      <c r="K15351" s="2"/>
      <c r="L15351" s="2"/>
      <c r="M15351" s="2"/>
      <c r="N15351" s="2"/>
      <c r="O15351" s="2"/>
      <c r="P15351" s="2"/>
      <c r="Q15351" s="2"/>
      <c r="R15351" s="2"/>
      <c r="S15351" s="2"/>
      <c r="T15351" s="2"/>
      <c r="U15351" s="2"/>
      <c r="V15351" s="2"/>
      <c r="W15351" s="2"/>
      <c r="X15351" s="2"/>
      <c r="Y15351" s="2"/>
      <c r="Z15351" s="2"/>
    </row>
    <row r="15352">
      <c r="A15352" s="2"/>
      <c r="B15352" s="2"/>
      <c r="C15352" s="2"/>
      <c r="D15352" s="2"/>
      <c r="E15352" s="2"/>
      <c r="F15352" s="2"/>
      <c r="G15352" s="2"/>
      <c r="H15352" s="2"/>
      <c r="I15352" s="2"/>
      <c r="J15352" s="2"/>
      <c r="K15352" s="2"/>
      <c r="L15352" s="2"/>
      <c r="M15352" s="2"/>
      <c r="N15352" s="2"/>
      <c r="O15352" s="2"/>
      <c r="P15352" s="2"/>
      <c r="Q15352" s="2"/>
      <c r="R15352" s="2"/>
      <c r="S15352" s="2"/>
      <c r="T15352" s="2"/>
      <c r="U15352" s="2"/>
      <c r="V15352" s="2"/>
      <c r="W15352" s="2"/>
      <c r="X15352" s="2"/>
      <c r="Y15352" s="2"/>
      <c r="Z15352" s="2"/>
    </row>
    <row r="15353">
      <c r="A15353" s="2"/>
      <c r="B15353" s="2"/>
      <c r="C15353" s="2"/>
      <c r="D15353" s="2"/>
      <c r="E15353" s="2"/>
      <c r="F15353" s="2"/>
      <c r="G15353" s="2"/>
      <c r="H15353" s="2"/>
      <c r="I15353" s="2"/>
      <c r="J15353" s="2"/>
      <c r="K15353" s="2"/>
      <c r="L15353" s="2"/>
      <c r="M15353" s="2"/>
      <c r="N15353" s="2"/>
      <c r="O15353" s="2"/>
      <c r="P15353" s="2"/>
      <c r="Q15353" s="2"/>
      <c r="R15353" s="2"/>
      <c r="S15353" s="2"/>
      <c r="T15353" s="2"/>
      <c r="U15353" s="2"/>
      <c r="V15353" s="2"/>
      <c r="W15353" s="2"/>
      <c r="X15353" s="2"/>
      <c r="Y15353" s="2"/>
      <c r="Z15353" s="2"/>
    </row>
    <row r="15354">
      <c r="A15354" s="2"/>
      <c r="B15354" s="2"/>
      <c r="C15354" s="2"/>
      <c r="D15354" s="2"/>
      <c r="E15354" s="2"/>
      <c r="F15354" s="2"/>
      <c r="G15354" s="2"/>
      <c r="H15354" s="2"/>
      <c r="I15354" s="2"/>
      <c r="J15354" s="2"/>
      <c r="K15354" s="2"/>
      <c r="L15354" s="2"/>
      <c r="M15354" s="2"/>
      <c r="N15354" s="2"/>
      <c r="O15354" s="2"/>
      <c r="P15354" s="2"/>
      <c r="Q15354" s="2"/>
      <c r="R15354" s="2"/>
      <c r="S15354" s="2"/>
      <c r="T15354" s="2"/>
      <c r="U15354" s="2"/>
      <c r="V15354" s="2"/>
      <c r="W15354" s="2"/>
      <c r="X15354" s="2"/>
      <c r="Y15354" s="2"/>
      <c r="Z15354" s="2"/>
    </row>
    <row r="15355">
      <c r="A15355" s="2"/>
      <c r="B15355" s="2"/>
      <c r="C15355" s="2"/>
      <c r="D15355" s="2"/>
      <c r="E15355" s="2"/>
      <c r="F15355" s="2"/>
      <c r="G15355" s="2"/>
      <c r="H15355" s="2"/>
      <c r="I15355" s="2"/>
      <c r="J15355" s="2"/>
      <c r="K15355" s="2"/>
      <c r="L15355" s="2"/>
      <c r="M15355" s="2"/>
      <c r="N15355" s="2"/>
      <c r="O15355" s="2"/>
      <c r="P15355" s="2"/>
      <c r="Q15355" s="2"/>
      <c r="R15355" s="2"/>
      <c r="S15355" s="2"/>
      <c r="T15355" s="2"/>
      <c r="U15355" s="2"/>
      <c r="V15355" s="2"/>
      <c r="W15355" s="2"/>
      <c r="X15355" s="2"/>
      <c r="Y15355" s="2"/>
      <c r="Z15355" s="2"/>
    </row>
    <row r="15356">
      <c r="A15356" s="2"/>
      <c r="B15356" s="2"/>
      <c r="C15356" s="2"/>
      <c r="D15356" s="2"/>
      <c r="E15356" s="2"/>
      <c r="F15356" s="2"/>
      <c r="G15356" s="2"/>
      <c r="H15356" s="2"/>
      <c r="I15356" s="2"/>
      <c r="J15356" s="2"/>
      <c r="K15356" s="2"/>
      <c r="L15356" s="2"/>
      <c r="M15356" s="2"/>
      <c r="N15356" s="2"/>
      <c r="O15356" s="2"/>
      <c r="P15356" s="2"/>
      <c r="Q15356" s="2"/>
      <c r="R15356" s="2"/>
      <c r="S15356" s="2"/>
      <c r="T15356" s="2"/>
      <c r="U15356" s="2"/>
      <c r="V15356" s="2"/>
      <c r="W15356" s="2"/>
      <c r="X15356" s="2"/>
      <c r="Y15356" s="2"/>
      <c r="Z15356" s="2"/>
    </row>
    <row r="15357">
      <c r="A15357" s="2"/>
      <c r="B15357" s="2"/>
      <c r="C15357" s="2"/>
      <c r="D15357" s="2"/>
      <c r="E15357" s="2"/>
      <c r="F15357" s="2"/>
      <c r="G15357" s="2"/>
      <c r="H15357" s="2"/>
      <c r="I15357" s="2"/>
      <c r="J15357" s="2"/>
      <c r="K15357" s="2"/>
      <c r="L15357" s="2"/>
      <c r="M15357" s="2"/>
      <c r="N15357" s="2"/>
      <c r="O15357" s="2"/>
      <c r="P15357" s="2"/>
      <c r="Q15357" s="2"/>
      <c r="R15357" s="2"/>
      <c r="S15357" s="2"/>
      <c r="T15357" s="2"/>
      <c r="U15357" s="2"/>
      <c r="V15357" s="2"/>
      <c r="W15357" s="2"/>
      <c r="X15357" s="2"/>
      <c r="Y15357" s="2"/>
      <c r="Z15357" s="2"/>
    </row>
    <row r="15358">
      <c r="A15358" s="2"/>
      <c r="B15358" s="2"/>
      <c r="C15358" s="2"/>
      <c r="D15358" s="2"/>
      <c r="E15358" s="2"/>
      <c r="F15358" s="2"/>
      <c r="G15358" s="2"/>
      <c r="H15358" s="2"/>
      <c r="I15358" s="2"/>
      <c r="J15358" s="2"/>
      <c r="K15358" s="2"/>
      <c r="L15358" s="2"/>
      <c r="M15358" s="2"/>
      <c r="N15358" s="2"/>
      <c r="O15358" s="2"/>
      <c r="P15358" s="2"/>
      <c r="Q15358" s="2"/>
      <c r="R15358" s="2"/>
      <c r="S15358" s="2"/>
      <c r="T15358" s="2"/>
      <c r="U15358" s="2"/>
      <c r="V15358" s="2"/>
      <c r="W15358" s="2"/>
      <c r="X15358" s="2"/>
      <c r="Y15358" s="2"/>
      <c r="Z15358" s="2"/>
    </row>
    <row r="15359">
      <c r="A15359" s="2"/>
      <c r="B15359" s="2"/>
      <c r="C15359" s="2"/>
      <c r="D15359" s="2"/>
      <c r="E15359" s="2"/>
      <c r="F15359" s="2"/>
      <c r="G15359" s="2"/>
      <c r="H15359" s="2"/>
      <c r="I15359" s="2"/>
      <c r="J15359" s="2"/>
      <c r="K15359" s="2"/>
      <c r="L15359" s="2"/>
      <c r="M15359" s="2"/>
      <c r="N15359" s="2"/>
      <c r="O15359" s="2"/>
      <c r="P15359" s="2"/>
      <c r="Q15359" s="2"/>
      <c r="R15359" s="2"/>
      <c r="S15359" s="2"/>
      <c r="T15359" s="2"/>
      <c r="U15359" s="2"/>
      <c r="V15359" s="2"/>
      <c r="W15359" s="2"/>
      <c r="X15359" s="2"/>
      <c r="Y15359" s="2"/>
      <c r="Z15359" s="2"/>
    </row>
    <row r="15360">
      <c r="A15360" s="2"/>
      <c r="B15360" s="2"/>
      <c r="C15360" s="2"/>
      <c r="D15360" s="2"/>
      <c r="E15360" s="2"/>
      <c r="F15360" s="2"/>
      <c r="G15360" s="2"/>
      <c r="H15360" s="2"/>
      <c r="I15360" s="2"/>
      <c r="J15360" s="2"/>
      <c r="K15360" s="2"/>
      <c r="L15360" s="2"/>
      <c r="M15360" s="2"/>
      <c r="N15360" s="2"/>
      <c r="O15360" s="2"/>
      <c r="P15360" s="2"/>
      <c r="Q15360" s="2"/>
      <c r="R15360" s="2"/>
      <c r="S15360" s="2"/>
      <c r="T15360" s="2"/>
      <c r="U15360" s="2"/>
      <c r="V15360" s="2"/>
      <c r="W15360" s="2"/>
      <c r="X15360" s="2"/>
      <c r="Y15360" s="2"/>
      <c r="Z15360" s="2"/>
    </row>
    <row r="15361">
      <c r="A15361" s="2"/>
      <c r="B15361" s="2"/>
      <c r="C15361" s="2"/>
      <c r="D15361" s="2"/>
      <c r="E15361" s="2"/>
      <c r="F15361" s="2"/>
      <c r="G15361" s="2"/>
      <c r="H15361" s="2"/>
      <c r="I15361" s="2"/>
      <c r="J15361" s="2"/>
      <c r="K15361" s="2"/>
      <c r="L15361" s="2"/>
      <c r="M15361" s="2"/>
      <c r="N15361" s="2"/>
      <c r="O15361" s="2"/>
      <c r="P15361" s="2"/>
      <c r="Q15361" s="2"/>
      <c r="R15361" s="2"/>
      <c r="S15361" s="2"/>
      <c r="T15361" s="2"/>
      <c r="U15361" s="2"/>
      <c r="V15361" s="2"/>
      <c r="W15361" s="2"/>
      <c r="X15361" s="2"/>
      <c r="Y15361" s="2"/>
      <c r="Z15361" s="2"/>
    </row>
    <row r="15362">
      <c r="A15362" s="2"/>
      <c r="B15362" s="2"/>
      <c r="C15362" s="2"/>
      <c r="D15362" s="2"/>
      <c r="E15362" s="2"/>
      <c r="F15362" s="2"/>
      <c r="G15362" s="2"/>
      <c r="H15362" s="2"/>
      <c r="I15362" s="2"/>
      <c r="J15362" s="2"/>
      <c r="K15362" s="2"/>
      <c r="L15362" s="2"/>
      <c r="M15362" s="2"/>
      <c r="N15362" s="2"/>
      <c r="O15362" s="2"/>
      <c r="P15362" s="2"/>
      <c r="Q15362" s="2"/>
      <c r="R15362" s="2"/>
      <c r="S15362" s="2"/>
      <c r="T15362" s="2"/>
      <c r="U15362" s="2"/>
      <c r="V15362" s="2"/>
      <c r="W15362" s="2"/>
      <c r="X15362" s="2"/>
      <c r="Y15362" s="2"/>
      <c r="Z15362" s="2"/>
    </row>
    <row r="15363">
      <c r="A15363" s="2"/>
      <c r="B15363" s="2"/>
      <c r="C15363" s="2"/>
      <c r="D15363" s="2"/>
      <c r="E15363" s="2"/>
      <c r="F15363" s="2"/>
      <c r="G15363" s="2"/>
      <c r="H15363" s="2"/>
      <c r="I15363" s="2"/>
      <c r="J15363" s="2"/>
      <c r="K15363" s="2"/>
      <c r="L15363" s="2"/>
      <c r="M15363" s="2"/>
      <c r="N15363" s="2"/>
      <c r="O15363" s="2"/>
      <c r="P15363" s="2"/>
      <c r="Q15363" s="2"/>
      <c r="R15363" s="2"/>
      <c r="S15363" s="2"/>
      <c r="T15363" s="2"/>
      <c r="U15363" s="2"/>
      <c r="V15363" s="2"/>
      <c r="W15363" s="2"/>
      <c r="X15363" s="2"/>
      <c r="Y15363" s="2"/>
      <c r="Z15363" s="2"/>
    </row>
    <row r="15364">
      <c r="A15364" s="2"/>
      <c r="B15364" s="2"/>
      <c r="C15364" s="2"/>
      <c r="D15364" s="2"/>
      <c r="E15364" s="2"/>
      <c r="F15364" s="2"/>
      <c r="G15364" s="2"/>
      <c r="H15364" s="2"/>
      <c r="I15364" s="2"/>
      <c r="J15364" s="2"/>
      <c r="K15364" s="2"/>
      <c r="L15364" s="2"/>
      <c r="M15364" s="2"/>
      <c r="N15364" s="2"/>
      <c r="O15364" s="2"/>
      <c r="P15364" s="2"/>
      <c r="Q15364" s="2"/>
      <c r="R15364" s="2"/>
      <c r="S15364" s="2"/>
      <c r="T15364" s="2"/>
      <c r="U15364" s="2"/>
      <c r="V15364" s="2"/>
      <c r="W15364" s="2"/>
      <c r="X15364" s="2"/>
      <c r="Y15364" s="2"/>
      <c r="Z15364" s="2"/>
    </row>
    <row r="15365">
      <c r="A15365" s="2"/>
      <c r="B15365" s="2"/>
      <c r="C15365" s="2"/>
      <c r="D15365" s="2"/>
      <c r="E15365" s="2"/>
      <c r="F15365" s="2"/>
      <c r="G15365" s="2"/>
      <c r="H15365" s="2"/>
      <c r="I15365" s="2"/>
      <c r="J15365" s="2"/>
      <c r="K15365" s="2"/>
      <c r="L15365" s="2"/>
      <c r="M15365" s="2"/>
      <c r="N15365" s="2"/>
      <c r="O15365" s="2"/>
      <c r="P15365" s="2"/>
      <c r="Q15365" s="2"/>
      <c r="R15365" s="2"/>
      <c r="S15365" s="2"/>
      <c r="T15365" s="2"/>
      <c r="U15365" s="2"/>
      <c r="V15365" s="2"/>
      <c r="W15365" s="2"/>
      <c r="X15365" s="2"/>
      <c r="Y15365" s="2"/>
      <c r="Z15365" s="2"/>
    </row>
    <row r="15366">
      <c r="A15366" s="2"/>
      <c r="B15366" s="2"/>
      <c r="C15366" s="2"/>
      <c r="D15366" s="2"/>
      <c r="E15366" s="2"/>
      <c r="F15366" s="2"/>
      <c r="G15366" s="2"/>
      <c r="H15366" s="2"/>
      <c r="I15366" s="2"/>
      <c r="J15366" s="2"/>
      <c r="K15366" s="2"/>
      <c r="L15366" s="2"/>
      <c r="M15366" s="2"/>
      <c r="N15366" s="2"/>
      <c r="O15366" s="2"/>
      <c r="P15366" s="2"/>
      <c r="Q15366" s="2"/>
      <c r="R15366" s="2"/>
      <c r="S15366" s="2"/>
      <c r="T15366" s="2"/>
      <c r="U15366" s="2"/>
      <c r="V15366" s="2"/>
      <c r="W15366" s="2"/>
      <c r="X15366" s="2"/>
      <c r="Y15366" s="2"/>
      <c r="Z15366" s="2"/>
    </row>
    <row r="15367">
      <c r="A15367" s="2"/>
      <c r="B15367" s="2"/>
      <c r="C15367" s="2"/>
      <c r="D15367" s="2"/>
      <c r="E15367" s="2"/>
      <c r="F15367" s="2"/>
      <c r="G15367" s="2"/>
      <c r="H15367" s="2"/>
      <c r="I15367" s="2"/>
      <c r="J15367" s="2"/>
      <c r="K15367" s="2"/>
      <c r="L15367" s="2"/>
      <c r="M15367" s="2"/>
      <c r="N15367" s="2"/>
      <c r="O15367" s="2"/>
      <c r="P15367" s="2"/>
      <c r="Q15367" s="2"/>
      <c r="R15367" s="2"/>
      <c r="S15367" s="2"/>
      <c r="T15367" s="2"/>
      <c r="U15367" s="2"/>
      <c r="V15367" s="2"/>
      <c r="W15367" s="2"/>
      <c r="X15367" s="2"/>
      <c r="Y15367" s="2"/>
      <c r="Z15367" s="2"/>
    </row>
    <row r="15368">
      <c r="A15368" s="2"/>
      <c r="B15368" s="2"/>
      <c r="C15368" s="2"/>
      <c r="D15368" s="2"/>
      <c r="E15368" s="2"/>
      <c r="F15368" s="2"/>
      <c r="G15368" s="2"/>
      <c r="H15368" s="2"/>
      <c r="I15368" s="2"/>
      <c r="J15368" s="2"/>
      <c r="K15368" s="2"/>
      <c r="L15368" s="2"/>
      <c r="M15368" s="2"/>
      <c r="N15368" s="2"/>
      <c r="O15368" s="2"/>
      <c r="P15368" s="2"/>
      <c r="Q15368" s="2"/>
      <c r="R15368" s="2"/>
      <c r="S15368" s="2"/>
      <c r="T15368" s="2"/>
      <c r="U15368" s="2"/>
      <c r="V15368" s="2"/>
      <c r="W15368" s="2"/>
      <c r="X15368" s="2"/>
      <c r="Y15368" s="2"/>
      <c r="Z15368" s="2"/>
    </row>
    <row r="15369">
      <c r="A15369" s="2"/>
      <c r="B15369" s="2"/>
      <c r="C15369" s="2"/>
      <c r="D15369" s="2"/>
      <c r="E15369" s="2"/>
      <c r="F15369" s="2"/>
      <c r="G15369" s="2"/>
      <c r="H15369" s="2"/>
      <c r="I15369" s="2"/>
      <c r="J15369" s="2"/>
      <c r="K15369" s="2"/>
      <c r="L15369" s="2"/>
      <c r="M15369" s="2"/>
      <c r="N15369" s="2"/>
      <c r="O15369" s="2"/>
      <c r="P15369" s="2"/>
      <c r="Q15369" s="2"/>
      <c r="R15369" s="2"/>
      <c r="S15369" s="2"/>
      <c r="T15369" s="2"/>
      <c r="U15369" s="2"/>
      <c r="V15369" s="2"/>
      <c r="W15369" s="2"/>
      <c r="X15369" s="2"/>
      <c r="Y15369" s="2"/>
      <c r="Z15369" s="2"/>
    </row>
    <row r="15370">
      <c r="A15370" s="2"/>
      <c r="B15370" s="2"/>
      <c r="C15370" s="2"/>
      <c r="D15370" s="2"/>
      <c r="E15370" s="2"/>
      <c r="F15370" s="2"/>
      <c r="G15370" s="2"/>
      <c r="H15370" s="2"/>
      <c r="I15370" s="2"/>
      <c r="J15370" s="2"/>
      <c r="K15370" s="2"/>
      <c r="L15370" s="2"/>
      <c r="M15370" s="2"/>
      <c r="N15370" s="2"/>
      <c r="O15370" s="2"/>
      <c r="P15370" s="2"/>
      <c r="Q15370" s="2"/>
      <c r="R15370" s="2"/>
      <c r="S15370" s="2"/>
      <c r="T15370" s="2"/>
      <c r="U15370" s="2"/>
      <c r="V15370" s="2"/>
      <c r="W15370" s="2"/>
      <c r="X15370" s="2"/>
      <c r="Y15370" s="2"/>
      <c r="Z15370" s="2"/>
    </row>
    <row r="15371">
      <c r="A15371" s="2"/>
      <c r="B15371" s="2"/>
      <c r="C15371" s="2"/>
      <c r="D15371" s="2"/>
      <c r="E15371" s="2"/>
      <c r="F15371" s="2"/>
      <c r="G15371" s="2"/>
      <c r="H15371" s="2"/>
      <c r="I15371" s="2"/>
      <c r="J15371" s="2"/>
      <c r="K15371" s="2"/>
      <c r="L15371" s="2"/>
      <c r="M15371" s="2"/>
      <c r="N15371" s="2"/>
      <c r="O15371" s="2"/>
      <c r="P15371" s="2"/>
      <c r="Q15371" s="2"/>
      <c r="R15371" s="2"/>
      <c r="S15371" s="2"/>
      <c r="T15371" s="2"/>
      <c r="U15371" s="2"/>
      <c r="V15371" s="2"/>
      <c r="W15371" s="2"/>
      <c r="X15371" s="2"/>
      <c r="Y15371" s="2"/>
      <c r="Z15371" s="2"/>
    </row>
    <row r="15372">
      <c r="A15372" s="2"/>
      <c r="B15372" s="2"/>
      <c r="C15372" s="2"/>
      <c r="D15372" s="2"/>
      <c r="E15372" s="2"/>
      <c r="F15372" s="2"/>
      <c r="G15372" s="2"/>
      <c r="H15372" s="2"/>
      <c r="I15372" s="2"/>
      <c r="J15372" s="2"/>
      <c r="K15372" s="2"/>
      <c r="L15372" s="2"/>
      <c r="M15372" s="2"/>
      <c r="N15372" s="2"/>
      <c r="O15372" s="2"/>
      <c r="P15372" s="2"/>
      <c r="Q15372" s="2"/>
      <c r="R15372" s="2"/>
      <c r="S15372" s="2"/>
      <c r="T15372" s="2"/>
      <c r="U15372" s="2"/>
      <c r="V15372" s="2"/>
      <c r="W15372" s="2"/>
      <c r="X15372" s="2"/>
      <c r="Y15372" s="2"/>
      <c r="Z15372" s="2"/>
    </row>
    <row r="15373">
      <c r="A15373" s="2"/>
      <c r="B15373" s="2"/>
      <c r="C15373" s="2"/>
      <c r="D15373" s="2"/>
      <c r="E15373" s="2"/>
      <c r="F15373" s="2"/>
      <c r="G15373" s="2"/>
      <c r="H15373" s="2"/>
      <c r="I15373" s="2"/>
      <c r="J15373" s="2"/>
      <c r="K15373" s="2"/>
      <c r="L15373" s="2"/>
      <c r="M15373" s="2"/>
      <c r="N15373" s="2"/>
      <c r="O15373" s="2"/>
      <c r="P15373" s="2"/>
      <c r="Q15373" s="2"/>
      <c r="R15373" s="2"/>
      <c r="S15373" s="2"/>
      <c r="T15373" s="2"/>
      <c r="U15373" s="2"/>
      <c r="V15373" s="2"/>
      <c r="W15373" s="2"/>
      <c r="X15373" s="2"/>
      <c r="Y15373" s="2"/>
      <c r="Z15373" s="2"/>
    </row>
    <row r="15374">
      <c r="A15374" s="2"/>
      <c r="B15374" s="2"/>
      <c r="C15374" s="2"/>
      <c r="D15374" s="2"/>
      <c r="E15374" s="2"/>
      <c r="F15374" s="2"/>
      <c r="G15374" s="2"/>
      <c r="H15374" s="2"/>
      <c r="I15374" s="2"/>
      <c r="J15374" s="2"/>
      <c r="K15374" s="2"/>
      <c r="L15374" s="2"/>
      <c r="M15374" s="2"/>
      <c r="N15374" s="2"/>
      <c r="O15374" s="2"/>
      <c r="P15374" s="2"/>
      <c r="Q15374" s="2"/>
      <c r="R15374" s="2"/>
      <c r="S15374" s="2"/>
      <c r="T15374" s="2"/>
      <c r="U15374" s="2"/>
      <c r="V15374" s="2"/>
      <c r="W15374" s="2"/>
      <c r="X15374" s="2"/>
      <c r="Y15374" s="2"/>
      <c r="Z15374" s="2"/>
    </row>
    <row r="15375">
      <c r="A15375" s="2"/>
      <c r="B15375" s="2"/>
      <c r="C15375" s="2"/>
      <c r="D15375" s="2"/>
      <c r="E15375" s="2"/>
      <c r="F15375" s="2"/>
      <c r="G15375" s="2"/>
      <c r="H15375" s="2"/>
      <c r="I15375" s="2"/>
      <c r="J15375" s="2"/>
      <c r="K15375" s="2"/>
      <c r="L15375" s="2"/>
      <c r="M15375" s="2"/>
      <c r="N15375" s="2"/>
      <c r="O15375" s="2"/>
      <c r="P15375" s="2"/>
      <c r="Q15375" s="2"/>
      <c r="R15375" s="2"/>
      <c r="S15375" s="2"/>
      <c r="T15375" s="2"/>
      <c r="U15375" s="2"/>
      <c r="V15375" s="2"/>
      <c r="W15375" s="2"/>
      <c r="X15375" s="2"/>
      <c r="Y15375" s="2"/>
      <c r="Z15375" s="2"/>
    </row>
    <row r="15376">
      <c r="A15376" s="2"/>
      <c r="B15376" s="2"/>
      <c r="C15376" s="2"/>
      <c r="D15376" s="2"/>
      <c r="E15376" s="2"/>
      <c r="F15376" s="2"/>
      <c r="G15376" s="2"/>
      <c r="H15376" s="2"/>
      <c r="I15376" s="2"/>
      <c r="J15376" s="2"/>
      <c r="K15376" s="2"/>
      <c r="L15376" s="2"/>
      <c r="M15376" s="2"/>
      <c r="N15376" s="2"/>
      <c r="O15376" s="2"/>
      <c r="P15376" s="2"/>
      <c r="Q15376" s="2"/>
      <c r="R15376" s="2"/>
      <c r="S15376" s="2"/>
      <c r="T15376" s="2"/>
      <c r="U15376" s="2"/>
      <c r="V15376" s="2"/>
      <c r="W15376" s="2"/>
      <c r="X15376" s="2"/>
      <c r="Y15376" s="2"/>
      <c r="Z15376" s="2"/>
    </row>
    <row r="15377">
      <c r="A15377" s="2"/>
      <c r="B15377" s="2"/>
      <c r="C15377" s="2"/>
      <c r="D15377" s="2"/>
      <c r="E15377" s="2"/>
      <c r="F15377" s="2"/>
      <c r="G15377" s="2"/>
      <c r="H15377" s="2"/>
      <c r="I15377" s="2"/>
      <c r="J15377" s="2"/>
      <c r="K15377" s="2"/>
      <c r="L15377" s="2"/>
      <c r="M15377" s="2"/>
      <c r="N15377" s="2"/>
      <c r="O15377" s="2"/>
      <c r="P15377" s="2"/>
      <c r="Q15377" s="2"/>
      <c r="R15377" s="2"/>
      <c r="S15377" s="2"/>
      <c r="T15377" s="2"/>
      <c r="U15377" s="2"/>
      <c r="V15377" s="2"/>
      <c r="W15377" s="2"/>
      <c r="X15377" s="2"/>
      <c r="Y15377" s="2"/>
      <c r="Z15377" s="2"/>
    </row>
    <row r="15378">
      <c r="A15378" s="2"/>
      <c r="B15378" s="2"/>
      <c r="C15378" s="2"/>
      <c r="D15378" s="2"/>
      <c r="E15378" s="2"/>
      <c r="F15378" s="2"/>
      <c r="G15378" s="2"/>
      <c r="H15378" s="2"/>
      <c r="I15378" s="2"/>
      <c r="J15378" s="2"/>
      <c r="K15378" s="2"/>
      <c r="L15378" s="2"/>
      <c r="M15378" s="2"/>
      <c r="N15378" s="2"/>
      <c r="O15378" s="2"/>
      <c r="P15378" s="2"/>
      <c r="Q15378" s="2"/>
      <c r="R15378" s="2"/>
      <c r="S15378" s="2"/>
      <c r="T15378" s="2"/>
      <c r="U15378" s="2"/>
      <c r="V15378" s="2"/>
      <c r="W15378" s="2"/>
      <c r="X15378" s="2"/>
      <c r="Y15378" s="2"/>
      <c r="Z15378" s="2"/>
    </row>
    <row r="15379">
      <c r="A15379" s="2"/>
      <c r="B15379" s="2"/>
      <c r="C15379" s="2"/>
      <c r="D15379" s="2"/>
      <c r="E15379" s="2"/>
      <c r="F15379" s="2"/>
      <c r="G15379" s="2"/>
      <c r="H15379" s="2"/>
      <c r="I15379" s="2"/>
      <c r="J15379" s="2"/>
      <c r="K15379" s="2"/>
      <c r="L15379" s="2"/>
      <c r="M15379" s="2"/>
      <c r="N15379" s="2"/>
      <c r="O15379" s="2"/>
      <c r="P15379" s="2"/>
      <c r="Q15379" s="2"/>
      <c r="R15379" s="2"/>
      <c r="S15379" s="2"/>
      <c r="T15379" s="2"/>
      <c r="U15379" s="2"/>
      <c r="V15379" s="2"/>
      <c r="W15379" s="2"/>
      <c r="X15379" s="2"/>
      <c r="Y15379" s="2"/>
      <c r="Z15379" s="2"/>
    </row>
    <row r="15380">
      <c r="A15380" s="2"/>
      <c r="B15380" s="2"/>
      <c r="C15380" s="2"/>
      <c r="D15380" s="2"/>
      <c r="E15380" s="2"/>
      <c r="F15380" s="2"/>
      <c r="G15380" s="2"/>
      <c r="H15380" s="2"/>
      <c r="I15380" s="2"/>
      <c r="J15380" s="2"/>
      <c r="K15380" s="2"/>
      <c r="L15380" s="2"/>
      <c r="M15380" s="2"/>
      <c r="N15380" s="2"/>
      <c r="O15380" s="2"/>
      <c r="P15380" s="2"/>
      <c r="Q15380" s="2"/>
      <c r="R15380" s="2"/>
      <c r="S15380" s="2"/>
      <c r="T15380" s="2"/>
      <c r="U15380" s="2"/>
      <c r="V15380" s="2"/>
      <c r="W15380" s="2"/>
      <c r="X15380" s="2"/>
      <c r="Y15380" s="2"/>
      <c r="Z15380" s="2"/>
    </row>
    <row r="15381">
      <c r="A15381" s="2"/>
      <c r="B15381" s="2"/>
      <c r="C15381" s="2"/>
      <c r="D15381" s="2"/>
      <c r="E15381" s="2"/>
      <c r="F15381" s="2"/>
      <c r="G15381" s="2"/>
      <c r="H15381" s="2"/>
      <c r="I15381" s="2"/>
      <c r="J15381" s="2"/>
      <c r="K15381" s="2"/>
      <c r="L15381" s="2"/>
      <c r="M15381" s="2"/>
      <c r="N15381" s="2"/>
      <c r="O15381" s="2"/>
      <c r="P15381" s="2"/>
      <c r="Q15381" s="2"/>
      <c r="R15381" s="2"/>
      <c r="S15381" s="2"/>
      <c r="T15381" s="2"/>
      <c r="U15381" s="2"/>
      <c r="V15381" s="2"/>
      <c r="W15381" s="2"/>
      <c r="X15381" s="2"/>
      <c r="Y15381" s="2"/>
      <c r="Z15381" s="2"/>
    </row>
    <row r="15382">
      <c r="A15382" s="2"/>
      <c r="B15382" s="2"/>
      <c r="C15382" s="2"/>
      <c r="D15382" s="2"/>
      <c r="E15382" s="2"/>
      <c r="F15382" s="2"/>
      <c r="G15382" s="2"/>
      <c r="H15382" s="2"/>
      <c r="I15382" s="2"/>
      <c r="J15382" s="2"/>
      <c r="K15382" s="2"/>
      <c r="L15382" s="2"/>
      <c r="M15382" s="2"/>
      <c r="N15382" s="2"/>
      <c r="O15382" s="2"/>
      <c r="P15382" s="2"/>
      <c r="Q15382" s="2"/>
      <c r="R15382" s="2"/>
      <c r="S15382" s="2"/>
      <c r="T15382" s="2"/>
      <c r="U15382" s="2"/>
      <c r="V15382" s="2"/>
      <c r="W15382" s="2"/>
      <c r="X15382" s="2"/>
      <c r="Y15382" s="2"/>
      <c r="Z15382" s="2"/>
    </row>
    <row r="15383">
      <c r="A15383" s="2"/>
      <c r="B15383" s="2"/>
      <c r="C15383" s="2"/>
      <c r="D15383" s="2"/>
      <c r="E15383" s="2"/>
      <c r="F15383" s="2"/>
      <c r="G15383" s="2"/>
      <c r="H15383" s="2"/>
      <c r="I15383" s="2"/>
      <c r="J15383" s="2"/>
      <c r="K15383" s="2"/>
      <c r="L15383" s="2"/>
      <c r="M15383" s="2"/>
      <c r="N15383" s="2"/>
      <c r="O15383" s="2"/>
      <c r="P15383" s="2"/>
      <c r="Q15383" s="2"/>
      <c r="R15383" s="2"/>
      <c r="S15383" s="2"/>
      <c r="T15383" s="2"/>
      <c r="U15383" s="2"/>
      <c r="V15383" s="2"/>
      <c r="W15383" s="2"/>
      <c r="X15383" s="2"/>
      <c r="Y15383" s="2"/>
      <c r="Z15383" s="2"/>
    </row>
    <row r="15384">
      <c r="A15384" s="2"/>
      <c r="B15384" s="2"/>
      <c r="C15384" s="2"/>
      <c r="D15384" s="2"/>
      <c r="E15384" s="2"/>
      <c r="F15384" s="2"/>
      <c r="G15384" s="2"/>
      <c r="H15384" s="2"/>
      <c r="I15384" s="2"/>
      <c r="J15384" s="2"/>
      <c r="K15384" s="2"/>
      <c r="L15384" s="2"/>
      <c r="M15384" s="2"/>
      <c r="N15384" s="2"/>
      <c r="O15384" s="2"/>
      <c r="P15384" s="2"/>
      <c r="Q15384" s="2"/>
      <c r="R15384" s="2"/>
      <c r="S15384" s="2"/>
      <c r="T15384" s="2"/>
      <c r="U15384" s="2"/>
      <c r="V15384" s="2"/>
      <c r="W15384" s="2"/>
      <c r="X15384" s="2"/>
      <c r="Y15384" s="2"/>
      <c r="Z15384" s="2"/>
    </row>
    <row r="15385">
      <c r="A15385" s="2"/>
      <c r="B15385" s="2"/>
      <c r="C15385" s="2"/>
      <c r="D15385" s="2"/>
      <c r="E15385" s="2"/>
      <c r="F15385" s="2"/>
      <c r="G15385" s="2"/>
      <c r="H15385" s="2"/>
      <c r="I15385" s="2"/>
      <c r="J15385" s="2"/>
      <c r="K15385" s="2"/>
      <c r="L15385" s="2"/>
      <c r="M15385" s="2"/>
      <c r="N15385" s="2"/>
      <c r="O15385" s="2"/>
      <c r="P15385" s="2"/>
      <c r="Q15385" s="2"/>
      <c r="R15385" s="2"/>
      <c r="S15385" s="2"/>
      <c r="T15385" s="2"/>
      <c r="U15385" s="2"/>
      <c r="V15385" s="2"/>
      <c r="W15385" s="2"/>
      <c r="X15385" s="2"/>
      <c r="Y15385" s="2"/>
      <c r="Z15385" s="2"/>
    </row>
    <row r="15386">
      <c r="A15386" s="2"/>
      <c r="B15386" s="2"/>
      <c r="C15386" s="2"/>
      <c r="D15386" s="2"/>
      <c r="E15386" s="2"/>
      <c r="F15386" s="2"/>
      <c r="G15386" s="2"/>
      <c r="H15386" s="2"/>
      <c r="I15386" s="2"/>
      <c r="J15386" s="2"/>
      <c r="K15386" s="2"/>
      <c r="L15386" s="2"/>
      <c r="M15386" s="2"/>
      <c r="N15386" s="2"/>
      <c r="O15386" s="2"/>
      <c r="P15386" s="2"/>
      <c r="Q15386" s="2"/>
      <c r="R15386" s="2"/>
      <c r="S15386" s="2"/>
      <c r="T15386" s="2"/>
      <c r="U15386" s="2"/>
      <c r="V15386" s="2"/>
      <c r="W15386" s="2"/>
      <c r="X15386" s="2"/>
      <c r="Y15386" s="2"/>
      <c r="Z15386" s="2"/>
    </row>
    <row r="15387">
      <c r="A15387" s="2"/>
      <c r="B15387" s="2"/>
      <c r="C15387" s="2"/>
      <c r="D15387" s="2"/>
      <c r="E15387" s="2"/>
      <c r="F15387" s="2"/>
      <c r="G15387" s="2"/>
      <c r="H15387" s="2"/>
      <c r="I15387" s="2"/>
      <c r="J15387" s="2"/>
      <c r="K15387" s="2"/>
      <c r="L15387" s="2"/>
      <c r="M15387" s="2"/>
      <c r="N15387" s="2"/>
      <c r="O15387" s="2"/>
      <c r="P15387" s="2"/>
      <c r="Q15387" s="2"/>
      <c r="R15387" s="2"/>
      <c r="S15387" s="2"/>
      <c r="T15387" s="2"/>
      <c r="U15387" s="2"/>
      <c r="V15387" s="2"/>
      <c r="W15387" s="2"/>
      <c r="X15387" s="2"/>
      <c r="Y15387" s="2"/>
      <c r="Z15387" s="2"/>
    </row>
    <row r="15388">
      <c r="A15388" s="2"/>
      <c r="B15388" s="2"/>
      <c r="C15388" s="2"/>
      <c r="D15388" s="2"/>
      <c r="E15388" s="2"/>
      <c r="F15388" s="2"/>
      <c r="G15388" s="2"/>
      <c r="H15388" s="2"/>
      <c r="I15388" s="2"/>
      <c r="J15388" s="2"/>
      <c r="K15388" s="2"/>
      <c r="L15388" s="2"/>
      <c r="M15388" s="2"/>
      <c r="N15388" s="2"/>
      <c r="O15388" s="2"/>
      <c r="P15388" s="2"/>
      <c r="Q15388" s="2"/>
      <c r="R15388" s="2"/>
      <c r="S15388" s="2"/>
      <c r="T15388" s="2"/>
      <c r="U15388" s="2"/>
      <c r="V15388" s="2"/>
      <c r="W15388" s="2"/>
      <c r="X15388" s="2"/>
      <c r="Y15388" s="2"/>
      <c r="Z15388" s="2"/>
    </row>
    <row r="15389">
      <c r="A15389" s="2"/>
      <c r="B15389" s="2"/>
      <c r="C15389" s="2"/>
      <c r="D15389" s="2"/>
      <c r="E15389" s="2"/>
      <c r="F15389" s="2"/>
      <c r="G15389" s="2"/>
      <c r="H15389" s="2"/>
      <c r="I15389" s="2"/>
      <c r="J15389" s="2"/>
      <c r="K15389" s="2"/>
      <c r="L15389" s="2"/>
      <c r="M15389" s="2"/>
      <c r="N15389" s="2"/>
      <c r="O15389" s="2"/>
      <c r="P15389" s="2"/>
      <c r="Q15389" s="2"/>
      <c r="R15389" s="2"/>
      <c r="S15389" s="2"/>
      <c r="T15389" s="2"/>
      <c r="U15389" s="2"/>
      <c r="V15389" s="2"/>
      <c r="W15389" s="2"/>
      <c r="X15389" s="2"/>
      <c r="Y15389" s="2"/>
      <c r="Z15389" s="2"/>
    </row>
    <row r="15390">
      <c r="A15390" s="2"/>
      <c r="B15390" s="2"/>
      <c r="C15390" s="2"/>
      <c r="D15390" s="2"/>
      <c r="E15390" s="2"/>
      <c r="F15390" s="2"/>
      <c r="G15390" s="2"/>
      <c r="H15390" s="2"/>
      <c r="I15390" s="2"/>
      <c r="J15390" s="2"/>
      <c r="K15390" s="2"/>
      <c r="L15390" s="2"/>
      <c r="M15390" s="2"/>
      <c r="N15390" s="2"/>
      <c r="O15390" s="2"/>
      <c r="P15390" s="2"/>
      <c r="Q15390" s="2"/>
      <c r="R15390" s="2"/>
      <c r="S15390" s="2"/>
      <c r="T15390" s="2"/>
      <c r="U15390" s="2"/>
      <c r="V15390" s="2"/>
      <c r="W15390" s="2"/>
      <c r="X15390" s="2"/>
      <c r="Y15390" s="2"/>
      <c r="Z15390" s="2"/>
    </row>
    <row r="15391">
      <c r="A15391" s="2"/>
      <c r="B15391" s="2"/>
      <c r="C15391" s="2"/>
      <c r="D15391" s="2"/>
      <c r="E15391" s="2"/>
      <c r="F15391" s="2"/>
      <c r="G15391" s="2"/>
      <c r="H15391" s="2"/>
      <c r="I15391" s="2"/>
      <c r="J15391" s="2"/>
      <c r="K15391" s="2"/>
      <c r="L15391" s="2"/>
      <c r="M15391" s="2"/>
      <c r="N15391" s="2"/>
      <c r="O15391" s="2"/>
      <c r="P15391" s="2"/>
      <c r="Q15391" s="2"/>
      <c r="R15391" s="2"/>
      <c r="S15391" s="2"/>
      <c r="T15391" s="2"/>
      <c r="U15391" s="2"/>
      <c r="V15391" s="2"/>
      <c r="W15391" s="2"/>
      <c r="X15391" s="2"/>
      <c r="Y15391" s="2"/>
      <c r="Z15391" s="2"/>
    </row>
    <row r="15392">
      <c r="A15392" s="2"/>
      <c r="B15392" s="2"/>
      <c r="C15392" s="2"/>
      <c r="D15392" s="2"/>
      <c r="E15392" s="2"/>
      <c r="F15392" s="2"/>
      <c r="G15392" s="2"/>
      <c r="H15392" s="2"/>
      <c r="I15392" s="2"/>
      <c r="J15392" s="2"/>
      <c r="K15392" s="2"/>
      <c r="L15392" s="2"/>
      <c r="M15392" s="2"/>
      <c r="N15392" s="2"/>
      <c r="O15392" s="2"/>
      <c r="P15392" s="2"/>
      <c r="Q15392" s="2"/>
      <c r="R15392" s="2"/>
      <c r="S15392" s="2"/>
      <c r="T15392" s="2"/>
      <c r="U15392" s="2"/>
      <c r="V15392" s="2"/>
      <c r="W15392" s="2"/>
      <c r="X15392" s="2"/>
      <c r="Y15392" s="2"/>
      <c r="Z15392" s="2"/>
    </row>
    <row r="15393">
      <c r="A15393" s="2"/>
      <c r="B15393" s="2"/>
      <c r="C15393" s="2"/>
      <c r="D15393" s="2"/>
      <c r="E15393" s="2"/>
      <c r="F15393" s="2"/>
      <c r="G15393" s="2"/>
      <c r="H15393" s="2"/>
      <c r="I15393" s="2"/>
      <c r="J15393" s="2"/>
      <c r="K15393" s="2"/>
      <c r="L15393" s="2"/>
      <c r="M15393" s="2"/>
      <c r="N15393" s="2"/>
      <c r="O15393" s="2"/>
      <c r="P15393" s="2"/>
      <c r="Q15393" s="2"/>
      <c r="R15393" s="2"/>
      <c r="S15393" s="2"/>
      <c r="T15393" s="2"/>
      <c r="U15393" s="2"/>
      <c r="V15393" s="2"/>
      <c r="W15393" s="2"/>
      <c r="X15393" s="2"/>
      <c r="Y15393" s="2"/>
      <c r="Z15393" s="2"/>
    </row>
    <row r="15394">
      <c r="A15394" s="2"/>
      <c r="B15394" s="2"/>
      <c r="C15394" s="2"/>
      <c r="D15394" s="2"/>
      <c r="E15394" s="2"/>
      <c r="F15394" s="2"/>
      <c r="G15394" s="2"/>
      <c r="H15394" s="2"/>
      <c r="I15394" s="2"/>
      <c r="J15394" s="2"/>
      <c r="K15394" s="2"/>
      <c r="L15394" s="2"/>
      <c r="M15394" s="2"/>
      <c r="N15394" s="2"/>
      <c r="O15394" s="2"/>
      <c r="P15394" s="2"/>
      <c r="Q15394" s="2"/>
      <c r="R15394" s="2"/>
      <c r="S15394" s="2"/>
      <c r="T15394" s="2"/>
      <c r="U15394" s="2"/>
      <c r="V15394" s="2"/>
      <c r="W15394" s="2"/>
      <c r="X15394" s="2"/>
      <c r="Y15394" s="2"/>
      <c r="Z15394" s="2"/>
    </row>
    <row r="15395">
      <c r="A15395" s="2"/>
      <c r="B15395" s="2"/>
      <c r="C15395" s="2"/>
      <c r="D15395" s="2"/>
      <c r="E15395" s="2"/>
      <c r="F15395" s="2"/>
      <c r="G15395" s="2"/>
      <c r="H15395" s="2"/>
      <c r="I15395" s="2"/>
      <c r="J15395" s="2"/>
      <c r="K15395" s="2"/>
      <c r="L15395" s="2"/>
      <c r="M15395" s="2"/>
      <c r="N15395" s="2"/>
      <c r="O15395" s="2"/>
      <c r="P15395" s="2"/>
      <c r="Q15395" s="2"/>
      <c r="R15395" s="2"/>
      <c r="S15395" s="2"/>
      <c r="T15395" s="2"/>
      <c r="U15395" s="2"/>
      <c r="V15395" s="2"/>
      <c r="W15395" s="2"/>
      <c r="X15395" s="2"/>
      <c r="Y15395" s="2"/>
      <c r="Z15395" s="2"/>
    </row>
    <row r="15396">
      <c r="A15396" s="2"/>
      <c r="B15396" s="2"/>
      <c r="C15396" s="2"/>
      <c r="D15396" s="2"/>
      <c r="E15396" s="2"/>
      <c r="F15396" s="2"/>
      <c r="G15396" s="2"/>
      <c r="H15396" s="2"/>
      <c r="I15396" s="2"/>
      <c r="J15396" s="2"/>
      <c r="K15396" s="2"/>
      <c r="L15396" s="2"/>
      <c r="M15396" s="2"/>
      <c r="N15396" s="2"/>
      <c r="O15396" s="2"/>
      <c r="P15396" s="2"/>
      <c r="Q15396" s="2"/>
      <c r="R15396" s="2"/>
      <c r="S15396" s="2"/>
      <c r="T15396" s="2"/>
      <c r="U15396" s="2"/>
      <c r="V15396" s="2"/>
      <c r="W15396" s="2"/>
      <c r="X15396" s="2"/>
      <c r="Y15396" s="2"/>
      <c r="Z15396" s="2"/>
    </row>
    <row r="15397">
      <c r="A15397" s="2"/>
      <c r="B15397" s="2"/>
      <c r="C15397" s="2"/>
      <c r="D15397" s="2"/>
      <c r="E15397" s="2"/>
      <c r="F15397" s="2"/>
      <c r="G15397" s="2"/>
      <c r="H15397" s="2"/>
      <c r="I15397" s="2"/>
      <c r="J15397" s="2"/>
      <c r="K15397" s="2"/>
      <c r="L15397" s="2"/>
      <c r="M15397" s="2"/>
      <c r="N15397" s="2"/>
      <c r="O15397" s="2"/>
      <c r="P15397" s="2"/>
      <c r="Q15397" s="2"/>
      <c r="R15397" s="2"/>
      <c r="S15397" s="2"/>
      <c r="T15397" s="2"/>
      <c r="U15397" s="2"/>
      <c r="V15397" s="2"/>
      <c r="W15397" s="2"/>
      <c r="X15397" s="2"/>
      <c r="Y15397" s="2"/>
      <c r="Z15397" s="2"/>
    </row>
    <row r="15398">
      <c r="A15398" s="2"/>
      <c r="B15398" s="2"/>
      <c r="C15398" s="2"/>
      <c r="D15398" s="2"/>
      <c r="E15398" s="2"/>
      <c r="F15398" s="2"/>
      <c r="G15398" s="2"/>
      <c r="H15398" s="2"/>
      <c r="I15398" s="2"/>
      <c r="J15398" s="2"/>
      <c r="K15398" s="2"/>
      <c r="L15398" s="2"/>
      <c r="M15398" s="2"/>
      <c r="N15398" s="2"/>
      <c r="O15398" s="2"/>
      <c r="P15398" s="2"/>
      <c r="Q15398" s="2"/>
      <c r="R15398" s="2"/>
      <c r="S15398" s="2"/>
      <c r="T15398" s="2"/>
      <c r="U15398" s="2"/>
      <c r="V15398" s="2"/>
      <c r="W15398" s="2"/>
      <c r="X15398" s="2"/>
      <c r="Y15398" s="2"/>
      <c r="Z15398" s="2"/>
    </row>
    <row r="15399">
      <c r="A15399" s="2"/>
      <c r="B15399" s="2"/>
      <c r="C15399" s="2"/>
      <c r="D15399" s="2"/>
      <c r="E15399" s="2"/>
      <c r="F15399" s="2"/>
      <c r="G15399" s="2"/>
      <c r="H15399" s="2"/>
      <c r="I15399" s="2"/>
      <c r="J15399" s="2"/>
      <c r="K15399" s="2"/>
      <c r="L15399" s="2"/>
      <c r="M15399" s="2"/>
      <c r="N15399" s="2"/>
      <c r="O15399" s="2"/>
      <c r="P15399" s="2"/>
      <c r="Q15399" s="2"/>
      <c r="R15399" s="2"/>
      <c r="S15399" s="2"/>
      <c r="T15399" s="2"/>
      <c r="U15399" s="2"/>
      <c r="V15399" s="2"/>
      <c r="W15399" s="2"/>
      <c r="X15399" s="2"/>
      <c r="Y15399" s="2"/>
      <c r="Z15399" s="2"/>
    </row>
    <row r="15400">
      <c r="A15400" s="2"/>
      <c r="B15400" s="2"/>
      <c r="C15400" s="2"/>
      <c r="D15400" s="2"/>
      <c r="E15400" s="2"/>
      <c r="F15400" s="2"/>
      <c r="G15400" s="2"/>
      <c r="H15400" s="2"/>
      <c r="I15400" s="2"/>
      <c r="J15400" s="2"/>
      <c r="K15400" s="2"/>
      <c r="L15400" s="2"/>
      <c r="M15400" s="2"/>
      <c r="N15400" s="2"/>
      <c r="O15400" s="2"/>
      <c r="P15400" s="2"/>
      <c r="Q15400" s="2"/>
      <c r="R15400" s="2"/>
      <c r="S15400" s="2"/>
      <c r="T15400" s="2"/>
      <c r="U15400" s="2"/>
      <c r="V15400" s="2"/>
      <c r="W15400" s="2"/>
      <c r="X15400" s="2"/>
      <c r="Y15400" s="2"/>
      <c r="Z15400" s="2"/>
    </row>
    <row r="15401">
      <c r="A15401" s="2"/>
      <c r="B15401" s="2"/>
      <c r="C15401" s="2"/>
      <c r="D15401" s="2"/>
      <c r="E15401" s="2"/>
      <c r="F15401" s="2"/>
      <c r="G15401" s="2"/>
      <c r="H15401" s="2"/>
      <c r="I15401" s="2"/>
      <c r="J15401" s="2"/>
      <c r="K15401" s="2"/>
      <c r="L15401" s="2"/>
      <c r="M15401" s="2"/>
      <c r="N15401" s="2"/>
      <c r="O15401" s="2"/>
      <c r="P15401" s="2"/>
      <c r="Q15401" s="2"/>
      <c r="R15401" s="2"/>
      <c r="S15401" s="2"/>
      <c r="T15401" s="2"/>
      <c r="U15401" s="2"/>
      <c r="V15401" s="2"/>
      <c r="W15401" s="2"/>
      <c r="X15401" s="2"/>
      <c r="Y15401" s="2"/>
      <c r="Z15401" s="2"/>
    </row>
    <row r="15402">
      <c r="A15402" s="2"/>
      <c r="B15402" s="2"/>
      <c r="C15402" s="2"/>
      <c r="D15402" s="2"/>
      <c r="E15402" s="2"/>
      <c r="F15402" s="2"/>
      <c r="G15402" s="2"/>
      <c r="H15402" s="2"/>
      <c r="I15402" s="2"/>
      <c r="J15402" s="2"/>
      <c r="K15402" s="2"/>
      <c r="L15402" s="2"/>
      <c r="M15402" s="2"/>
      <c r="N15402" s="2"/>
      <c r="O15402" s="2"/>
      <c r="P15402" s="2"/>
      <c r="Q15402" s="2"/>
      <c r="R15402" s="2"/>
      <c r="S15402" s="2"/>
      <c r="T15402" s="2"/>
      <c r="U15402" s="2"/>
      <c r="V15402" s="2"/>
      <c r="W15402" s="2"/>
      <c r="X15402" s="2"/>
      <c r="Y15402" s="2"/>
      <c r="Z15402" s="2"/>
    </row>
    <row r="15403">
      <c r="A15403" s="2"/>
      <c r="B15403" s="2"/>
      <c r="C15403" s="2"/>
      <c r="D15403" s="2"/>
      <c r="E15403" s="2"/>
      <c r="F15403" s="2"/>
      <c r="G15403" s="2"/>
      <c r="H15403" s="2"/>
      <c r="I15403" s="2"/>
      <c r="J15403" s="2"/>
      <c r="K15403" s="2"/>
      <c r="L15403" s="2"/>
      <c r="M15403" s="2"/>
      <c r="N15403" s="2"/>
      <c r="O15403" s="2"/>
      <c r="P15403" s="2"/>
      <c r="Q15403" s="2"/>
      <c r="R15403" s="2"/>
      <c r="S15403" s="2"/>
      <c r="T15403" s="2"/>
      <c r="U15403" s="2"/>
      <c r="V15403" s="2"/>
      <c r="W15403" s="2"/>
      <c r="X15403" s="2"/>
      <c r="Y15403" s="2"/>
      <c r="Z15403" s="2"/>
    </row>
    <row r="15404">
      <c r="A15404" s="2"/>
      <c r="B15404" s="2"/>
      <c r="C15404" s="2"/>
      <c r="D15404" s="2"/>
      <c r="E15404" s="2"/>
      <c r="F15404" s="2"/>
      <c r="G15404" s="2"/>
      <c r="H15404" s="2"/>
      <c r="I15404" s="2"/>
      <c r="J15404" s="2"/>
      <c r="K15404" s="2"/>
      <c r="L15404" s="2"/>
      <c r="M15404" s="2"/>
      <c r="N15404" s="2"/>
      <c r="O15404" s="2"/>
      <c r="P15404" s="2"/>
      <c r="Q15404" s="2"/>
      <c r="R15404" s="2"/>
      <c r="S15404" s="2"/>
      <c r="T15404" s="2"/>
      <c r="U15404" s="2"/>
      <c r="V15404" s="2"/>
      <c r="W15404" s="2"/>
      <c r="X15404" s="2"/>
      <c r="Y15404" s="2"/>
      <c r="Z15404" s="2"/>
    </row>
    <row r="15405">
      <c r="A15405" s="2"/>
      <c r="B15405" s="2"/>
      <c r="C15405" s="2"/>
      <c r="D15405" s="2"/>
      <c r="E15405" s="2"/>
      <c r="F15405" s="2"/>
      <c r="G15405" s="2"/>
      <c r="H15405" s="2"/>
      <c r="I15405" s="2"/>
      <c r="J15405" s="2"/>
      <c r="K15405" s="2"/>
      <c r="L15405" s="2"/>
      <c r="M15405" s="2"/>
      <c r="N15405" s="2"/>
      <c r="O15405" s="2"/>
      <c r="P15405" s="2"/>
      <c r="Q15405" s="2"/>
      <c r="R15405" s="2"/>
      <c r="S15405" s="2"/>
      <c r="T15405" s="2"/>
      <c r="U15405" s="2"/>
      <c r="V15405" s="2"/>
      <c r="W15405" s="2"/>
      <c r="X15405" s="2"/>
      <c r="Y15405" s="2"/>
      <c r="Z15405" s="2"/>
    </row>
    <row r="15406">
      <c r="A15406" s="2"/>
      <c r="B15406" s="2"/>
      <c r="C15406" s="2"/>
      <c r="D15406" s="2"/>
      <c r="E15406" s="2"/>
      <c r="F15406" s="2"/>
      <c r="G15406" s="2"/>
      <c r="H15406" s="2"/>
      <c r="I15406" s="2"/>
      <c r="J15406" s="2"/>
      <c r="K15406" s="2"/>
      <c r="L15406" s="2"/>
      <c r="M15406" s="2"/>
      <c r="N15406" s="2"/>
      <c r="O15406" s="2"/>
      <c r="P15406" s="2"/>
      <c r="Q15406" s="2"/>
      <c r="R15406" s="2"/>
      <c r="S15406" s="2"/>
      <c r="T15406" s="2"/>
      <c r="U15406" s="2"/>
      <c r="V15406" s="2"/>
      <c r="W15406" s="2"/>
      <c r="X15406" s="2"/>
      <c r="Y15406" s="2"/>
      <c r="Z15406" s="2"/>
    </row>
    <row r="15407">
      <c r="A15407" s="2"/>
      <c r="B15407" s="2"/>
      <c r="C15407" s="2"/>
      <c r="D15407" s="2"/>
      <c r="E15407" s="2"/>
      <c r="F15407" s="2"/>
      <c r="G15407" s="2"/>
      <c r="H15407" s="2"/>
      <c r="I15407" s="2"/>
      <c r="J15407" s="2"/>
      <c r="K15407" s="2"/>
      <c r="L15407" s="2"/>
      <c r="M15407" s="2"/>
      <c r="N15407" s="2"/>
      <c r="O15407" s="2"/>
      <c r="P15407" s="2"/>
      <c r="Q15407" s="2"/>
      <c r="R15407" s="2"/>
      <c r="S15407" s="2"/>
      <c r="T15407" s="2"/>
      <c r="U15407" s="2"/>
      <c r="V15407" s="2"/>
      <c r="W15407" s="2"/>
      <c r="X15407" s="2"/>
      <c r="Y15407" s="2"/>
      <c r="Z15407" s="2"/>
    </row>
    <row r="15408">
      <c r="A15408" s="2"/>
      <c r="B15408" s="2"/>
      <c r="C15408" s="2"/>
      <c r="D15408" s="2"/>
      <c r="E15408" s="2"/>
      <c r="F15408" s="2"/>
      <c r="G15408" s="2"/>
      <c r="H15408" s="2"/>
      <c r="I15408" s="2"/>
      <c r="J15408" s="2"/>
      <c r="K15408" s="2"/>
      <c r="L15408" s="2"/>
      <c r="M15408" s="2"/>
      <c r="N15408" s="2"/>
      <c r="O15408" s="2"/>
      <c r="P15408" s="2"/>
      <c r="Q15408" s="2"/>
      <c r="R15408" s="2"/>
      <c r="S15408" s="2"/>
      <c r="T15408" s="2"/>
      <c r="U15408" s="2"/>
      <c r="V15408" s="2"/>
      <c r="W15408" s="2"/>
      <c r="X15408" s="2"/>
      <c r="Y15408" s="2"/>
      <c r="Z15408" s="2"/>
    </row>
    <row r="15409">
      <c r="A15409" s="2"/>
      <c r="B15409" s="2"/>
      <c r="C15409" s="2"/>
      <c r="D15409" s="2"/>
      <c r="E15409" s="2"/>
      <c r="F15409" s="2"/>
      <c r="G15409" s="2"/>
      <c r="H15409" s="2"/>
      <c r="I15409" s="2"/>
      <c r="J15409" s="2"/>
      <c r="K15409" s="2"/>
      <c r="L15409" s="2"/>
      <c r="M15409" s="2"/>
      <c r="N15409" s="2"/>
      <c r="O15409" s="2"/>
      <c r="P15409" s="2"/>
      <c r="Q15409" s="2"/>
      <c r="R15409" s="2"/>
      <c r="S15409" s="2"/>
      <c r="T15409" s="2"/>
      <c r="U15409" s="2"/>
      <c r="V15409" s="2"/>
      <c r="W15409" s="2"/>
      <c r="X15409" s="2"/>
      <c r="Y15409" s="2"/>
      <c r="Z15409" s="2"/>
    </row>
    <row r="15410">
      <c r="A15410" s="2"/>
      <c r="B15410" s="2"/>
      <c r="C15410" s="2"/>
      <c r="D15410" s="2"/>
      <c r="E15410" s="2"/>
      <c r="F15410" s="2"/>
      <c r="G15410" s="2"/>
      <c r="H15410" s="2"/>
      <c r="I15410" s="2"/>
      <c r="J15410" s="2"/>
      <c r="K15410" s="2"/>
      <c r="L15410" s="2"/>
      <c r="M15410" s="2"/>
      <c r="N15410" s="2"/>
      <c r="O15410" s="2"/>
      <c r="P15410" s="2"/>
      <c r="Q15410" s="2"/>
      <c r="R15410" s="2"/>
      <c r="S15410" s="2"/>
      <c r="T15410" s="2"/>
      <c r="U15410" s="2"/>
      <c r="V15410" s="2"/>
      <c r="W15410" s="2"/>
      <c r="X15410" s="2"/>
      <c r="Y15410" s="2"/>
      <c r="Z15410" s="2"/>
    </row>
    <row r="15411">
      <c r="A15411" s="2"/>
      <c r="B15411" s="2"/>
      <c r="C15411" s="2"/>
      <c r="D15411" s="2"/>
      <c r="E15411" s="2"/>
      <c r="F15411" s="2"/>
      <c r="G15411" s="2"/>
      <c r="H15411" s="2"/>
      <c r="I15411" s="2"/>
      <c r="J15411" s="2"/>
      <c r="K15411" s="2"/>
      <c r="L15411" s="2"/>
      <c r="M15411" s="2"/>
      <c r="N15411" s="2"/>
      <c r="O15411" s="2"/>
      <c r="P15411" s="2"/>
      <c r="Q15411" s="2"/>
      <c r="R15411" s="2"/>
      <c r="S15411" s="2"/>
      <c r="T15411" s="2"/>
      <c r="U15411" s="2"/>
      <c r="V15411" s="2"/>
      <c r="W15411" s="2"/>
      <c r="X15411" s="2"/>
      <c r="Y15411" s="2"/>
      <c r="Z15411" s="2"/>
    </row>
    <row r="15412">
      <c r="A15412" s="2"/>
      <c r="B15412" s="2"/>
      <c r="C15412" s="2"/>
      <c r="D15412" s="2"/>
      <c r="E15412" s="2"/>
      <c r="F15412" s="2"/>
      <c r="G15412" s="2"/>
      <c r="H15412" s="2"/>
      <c r="I15412" s="2"/>
      <c r="J15412" s="2"/>
      <c r="K15412" s="2"/>
      <c r="L15412" s="2"/>
      <c r="M15412" s="2"/>
      <c r="N15412" s="2"/>
      <c r="O15412" s="2"/>
      <c r="P15412" s="2"/>
      <c r="Q15412" s="2"/>
      <c r="R15412" s="2"/>
      <c r="S15412" s="2"/>
      <c r="T15412" s="2"/>
      <c r="U15412" s="2"/>
      <c r="V15412" s="2"/>
      <c r="W15412" s="2"/>
      <c r="X15412" s="2"/>
      <c r="Y15412" s="2"/>
      <c r="Z15412" s="2"/>
    </row>
    <row r="15413">
      <c r="A15413" s="2"/>
      <c r="B15413" s="2"/>
      <c r="C15413" s="2"/>
      <c r="D15413" s="2"/>
      <c r="E15413" s="2"/>
      <c r="F15413" s="2"/>
      <c r="G15413" s="2"/>
      <c r="H15413" s="2"/>
      <c r="I15413" s="2"/>
      <c r="J15413" s="2"/>
      <c r="K15413" s="2"/>
      <c r="L15413" s="2"/>
      <c r="M15413" s="2"/>
      <c r="N15413" s="2"/>
      <c r="O15413" s="2"/>
      <c r="P15413" s="2"/>
      <c r="Q15413" s="2"/>
      <c r="R15413" s="2"/>
      <c r="S15413" s="2"/>
      <c r="T15413" s="2"/>
      <c r="U15413" s="2"/>
      <c r="V15413" s="2"/>
      <c r="W15413" s="2"/>
      <c r="X15413" s="2"/>
      <c r="Y15413" s="2"/>
      <c r="Z15413" s="2"/>
    </row>
    <row r="15414">
      <c r="A15414" s="2"/>
      <c r="B15414" s="2"/>
      <c r="C15414" s="2"/>
      <c r="D15414" s="2"/>
      <c r="E15414" s="2"/>
      <c r="F15414" s="2"/>
      <c r="G15414" s="2"/>
      <c r="H15414" s="2"/>
      <c r="I15414" s="2"/>
      <c r="J15414" s="2"/>
      <c r="K15414" s="2"/>
      <c r="L15414" s="2"/>
      <c r="M15414" s="2"/>
      <c r="N15414" s="2"/>
      <c r="O15414" s="2"/>
      <c r="P15414" s="2"/>
      <c r="Q15414" s="2"/>
      <c r="R15414" s="2"/>
      <c r="S15414" s="2"/>
      <c r="T15414" s="2"/>
      <c r="U15414" s="2"/>
      <c r="V15414" s="2"/>
      <c r="W15414" s="2"/>
      <c r="X15414" s="2"/>
      <c r="Y15414" s="2"/>
      <c r="Z15414" s="2"/>
    </row>
    <row r="15415">
      <c r="A15415" s="2"/>
      <c r="B15415" s="2"/>
      <c r="C15415" s="2"/>
      <c r="D15415" s="2"/>
      <c r="E15415" s="2"/>
      <c r="F15415" s="2"/>
      <c r="G15415" s="2"/>
      <c r="H15415" s="2"/>
      <c r="I15415" s="2"/>
      <c r="J15415" s="2"/>
      <c r="K15415" s="2"/>
      <c r="L15415" s="2"/>
      <c r="M15415" s="2"/>
      <c r="N15415" s="2"/>
      <c r="O15415" s="2"/>
      <c r="P15415" s="2"/>
      <c r="Q15415" s="2"/>
      <c r="R15415" s="2"/>
      <c r="S15415" s="2"/>
      <c r="T15415" s="2"/>
      <c r="U15415" s="2"/>
      <c r="V15415" s="2"/>
      <c r="W15415" s="2"/>
      <c r="X15415" s="2"/>
      <c r="Y15415" s="2"/>
      <c r="Z15415" s="2"/>
    </row>
    <row r="15416">
      <c r="A15416" s="2"/>
      <c r="B15416" s="2"/>
      <c r="C15416" s="2"/>
      <c r="D15416" s="2"/>
      <c r="E15416" s="2"/>
      <c r="F15416" s="2"/>
      <c r="G15416" s="2"/>
      <c r="H15416" s="2"/>
      <c r="I15416" s="2"/>
      <c r="J15416" s="2"/>
      <c r="K15416" s="2"/>
      <c r="L15416" s="2"/>
      <c r="M15416" s="2"/>
      <c r="N15416" s="2"/>
      <c r="O15416" s="2"/>
      <c r="P15416" s="2"/>
      <c r="Q15416" s="2"/>
      <c r="R15416" s="2"/>
      <c r="S15416" s="2"/>
      <c r="T15416" s="2"/>
      <c r="U15416" s="2"/>
      <c r="V15416" s="2"/>
      <c r="W15416" s="2"/>
      <c r="X15416" s="2"/>
      <c r="Y15416" s="2"/>
      <c r="Z15416" s="2"/>
    </row>
    <row r="15417">
      <c r="A15417" s="2"/>
      <c r="B15417" s="2"/>
      <c r="C15417" s="2"/>
      <c r="D15417" s="2"/>
      <c r="E15417" s="2"/>
      <c r="F15417" s="2"/>
      <c r="G15417" s="2"/>
      <c r="H15417" s="2"/>
      <c r="I15417" s="2"/>
      <c r="J15417" s="2"/>
      <c r="K15417" s="2"/>
      <c r="L15417" s="2"/>
      <c r="M15417" s="2"/>
      <c r="N15417" s="2"/>
      <c r="O15417" s="2"/>
      <c r="P15417" s="2"/>
      <c r="Q15417" s="2"/>
      <c r="R15417" s="2"/>
      <c r="S15417" s="2"/>
      <c r="T15417" s="2"/>
      <c r="U15417" s="2"/>
      <c r="V15417" s="2"/>
      <c r="W15417" s="2"/>
      <c r="X15417" s="2"/>
      <c r="Y15417" s="2"/>
      <c r="Z15417" s="2"/>
    </row>
    <row r="15418">
      <c r="A15418" s="2"/>
      <c r="B15418" s="2"/>
      <c r="C15418" s="2"/>
      <c r="D15418" s="2"/>
      <c r="E15418" s="2"/>
      <c r="F15418" s="2"/>
      <c r="G15418" s="2"/>
      <c r="H15418" s="2"/>
      <c r="I15418" s="2"/>
      <c r="J15418" s="2"/>
      <c r="K15418" s="2"/>
      <c r="L15418" s="2"/>
      <c r="M15418" s="2"/>
      <c r="N15418" s="2"/>
      <c r="O15418" s="2"/>
      <c r="P15418" s="2"/>
      <c r="Q15418" s="2"/>
      <c r="R15418" s="2"/>
      <c r="S15418" s="2"/>
      <c r="T15418" s="2"/>
      <c r="U15418" s="2"/>
      <c r="V15418" s="2"/>
      <c r="W15418" s="2"/>
      <c r="X15418" s="2"/>
      <c r="Y15418" s="2"/>
      <c r="Z15418" s="2"/>
    </row>
    <row r="15419">
      <c r="A15419" s="2"/>
      <c r="B15419" s="2"/>
      <c r="C15419" s="2"/>
      <c r="D15419" s="2"/>
      <c r="E15419" s="2"/>
      <c r="F15419" s="2"/>
      <c r="G15419" s="2"/>
      <c r="H15419" s="2"/>
      <c r="I15419" s="2"/>
      <c r="J15419" s="2"/>
      <c r="K15419" s="2"/>
      <c r="L15419" s="2"/>
      <c r="M15419" s="2"/>
      <c r="N15419" s="2"/>
      <c r="O15419" s="2"/>
      <c r="P15419" s="2"/>
      <c r="Q15419" s="2"/>
      <c r="R15419" s="2"/>
      <c r="S15419" s="2"/>
      <c r="T15419" s="2"/>
      <c r="U15419" s="2"/>
      <c r="V15419" s="2"/>
      <c r="W15419" s="2"/>
      <c r="X15419" s="2"/>
      <c r="Y15419" s="2"/>
      <c r="Z15419" s="2"/>
    </row>
    <row r="15420">
      <c r="A15420" s="2"/>
      <c r="B15420" s="2"/>
      <c r="C15420" s="2"/>
      <c r="D15420" s="2"/>
      <c r="E15420" s="2"/>
      <c r="F15420" s="2"/>
      <c r="G15420" s="2"/>
      <c r="H15420" s="2"/>
      <c r="I15420" s="2"/>
      <c r="J15420" s="2"/>
      <c r="K15420" s="2"/>
      <c r="L15420" s="2"/>
      <c r="M15420" s="2"/>
      <c r="N15420" s="2"/>
      <c r="O15420" s="2"/>
      <c r="P15420" s="2"/>
      <c r="Q15420" s="2"/>
      <c r="R15420" s="2"/>
      <c r="S15420" s="2"/>
      <c r="T15420" s="2"/>
      <c r="U15420" s="2"/>
      <c r="V15420" s="2"/>
      <c r="W15420" s="2"/>
      <c r="X15420" s="2"/>
      <c r="Y15420" s="2"/>
      <c r="Z15420" s="2"/>
    </row>
    <row r="15421">
      <c r="A15421" s="2"/>
      <c r="B15421" s="2"/>
      <c r="C15421" s="2"/>
      <c r="D15421" s="2"/>
      <c r="E15421" s="2"/>
      <c r="F15421" s="2"/>
      <c r="G15421" s="2"/>
      <c r="H15421" s="2"/>
      <c r="I15421" s="2"/>
      <c r="J15421" s="2"/>
      <c r="K15421" s="2"/>
      <c r="L15421" s="2"/>
      <c r="M15421" s="2"/>
      <c r="N15421" s="2"/>
      <c r="O15421" s="2"/>
      <c r="P15421" s="2"/>
      <c r="Q15421" s="2"/>
      <c r="R15421" s="2"/>
      <c r="S15421" s="2"/>
      <c r="T15421" s="2"/>
      <c r="U15421" s="2"/>
      <c r="V15421" s="2"/>
      <c r="W15421" s="2"/>
      <c r="X15421" s="2"/>
      <c r="Y15421" s="2"/>
      <c r="Z15421" s="2"/>
    </row>
    <row r="15422">
      <c r="A15422" s="2"/>
      <c r="B15422" s="2"/>
      <c r="C15422" s="2"/>
      <c r="D15422" s="2"/>
      <c r="E15422" s="2"/>
      <c r="F15422" s="2"/>
      <c r="G15422" s="2"/>
      <c r="H15422" s="2"/>
      <c r="I15422" s="2"/>
      <c r="J15422" s="2"/>
      <c r="K15422" s="2"/>
      <c r="L15422" s="2"/>
      <c r="M15422" s="2"/>
      <c r="N15422" s="2"/>
      <c r="O15422" s="2"/>
      <c r="P15422" s="2"/>
      <c r="Q15422" s="2"/>
      <c r="R15422" s="2"/>
      <c r="S15422" s="2"/>
      <c r="T15422" s="2"/>
      <c r="U15422" s="2"/>
      <c r="V15422" s="2"/>
      <c r="W15422" s="2"/>
      <c r="X15422" s="2"/>
      <c r="Y15422" s="2"/>
      <c r="Z15422" s="2"/>
    </row>
    <row r="15423">
      <c r="A15423" s="2"/>
      <c r="B15423" s="2"/>
      <c r="C15423" s="2"/>
      <c r="D15423" s="2"/>
      <c r="E15423" s="2"/>
      <c r="F15423" s="2"/>
      <c r="G15423" s="2"/>
      <c r="H15423" s="2"/>
      <c r="I15423" s="2"/>
      <c r="J15423" s="2"/>
      <c r="K15423" s="2"/>
      <c r="L15423" s="2"/>
      <c r="M15423" s="2"/>
      <c r="N15423" s="2"/>
      <c r="O15423" s="2"/>
      <c r="P15423" s="2"/>
      <c r="Q15423" s="2"/>
      <c r="R15423" s="2"/>
      <c r="S15423" s="2"/>
      <c r="T15423" s="2"/>
      <c r="U15423" s="2"/>
      <c r="V15423" s="2"/>
      <c r="W15423" s="2"/>
      <c r="X15423" s="2"/>
      <c r="Y15423" s="2"/>
      <c r="Z15423" s="2"/>
    </row>
    <row r="15424">
      <c r="A15424" s="2"/>
      <c r="B15424" s="2"/>
      <c r="C15424" s="2"/>
      <c r="D15424" s="2"/>
      <c r="E15424" s="2"/>
      <c r="F15424" s="2"/>
      <c r="G15424" s="2"/>
      <c r="H15424" s="2"/>
      <c r="I15424" s="2"/>
      <c r="J15424" s="2"/>
      <c r="K15424" s="2"/>
      <c r="L15424" s="2"/>
      <c r="M15424" s="2"/>
      <c r="N15424" s="2"/>
      <c r="O15424" s="2"/>
      <c r="P15424" s="2"/>
      <c r="Q15424" s="2"/>
      <c r="R15424" s="2"/>
      <c r="S15424" s="2"/>
      <c r="T15424" s="2"/>
      <c r="U15424" s="2"/>
      <c r="V15424" s="2"/>
      <c r="W15424" s="2"/>
      <c r="X15424" s="2"/>
      <c r="Y15424" s="2"/>
      <c r="Z15424" s="2"/>
    </row>
    <row r="15425">
      <c r="A15425" s="2"/>
      <c r="B15425" s="2"/>
      <c r="C15425" s="2"/>
      <c r="D15425" s="2"/>
      <c r="E15425" s="2"/>
      <c r="F15425" s="2"/>
      <c r="G15425" s="2"/>
      <c r="H15425" s="2"/>
      <c r="I15425" s="2"/>
      <c r="J15425" s="2"/>
      <c r="K15425" s="2"/>
      <c r="L15425" s="2"/>
      <c r="M15425" s="2"/>
      <c r="N15425" s="2"/>
      <c r="O15425" s="2"/>
      <c r="P15425" s="2"/>
      <c r="Q15425" s="2"/>
      <c r="R15425" s="2"/>
      <c r="S15425" s="2"/>
      <c r="T15425" s="2"/>
      <c r="U15425" s="2"/>
      <c r="V15425" s="2"/>
      <c r="W15425" s="2"/>
      <c r="X15425" s="2"/>
      <c r="Y15425" s="2"/>
      <c r="Z15425" s="2"/>
    </row>
    <row r="15426">
      <c r="A15426" s="2"/>
      <c r="B15426" s="2"/>
      <c r="C15426" s="2"/>
      <c r="D15426" s="2"/>
      <c r="E15426" s="2"/>
      <c r="F15426" s="2"/>
      <c r="G15426" s="2"/>
      <c r="H15426" s="2"/>
      <c r="I15426" s="2"/>
      <c r="J15426" s="2"/>
      <c r="K15426" s="2"/>
      <c r="L15426" s="2"/>
      <c r="M15426" s="2"/>
      <c r="N15426" s="2"/>
      <c r="O15426" s="2"/>
      <c r="P15426" s="2"/>
      <c r="Q15426" s="2"/>
      <c r="R15426" s="2"/>
      <c r="S15426" s="2"/>
      <c r="T15426" s="2"/>
      <c r="U15426" s="2"/>
      <c r="V15426" s="2"/>
      <c r="W15426" s="2"/>
      <c r="X15426" s="2"/>
      <c r="Y15426" s="2"/>
      <c r="Z15426" s="2"/>
    </row>
    <row r="15427">
      <c r="A15427" s="2"/>
      <c r="B15427" s="2"/>
      <c r="C15427" s="2"/>
      <c r="D15427" s="2"/>
      <c r="E15427" s="2"/>
      <c r="F15427" s="2"/>
      <c r="G15427" s="2"/>
      <c r="H15427" s="2"/>
      <c r="I15427" s="2"/>
      <c r="J15427" s="2"/>
      <c r="K15427" s="2"/>
      <c r="L15427" s="2"/>
      <c r="M15427" s="2"/>
      <c r="N15427" s="2"/>
      <c r="O15427" s="2"/>
      <c r="P15427" s="2"/>
      <c r="Q15427" s="2"/>
      <c r="R15427" s="2"/>
      <c r="S15427" s="2"/>
      <c r="T15427" s="2"/>
      <c r="U15427" s="2"/>
      <c r="V15427" s="2"/>
      <c r="W15427" s="2"/>
      <c r="X15427" s="2"/>
      <c r="Y15427" s="2"/>
      <c r="Z15427" s="2"/>
    </row>
    <row r="15428">
      <c r="A15428" s="2"/>
      <c r="B15428" s="2"/>
      <c r="C15428" s="2"/>
      <c r="D15428" s="2"/>
      <c r="E15428" s="2"/>
      <c r="F15428" s="2"/>
      <c r="G15428" s="2"/>
      <c r="H15428" s="2"/>
      <c r="I15428" s="2"/>
      <c r="J15428" s="2"/>
      <c r="K15428" s="2"/>
      <c r="L15428" s="2"/>
      <c r="M15428" s="2"/>
      <c r="N15428" s="2"/>
      <c r="O15428" s="2"/>
      <c r="P15428" s="2"/>
      <c r="Q15428" s="2"/>
      <c r="R15428" s="2"/>
      <c r="S15428" s="2"/>
      <c r="T15428" s="2"/>
      <c r="U15428" s="2"/>
      <c r="V15428" s="2"/>
      <c r="W15428" s="2"/>
      <c r="X15428" s="2"/>
      <c r="Y15428" s="2"/>
      <c r="Z15428" s="2"/>
    </row>
    <row r="15429">
      <c r="A15429" s="2"/>
      <c r="B15429" s="2"/>
      <c r="C15429" s="2"/>
      <c r="D15429" s="2"/>
      <c r="E15429" s="2"/>
      <c r="F15429" s="2"/>
      <c r="G15429" s="2"/>
      <c r="H15429" s="2"/>
      <c r="I15429" s="2"/>
      <c r="J15429" s="2"/>
      <c r="K15429" s="2"/>
      <c r="L15429" s="2"/>
      <c r="M15429" s="2"/>
      <c r="N15429" s="2"/>
      <c r="O15429" s="2"/>
      <c r="P15429" s="2"/>
      <c r="Q15429" s="2"/>
      <c r="R15429" s="2"/>
      <c r="S15429" s="2"/>
      <c r="T15429" s="2"/>
      <c r="U15429" s="2"/>
      <c r="V15429" s="2"/>
      <c r="W15429" s="2"/>
      <c r="X15429" s="2"/>
      <c r="Y15429" s="2"/>
      <c r="Z15429" s="2"/>
    </row>
    <row r="15430">
      <c r="A15430" s="2"/>
      <c r="B15430" s="2"/>
      <c r="C15430" s="2"/>
      <c r="D15430" s="2"/>
      <c r="E15430" s="2"/>
      <c r="F15430" s="2"/>
      <c r="G15430" s="2"/>
      <c r="H15430" s="2"/>
      <c r="I15430" s="2"/>
      <c r="J15430" s="2"/>
      <c r="K15430" s="2"/>
      <c r="L15430" s="2"/>
      <c r="M15430" s="2"/>
      <c r="N15430" s="2"/>
      <c r="O15430" s="2"/>
      <c r="P15430" s="2"/>
      <c r="Q15430" s="2"/>
      <c r="R15430" s="2"/>
      <c r="S15430" s="2"/>
      <c r="T15430" s="2"/>
      <c r="U15430" s="2"/>
      <c r="V15430" s="2"/>
      <c r="W15430" s="2"/>
      <c r="X15430" s="2"/>
      <c r="Y15430" s="2"/>
      <c r="Z15430" s="2"/>
    </row>
    <row r="15431">
      <c r="A15431" s="2"/>
      <c r="B15431" s="2"/>
      <c r="C15431" s="2"/>
      <c r="D15431" s="2"/>
      <c r="E15431" s="2"/>
      <c r="F15431" s="2"/>
      <c r="G15431" s="2"/>
      <c r="H15431" s="2"/>
      <c r="I15431" s="2"/>
      <c r="J15431" s="2"/>
      <c r="K15431" s="2"/>
      <c r="L15431" s="2"/>
      <c r="M15431" s="2"/>
      <c r="N15431" s="2"/>
      <c r="O15431" s="2"/>
      <c r="P15431" s="2"/>
      <c r="Q15431" s="2"/>
      <c r="R15431" s="2"/>
      <c r="S15431" s="2"/>
      <c r="T15431" s="2"/>
      <c r="U15431" s="2"/>
      <c r="V15431" s="2"/>
      <c r="W15431" s="2"/>
      <c r="X15431" s="2"/>
      <c r="Y15431" s="2"/>
      <c r="Z15431" s="2"/>
    </row>
    <row r="15432">
      <c r="A15432" s="2"/>
      <c r="B15432" s="2"/>
      <c r="C15432" s="2"/>
      <c r="D15432" s="2"/>
      <c r="E15432" s="2"/>
      <c r="F15432" s="2"/>
      <c r="G15432" s="2"/>
      <c r="H15432" s="2"/>
      <c r="I15432" s="2"/>
      <c r="J15432" s="2"/>
      <c r="K15432" s="2"/>
      <c r="L15432" s="2"/>
      <c r="M15432" s="2"/>
      <c r="N15432" s="2"/>
      <c r="O15432" s="2"/>
      <c r="P15432" s="2"/>
      <c r="Q15432" s="2"/>
      <c r="R15432" s="2"/>
      <c r="S15432" s="2"/>
      <c r="T15432" s="2"/>
      <c r="U15432" s="2"/>
      <c r="V15432" s="2"/>
      <c r="W15432" s="2"/>
      <c r="X15432" s="2"/>
      <c r="Y15432" s="2"/>
      <c r="Z15432" s="2"/>
    </row>
    <row r="15433">
      <c r="A15433" s="2"/>
      <c r="B15433" s="2"/>
      <c r="C15433" s="2"/>
      <c r="D15433" s="2"/>
      <c r="E15433" s="2"/>
      <c r="F15433" s="2"/>
      <c r="G15433" s="2"/>
      <c r="H15433" s="2"/>
      <c r="I15433" s="2"/>
      <c r="J15433" s="2"/>
      <c r="K15433" s="2"/>
      <c r="L15433" s="2"/>
      <c r="M15433" s="2"/>
      <c r="N15433" s="2"/>
      <c r="O15433" s="2"/>
      <c r="P15433" s="2"/>
      <c r="Q15433" s="2"/>
      <c r="R15433" s="2"/>
      <c r="S15433" s="2"/>
      <c r="T15433" s="2"/>
      <c r="U15433" s="2"/>
      <c r="V15433" s="2"/>
      <c r="W15433" s="2"/>
      <c r="X15433" s="2"/>
      <c r="Y15433" s="2"/>
      <c r="Z15433" s="2"/>
    </row>
    <row r="15434">
      <c r="A15434" s="2"/>
      <c r="B15434" s="2"/>
      <c r="C15434" s="2"/>
      <c r="D15434" s="2"/>
      <c r="E15434" s="2"/>
      <c r="F15434" s="2"/>
      <c r="G15434" s="2"/>
      <c r="H15434" s="2"/>
      <c r="I15434" s="2"/>
      <c r="J15434" s="2"/>
      <c r="K15434" s="2"/>
      <c r="L15434" s="2"/>
      <c r="M15434" s="2"/>
      <c r="N15434" s="2"/>
      <c r="O15434" s="2"/>
      <c r="P15434" s="2"/>
      <c r="Q15434" s="2"/>
      <c r="R15434" s="2"/>
      <c r="S15434" s="2"/>
      <c r="T15434" s="2"/>
      <c r="U15434" s="2"/>
      <c r="V15434" s="2"/>
      <c r="W15434" s="2"/>
      <c r="X15434" s="2"/>
      <c r="Y15434" s="2"/>
      <c r="Z15434" s="2"/>
    </row>
    <row r="15435">
      <c r="A15435" s="2"/>
      <c r="B15435" s="2"/>
      <c r="C15435" s="2"/>
      <c r="D15435" s="2"/>
      <c r="E15435" s="2"/>
      <c r="F15435" s="2"/>
      <c r="G15435" s="2"/>
      <c r="H15435" s="2"/>
      <c r="I15435" s="2"/>
      <c r="J15435" s="2"/>
      <c r="K15435" s="2"/>
      <c r="L15435" s="2"/>
      <c r="M15435" s="2"/>
      <c r="N15435" s="2"/>
      <c r="O15435" s="2"/>
      <c r="P15435" s="2"/>
      <c r="Q15435" s="2"/>
      <c r="R15435" s="2"/>
      <c r="S15435" s="2"/>
      <c r="T15435" s="2"/>
      <c r="U15435" s="2"/>
      <c r="V15435" s="2"/>
      <c r="W15435" s="2"/>
      <c r="X15435" s="2"/>
      <c r="Y15435" s="2"/>
      <c r="Z15435" s="2"/>
    </row>
    <row r="15436">
      <c r="A15436" s="2"/>
      <c r="B15436" s="2"/>
      <c r="C15436" s="2"/>
      <c r="D15436" s="2"/>
      <c r="E15436" s="2"/>
      <c r="F15436" s="2"/>
      <c r="G15436" s="2"/>
      <c r="H15436" s="2"/>
      <c r="I15436" s="2"/>
      <c r="J15436" s="2"/>
      <c r="K15436" s="2"/>
      <c r="L15436" s="2"/>
      <c r="M15436" s="2"/>
      <c r="N15436" s="2"/>
      <c r="O15436" s="2"/>
      <c r="P15436" s="2"/>
      <c r="Q15436" s="2"/>
      <c r="R15436" s="2"/>
      <c r="S15436" s="2"/>
      <c r="T15436" s="2"/>
      <c r="U15436" s="2"/>
      <c r="V15436" s="2"/>
      <c r="W15436" s="2"/>
      <c r="X15436" s="2"/>
      <c r="Y15436" s="2"/>
      <c r="Z15436" s="2"/>
    </row>
    <row r="15437">
      <c r="A15437" s="2"/>
      <c r="B15437" s="2"/>
      <c r="C15437" s="2"/>
      <c r="D15437" s="2"/>
      <c r="E15437" s="2"/>
      <c r="F15437" s="2"/>
      <c r="G15437" s="2"/>
      <c r="H15437" s="2"/>
      <c r="I15437" s="2"/>
      <c r="J15437" s="2"/>
      <c r="K15437" s="2"/>
      <c r="L15437" s="2"/>
      <c r="M15437" s="2"/>
      <c r="N15437" s="2"/>
      <c r="O15437" s="2"/>
      <c r="P15437" s="2"/>
      <c r="Q15437" s="2"/>
      <c r="R15437" s="2"/>
      <c r="S15437" s="2"/>
      <c r="T15437" s="2"/>
      <c r="U15437" s="2"/>
      <c r="V15437" s="2"/>
      <c r="W15437" s="2"/>
      <c r="X15437" s="2"/>
      <c r="Y15437" s="2"/>
      <c r="Z15437" s="2"/>
    </row>
    <row r="15438">
      <c r="A15438" s="2"/>
      <c r="B15438" s="2"/>
      <c r="C15438" s="2"/>
      <c r="D15438" s="2"/>
      <c r="E15438" s="2"/>
      <c r="F15438" s="2"/>
      <c r="G15438" s="2"/>
      <c r="H15438" s="2"/>
      <c r="I15438" s="2"/>
      <c r="J15438" s="2"/>
      <c r="K15438" s="2"/>
      <c r="L15438" s="2"/>
      <c r="M15438" s="2"/>
      <c r="N15438" s="2"/>
      <c r="O15438" s="2"/>
      <c r="P15438" s="2"/>
      <c r="Q15438" s="2"/>
      <c r="R15438" s="2"/>
      <c r="S15438" s="2"/>
      <c r="T15438" s="2"/>
      <c r="U15438" s="2"/>
      <c r="V15438" s="2"/>
      <c r="W15438" s="2"/>
      <c r="X15438" s="2"/>
      <c r="Y15438" s="2"/>
      <c r="Z15438" s="2"/>
    </row>
    <row r="15439">
      <c r="A15439" s="2"/>
      <c r="B15439" s="2"/>
      <c r="C15439" s="2"/>
      <c r="D15439" s="2"/>
      <c r="E15439" s="2"/>
      <c r="F15439" s="2"/>
      <c r="G15439" s="2"/>
      <c r="H15439" s="2"/>
      <c r="I15439" s="2"/>
      <c r="J15439" s="2"/>
      <c r="K15439" s="2"/>
      <c r="L15439" s="2"/>
      <c r="M15439" s="2"/>
      <c r="N15439" s="2"/>
      <c r="O15439" s="2"/>
      <c r="P15439" s="2"/>
      <c r="Q15439" s="2"/>
      <c r="R15439" s="2"/>
      <c r="S15439" s="2"/>
      <c r="T15439" s="2"/>
      <c r="U15439" s="2"/>
      <c r="V15439" s="2"/>
      <c r="W15439" s="2"/>
      <c r="X15439" s="2"/>
      <c r="Y15439" s="2"/>
      <c r="Z15439" s="2"/>
    </row>
    <row r="15440">
      <c r="A15440" s="2"/>
      <c r="B15440" s="2"/>
      <c r="C15440" s="2"/>
      <c r="D15440" s="2"/>
      <c r="E15440" s="2"/>
      <c r="F15440" s="2"/>
      <c r="G15440" s="2"/>
      <c r="H15440" s="2"/>
      <c r="I15440" s="2"/>
      <c r="J15440" s="2"/>
      <c r="K15440" s="2"/>
      <c r="L15440" s="2"/>
      <c r="M15440" s="2"/>
      <c r="N15440" s="2"/>
      <c r="O15440" s="2"/>
      <c r="P15440" s="2"/>
      <c r="Q15440" s="2"/>
      <c r="R15440" s="2"/>
      <c r="S15440" s="2"/>
      <c r="T15440" s="2"/>
      <c r="U15440" s="2"/>
      <c r="V15440" s="2"/>
      <c r="W15440" s="2"/>
      <c r="X15440" s="2"/>
      <c r="Y15440" s="2"/>
      <c r="Z15440" s="2"/>
    </row>
    <row r="15441">
      <c r="A15441" s="2"/>
      <c r="B15441" s="2"/>
      <c r="C15441" s="2"/>
      <c r="D15441" s="2"/>
      <c r="E15441" s="2"/>
      <c r="F15441" s="2"/>
      <c r="G15441" s="2"/>
      <c r="H15441" s="2"/>
      <c r="I15441" s="2"/>
      <c r="J15441" s="2"/>
      <c r="K15441" s="2"/>
      <c r="L15441" s="2"/>
      <c r="M15441" s="2"/>
      <c r="N15441" s="2"/>
      <c r="O15441" s="2"/>
      <c r="P15441" s="2"/>
      <c r="Q15441" s="2"/>
      <c r="R15441" s="2"/>
      <c r="S15441" s="2"/>
      <c r="T15441" s="2"/>
      <c r="U15441" s="2"/>
      <c r="V15441" s="2"/>
      <c r="W15441" s="2"/>
      <c r="X15441" s="2"/>
      <c r="Y15441" s="2"/>
      <c r="Z15441" s="2"/>
    </row>
    <row r="15442">
      <c r="A15442" s="2"/>
      <c r="B15442" s="2"/>
      <c r="C15442" s="2"/>
      <c r="D15442" s="2"/>
      <c r="E15442" s="2"/>
      <c r="F15442" s="2"/>
      <c r="G15442" s="2"/>
      <c r="H15442" s="2"/>
      <c r="I15442" s="2"/>
      <c r="J15442" s="2"/>
      <c r="K15442" s="2"/>
      <c r="L15442" s="2"/>
      <c r="M15442" s="2"/>
      <c r="N15442" s="2"/>
      <c r="O15442" s="2"/>
      <c r="P15442" s="2"/>
      <c r="Q15442" s="2"/>
      <c r="R15442" s="2"/>
      <c r="S15442" s="2"/>
      <c r="T15442" s="2"/>
      <c r="U15442" s="2"/>
      <c r="V15442" s="2"/>
      <c r="W15442" s="2"/>
      <c r="X15442" s="2"/>
      <c r="Y15442" s="2"/>
      <c r="Z15442" s="2"/>
    </row>
    <row r="15443">
      <c r="A15443" s="2"/>
      <c r="B15443" s="2"/>
      <c r="C15443" s="2"/>
      <c r="D15443" s="2"/>
      <c r="E15443" s="2"/>
      <c r="F15443" s="2"/>
      <c r="G15443" s="2"/>
      <c r="H15443" s="2"/>
      <c r="I15443" s="2"/>
      <c r="J15443" s="2"/>
      <c r="K15443" s="2"/>
      <c r="L15443" s="2"/>
      <c r="M15443" s="2"/>
      <c r="N15443" s="2"/>
      <c r="O15443" s="2"/>
      <c r="P15443" s="2"/>
      <c r="Q15443" s="2"/>
      <c r="R15443" s="2"/>
      <c r="S15443" s="2"/>
      <c r="T15443" s="2"/>
      <c r="U15443" s="2"/>
      <c r="V15443" s="2"/>
      <c r="W15443" s="2"/>
      <c r="X15443" s="2"/>
      <c r="Y15443" s="2"/>
      <c r="Z15443" s="2"/>
    </row>
    <row r="15444">
      <c r="A15444" s="2"/>
      <c r="B15444" s="2"/>
      <c r="C15444" s="2"/>
      <c r="D15444" s="2"/>
      <c r="E15444" s="2"/>
      <c r="F15444" s="2"/>
      <c r="G15444" s="2"/>
      <c r="H15444" s="2"/>
      <c r="I15444" s="2"/>
      <c r="J15444" s="2"/>
      <c r="K15444" s="2"/>
      <c r="L15444" s="2"/>
      <c r="M15444" s="2"/>
      <c r="N15444" s="2"/>
      <c r="O15444" s="2"/>
      <c r="P15444" s="2"/>
      <c r="Q15444" s="2"/>
      <c r="R15444" s="2"/>
      <c r="S15444" s="2"/>
      <c r="T15444" s="2"/>
      <c r="U15444" s="2"/>
      <c r="V15444" s="2"/>
      <c r="W15444" s="2"/>
      <c r="X15444" s="2"/>
      <c r="Y15444" s="2"/>
      <c r="Z15444" s="2"/>
    </row>
    <row r="15445">
      <c r="A15445" s="2"/>
      <c r="B15445" s="2"/>
      <c r="C15445" s="2"/>
      <c r="D15445" s="2"/>
      <c r="E15445" s="2"/>
      <c r="F15445" s="2"/>
      <c r="G15445" s="2"/>
      <c r="H15445" s="2"/>
      <c r="I15445" s="2"/>
      <c r="J15445" s="2"/>
      <c r="K15445" s="2"/>
      <c r="L15445" s="2"/>
      <c r="M15445" s="2"/>
      <c r="N15445" s="2"/>
      <c r="O15445" s="2"/>
      <c r="P15445" s="2"/>
      <c r="Q15445" s="2"/>
      <c r="R15445" s="2"/>
      <c r="S15445" s="2"/>
      <c r="T15445" s="2"/>
      <c r="U15445" s="2"/>
      <c r="V15445" s="2"/>
      <c r="W15445" s="2"/>
      <c r="X15445" s="2"/>
      <c r="Y15445" s="2"/>
      <c r="Z15445" s="2"/>
    </row>
    <row r="15446">
      <c r="A15446" s="2"/>
      <c r="B15446" s="2"/>
      <c r="C15446" s="2"/>
      <c r="D15446" s="2"/>
      <c r="E15446" s="2"/>
      <c r="F15446" s="2"/>
      <c r="G15446" s="2"/>
      <c r="H15446" s="2"/>
      <c r="I15446" s="2"/>
      <c r="J15446" s="2"/>
      <c r="K15446" s="2"/>
      <c r="L15446" s="2"/>
      <c r="M15446" s="2"/>
      <c r="N15446" s="2"/>
      <c r="O15446" s="2"/>
      <c r="P15446" s="2"/>
      <c r="Q15446" s="2"/>
      <c r="R15446" s="2"/>
      <c r="S15446" s="2"/>
      <c r="T15446" s="2"/>
      <c r="U15446" s="2"/>
      <c r="V15446" s="2"/>
      <c r="W15446" s="2"/>
      <c r="X15446" s="2"/>
      <c r="Y15446" s="2"/>
      <c r="Z15446" s="2"/>
    </row>
    <row r="15447">
      <c r="A15447" s="2"/>
      <c r="B15447" s="2"/>
      <c r="C15447" s="2"/>
      <c r="D15447" s="2"/>
      <c r="E15447" s="2"/>
      <c r="F15447" s="2"/>
      <c r="G15447" s="2"/>
      <c r="H15447" s="2"/>
      <c r="I15447" s="2"/>
      <c r="J15447" s="2"/>
      <c r="K15447" s="2"/>
      <c r="L15447" s="2"/>
      <c r="M15447" s="2"/>
      <c r="N15447" s="2"/>
      <c r="O15447" s="2"/>
      <c r="P15447" s="2"/>
      <c r="Q15447" s="2"/>
      <c r="R15447" s="2"/>
      <c r="S15447" s="2"/>
      <c r="T15447" s="2"/>
      <c r="U15447" s="2"/>
      <c r="V15447" s="2"/>
      <c r="W15447" s="2"/>
      <c r="X15447" s="2"/>
      <c r="Y15447" s="2"/>
      <c r="Z15447" s="2"/>
    </row>
    <row r="15448">
      <c r="A15448" s="2"/>
      <c r="B15448" s="2"/>
      <c r="C15448" s="2"/>
      <c r="D15448" s="2"/>
      <c r="E15448" s="2"/>
      <c r="F15448" s="2"/>
      <c r="G15448" s="2"/>
      <c r="H15448" s="2"/>
      <c r="I15448" s="2"/>
      <c r="J15448" s="2"/>
      <c r="K15448" s="2"/>
      <c r="L15448" s="2"/>
      <c r="M15448" s="2"/>
      <c r="N15448" s="2"/>
      <c r="O15448" s="2"/>
      <c r="P15448" s="2"/>
      <c r="Q15448" s="2"/>
      <c r="R15448" s="2"/>
      <c r="S15448" s="2"/>
      <c r="T15448" s="2"/>
      <c r="U15448" s="2"/>
      <c r="V15448" s="2"/>
      <c r="W15448" s="2"/>
      <c r="X15448" s="2"/>
      <c r="Y15448" s="2"/>
      <c r="Z15448" s="2"/>
    </row>
    <row r="15449">
      <c r="A15449" s="2"/>
      <c r="B15449" s="2"/>
      <c r="C15449" s="2"/>
      <c r="D15449" s="2"/>
      <c r="E15449" s="2"/>
      <c r="F15449" s="2"/>
      <c r="G15449" s="2"/>
      <c r="H15449" s="2"/>
      <c r="I15449" s="2"/>
      <c r="J15449" s="2"/>
      <c r="K15449" s="2"/>
      <c r="L15449" s="2"/>
      <c r="M15449" s="2"/>
      <c r="N15449" s="2"/>
      <c r="O15449" s="2"/>
      <c r="P15449" s="2"/>
      <c r="Q15449" s="2"/>
      <c r="R15449" s="2"/>
      <c r="S15449" s="2"/>
      <c r="T15449" s="2"/>
      <c r="U15449" s="2"/>
      <c r="V15449" s="2"/>
      <c r="W15449" s="2"/>
      <c r="X15449" s="2"/>
      <c r="Y15449" s="2"/>
      <c r="Z15449" s="2"/>
    </row>
    <row r="15450">
      <c r="A15450" s="2"/>
      <c r="B15450" s="2"/>
      <c r="C15450" s="2"/>
      <c r="D15450" s="2"/>
      <c r="E15450" s="2"/>
      <c r="F15450" s="2"/>
      <c r="G15450" s="2"/>
      <c r="H15450" s="2"/>
      <c r="I15450" s="2"/>
      <c r="J15450" s="2"/>
      <c r="K15450" s="2"/>
      <c r="L15450" s="2"/>
      <c r="M15450" s="2"/>
      <c r="N15450" s="2"/>
      <c r="O15450" s="2"/>
      <c r="P15450" s="2"/>
      <c r="Q15450" s="2"/>
      <c r="R15450" s="2"/>
      <c r="S15450" s="2"/>
      <c r="T15450" s="2"/>
      <c r="U15450" s="2"/>
      <c r="V15450" s="2"/>
      <c r="W15450" s="2"/>
      <c r="X15450" s="2"/>
      <c r="Y15450" s="2"/>
      <c r="Z15450" s="2"/>
    </row>
    <row r="15451">
      <c r="A15451" s="2"/>
      <c r="B15451" s="2"/>
      <c r="C15451" s="2"/>
      <c r="D15451" s="2"/>
      <c r="E15451" s="2"/>
      <c r="F15451" s="2"/>
      <c r="G15451" s="2"/>
      <c r="H15451" s="2"/>
      <c r="I15451" s="2"/>
      <c r="J15451" s="2"/>
      <c r="K15451" s="2"/>
      <c r="L15451" s="2"/>
      <c r="M15451" s="2"/>
      <c r="N15451" s="2"/>
      <c r="O15451" s="2"/>
      <c r="P15451" s="2"/>
      <c r="Q15451" s="2"/>
      <c r="R15451" s="2"/>
      <c r="S15451" s="2"/>
      <c r="T15451" s="2"/>
      <c r="U15451" s="2"/>
      <c r="V15451" s="2"/>
      <c r="W15451" s="2"/>
      <c r="X15451" s="2"/>
      <c r="Y15451" s="2"/>
      <c r="Z15451" s="2"/>
    </row>
    <row r="15452">
      <c r="A15452" s="2"/>
      <c r="B15452" s="2"/>
      <c r="C15452" s="2"/>
      <c r="D15452" s="2"/>
      <c r="E15452" s="2"/>
      <c r="F15452" s="2"/>
      <c r="G15452" s="2"/>
      <c r="H15452" s="2"/>
      <c r="I15452" s="2"/>
      <c r="J15452" s="2"/>
      <c r="K15452" s="2"/>
      <c r="L15452" s="2"/>
      <c r="M15452" s="2"/>
      <c r="N15452" s="2"/>
      <c r="O15452" s="2"/>
      <c r="P15452" s="2"/>
      <c r="Q15452" s="2"/>
      <c r="R15452" s="2"/>
      <c r="S15452" s="2"/>
      <c r="T15452" s="2"/>
      <c r="U15452" s="2"/>
      <c r="V15452" s="2"/>
      <c r="W15452" s="2"/>
      <c r="X15452" s="2"/>
      <c r="Y15452" s="2"/>
      <c r="Z15452" s="2"/>
    </row>
    <row r="15453">
      <c r="A15453" s="2"/>
      <c r="B15453" s="2"/>
      <c r="C15453" s="2"/>
      <c r="D15453" s="2"/>
      <c r="E15453" s="2"/>
      <c r="F15453" s="2"/>
      <c r="G15453" s="2"/>
      <c r="H15453" s="2"/>
      <c r="I15453" s="2"/>
      <c r="J15453" s="2"/>
      <c r="K15453" s="2"/>
      <c r="L15453" s="2"/>
      <c r="M15453" s="2"/>
      <c r="N15453" s="2"/>
      <c r="O15453" s="2"/>
      <c r="P15453" s="2"/>
      <c r="Q15453" s="2"/>
      <c r="R15453" s="2"/>
      <c r="S15453" s="2"/>
      <c r="T15453" s="2"/>
      <c r="U15453" s="2"/>
      <c r="V15453" s="2"/>
      <c r="W15453" s="2"/>
      <c r="X15453" s="2"/>
      <c r="Y15453" s="2"/>
      <c r="Z15453" s="2"/>
    </row>
    <row r="15454">
      <c r="A15454" s="2"/>
      <c r="B15454" s="2"/>
      <c r="C15454" s="2"/>
      <c r="D15454" s="2"/>
      <c r="E15454" s="2"/>
      <c r="F15454" s="2"/>
      <c r="G15454" s="2"/>
      <c r="H15454" s="2"/>
      <c r="I15454" s="2"/>
      <c r="J15454" s="2"/>
      <c r="K15454" s="2"/>
      <c r="L15454" s="2"/>
      <c r="M15454" s="2"/>
      <c r="N15454" s="2"/>
      <c r="O15454" s="2"/>
      <c r="P15454" s="2"/>
      <c r="Q15454" s="2"/>
      <c r="R15454" s="2"/>
      <c r="S15454" s="2"/>
      <c r="T15454" s="2"/>
      <c r="U15454" s="2"/>
      <c r="V15454" s="2"/>
      <c r="W15454" s="2"/>
      <c r="X15454" s="2"/>
      <c r="Y15454" s="2"/>
      <c r="Z15454" s="2"/>
    </row>
    <row r="15455">
      <c r="A15455" s="2"/>
      <c r="B15455" s="2"/>
      <c r="C15455" s="2"/>
      <c r="D15455" s="2"/>
      <c r="E15455" s="2"/>
      <c r="F15455" s="2"/>
      <c r="G15455" s="2"/>
      <c r="H15455" s="2"/>
      <c r="I15455" s="2"/>
      <c r="J15455" s="2"/>
      <c r="K15455" s="2"/>
      <c r="L15455" s="2"/>
      <c r="M15455" s="2"/>
      <c r="N15455" s="2"/>
      <c r="O15455" s="2"/>
      <c r="P15455" s="2"/>
      <c r="Q15455" s="2"/>
      <c r="R15455" s="2"/>
      <c r="S15455" s="2"/>
      <c r="T15455" s="2"/>
      <c r="U15455" s="2"/>
      <c r="V15455" s="2"/>
      <c r="W15455" s="2"/>
      <c r="X15455" s="2"/>
      <c r="Y15455" s="2"/>
      <c r="Z15455" s="2"/>
    </row>
    <row r="15456">
      <c r="A15456" s="2"/>
      <c r="B15456" s="2"/>
      <c r="C15456" s="2"/>
      <c r="D15456" s="2"/>
      <c r="E15456" s="2"/>
      <c r="F15456" s="2"/>
      <c r="G15456" s="2"/>
      <c r="H15456" s="2"/>
      <c r="I15456" s="2"/>
      <c r="J15456" s="2"/>
      <c r="K15456" s="2"/>
      <c r="L15456" s="2"/>
      <c r="M15456" s="2"/>
      <c r="N15456" s="2"/>
      <c r="O15456" s="2"/>
      <c r="P15456" s="2"/>
      <c r="Q15456" s="2"/>
      <c r="R15456" s="2"/>
      <c r="S15456" s="2"/>
      <c r="T15456" s="2"/>
      <c r="U15456" s="2"/>
      <c r="V15456" s="2"/>
      <c r="W15456" s="2"/>
      <c r="X15456" s="2"/>
      <c r="Y15456" s="2"/>
      <c r="Z15456" s="2"/>
    </row>
    <row r="15457">
      <c r="A15457" s="2"/>
      <c r="B15457" s="2"/>
      <c r="C15457" s="2"/>
      <c r="D15457" s="2"/>
      <c r="E15457" s="2"/>
      <c r="F15457" s="2"/>
      <c r="G15457" s="2"/>
      <c r="H15457" s="2"/>
      <c r="I15457" s="2"/>
      <c r="J15457" s="2"/>
      <c r="K15457" s="2"/>
      <c r="L15457" s="2"/>
      <c r="M15457" s="2"/>
      <c r="N15457" s="2"/>
      <c r="O15457" s="2"/>
      <c r="P15457" s="2"/>
      <c r="Q15457" s="2"/>
      <c r="R15457" s="2"/>
      <c r="S15457" s="2"/>
      <c r="T15457" s="2"/>
      <c r="U15457" s="2"/>
      <c r="V15457" s="2"/>
      <c r="W15457" s="2"/>
      <c r="X15457" s="2"/>
      <c r="Y15457" s="2"/>
      <c r="Z15457" s="2"/>
    </row>
    <row r="15458">
      <c r="A15458" s="2"/>
      <c r="B15458" s="2"/>
      <c r="C15458" s="2"/>
      <c r="D15458" s="2"/>
      <c r="E15458" s="2"/>
      <c r="F15458" s="2"/>
      <c r="G15458" s="2"/>
      <c r="H15458" s="2"/>
      <c r="I15458" s="2"/>
      <c r="J15458" s="2"/>
      <c r="K15458" s="2"/>
      <c r="L15458" s="2"/>
      <c r="M15458" s="2"/>
      <c r="N15458" s="2"/>
      <c r="O15458" s="2"/>
      <c r="P15458" s="2"/>
      <c r="Q15458" s="2"/>
      <c r="R15458" s="2"/>
      <c r="S15458" s="2"/>
      <c r="T15458" s="2"/>
      <c r="U15458" s="2"/>
      <c r="V15458" s="2"/>
      <c r="W15458" s="2"/>
      <c r="X15458" s="2"/>
      <c r="Y15458" s="2"/>
      <c r="Z15458" s="2"/>
    </row>
    <row r="15459">
      <c r="A15459" s="2"/>
      <c r="B15459" s="2"/>
      <c r="C15459" s="2"/>
      <c r="D15459" s="2"/>
      <c r="E15459" s="2"/>
      <c r="F15459" s="2"/>
      <c r="G15459" s="2"/>
      <c r="H15459" s="2"/>
      <c r="I15459" s="2"/>
      <c r="J15459" s="2"/>
      <c r="K15459" s="2"/>
      <c r="L15459" s="2"/>
      <c r="M15459" s="2"/>
      <c r="N15459" s="2"/>
      <c r="O15459" s="2"/>
      <c r="P15459" s="2"/>
      <c r="Q15459" s="2"/>
      <c r="R15459" s="2"/>
      <c r="S15459" s="2"/>
      <c r="T15459" s="2"/>
      <c r="U15459" s="2"/>
      <c r="V15459" s="2"/>
      <c r="W15459" s="2"/>
      <c r="X15459" s="2"/>
      <c r="Y15459" s="2"/>
      <c r="Z15459" s="2"/>
    </row>
    <row r="15460">
      <c r="A15460" s="2"/>
      <c r="B15460" s="2"/>
      <c r="C15460" s="2"/>
      <c r="D15460" s="2"/>
      <c r="E15460" s="2"/>
      <c r="F15460" s="2"/>
      <c r="G15460" s="2"/>
      <c r="H15460" s="2"/>
      <c r="I15460" s="2"/>
      <c r="J15460" s="2"/>
      <c r="K15460" s="2"/>
      <c r="L15460" s="2"/>
      <c r="M15460" s="2"/>
      <c r="N15460" s="2"/>
      <c r="O15460" s="2"/>
      <c r="P15460" s="2"/>
      <c r="Q15460" s="2"/>
      <c r="R15460" s="2"/>
      <c r="S15460" s="2"/>
      <c r="T15460" s="2"/>
      <c r="U15460" s="2"/>
      <c r="V15460" s="2"/>
      <c r="W15460" s="2"/>
      <c r="X15460" s="2"/>
      <c r="Y15460" s="2"/>
      <c r="Z15460" s="2"/>
    </row>
    <row r="15461">
      <c r="A15461" s="2"/>
      <c r="B15461" s="2"/>
      <c r="C15461" s="2"/>
      <c r="D15461" s="2"/>
      <c r="E15461" s="2"/>
      <c r="F15461" s="2"/>
      <c r="G15461" s="2"/>
      <c r="H15461" s="2"/>
      <c r="I15461" s="2"/>
      <c r="J15461" s="2"/>
      <c r="K15461" s="2"/>
      <c r="L15461" s="2"/>
      <c r="M15461" s="2"/>
      <c r="N15461" s="2"/>
      <c r="O15461" s="2"/>
      <c r="P15461" s="2"/>
      <c r="Q15461" s="2"/>
      <c r="R15461" s="2"/>
      <c r="S15461" s="2"/>
      <c r="T15461" s="2"/>
      <c r="U15461" s="2"/>
      <c r="V15461" s="2"/>
      <c r="W15461" s="2"/>
      <c r="X15461" s="2"/>
      <c r="Y15461" s="2"/>
      <c r="Z15461" s="2"/>
    </row>
    <row r="15462">
      <c r="A15462" s="2"/>
      <c r="B15462" s="2"/>
      <c r="C15462" s="2"/>
      <c r="D15462" s="2"/>
      <c r="E15462" s="2"/>
      <c r="F15462" s="2"/>
      <c r="G15462" s="2"/>
      <c r="H15462" s="2"/>
      <c r="I15462" s="2"/>
      <c r="J15462" s="2"/>
      <c r="K15462" s="2"/>
      <c r="L15462" s="2"/>
      <c r="M15462" s="2"/>
      <c r="N15462" s="2"/>
      <c r="O15462" s="2"/>
      <c r="P15462" s="2"/>
      <c r="Q15462" s="2"/>
      <c r="R15462" s="2"/>
      <c r="S15462" s="2"/>
      <c r="T15462" s="2"/>
      <c r="U15462" s="2"/>
      <c r="V15462" s="2"/>
      <c r="W15462" s="2"/>
      <c r="X15462" s="2"/>
      <c r="Y15462" s="2"/>
      <c r="Z15462" s="2"/>
    </row>
    <row r="15463">
      <c r="A15463" s="2"/>
      <c r="B15463" s="2"/>
      <c r="C15463" s="2"/>
      <c r="D15463" s="2"/>
      <c r="E15463" s="2"/>
      <c r="F15463" s="2"/>
      <c r="G15463" s="2"/>
      <c r="H15463" s="2"/>
      <c r="I15463" s="2"/>
      <c r="J15463" s="2"/>
      <c r="K15463" s="2"/>
      <c r="L15463" s="2"/>
      <c r="M15463" s="2"/>
      <c r="N15463" s="2"/>
      <c r="O15463" s="2"/>
      <c r="P15463" s="2"/>
      <c r="Q15463" s="2"/>
      <c r="R15463" s="2"/>
      <c r="S15463" s="2"/>
      <c r="T15463" s="2"/>
      <c r="U15463" s="2"/>
      <c r="V15463" s="2"/>
      <c r="W15463" s="2"/>
      <c r="X15463" s="2"/>
      <c r="Y15463" s="2"/>
      <c r="Z15463" s="2"/>
    </row>
    <row r="15464">
      <c r="A15464" s="2"/>
      <c r="B15464" s="2"/>
      <c r="C15464" s="2"/>
      <c r="D15464" s="2"/>
      <c r="E15464" s="2"/>
      <c r="F15464" s="2"/>
      <c r="G15464" s="2"/>
      <c r="H15464" s="2"/>
      <c r="I15464" s="2"/>
      <c r="J15464" s="2"/>
      <c r="K15464" s="2"/>
      <c r="L15464" s="2"/>
      <c r="M15464" s="2"/>
      <c r="N15464" s="2"/>
      <c r="O15464" s="2"/>
      <c r="P15464" s="2"/>
      <c r="Q15464" s="2"/>
      <c r="R15464" s="2"/>
      <c r="S15464" s="2"/>
      <c r="T15464" s="2"/>
      <c r="U15464" s="2"/>
      <c r="V15464" s="2"/>
      <c r="W15464" s="2"/>
      <c r="X15464" s="2"/>
      <c r="Y15464" s="2"/>
      <c r="Z15464" s="2"/>
    </row>
    <row r="15465">
      <c r="A15465" s="2"/>
      <c r="B15465" s="2"/>
      <c r="C15465" s="2"/>
      <c r="D15465" s="2"/>
      <c r="E15465" s="2"/>
      <c r="F15465" s="2"/>
      <c r="G15465" s="2"/>
      <c r="H15465" s="2"/>
      <c r="I15465" s="2"/>
      <c r="J15465" s="2"/>
      <c r="K15465" s="2"/>
      <c r="L15465" s="2"/>
      <c r="M15465" s="2"/>
      <c r="N15465" s="2"/>
      <c r="O15465" s="2"/>
      <c r="P15465" s="2"/>
      <c r="Q15465" s="2"/>
      <c r="R15465" s="2"/>
      <c r="S15465" s="2"/>
      <c r="T15465" s="2"/>
      <c r="U15465" s="2"/>
      <c r="V15465" s="2"/>
      <c r="W15465" s="2"/>
      <c r="X15465" s="2"/>
      <c r="Y15465" s="2"/>
      <c r="Z15465" s="2"/>
    </row>
    <row r="15466">
      <c r="A15466" s="2"/>
      <c r="B15466" s="2"/>
      <c r="C15466" s="2"/>
      <c r="D15466" s="2"/>
      <c r="E15466" s="2"/>
      <c r="F15466" s="2"/>
      <c r="G15466" s="2"/>
      <c r="H15466" s="2"/>
      <c r="I15466" s="2"/>
      <c r="J15466" s="2"/>
      <c r="K15466" s="2"/>
      <c r="L15466" s="2"/>
      <c r="M15466" s="2"/>
      <c r="N15466" s="2"/>
      <c r="O15466" s="2"/>
      <c r="P15466" s="2"/>
      <c r="Q15466" s="2"/>
      <c r="R15466" s="2"/>
      <c r="S15466" s="2"/>
      <c r="T15466" s="2"/>
      <c r="U15466" s="2"/>
      <c r="V15466" s="2"/>
      <c r="W15466" s="2"/>
      <c r="X15466" s="2"/>
      <c r="Y15466" s="2"/>
      <c r="Z15466" s="2"/>
    </row>
    <row r="15467">
      <c r="A15467" s="2"/>
      <c r="B15467" s="2"/>
      <c r="C15467" s="2"/>
      <c r="D15467" s="2"/>
      <c r="E15467" s="2"/>
      <c r="F15467" s="2"/>
      <c r="G15467" s="2"/>
      <c r="H15467" s="2"/>
      <c r="I15467" s="2"/>
      <c r="J15467" s="2"/>
      <c r="K15467" s="2"/>
      <c r="L15467" s="2"/>
      <c r="M15467" s="2"/>
      <c r="N15467" s="2"/>
      <c r="O15467" s="2"/>
      <c r="P15467" s="2"/>
      <c r="Q15467" s="2"/>
      <c r="R15467" s="2"/>
      <c r="S15467" s="2"/>
      <c r="T15467" s="2"/>
      <c r="U15467" s="2"/>
      <c r="V15467" s="2"/>
      <c r="W15467" s="2"/>
      <c r="X15467" s="2"/>
      <c r="Y15467" s="2"/>
      <c r="Z15467" s="2"/>
    </row>
    <row r="15468">
      <c r="A15468" s="2"/>
      <c r="B15468" s="2"/>
      <c r="C15468" s="2"/>
      <c r="D15468" s="2"/>
      <c r="E15468" s="2"/>
      <c r="F15468" s="2"/>
      <c r="G15468" s="2"/>
      <c r="H15468" s="2"/>
      <c r="I15468" s="2"/>
      <c r="J15468" s="2"/>
      <c r="K15468" s="2"/>
      <c r="L15468" s="2"/>
      <c r="M15468" s="2"/>
      <c r="N15468" s="2"/>
      <c r="O15468" s="2"/>
      <c r="P15468" s="2"/>
      <c r="Q15468" s="2"/>
      <c r="R15468" s="2"/>
      <c r="S15468" s="2"/>
      <c r="T15468" s="2"/>
      <c r="U15468" s="2"/>
      <c r="V15468" s="2"/>
      <c r="W15468" s="2"/>
      <c r="X15468" s="2"/>
      <c r="Y15468" s="2"/>
      <c r="Z15468" s="2"/>
    </row>
    <row r="15469">
      <c r="A15469" s="2"/>
      <c r="B15469" s="2"/>
      <c r="C15469" s="2"/>
      <c r="D15469" s="2"/>
      <c r="E15469" s="2"/>
      <c r="F15469" s="2"/>
      <c r="G15469" s="2"/>
      <c r="H15469" s="2"/>
      <c r="I15469" s="2"/>
      <c r="J15469" s="2"/>
      <c r="K15469" s="2"/>
      <c r="L15469" s="2"/>
      <c r="M15469" s="2"/>
      <c r="N15469" s="2"/>
      <c r="O15469" s="2"/>
      <c r="P15469" s="2"/>
      <c r="Q15469" s="2"/>
      <c r="R15469" s="2"/>
      <c r="S15469" s="2"/>
      <c r="T15469" s="2"/>
      <c r="U15469" s="2"/>
      <c r="V15469" s="2"/>
      <c r="W15469" s="2"/>
      <c r="X15469" s="2"/>
      <c r="Y15469" s="2"/>
      <c r="Z15469" s="2"/>
    </row>
    <row r="15470">
      <c r="A15470" s="2"/>
      <c r="B15470" s="2"/>
      <c r="C15470" s="2"/>
      <c r="D15470" s="2"/>
      <c r="E15470" s="2"/>
      <c r="F15470" s="2"/>
      <c r="G15470" s="2"/>
      <c r="H15470" s="2"/>
      <c r="I15470" s="2"/>
      <c r="J15470" s="2"/>
      <c r="K15470" s="2"/>
      <c r="L15470" s="2"/>
      <c r="M15470" s="2"/>
      <c r="N15470" s="2"/>
      <c r="O15470" s="2"/>
      <c r="P15470" s="2"/>
      <c r="Q15470" s="2"/>
      <c r="R15470" s="2"/>
      <c r="S15470" s="2"/>
      <c r="T15470" s="2"/>
      <c r="U15470" s="2"/>
      <c r="V15470" s="2"/>
      <c r="W15470" s="2"/>
      <c r="X15470" s="2"/>
      <c r="Y15470" s="2"/>
      <c r="Z15470" s="2"/>
    </row>
    <row r="15471">
      <c r="A15471" s="2"/>
      <c r="B15471" s="2"/>
      <c r="C15471" s="2"/>
      <c r="D15471" s="2"/>
      <c r="E15471" s="2"/>
      <c r="F15471" s="2"/>
      <c r="G15471" s="2"/>
      <c r="H15471" s="2"/>
      <c r="I15471" s="2"/>
      <c r="J15471" s="2"/>
      <c r="K15471" s="2"/>
      <c r="L15471" s="2"/>
      <c r="M15471" s="2"/>
      <c r="N15471" s="2"/>
      <c r="O15471" s="2"/>
      <c r="P15471" s="2"/>
      <c r="Q15471" s="2"/>
      <c r="R15471" s="2"/>
      <c r="S15471" s="2"/>
      <c r="T15471" s="2"/>
      <c r="U15471" s="2"/>
      <c r="V15471" s="2"/>
      <c r="W15471" s="2"/>
      <c r="X15471" s="2"/>
      <c r="Y15471" s="2"/>
      <c r="Z15471" s="2"/>
    </row>
    <row r="15472">
      <c r="A15472" s="2"/>
      <c r="B15472" s="2"/>
      <c r="C15472" s="2"/>
      <c r="D15472" s="2"/>
      <c r="E15472" s="2"/>
      <c r="F15472" s="2"/>
      <c r="G15472" s="2"/>
      <c r="H15472" s="2"/>
      <c r="I15472" s="2"/>
      <c r="J15472" s="2"/>
      <c r="K15472" s="2"/>
      <c r="L15472" s="2"/>
      <c r="M15472" s="2"/>
      <c r="N15472" s="2"/>
      <c r="O15472" s="2"/>
      <c r="P15472" s="2"/>
      <c r="Q15472" s="2"/>
      <c r="R15472" s="2"/>
      <c r="S15472" s="2"/>
      <c r="T15472" s="2"/>
      <c r="U15472" s="2"/>
      <c r="V15472" s="2"/>
      <c r="W15472" s="2"/>
      <c r="X15472" s="2"/>
      <c r="Y15472" s="2"/>
      <c r="Z15472" s="2"/>
    </row>
    <row r="15473">
      <c r="A15473" s="2"/>
      <c r="B15473" s="2"/>
      <c r="C15473" s="2"/>
      <c r="D15473" s="2"/>
      <c r="E15473" s="2"/>
      <c r="F15473" s="2"/>
      <c r="G15473" s="2"/>
      <c r="H15473" s="2"/>
      <c r="I15473" s="2"/>
      <c r="J15473" s="2"/>
      <c r="K15473" s="2"/>
      <c r="L15473" s="2"/>
      <c r="M15473" s="2"/>
      <c r="N15473" s="2"/>
      <c r="O15473" s="2"/>
      <c r="P15473" s="2"/>
      <c r="Q15473" s="2"/>
      <c r="R15473" s="2"/>
      <c r="S15473" s="2"/>
      <c r="T15473" s="2"/>
      <c r="U15473" s="2"/>
      <c r="V15473" s="2"/>
      <c r="W15473" s="2"/>
      <c r="X15473" s="2"/>
      <c r="Y15473" s="2"/>
      <c r="Z15473" s="2"/>
    </row>
    <row r="15474">
      <c r="A15474" s="2"/>
      <c r="B15474" s="2"/>
      <c r="C15474" s="2"/>
      <c r="D15474" s="2"/>
      <c r="E15474" s="2"/>
      <c r="F15474" s="2"/>
      <c r="G15474" s="2"/>
      <c r="H15474" s="2"/>
      <c r="I15474" s="2"/>
      <c r="J15474" s="2"/>
      <c r="K15474" s="2"/>
      <c r="L15474" s="2"/>
      <c r="M15474" s="2"/>
      <c r="N15474" s="2"/>
      <c r="O15474" s="2"/>
      <c r="P15474" s="2"/>
      <c r="Q15474" s="2"/>
      <c r="R15474" s="2"/>
      <c r="S15474" s="2"/>
      <c r="T15474" s="2"/>
      <c r="U15474" s="2"/>
      <c r="V15474" s="2"/>
      <c r="W15474" s="2"/>
      <c r="X15474" s="2"/>
      <c r="Y15474" s="2"/>
      <c r="Z15474" s="2"/>
    </row>
    <row r="15475">
      <c r="A15475" s="2"/>
      <c r="B15475" s="2"/>
      <c r="C15475" s="2"/>
      <c r="D15475" s="2"/>
      <c r="E15475" s="2"/>
      <c r="F15475" s="2"/>
      <c r="G15475" s="2"/>
      <c r="H15475" s="2"/>
      <c r="I15475" s="2"/>
      <c r="J15475" s="2"/>
      <c r="K15475" s="2"/>
      <c r="L15475" s="2"/>
      <c r="M15475" s="2"/>
      <c r="N15475" s="2"/>
      <c r="O15475" s="2"/>
      <c r="P15475" s="2"/>
      <c r="Q15475" s="2"/>
      <c r="R15475" s="2"/>
      <c r="S15475" s="2"/>
      <c r="T15475" s="2"/>
      <c r="U15475" s="2"/>
      <c r="V15475" s="2"/>
      <c r="W15475" s="2"/>
      <c r="X15475" s="2"/>
      <c r="Y15475" s="2"/>
      <c r="Z15475" s="2"/>
    </row>
    <row r="15476">
      <c r="A15476" s="2"/>
      <c r="B15476" s="2"/>
      <c r="C15476" s="2"/>
      <c r="D15476" s="2"/>
      <c r="E15476" s="2"/>
      <c r="F15476" s="2"/>
      <c r="G15476" s="2"/>
      <c r="H15476" s="2"/>
      <c r="I15476" s="2"/>
      <c r="J15476" s="2"/>
      <c r="K15476" s="2"/>
      <c r="L15476" s="2"/>
      <c r="M15476" s="2"/>
      <c r="N15476" s="2"/>
      <c r="O15476" s="2"/>
      <c r="P15476" s="2"/>
      <c r="Q15476" s="2"/>
      <c r="R15476" s="2"/>
      <c r="S15476" s="2"/>
      <c r="T15476" s="2"/>
      <c r="U15476" s="2"/>
      <c r="V15476" s="2"/>
      <c r="W15476" s="2"/>
      <c r="X15476" s="2"/>
      <c r="Y15476" s="2"/>
      <c r="Z15476" s="2"/>
    </row>
    <row r="15477">
      <c r="A15477" s="2"/>
      <c r="B15477" s="2"/>
      <c r="C15477" s="2"/>
      <c r="D15477" s="2"/>
      <c r="E15477" s="2"/>
      <c r="F15477" s="2"/>
      <c r="G15477" s="2"/>
      <c r="H15477" s="2"/>
      <c r="I15477" s="2"/>
      <c r="J15477" s="2"/>
      <c r="K15477" s="2"/>
      <c r="L15477" s="2"/>
      <c r="M15477" s="2"/>
      <c r="N15477" s="2"/>
      <c r="O15477" s="2"/>
      <c r="P15477" s="2"/>
      <c r="Q15477" s="2"/>
      <c r="R15477" s="2"/>
      <c r="S15477" s="2"/>
      <c r="T15477" s="2"/>
      <c r="U15477" s="2"/>
      <c r="V15477" s="2"/>
      <c r="W15477" s="2"/>
      <c r="X15477" s="2"/>
      <c r="Y15477" s="2"/>
      <c r="Z15477" s="2"/>
    </row>
    <row r="15478">
      <c r="A15478" s="2"/>
      <c r="B15478" s="2"/>
      <c r="C15478" s="2"/>
      <c r="D15478" s="2"/>
      <c r="E15478" s="2"/>
      <c r="F15478" s="2"/>
      <c r="G15478" s="2"/>
      <c r="H15478" s="2"/>
      <c r="I15478" s="2"/>
      <c r="J15478" s="2"/>
      <c r="K15478" s="2"/>
      <c r="L15478" s="2"/>
      <c r="M15478" s="2"/>
      <c r="N15478" s="2"/>
      <c r="O15478" s="2"/>
      <c r="P15478" s="2"/>
      <c r="Q15478" s="2"/>
      <c r="R15478" s="2"/>
      <c r="S15478" s="2"/>
      <c r="T15478" s="2"/>
      <c r="U15478" s="2"/>
      <c r="V15478" s="2"/>
      <c r="W15478" s="2"/>
      <c r="X15478" s="2"/>
      <c r="Y15478" s="2"/>
      <c r="Z15478" s="2"/>
    </row>
    <row r="15479">
      <c r="A15479" s="2"/>
      <c r="B15479" s="2"/>
      <c r="C15479" s="2"/>
      <c r="D15479" s="2"/>
      <c r="E15479" s="2"/>
      <c r="F15479" s="2"/>
      <c r="G15479" s="2"/>
      <c r="H15479" s="2"/>
      <c r="I15479" s="2"/>
      <c r="J15479" s="2"/>
      <c r="K15479" s="2"/>
      <c r="L15479" s="2"/>
      <c r="M15479" s="2"/>
      <c r="N15479" s="2"/>
      <c r="O15479" s="2"/>
      <c r="P15479" s="2"/>
      <c r="Q15479" s="2"/>
      <c r="R15479" s="2"/>
      <c r="S15479" s="2"/>
      <c r="T15479" s="2"/>
      <c r="U15479" s="2"/>
      <c r="V15479" s="2"/>
      <c r="W15479" s="2"/>
      <c r="X15479" s="2"/>
      <c r="Y15479" s="2"/>
      <c r="Z15479" s="2"/>
    </row>
    <row r="15480">
      <c r="A15480" s="2"/>
      <c r="B15480" s="2"/>
      <c r="C15480" s="2"/>
      <c r="D15480" s="2"/>
      <c r="E15480" s="2"/>
      <c r="F15480" s="2"/>
      <c r="G15480" s="2"/>
      <c r="H15480" s="2"/>
      <c r="I15480" s="2"/>
      <c r="J15480" s="2"/>
      <c r="K15480" s="2"/>
      <c r="L15480" s="2"/>
      <c r="M15480" s="2"/>
      <c r="N15480" s="2"/>
      <c r="O15480" s="2"/>
      <c r="P15480" s="2"/>
      <c r="Q15480" s="2"/>
      <c r="R15480" s="2"/>
      <c r="S15480" s="2"/>
      <c r="T15480" s="2"/>
      <c r="U15480" s="2"/>
      <c r="V15480" s="2"/>
      <c r="W15480" s="2"/>
      <c r="X15480" s="2"/>
      <c r="Y15480" s="2"/>
      <c r="Z15480" s="2"/>
    </row>
    <row r="15481">
      <c r="A15481" s="2"/>
      <c r="B15481" s="2"/>
      <c r="C15481" s="2"/>
      <c r="D15481" s="2"/>
      <c r="E15481" s="2"/>
      <c r="F15481" s="2"/>
      <c r="G15481" s="2"/>
      <c r="H15481" s="2"/>
      <c r="I15481" s="2"/>
      <c r="J15481" s="2"/>
      <c r="K15481" s="2"/>
      <c r="L15481" s="2"/>
      <c r="M15481" s="2"/>
      <c r="N15481" s="2"/>
      <c r="O15481" s="2"/>
      <c r="P15481" s="2"/>
      <c r="Q15481" s="2"/>
      <c r="R15481" s="2"/>
      <c r="S15481" s="2"/>
      <c r="T15481" s="2"/>
      <c r="U15481" s="2"/>
      <c r="V15481" s="2"/>
      <c r="W15481" s="2"/>
      <c r="X15481" s="2"/>
      <c r="Y15481" s="2"/>
      <c r="Z15481" s="2"/>
    </row>
    <row r="15482">
      <c r="A15482" s="2"/>
      <c r="B15482" s="2"/>
      <c r="C15482" s="2"/>
      <c r="D15482" s="2"/>
      <c r="E15482" s="2"/>
      <c r="F15482" s="2"/>
      <c r="G15482" s="2"/>
      <c r="H15482" s="2"/>
      <c r="I15482" s="2"/>
      <c r="J15482" s="2"/>
      <c r="K15482" s="2"/>
      <c r="L15482" s="2"/>
      <c r="M15482" s="2"/>
      <c r="N15482" s="2"/>
      <c r="O15482" s="2"/>
      <c r="P15482" s="2"/>
      <c r="Q15482" s="2"/>
      <c r="R15482" s="2"/>
      <c r="S15482" s="2"/>
      <c r="T15482" s="2"/>
      <c r="U15482" s="2"/>
      <c r="V15482" s="2"/>
      <c r="W15482" s="2"/>
      <c r="X15482" s="2"/>
      <c r="Y15482" s="2"/>
      <c r="Z15482" s="2"/>
    </row>
    <row r="15483">
      <c r="A15483" s="2"/>
      <c r="B15483" s="2"/>
      <c r="C15483" s="2"/>
      <c r="D15483" s="2"/>
      <c r="E15483" s="2"/>
      <c r="F15483" s="2"/>
      <c r="G15483" s="2"/>
      <c r="H15483" s="2"/>
      <c r="I15483" s="2"/>
      <c r="J15483" s="2"/>
      <c r="K15483" s="2"/>
      <c r="L15483" s="2"/>
      <c r="M15483" s="2"/>
      <c r="N15483" s="2"/>
      <c r="O15483" s="2"/>
      <c r="P15483" s="2"/>
      <c r="Q15483" s="2"/>
      <c r="R15483" s="2"/>
      <c r="S15483" s="2"/>
      <c r="T15483" s="2"/>
      <c r="U15483" s="2"/>
      <c r="V15483" s="2"/>
      <c r="W15483" s="2"/>
      <c r="X15483" s="2"/>
      <c r="Y15483" s="2"/>
      <c r="Z15483" s="2"/>
    </row>
    <row r="15484">
      <c r="A15484" s="2"/>
      <c r="B15484" s="2"/>
      <c r="C15484" s="2"/>
      <c r="D15484" s="2"/>
      <c r="E15484" s="2"/>
      <c r="F15484" s="2"/>
      <c r="G15484" s="2"/>
      <c r="H15484" s="2"/>
      <c r="I15484" s="2"/>
      <c r="J15484" s="2"/>
      <c r="K15484" s="2"/>
      <c r="L15484" s="2"/>
      <c r="M15484" s="2"/>
      <c r="N15484" s="2"/>
      <c r="O15484" s="2"/>
      <c r="P15484" s="2"/>
      <c r="Q15484" s="2"/>
      <c r="R15484" s="2"/>
      <c r="S15484" s="2"/>
      <c r="T15484" s="2"/>
      <c r="U15484" s="2"/>
      <c r="V15484" s="2"/>
      <c r="W15484" s="2"/>
      <c r="X15484" s="2"/>
      <c r="Y15484" s="2"/>
      <c r="Z15484" s="2"/>
    </row>
    <row r="15485">
      <c r="A15485" s="2"/>
      <c r="B15485" s="2"/>
      <c r="C15485" s="2"/>
      <c r="D15485" s="2"/>
      <c r="E15485" s="2"/>
      <c r="F15485" s="2"/>
      <c r="G15485" s="2"/>
      <c r="H15485" s="2"/>
      <c r="I15485" s="2"/>
      <c r="J15485" s="2"/>
      <c r="K15485" s="2"/>
      <c r="L15485" s="2"/>
      <c r="M15485" s="2"/>
      <c r="N15485" s="2"/>
      <c r="O15485" s="2"/>
      <c r="P15485" s="2"/>
      <c r="Q15485" s="2"/>
      <c r="R15485" s="2"/>
      <c r="S15485" s="2"/>
      <c r="T15485" s="2"/>
      <c r="U15485" s="2"/>
      <c r="V15485" s="2"/>
      <c r="W15485" s="2"/>
      <c r="X15485" s="2"/>
      <c r="Y15485" s="2"/>
      <c r="Z15485" s="2"/>
    </row>
    <row r="15486">
      <c r="A15486" s="2"/>
      <c r="B15486" s="2"/>
      <c r="C15486" s="2"/>
      <c r="D15486" s="2"/>
      <c r="E15486" s="2"/>
      <c r="F15486" s="2"/>
      <c r="G15486" s="2"/>
      <c r="H15486" s="2"/>
      <c r="I15486" s="2"/>
      <c r="J15486" s="2"/>
      <c r="K15486" s="2"/>
      <c r="L15486" s="2"/>
      <c r="M15486" s="2"/>
      <c r="N15486" s="2"/>
      <c r="O15486" s="2"/>
      <c r="P15486" s="2"/>
      <c r="Q15486" s="2"/>
      <c r="R15486" s="2"/>
      <c r="S15486" s="2"/>
      <c r="T15486" s="2"/>
      <c r="U15486" s="2"/>
      <c r="V15486" s="2"/>
      <c r="W15486" s="2"/>
      <c r="X15486" s="2"/>
      <c r="Y15486" s="2"/>
      <c r="Z15486" s="2"/>
    </row>
    <row r="15487">
      <c r="A15487" s="2"/>
      <c r="B15487" s="2"/>
      <c r="C15487" s="2"/>
      <c r="D15487" s="2"/>
      <c r="E15487" s="2"/>
      <c r="F15487" s="2"/>
      <c r="G15487" s="2"/>
      <c r="H15487" s="2"/>
      <c r="I15487" s="2"/>
      <c r="J15487" s="2"/>
      <c r="K15487" s="2"/>
      <c r="L15487" s="2"/>
      <c r="M15487" s="2"/>
      <c r="N15487" s="2"/>
      <c r="O15487" s="2"/>
      <c r="P15487" s="2"/>
      <c r="Q15487" s="2"/>
      <c r="R15487" s="2"/>
      <c r="S15487" s="2"/>
      <c r="T15487" s="2"/>
      <c r="U15487" s="2"/>
      <c r="V15487" s="2"/>
      <c r="W15487" s="2"/>
      <c r="X15487" s="2"/>
      <c r="Y15487" s="2"/>
      <c r="Z15487" s="2"/>
    </row>
    <row r="15488">
      <c r="A15488" s="2"/>
      <c r="B15488" s="2"/>
      <c r="C15488" s="2"/>
      <c r="D15488" s="2"/>
      <c r="E15488" s="2"/>
      <c r="F15488" s="2"/>
      <c r="G15488" s="2"/>
      <c r="H15488" s="2"/>
      <c r="I15488" s="2"/>
      <c r="J15488" s="2"/>
      <c r="K15488" s="2"/>
      <c r="L15488" s="2"/>
      <c r="M15488" s="2"/>
      <c r="N15488" s="2"/>
      <c r="O15488" s="2"/>
      <c r="P15488" s="2"/>
      <c r="Q15488" s="2"/>
      <c r="R15488" s="2"/>
      <c r="S15488" s="2"/>
      <c r="T15488" s="2"/>
      <c r="U15488" s="2"/>
      <c r="V15488" s="2"/>
      <c r="W15488" s="2"/>
      <c r="X15488" s="2"/>
      <c r="Y15488" s="2"/>
      <c r="Z15488" s="2"/>
    </row>
    <row r="15489">
      <c r="A15489" s="2"/>
      <c r="B15489" s="2"/>
      <c r="C15489" s="2"/>
      <c r="D15489" s="2"/>
      <c r="E15489" s="2"/>
      <c r="F15489" s="2"/>
      <c r="G15489" s="2"/>
      <c r="H15489" s="2"/>
      <c r="I15489" s="2"/>
      <c r="J15489" s="2"/>
      <c r="K15489" s="2"/>
      <c r="L15489" s="2"/>
      <c r="M15489" s="2"/>
      <c r="N15489" s="2"/>
      <c r="O15489" s="2"/>
      <c r="P15489" s="2"/>
      <c r="Q15489" s="2"/>
      <c r="R15489" s="2"/>
      <c r="S15489" s="2"/>
      <c r="T15489" s="2"/>
      <c r="U15489" s="2"/>
      <c r="V15489" s="2"/>
      <c r="W15489" s="2"/>
      <c r="X15489" s="2"/>
      <c r="Y15489" s="2"/>
      <c r="Z15489" s="2"/>
    </row>
    <row r="15490">
      <c r="A15490" s="2"/>
      <c r="B15490" s="2"/>
      <c r="C15490" s="2"/>
      <c r="D15490" s="2"/>
      <c r="E15490" s="2"/>
      <c r="F15490" s="2"/>
      <c r="G15490" s="2"/>
      <c r="H15490" s="2"/>
      <c r="I15490" s="2"/>
      <c r="J15490" s="2"/>
      <c r="K15490" s="2"/>
      <c r="L15490" s="2"/>
      <c r="M15490" s="2"/>
      <c r="N15490" s="2"/>
      <c r="O15490" s="2"/>
      <c r="P15490" s="2"/>
      <c r="Q15490" s="2"/>
      <c r="R15490" s="2"/>
      <c r="S15490" s="2"/>
      <c r="T15490" s="2"/>
      <c r="U15490" s="2"/>
      <c r="V15490" s="2"/>
      <c r="W15490" s="2"/>
      <c r="X15490" s="2"/>
      <c r="Y15490" s="2"/>
      <c r="Z15490" s="2"/>
    </row>
    <row r="15491">
      <c r="A15491" s="2"/>
      <c r="B15491" s="2"/>
      <c r="C15491" s="2"/>
      <c r="D15491" s="2"/>
      <c r="E15491" s="2"/>
      <c r="F15491" s="2"/>
      <c r="G15491" s="2"/>
      <c r="H15491" s="2"/>
      <c r="I15491" s="2"/>
      <c r="J15491" s="2"/>
      <c r="K15491" s="2"/>
      <c r="L15491" s="2"/>
      <c r="M15491" s="2"/>
      <c r="N15491" s="2"/>
      <c r="O15491" s="2"/>
      <c r="P15491" s="2"/>
      <c r="Q15491" s="2"/>
      <c r="R15491" s="2"/>
      <c r="S15491" s="2"/>
      <c r="T15491" s="2"/>
      <c r="U15491" s="2"/>
      <c r="V15491" s="2"/>
      <c r="W15491" s="2"/>
      <c r="X15491" s="2"/>
      <c r="Y15491" s="2"/>
      <c r="Z15491" s="2"/>
    </row>
    <row r="15492">
      <c r="A15492" s="2"/>
      <c r="B15492" s="2"/>
      <c r="C15492" s="2"/>
      <c r="D15492" s="2"/>
      <c r="E15492" s="2"/>
      <c r="F15492" s="2"/>
      <c r="G15492" s="2"/>
      <c r="H15492" s="2"/>
      <c r="I15492" s="2"/>
      <c r="J15492" s="2"/>
      <c r="K15492" s="2"/>
      <c r="L15492" s="2"/>
      <c r="M15492" s="2"/>
      <c r="N15492" s="2"/>
      <c r="O15492" s="2"/>
      <c r="P15492" s="2"/>
      <c r="Q15492" s="2"/>
      <c r="R15492" s="2"/>
      <c r="S15492" s="2"/>
      <c r="T15492" s="2"/>
      <c r="U15492" s="2"/>
      <c r="V15492" s="2"/>
      <c r="W15492" s="2"/>
      <c r="X15492" s="2"/>
      <c r="Y15492" s="2"/>
      <c r="Z15492" s="2"/>
    </row>
    <row r="15493">
      <c r="A15493" s="2"/>
      <c r="B15493" s="2"/>
      <c r="C15493" s="2"/>
      <c r="D15493" s="2"/>
      <c r="E15493" s="2"/>
      <c r="F15493" s="2"/>
      <c r="G15493" s="2"/>
      <c r="H15493" s="2"/>
      <c r="I15493" s="2"/>
      <c r="J15493" s="2"/>
      <c r="K15493" s="2"/>
      <c r="L15493" s="2"/>
      <c r="M15493" s="2"/>
      <c r="N15493" s="2"/>
      <c r="O15493" s="2"/>
      <c r="P15493" s="2"/>
      <c r="Q15493" s="2"/>
      <c r="R15493" s="2"/>
      <c r="S15493" s="2"/>
      <c r="T15493" s="2"/>
      <c r="U15493" s="2"/>
      <c r="V15493" s="2"/>
      <c r="W15493" s="2"/>
      <c r="X15493" s="2"/>
      <c r="Y15493" s="2"/>
      <c r="Z15493" s="2"/>
    </row>
    <row r="15494">
      <c r="A15494" s="2"/>
      <c r="B15494" s="2"/>
      <c r="C15494" s="2"/>
      <c r="D15494" s="2"/>
      <c r="E15494" s="2"/>
      <c r="F15494" s="2"/>
      <c r="G15494" s="2"/>
      <c r="H15494" s="2"/>
      <c r="I15494" s="2"/>
      <c r="J15494" s="2"/>
      <c r="K15494" s="2"/>
      <c r="L15494" s="2"/>
      <c r="M15494" s="2"/>
      <c r="N15494" s="2"/>
      <c r="O15494" s="2"/>
      <c r="P15494" s="2"/>
      <c r="Q15494" s="2"/>
      <c r="R15494" s="2"/>
      <c r="S15494" s="2"/>
      <c r="T15494" s="2"/>
      <c r="U15494" s="2"/>
      <c r="V15494" s="2"/>
      <c r="W15494" s="2"/>
      <c r="X15494" s="2"/>
      <c r="Y15494" s="2"/>
      <c r="Z15494" s="2"/>
    </row>
    <row r="15495">
      <c r="A15495" s="2"/>
      <c r="B15495" s="2"/>
      <c r="C15495" s="2"/>
      <c r="D15495" s="2"/>
      <c r="E15495" s="2"/>
      <c r="F15495" s="2"/>
      <c r="G15495" s="2"/>
      <c r="H15495" s="2"/>
      <c r="I15495" s="2"/>
      <c r="J15495" s="2"/>
      <c r="K15495" s="2"/>
      <c r="L15495" s="2"/>
      <c r="M15495" s="2"/>
      <c r="N15495" s="2"/>
      <c r="O15495" s="2"/>
      <c r="P15495" s="2"/>
      <c r="Q15495" s="2"/>
      <c r="R15495" s="2"/>
      <c r="S15495" s="2"/>
      <c r="T15495" s="2"/>
      <c r="U15495" s="2"/>
      <c r="V15495" s="2"/>
      <c r="W15495" s="2"/>
      <c r="X15495" s="2"/>
      <c r="Y15495" s="2"/>
      <c r="Z15495" s="2"/>
    </row>
    <row r="15496">
      <c r="A15496" s="2"/>
      <c r="B15496" s="2"/>
      <c r="C15496" s="2"/>
      <c r="D15496" s="2"/>
      <c r="E15496" s="2"/>
      <c r="F15496" s="2"/>
      <c r="G15496" s="2"/>
      <c r="H15496" s="2"/>
      <c r="I15496" s="2"/>
      <c r="J15496" s="2"/>
      <c r="K15496" s="2"/>
      <c r="L15496" s="2"/>
      <c r="M15496" s="2"/>
      <c r="N15496" s="2"/>
      <c r="O15496" s="2"/>
      <c r="P15496" s="2"/>
      <c r="Q15496" s="2"/>
      <c r="R15496" s="2"/>
      <c r="S15496" s="2"/>
      <c r="T15496" s="2"/>
      <c r="U15496" s="2"/>
      <c r="V15496" s="2"/>
      <c r="W15496" s="2"/>
      <c r="X15496" s="2"/>
      <c r="Y15496" s="2"/>
      <c r="Z15496" s="2"/>
    </row>
    <row r="15497">
      <c r="A15497" s="2"/>
      <c r="B15497" s="2"/>
      <c r="C15497" s="2"/>
      <c r="D15497" s="2"/>
      <c r="E15497" s="2"/>
      <c r="F15497" s="2"/>
      <c r="G15497" s="2"/>
      <c r="H15497" s="2"/>
      <c r="I15497" s="2"/>
      <c r="J15497" s="2"/>
      <c r="K15497" s="2"/>
      <c r="L15497" s="2"/>
      <c r="M15497" s="2"/>
      <c r="N15497" s="2"/>
      <c r="O15497" s="2"/>
      <c r="P15497" s="2"/>
      <c r="Q15497" s="2"/>
      <c r="R15497" s="2"/>
      <c r="S15497" s="2"/>
      <c r="T15497" s="2"/>
      <c r="U15497" s="2"/>
      <c r="V15497" s="2"/>
      <c r="W15497" s="2"/>
      <c r="X15497" s="2"/>
      <c r="Y15497" s="2"/>
      <c r="Z15497" s="2"/>
    </row>
    <row r="15498">
      <c r="A15498" s="2"/>
      <c r="B15498" s="2"/>
      <c r="C15498" s="2"/>
      <c r="D15498" s="2"/>
      <c r="E15498" s="2"/>
      <c r="F15498" s="2"/>
      <c r="G15498" s="2"/>
      <c r="H15498" s="2"/>
      <c r="I15498" s="2"/>
      <c r="J15498" s="2"/>
      <c r="K15498" s="2"/>
      <c r="L15498" s="2"/>
      <c r="M15498" s="2"/>
      <c r="N15498" s="2"/>
      <c r="O15498" s="2"/>
      <c r="P15498" s="2"/>
      <c r="Q15498" s="2"/>
      <c r="R15498" s="2"/>
      <c r="S15498" s="2"/>
      <c r="T15498" s="2"/>
      <c r="U15498" s="2"/>
      <c r="V15498" s="2"/>
      <c r="W15498" s="2"/>
      <c r="X15498" s="2"/>
      <c r="Y15498" s="2"/>
      <c r="Z15498" s="2"/>
    </row>
    <row r="15499">
      <c r="A15499" s="2"/>
      <c r="B15499" s="2"/>
      <c r="C15499" s="2"/>
      <c r="D15499" s="2"/>
      <c r="E15499" s="2"/>
      <c r="F15499" s="2"/>
      <c r="G15499" s="2"/>
      <c r="H15499" s="2"/>
      <c r="I15499" s="2"/>
      <c r="J15499" s="2"/>
      <c r="K15499" s="2"/>
      <c r="L15499" s="2"/>
      <c r="M15499" s="2"/>
      <c r="N15499" s="2"/>
      <c r="O15499" s="2"/>
      <c r="P15499" s="2"/>
      <c r="Q15499" s="2"/>
      <c r="R15499" s="2"/>
      <c r="S15499" s="2"/>
      <c r="T15499" s="2"/>
      <c r="U15499" s="2"/>
      <c r="V15499" s="2"/>
      <c r="W15499" s="2"/>
      <c r="X15499" s="2"/>
      <c r="Y15499" s="2"/>
      <c r="Z15499" s="2"/>
    </row>
    <row r="15500">
      <c r="A15500" s="2"/>
      <c r="B15500" s="2"/>
      <c r="C15500" s="2"/>
      <c r="D15500" s="2"/>
      <c r="E15500" s="2"/>
      <c r="F15500" s="2"/>
      <c r="G15500" s="2"/>
      <c r="H15500" s="2"/>
      <c r="I15500" s="2"/>
      <c r="J15500" s="2"/>
      <c r="K15500" s="2"/>
      <c r="L15500" s="2"/>
      <c r="M15500" s="2"/>
      <c r="N15500" s="2"/>
      <c r="O15500" s="2"/>
      <c r="P15500" s="2"/>
      <c r="Q15500" s="2"/>
      <c r="R15500" s="2"/>
      <c r="S15500" s="2"/>
      <c r="T15500" s="2"/>
      <c r="U15500" s="2"/>
      <c r="V15500" s="2"/>
      <c r="W15500" s="2"/>
      <c r="X15500" s="2"/>
      <c r="Y15500" s="2"/>
      <c r="Z15500" s="2"/>
    </row>
    <row r="15501">
      <c r="A15501" s="2"/>
      <c r="B15501" s="2"/>
      <c r="C15501" s="2"/>
      <c r="D15501" s="2"/>
      <c r="E15501" s="2"/>
      <c r="F15501" s="2"/>
      <c r="G15501" s="2"/>
      <c r="H15501" s="2"/>
      <c r="I15501" s="2"/>
      <c r="J15501" s="2"/>
      <c r="K15501" s="2"/>
      <c r="L15501" s="2"/>
      <c r="M15501" s="2"/>
      <c r="N15501" s="2"/>
      <c r="O15501" s="2"/>
      <c r="P15501" s="2"/>
      <c r="Q15501" s="2"/>
      <c r="R15501" s="2"/>
      <c r="S15501" s="2"/>
      <c r="T15501" s="2"/>
      <c r="U15501" s="2"/>
      <c r="V15501" s="2"/>
      <c r="W15501" s="2"/>
      <c r="X15501" s="2"/>
      <c r="Y15501" s="2"/>
      <c r="Z15501" s="2"/>
    </row>
    <row r="15502">
      <c r="A15502" s="2"/>
      <c r="B15502" s="2"/>
      <c r="C15502" s="2"/>
      <c r="D15502" s="2"/>
      <c r="E15502" s="2"/>
      <c r="F15502" s="2"/>
      <c r="G15502" s="2"/>
      <c r="H15502" s="2"/>
      <c r="I15502" s="2"/>
      <c r="J15502" s="2"/>
      <c r="K15502" s="2"/>
      <c r="L15502" s="2"/>
      <c r="M15502" s="2"/>
      <c r="N15502" s="2"/>
      <c r="O15502" s="2"/>
      <c r="P15502" s="2"/>
      <c r="Q15502" s="2"/>
      <c r="R15502" s="2"/>
      <c r="S15502" s="2"/>
      <c r="T15502" s="2"/>
      <c r="U15502" s="2"/>
      <c r="V15502" s="2"/>
      <c r="W15502" s="2"/>
      <c r="X15502" s="2"/>
      <c r="Y15502" s="2"/>
      <c r="Z15502" s="2"/>
    </row>
    <row r="15503">
      <c r="A15503" s="2"/>
      <c r="B15503" s="2"/>
      <c r="C15503" s="2"/>
      <c r="D15503" s="2"/>
      <c r="E15503" s="2"/>
      <c r="F15503" s="2"/>
      <c r="G15503" s="2"/>
      <c r="H15503" s="2"/>
      <c r="I15503" s="2"/>
      <c r="J15503" s="2"/>
      <c r="K15503" s="2"/>
      <c r="L15503" s="2"/>
      <c r="M15503" s="2"/>
      <c r="N15503" s="2"/>
      <c r="O15503" s="2"/>
      <c r="P15503" s="2"/>
      <c r="Q15503" s="2"/>
      <c r="R15503" s="2"/>
      <c r="S15503" s="2"/>
      <c r="T15503" s="2"/>
      <c r="U15503" s="2"/>
      <c r="V15503" s="2"/>
      <c r="W15503" s="2"/>
      <c r="X15503" s="2"/>
      <c r="Y15503" s="2"/>
      <c r="Z15503" s="2"/>
    </row>
    <row r="15504">
      <c r="A15504" s="2"/>
      <c r="B15504" s="2"/>
      <c r="C15504" s="2"/>
      <c r="D15504" s="2"/>
      <c r="E15504" s="2"/>
      <c r="F15504" s="2"/>
      <c r="G15504" s="2"/>
      <c r="H15504" s="2"/>
      <c r="I15504" s="2"/>
      <c r="J15504" s="2"/>
      <c r="K15504" s="2"/>
      <c r="L15504" s="2"/>
      <c r="M15504" s="2"/>
      <c r="N15504" s="2"/>
      <c r="O15504" s="2"/>
      <c r="P15504" s="2"/>
      <c r="Q15504" s="2"/>
      <c r="R15504" s="2"/>
      <c r="S15504" s="2"/>
      <c r="T15504" s="2"/>
      <c r="U15504" s="2"/>
      <c r="V15504" s="2"/>
      <c r="W15504" s="2"/>
      <c r="X15504" s="2"/>
      <c r="Y15504" s="2"/>
      <c r="Z15504" s="2"/>
    </row>
    <row r="15505">
      <c r="A15505" s="2"/>
      <c r="B15505" s="2"/>
      <c r="C15505" s="2"/>
      <c r="D15505" s="2"/>
      <c r="E15505" s="2"/>
      <c r="F15505" s="2"/>
      <c r="G15505" s="2"/>
      <c r="H15505" s="2"/>
      <c r="I15505" s="2"/>
      <c r="J15505" s="2"/>
      <c r="K15505" s="2"/>
      <c r="L15505" s="2"/>
      <c r="M15505" s="2"/>
      <c r="N15505" s="2"/>
      <c r="O15505" s="2"/>
      <c r="P15505" s="2"/>
      <c r="Q15505" s="2"/>
      <c r="R15505" s="2"/>
      <c r="S15505" s="2"/>
      <c r="T15505" s="2"/>
      <c r="U15505" s="2"/>
      <c r="V15505" s="2"/>
      <c r="W15505" s="2"/>
      <c r="X15505" s="2"/>
      <c r="Y15505" s="2"/>
      <c r="Z15505" s="2"/>
    </row>
    <row r="15506">
      <c r="A15506" s="2"/>
      <c r="B15506" s="2"/>
      <c r="C15506" s="2"/>
      <c r="D15506" s="2"/>
      <c r="E15506" s="2"/>
      <c r="F15506" s="2"/>
      <c r="G15506" s="2"/>
      <c r="H15506" s="2"/>
      <c r="I15506" s="2"/>
      <c r="J15506" s="2"/>
      <c r="K15506" s="2"/>
      <c r="L15506" s="2"/>
      <c r="M15506" s="2"/>
      <c r="N15506" s="2"/>
      <c r="O15506" s="2"/>
      <c r="P15506" s="2"/>
      <c r="Q15506" s="2"/>
      <c r="R15506" s="2"/>
      <c r="S15506" s="2"/>
      <c r="T15506" s="2"/>
      <c r="U15506" s="2"/>
      <c r="V15506" s="2"/>
      <c r="W15506" s="2"/>
      <c r="X15506" s="2"/>
      <c r="Y15506" s="2"/>
      <c r="Z15506" s="2"/>
    </row>
    <row r="15507">
      <c r="A15507" s="2"/>
      <c r="B15507" s="2"/>
      <c r="C15507" s="2"/>
      <c r="D15507" s="2"/>
      <c r="E15507" s="2"/>
      <c r="F15507" s="2"/>
      <c r="G15507" s="2"/>
      <c r="H15507" s="2"/>
      <c r="I15507" s="2"/>
      <c r="J15507" s="2"/>
      <c r="K15507" s="2"/>
      <c r="L15507" s="2"/>
      <c r="M15507" s="2"/>
      <c r="N15507" s="2"/>
      <c r="O15507" s="2"/>
      <c r="P15507" s="2"/>
      <c r="Q15507" s="2"/>
      <c r="R15507" s="2"/>
      <c r="S15507" s="2"/>
      <c r="T15507" s="2"/>
      <c r="U15507" s="2"/>
      <c r="V15507" s="2"/>
      <c r="W15507" s="2"/>
      <c r="X15507" s="2"/>
      <c r="Y15507" s="2"/>
      <c r="Z15507" s="2"/>
    </row>
    <row r="15508">
      <c r="A15508" s="2"/>
      <c r="B15508" s="2"/>
      <c r="C15508" s="2"/>
      <c r="D15508" s="2"/>
      <c r="E15508" s="2"/>
      <c r="F15508" s="2"/>
      <c r="G15508" s="2"/>
      <c r="H15508" s="2"/>
      <c r="I15508" s="2"/>
      <c r="J15508" s="2"/>
      <c r="K15508" s="2"/>
      <c r="L15508" s="2"/>
      <c r="M15508" s="2"/>
      <c r="N15508" s="2"/>
      <c r="O15508" s="2"/>
      <c r="P15508" s="2"/>
      <c r="Q15508" s="2"/>
      <c r="R15508" s="2"/>
      <c r="S15508" s="2"/>
      <c r="T15508" s="2"/>
      <c r="U15508" s="2"/>
      <c r="V15508" s="2"/>
      <c r="W15508" s="2"/>
      <c r="X15508" s="2"/>
      <c r="Y15508" s="2"/>
      <c r="Z15508" s="2"/>
    </row>
    <row r="15509">
      <c r="A15509" s="2"/>
      <c r="B15509" s="2"/>
      <c r="C15509" s="2"/>
      <c r="D15509" s="2"/>
      <c r="E15509" s="2"/>
      <c r="F15509" s="2"/>
      <c r="G15509" s="2"/>
      <c r="H15509" s="2"/>
      <c r="I15509" s="2"/>
      <c r="J15509" s="2"/>
      <c r="K15509" s="2"/>
      <c r="L15509" s="2"/>
      <c r="M15509" s="2"/>
      <c r="N15509" s="2"/>
      <c r="O15509" s="2"/>
      <c r="P15509" s="2"/>
      <c r="Q15509" s="2"/>
      <c r="R15509" s="2"/>
      <c r="S15509" s="2"/>
      <c r="T15509" s="2"/>
      <c r="U15509" s="2"/>
      <c r="V15509" s="2"/>
      <c r="W15509" s="2"/>
      <c r="X15509" s="2"/>
      <c r="Y15509" s="2"/>
      <c r="Z15509" s="2"/>
    </row>
    <row r="15510">
      <c r="A15510" s="2"/>
      <c r="B15510" s="2"/>
      <c r="C15510" s="2"/>
      <c r="D15510" s="2"/>
      <c r="E15510" s="2"/>
      <c r="F15510" s="2"/>
      <c r="G15510" s="2"/>
      <c r="H15510" s="2"/>
      <c r="I15510" s="2"/>
      <c r="J15510" s="2"/>
      <c r="K15510" s="2"/>
      <c r="L15510" s="2"/>
      <c r="M15510" s="2"/>
      <c r="N15510" s="2"/>
      <c r="O15510" s="2"/>
      <c r="P15510" s="2"/>
      <c r="Q15510" s="2"/>
      <c r="R15510" s="2"/>
      <c r="S15510" s="2"/>
      <c r="T15510" s="2"/>
      <c r="U15510" s="2"/>
      <c r="V15510" s="2"/>
      <c r="W15510" s="2"/>
      <c r="X15510" s="2"/>
      <c r="Y15510" s="2"/>
      <c r="Z15510" s="2"/>
    </row>
    <row r="15511">
      <c r="A15511" s="2"/>
      <c r="B15511" s="2"/>
      <c r="C15511" s="2"/>
      <c r="D15511" s="2"/>
      <c r="E15511" s="2"/>
      <c r="F15511" s="2"/>
      <c r="G15511" s="2"/>
      <c r="H15511" s="2"/>
      <c r="I15511" s="2"/>
      <c r="J15511" s="2"/>
      <c r="K15511" s="2"/>
      <c r="L15511" s="2"/>
      <c r="M15511" s="2"/>
      <c r="N15511" s="2"/>
      <c r="O15511" s="2"/>
      <c r="P15511" s="2"/>
      <c r="Q15511" s="2"/>
      <c r="R15511" s="2"/>
      <c r="S15511" s="2"/>
      <c r="T15511" s="2"/>
      <c r="U15511" s="2"/>
      <c r="V15511" s="2"/>
      <c r="W15511" s="2"/>
      <c r="X15511" s="2"/>
      <c r="Y15511" s="2"/>
      <c r="Z15511" s="2"/>
    </row>
    <row r="15512">
      <c r="A15512" s="2"/>
      <c r="B15512" s="2"/>
      <c r="C15512" s="2"/>
      <c r="D15512" s="2"/>
      <c r="E15512" s="2"/>
      <c r="F15512" s="2"/>
      <c r="G15512" s="2"/>
      <c r="H15512" s="2"/>
      <c r="I15512" s="2"/>
      <c r="J15512" s="2"/>
      <c r="K15512" s="2"/>
      <c r="L15512" s="2"/>
      <c r="M15512" s="2"/>
      <c r="N15512" s="2"/>
      <c r="O15512" s="2"/>
      <c r="P15512" s="2"/>
      <c r="Q15512" s="2"/>
      <c r="R15512" s="2"/>
      <c r="S15512" s="2"/>
      <c r="T15512" s="2"/>
      <c r="U15512" s="2"/>
      <c r="V15512" s="2"/>
      <c r="W15512" s="2"/>
      <c r="X15512" s="2"/>
      <c r="Y15512" s="2"/>
      <c r="Z15512" s="2"/>
    </row>
    <row r="15513">
      <c r="A15513" s="2"/>
      <c r="B15513" s="2"/>
      <c r="C15513" s="2"/>
      <c r="D15513" s="2"/>
      <c r="E15513" s="2"/>
      <c r="F15513" s="2"/>
      <c r="G15513" s="2"/>
      <c r="H15513" s="2"/>
      <c r="I15513" s="2"/>
      <c r="J15513" s="2"/>
      <c r="K15513" s="2"/>
      <c r="L15513" s="2"/>
      <c r="M15513" s="2"/>
      <c r="N15513" s="2"/>
      <c r="O15513" s="2"/>
      <c r="P15513" s="2"/>
      <c r="Q15513" s="2"/>
      <c r="R15513" s="2"/>
      <c r="S15513" s="2"/>
      <c r="T15513" s="2"/>
      <c r="U15513" s="2"/>
      <c r="V15513" s="2"/>
      <c r="W15513" s="2"/>
      <c r="X15513" s="2"/>
      <c r="Y15513" s="2"/>
      <c r="Z15513" s="2"/>
    </row>
    <row r="15514">
      <c r="A15514" s="2"/>
      <c r="B15514" s="2"/>
      <c r="C15514" s="2"/>
      <c r="D15514" s="2"/>
      <c r="E15514" s="2"/>
      <c r="F15514" s="2"/>
      <c r="G15514" s="2"/>
      <c r="H15514" s="2"/>
      <c r="I15514" s="2"/>
      <c r="J15514" s="2"/>
      <c r="K15514" s="2"/>
      <c r="L15514" s="2"/>
      <c r="M15514" s="2"/>
      <c r="N15514" s="2"/>
      <c r="O15514" s="2"/>
      <c r="P15514" s="2"/>
      <c r="Q15514" s="2"/>
      <c r="R15514" s="2"/>
      <c r="S15514" s="2"/>
      <c r="T15514" s="2"/>
      <c r="U15514" s="2"/>
      <c r="V15514" s="2"/>
      <c r="W15514" s="2"/>
      <c r="X15514" s="2"/>
      <c r="Y15514" s="2"/>
      <c r="Z15514" s="2"/>
    </row>
    <row r="15515">
      <c r="A15515" s="2"/>
      <c r="B15515" s="2"/>
      <c r="C15515" s="2"/>
      <c r="D15515" s="2"/>
      <c r="E15515" s="2"/>
      <c r="F15515" s="2"/>
      <c r="G15515" s="2"/>
      <c r="H15515" s="2"/>
      <c r="I15515" s="2"/>
      <c r="J15515" s="2"/>
      <c r="K15515" s="2"/>
      <c r="L15515" s="2"/>
      <c r="M15515" s="2"/>
      <c r="N15515" s="2"/>
      <c r="O15515" s="2"/>
      <c r="P15515" s="2"/>
      <c r="Q15515" s="2"/>
      <c r="R15515" s="2"/>
      <c r="S15515" s="2"/>
      <c r="T15515" s="2"/>
      <c r="U15515" s="2"/>
      <c r="V15515" s="2"/>
      <c r="W15515" s="2"/>
      <c r="X15515" s="2"/>
      <c r="Y15515" s="2"/>
      <c r="Z15515" s="2"/>
    </row>
    <row r="15516">
      <c r="A15516" s="2"/>
      <c r="B15516" s="2"/>
      <c r="C15516" s="2"/>
      <c r="D15516" s="2"/>
      <c r="E15516" s="2"/>
      <c r="F15516" s="2"/>
      <c r="G15516" s="2"/>
      <c r="H15516" s="2"/>
      <c r="I15516" s="2"/>
      <c r="J15516" s="2"/>
      <c r="K15516" s="2"/>
      <c r="L15516" s="2"/>
      <c r="M15516" s="2"/>
      <c r="N15516" s="2"/>
      <c r="O15516" s="2"/>
      <c r="P15516" s="2"/>
      <c r="Q15516" s="2"/>
      <c r="R15516" s="2"/>
      <c r="S15516" s="2"/>
      <c r="T15516" s="2"/>
      <c r="U15516" s="2"/>
      <c r="V15516" s="2"/>
      <c r="W15516" s="2"/>
      <c r="X15516" s="2"/>
      <c r="Y15516" s="2"/>
      <c r="Z15516" s="2"/>
    </row>
    <row r="15517">
      <c r="A15517" s="2"/>
      <c r="B15517" s="2"/>
      <c r="C15517" s="2"/>
      <c r="D15517" s="2"/>
      <c r="E15517" s="2"/>
      <c r="F15517" s="2"/>
      <c r="G15517" s="2"/>
      <c r="H15517" s="2"/>
      <c r="I15517" s="2"/>
      <c r="J15517" s="2"/>
      <c r="K15517" s="2"/>
      <c r="L15517" s="2"/>
      <c r="M15517" s="2"/>
      <c r="N15517" s="2"/>
      <c r="O15517" s="2"/>
      <c r="P15517" s="2"/>
      <c r="Q15517" s="2"/>
      <c r="R15517" s="2"/>
      <c r="S15517" s="2"/>
      <c r="T15517" s="2"/>
      <c r="U15517" s="2"/>
      <c r="V15517" s="2"/>
      <c r="W15517" s="2"/>
      <c r="X15517" s="2"/>
      <c r="Y15517" s="2"/>
      <c r="Z15517" s="2"/>
    </row>
    <row r="15518">
      <c r="A15518" s="2"/>
      <c r="B15518" s="2"/>
      <c r="C15518" s="2"/>
      <c r="D15518" s="2"/>
      <c r="E15518" s="2"/>
      <c r="F15518" s="2"/>
      <c r="G15518" s="2"/>
      <c r="H15518" s="2"/>
      <c r="I15518" s="2"/>
      <c r="J15518" s="2"/>
      <c r="K15518" s="2"/>
      <c r="L15518" s="2"/>
      <c r="M15518" s="2"/>
      <c r="N15518" s="2"/>
      <c r="O15518" s="2"/>
      <c r="P15518" s="2"/>
      <c r="Q15518" s="2"/>
      <c r="R15518" s="2"/>
      <c r="S15518" s="2"/>
      <c r="T15518" s="2"/>
      <c r="U15518" s="2"/>
      <c r="V15518" s="2"/>
      <c r="W15518" s="2"/>
      <c r="X15518" s="2"/>
      <c r="Y15518" s="2"/>
      <c r="Z15518" s="2"/>
    </row>
    <row r="15519">
      <c r="A15519" s="2"/>
      <c r="B15519" s="2"/>
      <c r="C15519" s="2"/>
      <c r="D15519" s="2"/>
      <c r="E15519" s="2"/>
      <c r="F15519" s="2"/>
      <c r="G15519" s="2"/>
      <c r="H15519" s="2"/>
      <c r="I15519" s="2"/>
      <c r="J15519" s="2"/>
      <c r="K15519" s="2"/>
      <c r="L15519" s="2"/>
      <c r="M15519" s="2"/>
      <c r="N15519" s="2"/>
      <c r="O15519" s="2"/>
      <c r="P15519" s="2"/>
      <c r="Q15519" s="2"/>
      <c r="R15519" s="2"/>
      <c r="S15519" s="2"/>
      <c r="T15519" s="2"/>
      <c r="U15519" s="2"/>
      <c r="V15519" s="2"/>
      <c r="W15519" s="2"/>
      <c r="X15519" s="2"/>
      <c r="Y15519" s="2"/>
      <c r="Z15519" s="2"/>
    </row>
    <row r="15520">
      <c r="A15520" s="2"/>
      <c r="B15520" s="2"/>
      <c r="C15520" s="2"/>
      <c r="D15520" s="2"/>
      <c r="E15520" s="2"/>
      <c r="F15520" s="2"/>
      <c r="G15520" s="2"/>
      <c r="H15520" s="2"/>
      <c r="I15520" s="2"/>
      <c r="J15520" s="2"/>
      <c r="K15520" s="2"/>
      <c r="L15520" s="2"/>
      <c r="M15520" s="2"/>
      <c r="N15520" s="2"/>
      <c r="O15520" s="2"/>
      <c r="P15520" s="2"/>
      <c r="Q15520" s="2"/>
      <c r="R15520" s="2"/>
      <c r="S15520" s="2"/>
      <c r="T15520" s="2"/>
      <c r="U15520" s="2"/>
      <c r="V15520" s="2"/>
      <c r="W15520" s="2"/>
      <c r="X15520" s="2"/>
      <c r="Y15520" s="2"/>
      <c r="Z15520" s="2"/>
    </row>
    <row r="15521">
      <c r="A15521" s="2"/>
      <c r="B15521" s="2"/>
      <c r="C15521" s="2"/>
      <c r="D15521" s="2"/>
      <c r="E15521" s="2"/>
      <c r="F15521" s="2"/>
      <c r="G15521" s="2"/>
      <c r="H15521" s="2"/>
      <c r="I15521" s="2"/>
      <c r="J15521" s="2"/>
      <c r="K15521" s="2"/>
      <c r="L15521" s="2"/>
      <c r="M15521" s="2"/>
      <c r="N15521" s="2"/>
      <c r="O15521" s="2"/>
      <c r="P15521" s="2"/>
      <c r="Q15521" s="2"/>
      <c r="R15521" s="2"/>
      <c r="S15521" s="2"/>
      <c r="T15521" s="2"/>
      <c r="U15521" s="2"/>
      <c r="V15521" s="2"/>
      <c r="W15521" s="2"/>
      <c r="X15521" s="2"/>
      <c r="Y15521" s="2"/>
      <c r="Z15521" s="2"/>
    </row>
    <row r="15522">
      <c r="A15522" s="2"/>
      <c r="B15522" s="2"/>
      <c r="C15522" s="2"/>
      <c r="D15522" s="2"/>
      <c r="E15522" s="2"/>
      <c r="F15522" s="2"/>
      <c r="G15522" s="2"/>
      <c r="H15522" s="2"/>
      <c r="I15522" s="2"/>
      <c r="J15522" s="2"/>
      <c r="K15522" s="2"/>
      <c r="L15522" s="2"/>
      <c r="M15522" s="2"/>
      <c r="N15522" s="2"/>
      <c r="O15522" s="2"/>
      <c r="P15522" s="2"/>
      <c r="Q15522" s="2"/>
      <c r="R15522" s="2"/>
      <c r="S15522" s="2"/>
      <c r="T15522" s="2"/>
      <c r="U15522" s="2"/>
      <c r="V15522" s="2"/>
      <c r="W15522" s="2"/>
      <c r="X15522" s="2"/>
      <c r="Y15522" s="2"/>
      <c r="Z15522" s="2"/>
    </row>
    <row r="15523">
      <c r="A15523" s="2"/>
      <c r="B15523" s="2"/>
      <c r="C15523" s="2"/>
      <c r="D15523" s="2"/>
      <c r="E15523" s="2"/>
      <c r="F15523" s="2"/>
      <c r="G15523" s="2"/>
      <c r="H15523" s="2"/>
      <c r="I15523" s="2"/>
      <c r="J15523" s="2"/>
      <c r="K15523" s="2"/>
      <c r="L15523" s="2"/>
      <c r="M15523" s="2"/>
      <c r="N15523" s="2"/>
      <c r="O15523" s="2"/>
      <c r="P15523" s="2"/>
      <c r="Q15523" s="2"/>
      <c r="R15523" s="2"/>
      <c r="S15523" s="2"/>
      <c r="T15523" s="2"/>
      <c r="U15523" s="2"/>
      <c r="V15523" s="2"/>
      <c r="W15523" s="2"/>
      <c r="X15523" s="2"/>
      <c r="Y15523" s="2"/>
      <c r="Z15523" s="2"/>
    </row>
    <row r="15524">
      <c r="A15524" s="2"/>
      <c r="B15524" s="2"/>
      <c r="C15524" s="2"/>
      <c r="D15524" s="2"/>
      <c r="E15524" s="2"/>
      <c r="F15524" s="2"/>
      <c r="G15524" s="2"/>
      <c r="H15524" s="2"/>
      <c r="I15524" s="2"/>
      <c r="J15524" s="2"/>
      <c r="K15524" s="2"/>
      <c r="L15524" s="2"/>
      <c r="M15524" s="2"/>
      <c r="N15524" s="2"/>
      <c r="O15524" s="2"/>
      <c r="P15524" s="2"/>
      <c r="Q15524" s="2"/>
      <c r="R15524" s="2"/>
      <c r="S15524" s="2"/>
      <c r="T15524" s="2"/>
      <c r="U15524" s="2"/>
      <c r="V15524" s="2"/>
      <c r="W15524" s="2"/>
      <c r="X15524" s="2"/>
      <c r="Y15524" s="2"/>
      <c r="Z15524" s="2"/>
    </row>
    <row r="15525">
      <c r="A15525" s="2"/>
      <c r="B15525" s="2"/>
      <c r="C15525" s="2"/>
      <c r="D15525" s="2"/>
      <c r="E15525" s="2"/>
      <c r="F15525" s="2"/>
      <c r="G15525" s="2"/>
      <c r="H15525" s="2"/>
      <c r="I15525" s="2"/>
      <c r="J15525" s="2"/>
      <c r="K15525" s="2"/>
      <c r="L15525" s="2"/>
      <c r="M15525" s="2"/>
      <c r="N15525" s="2"/>
      <c r="O15525" s="2"/>
      <c r="P15525" s="2"/>
      <c r="Q15525" s="2"/>
      <c r="R15525" s="2"/>
      <c r="S15525" s="2"/>
      <c r="T15525" s="2"/>
      <c r="U15525" s="2"/>
      <c r="V15525" s="2"/>
      <c r="W15525" s="2"/>
      <c r="X15525" s="2"/>
      <c r="Y15525" s="2"/>
      <c r="Z15525" s="2"/>
    </row>
    <row r="15526">
      <c r="A15526" s="2"/>
      <c r="B15526" s="2"/>
      <c r="C15526" s="2"/>
      <c r="D15526" s="2"/>
      <c r="E15526" s="2"/>
      <c r="F15526" s="2"/>
      <c r="G15526" s="2"/>
      <c r="H15526" s="2"/>
      <c r="I15526" s="2"/>
      <c r="J15526" s="2"/>
      <c r="K15526" s="2"/>
      <c r="L15526" s="2"/>
      <c r="M15526" s="2"/>
      <c r="N15526" s="2"/>
      <c r="O15526" s="2"/>
      <c r="P15526" s="2"/>
      <c r="Q15526" s="2"/>
      <c r="R15526" s="2"/>
      <c r="S15526" s="2"/>
      <c r="T15526" s="2"/>
      <c r="U15526" s="2"/>
      <c r="V15526" s="2"/>
      <c r="W15526" s="2"/>
      <c r="X15526" s="2"/>
      <c r="Y15526" s="2"/>
      <c r="Z15526" s="2"/>
    </row>
    <row r="15527">
      <c r="A15527" s="2"/>
      <c r="B15527" s="2"/>
      <c r="C15527" s="2"/>
      <c r="D15527" s="2"/>
      <c r="E15527" s="2"/>
      <c r="F15527" s="2"/>
      <c r="G15527" s="2"/>
      <c r="H15527" s="2"/>
      <c r="I15527" s="2"/>
      <c r="J15527" s="2"/>
      <c r="K15527" s="2"/>
      <c r="L15527" s="2"/>
      <c r="M15527" s="2"/>
      <c r="N15527" s="2"/>
      <c r="O15527" s="2"/>
      <c r="P15527" s="2"/>
      <c r="Q15527" s="2"/>
      <c r="R15527" s="2"/>
      <c r="S15527" s="2"/>
      <c r="T15527" s="2"/>
      <c r="U15527" s="2"/>
      <c r="V15527" s="2"/>
      <c r="W15527" s="2"/>
      <c r="X15527" s="2"/>
      <c r="Y15527" s="2"/>
      <c r="Z15527" s="2"/>
    </row>
    <row r="15528">
      <c r="A15528" s="2"/>
      <c r="B15528" s="2"/>
      <c r="C15528" s="2"/>
      <c r="D15528" s="2"/>
      <c r="E15528" s="2"/>
      <c r="F15528" s="2"/>
      <c r="G15528" s="2"/>
      <c r="H15528" s="2"/>
      <c r="I15528" s="2"/>
      <c r="J15528" s="2"/>
      <c r="K15528" s="2"/>
      <c r="L15528" s="2"/>
      <c r="M15528" s="2"/>
      <c r="N15528" s="2"/>
      <c r="O15528" s="2"/>
      <c r="P15528" s="2"/>
      <c r="Q15528" s="2"/>
      <c r="R15528" s="2"/>
      <c r="S15528" s="2"/>
      <c r="T15528" s="2"/>
      <c r="U15528" s="2"/>
      <c r="V15528" s="2"/>
      <c r="W15528" s="2"/>
      <c r="X15528" s="2"/>
      <c r="Y15528" s="2"/>
      <c r="Z15528" s="2"/>
    </row>
    <row r="15529">
      <c r="A15529" s="2"/>
      <c r="B15529" s="2"/>
      <c r="C15529" s="2"/>
      <c r="D15529" s="2"/>
      <c r="E15529" s="2"/>
      <c r="F15529" s="2"/>
      <c r="G15529" s="2"/>
      <c r="H15529" s="2"/>
      <c r="I15529" s="2"/>
      <c r="J15529" s="2"/>
      <c r="K15529" s="2"/>
      <c r="L15529" s="2"/>
      <c r="M15529" s="2"/>
      <c r="N15529" s="2"/>
      <c r="O15529" s="2"/>
      <c r="P15529" s="2"/>
      <c r="Q15529" s="2"/>
      <c r="R15529" s="2"/>
      <c r="S15529" s="2"/>
      <c r="T15529" s="2"/>
      <c r="U15529" s="2"/>
      <c r="V15529" s="2"/>
      <c r="W15529" s="2"/>
      <c r="X15529" s="2"/>
      <c r="Y15529" s="2"/>
      <c r="Z15529" s="2"/>
    </row>
    <row r="15530">
      <c r="A15530" s="2"/>
      <c r="B15530" s="2"/>
      <c r="C15530" s="2"/>
      <c r="D15530" s="2"/>
      <c r="E15530" s="2"/>
      <c r="F15530" s="2"/>
      <c r="G15530" s="2"/>
      <c r="H15530" s="2"/>
      <c r="I15530" s="2"/>
      <c r="J15530" s="2"/>
      <c r="K15530" s="2"/>
      <c r="L15530" s="2"/>
      <c r="M15530" s="2"/>
      <c r="N15530" s="2"/>
      <c r="O15530" s="2"/>
      <c r="P15530" s="2"/>
      <c r="Q15530" s="2"/>
      <c r="R15530" s="2"/>
      <c r="S15530" s="2"/>
      <c r="T15530" s="2"/>
      <c r="U15530" s="2"/>
      <c r="V15530" s="2"/>
      <c r="W15530" s="2"/>
      <c r="X15530" s="2"/>
      <c r="Y15530" s="2"/>
      <c r="Z15530" s="2"/>
    </row>
    <row r="15531">
      <c r="A15531" s="2"/>
      <c r="B15531" s="2"/>
      <c r="C15531" s="2"/>
      <c r="D15531" s="2"/>
      <c r="E15531" s="2"/>
      <c r="F15531" s="2"/>
      <c r="G15531" s="2"/>
      <c r="H15531" s="2"/>
      <c r="I15531" s="2"/>
      <c r="J15531" s="2"/>
      <c r="K15531" s="2"/>
      <c r="L15531" s="2"/>
      <c r="M15531" s="2"/>
      <c r="N15531" s="2"/>
      <c r="O15531" s="2"/>
      <c r="P15531" s="2"/>
      <c r="Q15531" s="2"/>
      <c r="R15531" s="2"/>
      <c r="S15531" s="2"/>
      <c r="T15531" s="2"/>
      <c r="U15531" s="2"/>
      <c r="V15531" s="2"/>
      <c r="W15531" s="2"/>
      <c r="X15531" s="2"/>
      <c r="Y15531" s="2"/>
      <c r="Z15531" s="2"/>
    </row>
    <row r="15532">
      <c r="A15532" s="2"/>
      <c r="B15532" s="2"/>
      <c r="C15532" s="2"/>
      <c r="D15532" s="2"/>
      <c r="E15532" s="2"/>
      <c r="F15532" s="2"/>
      <c r="G15532" s="2"/>
      <c r="H15532" s="2"/>
      <c r="I15532" s="2"/>
      <c r="J15532" s="2"/>
      <c r="K15532" s="2"/>
      <c r="L15532" s="2"/>
      <c r="M15532" s="2"/>
      <c r="N15532" s="2"/>
      <c r="O15532" s="2"/>
      <c r="P15532" s="2"/>
      <c r="Q15532" s="2"/>
      <c r="R15532" s="2"/>
      <c r="S15532" s="2"/>
      <c r="T15532" s="2"/>
      <c r="U15532" s="2"/>
      <c r="V15532" s="2"/>
      <c r="W15532" s="2"/>
      <c r="X15532" s="2"/>
      <c r="Y15532" s="2"/>
      <c r="Z15532" s="2"/>
    </row>
    <row r="15533">
      <c r="A15533" s="2"/>
      <c r="B15533" s="2"/>
      <c r="C15533" s="2"/>
      <c r="D15533" s="2"/>
      <c r="E15533" s="2"/>
      <c r="F15533" s="2"/>
      <c r="G15533" s="2"/>
      <c r="H15533" s="2"/>
      <c r="I15533" s="2"/>
      <c r="J15533" s="2"/>
      <c r="K15533" s="2"/>
      <c r="L15533" s="2"/>
      <c r="M15533" s="2"/>
      <c r="N15533" s="2"/>
      <c r="O15533" s="2"/>
      <c r="P15533" s="2"/>
      <c r="Q15533" s="2"/>
      <c r="R15533" s="2"/>
      <c r="S15533" s="2"/>
      <c r="T15533" s="2"/>
      <c r="U15533" s="2"/>
      <c r="V15533" s="2"/>
      <c r="W15533" s="2"/>
      <c r="X15533" s="2"/>
      <c r="Y15533" s="2"/>
      <c r="Z15533" s="2"/>
    </row>
    <row r="15534">
      <c r="A15534" s="2"/>
      <c r="B15534" s="2"/>
      <c r="C15534" s="2"/>
      <c r="D15534" s="2"/>
      <c r="E15534" s="2"/>
      <c r="F15534" s="2"/>
      <c r="G15534" s="2"/>
      <c r="H15534" s="2"/>
      <c r="I15534" s="2"/>
      <c r="J15534" s="2"/>
      <c r="K15534" s="2"/>
      <c r="L15534" s="2"/>
      <c r="M15534" s="2"/>
      <c r="N15534" s="2"/>
      <c r="O15534" s="2"/>
      <c r="P15534" s="2"/>
      <c r="Q15534" s="2"/>
      <c r="R15534" s="2"/>
      <c r="S15534" s="2"/>
      <c r="T15534" s="2"/>
      <c r="U15534" s="2"/>
      <c r="V15534" s="2"/>
      <c r="W15534" s="2"/>
      <c r="X15534" s="2"/>
      <c r="Y15534" s="2"/>
      <c r="Z15534" s="2"/>
    </row>
    <row r="15535">
      <c r="A15535" s="2"/>
      <c r="B15535" s="2"/>
      <c r="C15535" s="2"/>
      <c r="D15535" s="2"/>
      <c r="E15535" s="2"/>
      <c r="F15535" s="2"/>
      <c r="G15535" s="2"/>
      <c r="H15535" s="2"/>
      <c r="I15535" s="2"/>
      <c r="J15535" s="2"/>
      <c r="K15535" s="2"/>
      <c r="L15535" s="2"/>
      <c r="M15535" s="2"/>
      <c r="N15535" s="2"/>
      <c r="O15535" s="2"/>
      <c r="P15535" s="2"/>
      <c r="Q15535" s="2"/>
      <c r="R15535" s="2"/>
      <c r="S15535" s="2"/>
      <c r="T15535" s="2"/>
      <c r="U15535" s="2"/>
      <c r="V15535" s="2"/>
      <c r="W15535" s="2"/>
      <c r="X15535" s="2"/>
      <c r="Y15535" s="2"/>
      <c r="Z15535" s="2"/>
    </row>
    <row r="15536">
      <c r="A15536" s="2"/>
      <c r="B15536" s="2"/>
      <c r="C15536" s="2"/>
      <c r="D15536" s="2"/>
      <c r="E15536" s="2"/>
      <c r="F15536" s="2"/>
      <c r="G15536" s="2"/>
      <c r="H15536" s="2"/>
      <c r="I15536" s="2"/>
      <c r="J15536" s="2"/>
      <c r="K15536" s="2"/>
      <c r="L15536" s="2"/>
      <c r="M15536" s="2"/>
      <c r="N15536" s="2"/>
      <c r="O15536" s="2"/>
      <c r="P15536" s="2"/>
      <c r="Q15536" s="2"/>
      <c r="R15536" s="2"/>
      <c r="S15536" s="2"/>
      <c r="T15536" s="2"/>
      <c r="U15536" s="2"/>
      <c r="V15536" s="2"/>
      <c r="W15536" s="2"/>
      <c r="X15536" s="2"/>
      <c r="Y15536" s="2"/>
      <c r="Z15536" s="2"/>
    </row>
    <row r="15537">
      <c r="A15537" s="2"/>
      <c r="B15537" s="2"/>
      <c r="C15537" s="2"/>
      <c r="D15537" s="2"/>
      <c r="E15537" s="2"/>
      <c r="F15537" s="2"/>
      <c r="G15537" s="2"/>
      <c r="H15537" s="2"/>
      <c r="I15537" s="2"/>
      <c r="J15537" s="2"/>
      <c r="K15537" s="2"/>
      <c r="L15537" s="2"/>
      <c r="M15537" s="2"/>
      <c r="N15537" s="2"/>
      <c r="O15537" s="2"/>
      <c r="P15537" s="2"/>
      <c r="Q15537" s="2"/>
      <c r="R15537" s="2"/>
      <c r="S15537" s="2"/>
      <c r="T15537" s="2"/>
      <c r="U15537" s="2"/>
      <c r="V15537" s="2"/>
      <c r="W15537" s="2"/>
      <c r="X15537" s="2"/>
      <c r="Y15537" s="2"/>
      <c r="Z15537" s="2"/>
    </row>
    <row r="15538">
      <c r="A15538" s="2"/>
      <c r="B15538" s="2"/>
      <c r="C15538" s="2"/>
      <c r="D15538" s="2"/>
      <c r="E15538" s="2"/>
      <c r="F15538" s="2"/>
      <c r="G15538" s="2"/>
      <c r="H15538" s="2"/>
      <c r="I15538" s="2"/>
      <c r="J15538" s="2"/>
      <c r="K15538" s="2"/>
      <c r="L15538" s="2"/>
      <c r="M15538" s="2"/>
      <c r="N15538" s="2"/>
      <c r="O15538" s="2"/>
      <c r="P15538" s="2"/>
      <c r="Q15538" s="2"/>
      <c r="R15538" s="2"/>
      <c r="S15538" s="2"/>
      <c r="T15538" s="2"/>
      <c r="U15538" s="2"/>
      <c r="V15538" s="2"/>
      <c r="W15538" s="2"/>
      <c r="X15538" s="2"/>
      <c r="Y15538" s="2"/>
      <c r="Z15538" s="2"/>
    </row>
    <row r="15539">
      <c r="A15539" s="2"/>
      <c r="B15539" s="2"/>
      <c r="C15539" s="2"/>
      <c r="D15539" s="2"/>
      <c r="E15539" s="2"/>
      <c r="F15539" s="2"/>
      <c r="G15539" s="2"/>
      <c r="H15539" s="2"/>
      <c r="I15539" s="2"/>
      <c r="J15539" s="2"/>
      <c r="K15539" s="2"/>
      <c r="L15539" s="2"/>
      <c r="M15539" s="2"/>
      <c r="N15539" s="2"/>
      <c r="O15539" s="2"/>
      <c r="P15539" s="2"/>
      <c r="Q15539" s="2"/>
      <c r="R15539" s="2"/>
      <c r="S15539" s="2"/>
      <c r="T15539" s="2"/>
      <c r="U15539" s="2"/>
      <c r="V15539" s="2"/>
      <c r="W15539" s="2"/>
      <c r="X15539" s="2"/>
      <c r="Y15539" s="2"/>
      <c r="Z15539" s="2"/>
    </row>
    <row r="15540">
      <c r="A15540" s="2"/>
      <c r="B15540" s="2"/>
      <c r="C15540" s="2"/>
      <c r="D15540" s="2"/>
      <c r="E15540" s="2"/>
      <c r="F15540" s="2"/>
      <c r="G15540" s="2"/>
      <c r="H15540" s="2"/>
      <c r="I15540" s="2"/>
      <c r="J15540" s="2"/>
      <c r="K15540" s="2"/>
      <c r="L15540" s="2"/>
      <c r="M15540" s="2"/>
      <c r="N15540" s="2"/>
      <c r="O15540" s="2"/>
      <c r="P15540" s="2"/>
      <c r="Q15540" s="2"/>
      <c r="R15540" s="2"/>
      <c r="S15540" s="2"/>
      <c r="T15540" s="2"/>
      <c r="U15540" s="2"/>
      <c r="V15540" s="2"/>
      <c r="W15540" s="2"/>
      <c r="X15540" s="2"/>
      <c r="Y15540" s="2"/>
      <c r="Z15540" s="2"/>
    </row>
    <row r="15541">
      <c r="A15541" s="2"/>
      <c r="B15541" s="2"/>
      <c r="C15541" s="2"/>
      <c r="D15541" s="2"/>
      <c r="E15541" s="2"/>
      <c r="F15541" s="2"/>
      <c r="G15541" s="2"/>
      <c r="H15541" s="2"/>
      <c r="I15541" s="2"/>
      <c r="J15541" s="2"/>
      <c r="K15541" s="2"/>
      <c r="L15541" s="2"/>
      <c r="M15541" s="2"/>
      <c r="N15541" s="2"/>
      <c r="O15541" s="2"/>
      <c r="P15541" s="2"/>
      <c r="Q15541" s="2"/>
      <c r="R15541" s="2"/>
      <c r="S15541" s="2"/>
      <c r="T15541" s="2"/>
      <c r="U15541" s="2"/>
      <c r="V15541" s="2"/>
      <c r="W15541" s="2"/>
      <c r="X15541" s="2"/>
      <c r="Y15541" s="2"/>
      <c r="Z15541" s="2"/>
    </row>
    <row r="15542">
      <c r="A15542" s="2"/>
      <c r="B15542" s="2"/>
      <c r="C15542" s="2"/>
      <c r="D15542" s="2"/>
      <c r="E15542" s="2"/>
      <c r="F15542" s="2"/>
      <c r="G15542" s="2"/>
      <c r="H15542" s="2"/>
      <c r="I15542" s="2"/>
      <c r="J15542" s="2"/>
      <c r="K15542" s="2"/>
      <c r="L15542" s="2"/>
      <c r="M15542" s="2"/>
      <c r="N15542" s="2"/>
      <c r="O15542" s="2"/>
      <c r="P15542" s="2"/>
      <c r="Q15542" s="2"/>
      <c r="R15542" s="2"/>
      <c r="S15542" s="2"/>
      <c r="T15542" s="2"/>
      <c r="U15542" s="2"/>
      <c r="V15542" s="2"/>
      <c r="W15542" s="2"/>
      <c r="X15542" s="2"/>
      <c r="Y15542" s="2"/>
      <c r="Z15542" s="2"/>
    </row>
    <row r="15543">
      <c r="A15543" s="2"/>
      <c r="B15543" s="2"/>
      <c r="C15543" s="2"/>
      <c r="D15543" s="2"/>
      <c r="E15543" s="2"/>
      <c r="F15543" s="2"/>
      <c r="G15543" s="2"/>
      <c r="H15543" s="2"/>
      <c r="I15543" s="2"/>
      <c r="J15543" s="2"/>
      <c r="K15543" s="2"/>
      <c r="L15543" s="2"/>
      <c r="M15543" s="2"/>
      <c r="N15543" s="2"/>
      <c r="O15543" s="2"/>
      <c r="P15543" s="2"/>
      <c r="Q15543" s="2"/>
      <c r="R15543" s="2"/>
      <c r="S15543" s="2"/>
      <c r="T15543" s="2"/>
      <c r="U15543" s="2"/>
      <c r="V15543" s="2"/>
      <c r="W15543" s="2"/>
      <c r="X15543" s="2"/>
      <c r="Y15543" s="2"/>
      <c r="Z15543" s="2"/>
    </row>
    <row r="15544">
      <c r="A15544" s="2"/>
      <c r="B15544" s="2"/>
      <c r="C15544" s="2"/>
      <c r="D15544" s="2"/>
      <c r="E15544" s="2"/>
      <c r="F15544" s="2"/>
      <c r="G15544" s="2"/>
      <c r="H15544" s="2"/>
      <c r="I15544" s="2"/>
      <c r="J15544" s="2"/>
      <c r="K15544" s="2"/>
      <c r="L15544" s="2"/>
      <c r="M15544" s="2"/>
      <c r="N15544" s="2"/>
      <c r="O15544" s="2"/>
      <c r="P15544" s="2"/>
      <c r="Q15544" s="2"/>
      <c r="R15544" s="2"/>
      <c r="S15544" s="2"/>
      <c r="T15544" s="2"/>
      <c r="U15544" s="2"/>
      <c r="V15544" s="2"/>
      <c r="W15544" s="2"/>
      <c r="X15544" s="2"/>
      <c r="Y15544" s="2"/>
      <c r="Z15544" s="2"/>
    </row>
    <row r="15545">
      <c r="A15545" s="2"/>
      <c r="B15545" s="2"/>
      <c r="C15545" s="2"/>
      <c r="D15545" s="2"/>
      <c r="E15545" s="2"/>
      <c r="F15545" s="2"/>
      <c r="G15545" s="2"/>
      <c r="H15545" s="2"/>
      <c r="I15545" s="2"/>
      <c r="J15545" s="2"/>
      <c r="K15545" s="2"/>
      <c r="L15545" s="2"/>
      <c r="M15545" s="2"/>
      <c r="N15545" s="2"/>
      <c r="O15545" s="2"/>
      <c r="P15545" s="2"/>
      <c r="Q15545" s="2"/>
      <c r="R15545" s="2"/>
      <c r="S15545" s="2"/>
      <c r="T15545" s="2"/>
      <c r="U15545" s="2"/>
      <c r="V15545" s="2"/>
      <c r="W15545" s="2"/>
      <c r="X15545" s="2"/>
      <c r="Y15545" s="2"/>
      <c r="Z15545" s="2"/>
    </row>
    <row r="15546">
      <c r="A15546" s="2"/>
      <c r="B15546" s="2"/>
      <c r="C15546" s="2"/>
      <c r="D15546" s="2"/>
      <c r="E15546" s="2"/>
      <c r="F15546" s="2"/>
      <c r="G15546" s="2"/>
      <c r="H15546" s="2"/>
      <c r="I15546" s="2"/>
      <c r="J15546" s="2"/>
      <c r="K15546" s="2"/>
      <c r="L15546" s="2"/>
      <c r="M15546" s="2"/>
      <c r="N15546" s="2"/>
      <c r="O15546" s="2"/>
      <c r="P15546" s="2"/>
      <c r="Q15546" s="2"/>
      <c r="R15546" s="2"/>
      <c r="S15546" s="2"/>
      <c r="T15546" s="2"/>
      <c r="U15546" s="2"/>
      <c r="V15546" s="2"/>
      <c r="W15546" s="2"/>
      <c r="X15546" s="2"/>
      <c r="Y15546" s="2"/>
      <c r="Z15546" s="2"/>
    </row>
    <row r="15547">
      <c r="A15547" s="2"/>
      <c r="B15547" s="2"/>
      <c r="C15547" s="2"/>
      <c r="D15547" s="2"/>
      <c r="E15547" s="2"/>
      <c r="F15547" s="2"/>
      <c r="G15547" s="2"/>
      <c r="H15547" s="2"/>
      <c r="I15547" s="2"/>
      <c r="J15547" s="2"/>
      <c r="K15547" s="2"/>
      <c r="L15547" s="2"/>
      <c r="M15547" s="2"/>
      <c r="N15547" s="2"/>
      <c r="O15547" s="2"/>
      <c r="P15547" s="2"/>
      <c r="Q15547" s="2"/>
      <c r="R15547" s="2"/>
      <c r="S15547" s="2"/>
      <c r="T15547" s="2"/>
      <c r="U15547" s="2"/>
      <c r="V15547" s="2"/>
      <c r="W15547" s="2"/>
      <c r="X15547" s="2"/>
      <c r="Y15547" s="2"/>
      <c r="Z15547" s="2"/>
    </row>
    <row r="15548">
      <c r="A15548" s="2"/>
      <c r="B15548" s="2"/>
      <c r="C15548" s="2"/>
      <c r="D15548" s="2"/>
      <c r="E15548" s="2"/>
      <c r="F15548" s="2"/>
      <c r="G15548" s="2"/>
      <c r="H15548" s="2"/>
      <c r="I15548" s="2"/>
      <c r="J15548" s="2"/>
      <c r="K15548" s="2"/>
      <c r="L15548" s="2"/>
      <c r="M15548" s="2"/>
      <c r="N15548" s="2"/>
      <c r="O15548" s="2"/>
      <c r="P15548" s="2"/>
      <c r="Q15548" s="2"/>
      <c r="R15548" s="2"/>
      <c r="S15548" s="2"/>
      <c r="T15548" s="2"/>
      <c r="U15548" s="2"/>
      <c r="V15548" s="2"/>
      <c r="W15548" s="2"/>
      <c r="X15548" s="2"/>
      <c r="Y15548" s="2"/>
      <c r="Z15548" s="2"/>
    </row>
    <row r="15549">
      <c r="A15549" s="2"/>
      <c r="B15549" s="2"/>
      <c r="C15549" s="2"/>
      <c r="D15549" s="2"/>
      <c r="E15549" s="2"/>
      <c r="F15549" s="2"/>
      <c r="G15549" s="2"/>
      <c r="H15549" s="2"/>
      <c r="I15549" s="2"/>
      <c r="J15549" s="2"/>
      <c r="K15549" s="2"/>
      <c r="L15549" s="2"/>
      <c r="M15549" s="2"/>
      <c r="N15549" s="2"/>
      <c r="O15549" s="2"/>
      <c r="P15549" s="2"/>
      <c r="Q15549" s="2"/>
      <c r="R15549" s="2"/>
      <c r="S15549" s="2"/>
      <c r="T15549" s="2"/>
      <c r="U15549" s="2"/>
      <c r="V15549" s="2"/>
      <c r="W15549" s="2"/>
      <c r="X15549" s="2"/>
      <c r="Y15549" s="2"/>
      <c r="Z15549" s="2"/>
    </row>
    <row r="15550">
      <c r="A15550" s="2"/>
      <c r="B15550" s="2"/>
      <c r="C15550" s="2"/>
      <c r="D15550" s="2"/>
      <c r="E15550" s="2"/>
      <c r="F15550" s="2"/>
      <c r="G15550" s="2"/>
      <c r="H15550" s="2"/>
      <c r="I15550" s="2"/>
      <c r="J15550" s="2"/>
      <c r="K15550" s="2"/>
      <c r="L15550" s="2"/>
      <c r="M15550" s="2"/>
      <c r="N15550" s="2"/>
      <c r="O15550" s="2"/>
      <c r="P15550" s="2"/>
      <c r="Q15550" s="2"/>
      <c r="R15550" s="2"/>
      <c r="S15550" s="2"/>
      <c r="T15550" s="2"/>
      <c r="U15550" s="2"/>
      <c r="V15550" s="2"/>
      <c r="W15550" s="2"/>
      <c r="X15550" s="2"/>
      <c r="Y15550" s="2"/>
      <c r="Z15550" s="2"/>
    </row>
    <row r="15551">
      <c r="A15551" s="2"/>
      <c r="B15551" s="2"/>
      <c r="C15551" s="2"/>
      <c r="D15551" s="2"/>
      <c r="E15551" s="2"/>
      <c r="F15551" s="2"/>
      <c r="G15551" s="2"/>
      <c r="H15551" s="2"/>
      <c r="I15551" s="2"/>
      <c r="J15551" s="2"/>
      <c r="K15551" s="2"/>
      <c r="L15551" s="2"/>
      <c r="M15551" s="2"/>
      <c r="N15551" s="2"/>
      <c r="O15551" s="2"/>
      <c r="P15551" s="2"/>
      <c r="Q15551" s="2"/>
      <c r="R15551" s="2"/>
      <c r="S15551" s="2"/>
      <c r="T15551" s="2"/>
      <c r="U15551" s="2"/>
      <c r="V15551" s="2"/>
      <c r="W15551" s="2"/>
      <c r="X15551" s="2"/>
      <c r="Y15551" s="2"/>
      <c r="Z15551" s="2"/>
    </row>
    <row r="15552">
      <c r="A15552" s="2"/>
      <c r="B15552" s="2"/>
      <c r="C15552" s="2"/>
      <c r="D15552" s="2"/>
      <c r="E15552" s="2"/>
      <c r="F15552" s="2"/>
      <c r="G15552" s="2"/>
      <c r="H15552" s="2"/>
      <c r="I15552" s="2"/>
      <c r="J15552" s="2"/>
      <c r="K15552" s="2"/>
      <c r="L15552" s="2"/>
      <c r="M15552" s="2"/>
      <c r="N15552" s="2"/>
      <c r="O15552" s="2"/>
      <c r="P15552" s="2"/>
      <c r="Q15552" s="2"/>
      <c r="R15552" s="2"/>
      <c r="S15552" s="2"/>
      <c r="T15552" s="2"/>
      <c r="U15552" s="2"/>
      <c r="V15552" s="2"/>
      <c r="W15552" s="2"/>
      <c r="X15552" s="2"/>
      <c r="Y15552" s="2"/>
      <c r="Z15552" s="2"/>
    </row>
    <row r="15553">
      <c r="A15553" s="2"/>
      <c r="B15553" s="2"/>
      <c r="C15553" s="2"/>
      <c r="D15553" s="2"/>
      <c r="E15553" s="2"/>
      <c r="F15553" s="2"/>
      <c r="G15553" s="2"/>
      <c r="H15553" s="2"/>
      <c r="I15553" s="2"/>
      <c r="J15553" s="2"/>
      <c r="K15553" s="2"/>
      <c r="L15553" s="2"/>
      <c r="M15553" s="2"/>
      <c r="N15553" s="2"/>
      <c r="O15553" s="2"/>
      <c r="P15553" s="2"/>
      <c r="Q15553" s="2"/>
      <c r="R15553" s="2"/>
      <c r="S15553" s="2"/>
      <c r="T15553" s="2"/>
      <c r="U15553" s="2"/>
      <c r="V15553" s="2"/>
      <c r="W15553" s="2"/>
      <c r="X15553" s="2"/>
      <c r="Y15553" s="2"/>
      <c r="Z15553" s="2"/>
    </row>
    <row r="15554">
      <c r="A15554" s="2"/>
      <c r="B15554" s="2"/>
      <c r="C15554" s="2"/>
      <c r="D15554" s="2"/>
      <c r="E15554" s="2"/>
      <c r="F15554" s="2"/>
      <c r="G15554" s="2"/>
      <c r="H15554" s="2"/>
      <c r="I15554" s="2"/>
      <c r="J15554" s="2"/>
      <c r="K15554" s="2"/>
      <c r="L15554" s="2"/>
      <c r="M15554" s="2"/>
      <c r="N15554" s="2"/>
      <c r="O15554" s="2"/>
      <c r="P15554" s="2"/>
      <c r="Q15554" s="2"/>
      <c r="R15554" s="2"/>
      <c r="S15554" s="2"/>
      <c r="T15554" s="2"/>
      <c r="U15554" s="2"/>
      <c r="V15554" s="2"/>
      <c r="W15554" s="2"/>
      <c r="X15554" s="2"/>
      <c r="Y15554" s="2"/>
      <c r="Z15554" s="2"/>
    </row>
    <row r="15555">
      <c r="A15555" s="2"/>
      <c r="B15555" s="2"/>
      <c r="C15555" s="2"/>
      <c r="D15555" s="2"/>
      <c r="E15555" s="2"/>
      <c r="F15555" s="2"/>
      <c r="G15555" s="2"/>
      <c r="H15555" s="2"/>
      <c r="I15555" s="2"/>
      <c r="J15555" s="2"/>
      <c r="K15555" s="2"/>
      <c r="L15555" s="2"/>
      <c r="M15555" s="2"/>
      <c r="N15555" s="2"/>
      <c r="O15555" s="2"/>
      <c r="P15555" s="2"/>
      <c r="Q15555" s="2"/>
      <c r="R15555" s="2"/>
      <c r="S15555" s="2"/>
      <c r="T15555" s="2"/>
      <c r="U15555" s="2"/>
      <c r="V15555" s="2"/>
      <c r="W15555" s="2"/>
      <c r="X15555" s="2"/>
      <c r="Y15555" s="2"/>
      <c r="Z15555" s="2"/>
    </row>
    <row r="15556">
      <c r="A15556" s="2"/>
      <c r="B15556" s="2"/>
      <c r="C15556" s="2"/>
      <c r="D15556" s="2"/>
      <c r="E15556" s="2"/>
      <c r="F15556" s="2"/>
      <c r="G15556" s="2"/>
      <c r="H15556" s="2"/>
      <c r="I15556" s="2"/>
      <c r="J15556" s="2"/>
      <c r="K15556" s="2"/>
      <c r="L15556" s="2"/>
      <c r="M15556" s="2"/>
      <c r="N15556" s="2"/>
      <c r="O15556" s="2"/>
      <c r="P15556" s="2"/>
      <c r="Q15556" s="2"/>
      <c r="R15556" s="2"/>
      <c r="S15556" s="2"/>
      <c r="T15556" s="2"/>
      <c r="U15556" s="2"/>
      <c r="V15556" s="2"/>
      <c r="W15556" s="2"/>
      <c r="X15556" s="2"/>
      <c r="Y15556" s="2"/>
      <c r="Z15556" s="2"/>
    </row>
    <row r="15557">
      <c r="A15557" s="2"/>
      <c r="B15557" s="2"/>
      <c r="C15557" s="2"/>
      <c r="D15557" s="2"/>
      <c r="E15557" s="2"/>
      <c r="F15557" s="2"/>
      <c r="G15557" s="2"/>
      <c r="H15557" s="2"/>
      <c r="I15557" s="2"/>
      <c r="J15557" s="2"/>
      <c r="K15557" s="2"/>
      <c r="L15557" s="2"/>
      <c r="M15557" s="2"/>
      <c r="N15557" s="2"/>
      <c r="O15557" s="2"/>
      <c r="P15557" s="2"/>
      <c r="Q15557" s="2"/>
      <c r="R15557" s="2"/>
      <c r="S15557" s="2"/>
      <c r="T15557" s="2"/>
      <c r="U15557" s="2"/>
      <c r="V15557" s="2"/>
      <c r="W15557" s="2"/>
      <c r="X15557" s="2"/>
      <c r="Y15557" s="2"/>
      <c r="Z15557" s="2"/>
    </row>
    <row r="15558">
      <c r="A15558" s="2"/>
      <c r="B15558" s="2"/>
      <c r="C15558" s="2"/>
      <c r="D15558" s="2"/>
      <c r="E15558" s="2"/>
      <c r="F15558" s="2"/>
      <c r="G15558" s="2"/>
      <c r="H15558" s="2"/>
      <c r="I15558" s="2"/>
      <c r="J15558" s="2"/>
      <c r="K15558" s="2"/>
      <c r="L15558" s="2"/>
      <c r="M15558" s="2"/>
      <c r="N15558" s="2"/>
      <c r="O15558" s="2"/>
      <c r="P15558" s="2"/>
      <c r="Q15558" s="2"/>
      <c r="R15558" s="2"/>
      <c r="S15558" s="2"/>
      <c r="T15558" s="2"/>
      <c r="U15558" s="2"/>
      <c r="V15558" s="2"/>
      <c r="W15558" s="2"/>
      <c r="X15558" s="2"/>
      <c r="Y15558" s="2"/>
      <c r="Z15558" s="2"/>
    </row>
    <row r="15559">
      <c r="A15559" s="2"/>
      <c r="B15559" s="2"/>
      <c r="C15559" s="2"/>
      <c r="D15559" s="2"/>
      <c r="E15559" s="2"/>
      <c r="F15559" s="2"/>
      <c r="G15559" s="2"/>
      <c r="H15559" s="2"/>
      <c r="I15559" s="2"/>
      <c r="J15559" s="2"/>
      <c r="K15559" s="2"/>
      <c r="L15559" s="2"/>
      <c r="M15559" s="2"/>
      <c r="N15559" s="2"/>
      <c r="O15559" s="2"/>
      <c r="P15559" s="2"/>
      <c r="Q15559" s="2"/>
      <c r="R15559" s="2"/>
      <c r="S15559" s="2"/>
      <c r="T15559" s="2"/>
      <c r="U15559" s="2"/>
      <c r="V15559" s="2"/>
      <c r="W15559" s="2"/>
      <c r="X15559" s="2"/>
      <c r="Y15559" s="2"/>
      <c r="Z15559" s="2"/>
    </row>
    <row r="15560">
      <c r="A15560" s="2"/>
      <c r="B15560" s="2"/>
      <c r="C15560" s="2"/>
      <c r="D15560" s="2"/>
      <c r="E15560" s="2"/>
      <c r="F15560" s="2"/>
      <c r="G15560" s="2"/>
      <c r="H15560" s="2"/>
      <c r="I15560" s="2"/>
      <c r="J15560" s="2"/>
      <c r="K15560" s="2"/>
      <c r="L15560" s="2"/>
      <c r="M15560" s="2"/>
      <c r="N15560" s="2"/>
      <c r="O15560" s="2"/>
      <c r="P15560" s="2"/>
      <c r="Q15560" s="2"/>
      <c r="R15560" s="2"/>
      <c r="S15560" s="2"/>
      <c r="T15560" s="2"/>
      <c r="U15560" s="2"/>
      <c r="V15560" s="2"/>
      <c r="W15560" s="2"/>
      <c r="X15560" s="2"/>
      <c r="Y15560" s="2"/>
      <c r="Z15560" s="2"/>
    </row>
    <row r="15561">
      <c r="A15561" s="2"/>
      <c r="B15561" s="2"/>
      <c r="C15561" s="2"/>
      <c r="D15561" s="2"/>
      <c r="E15561" s="2"/>
      <c r="F15561" s="2"/>
      <c r="G15561" s="2"/>
      <c r="H15561" s="2"/>
      <c r="I15561" s="2"/>
      <c r="J15561" s="2"/>
      <c r="K15561" s="2"/>
      <c r="L15561" s="2"/>
      <c r="M15561" s="2"/>
      <c r="N15561" s="2"/>
      <c r="O15561" s="2"/>
      <c r="P15561" s="2"/>
      <c r="Q15561" s="2"/>
      <c r="R15561" s="2"/>
      <c r="S15561" s="2"/>
      <c r="T15561" s="2"/>
      <c r="U15561" s="2"/>
      <c r="V15561" s="2"/>
      <c r="W15561" s="2"/>
      <c r="X15561" s="2"/>
      <c r="Y15561" s="2"/>
      <c r="Z15561" s="2"/>
    </row>
    <row r="15562">
      <c r="A15562" s="2"/>
      <c r="B15562" s="2"/>
      <c r="C15562" s="2"/>
      <c r="D15562" s="2"/>
      <c r="E15562" s="2"/>
      <c r="F15562" s="2"/>
      <c r="G15562" s="2"/>
      <c r="H15562" s="2"/>
      <c r="I15562" s="2"/>
      <c r="J15562" s="2"/>
      <c r="K15562" s="2"/>
      <c r="L15562" s="2"/>
      <c r="M15562" s="2"/>
      <c r="N15562" s="2"/>
      <c r="O15562" s="2"/>
      <c r="P15562" s="2"/>
      <c r="Q15562" s="2"/>
      <c r="R15562" s="2"/>
      <c r="S15562" s="2"/>
      <c r="T15562" s="2"/>
      <c r="U15562" s="2"/>
      <c r="V15562" s="2"/>
      <c r="W15562" s="2"/>
      <c r="X15562" s="2"/>
      <c r="Y15562" s="2"/>
      <c r="Z15562" s="2"/>
    </row>
    <row r="15563">
      <c r="A15563" s="2"/>
      <c r="B15563" s="2"/>
      <c r="C15563" s="2"/>
      <c r="D15563" s="2"/>
      <c r="E15563" s="2"/>
      <c r="F15563" s="2"/>
      <c r="G15563" s="2"/>
      <c r="H15563" s="2"/>
      <c r="I15563" s="2"/>
      <c r="J15563" s="2"/>
      <c r="K15563" s="2"/>
      <c r="L15563" s="2"/>
      <c r="M15563" s="2"/>
      <c r="N15563" s="2"/>
      <c r="O15563" s="2"/>
      <c r="P15563" s="2"/>
      <c r="Q15563" s="2"/>
      <c r="R15563" s="2"/>
      <c r="S15563" s="2"/>
      <c r="T15563" s="2"/>
      <c r="U15563" s="2"/>
      <c r="V15563" s="2"/>
      <c r="W15563" s="2"/>
      <c r="X15563" s="2"/>
      <c r="Y15563" s="2"/>
      <c r="Z15563" s="2"/>
    </row>
    <row r="15564">
      <c r="A15564" s="2"/>
      <c r="B15564" s="2"/>
      <c r="C15564" s="2"/>
      <c r="D15564" s="2"/>
      <c r="E15564" s="2"/>
      <c r="F15564" s="2"/>
      <c r="G15564" s="2"/>
      <c r="H15564" s="2"/>
      <c r="I15564" s="2"/>
      <c r="J15564" s="2"/>
      <c r="K15564" s="2"/>
      <c r="L15564" s="2"/>
      <c r="M15564" s="2"/>
      <c r="N15564" s="2"/>
      <c r="O15564" s="2"/>
      <c r="P15564" s="2"/>
      <c r="Q15564" s="2"/>
      <c r="R15564" s="2"/>
      <c r="S15564" s="2"/>
      <c r="T15564" s="2"/>
      <c r="U15564" s="2"/>
      <c r="V15564" s="2"/>
      <c r="W15564" s="2"/>
      <c r="X15564" s="2"/>
      <c r="Y15564" s="2"/>
      <c r="Z15564" s="2"/>
    </row>
    <row r="15565">
      <c r="A15565" s="2"/>
      <c r="B15565" s="2"/>
      <c r="C15565" s="2"/>
      <c r="D15565" s="2"/>
      <c r="E15565" s="2"/>
      <c r="F15565" s="2"/>
      <c r="G15565" s="2"/>
      <c r="H15565" s="2"/>
      <c r="I15565" s="2"/>
      <c r="J15565" s="2"/>
      <c r="K15565" s="2"/>
      <c r="L15565" s="2"/>
      <c r="M15565" s="2"/>
      <c r="N15565" s="2"/>
      <c r="O15565" s="2"/>
      <c r="P15565" s="2"/>
      <c r="Q15565" s="2"/>
      <c r="R15565" s="2"/>
      <c r="S15565" s="2"/>
      <c r="T15565" s="2"/>
      <c r="U15565" s="2"/>
      <c r="V15565" s="2"/>
      <c r="W15565" s="2"/>
      <c r="X15565" s="2"/>
      <c r="Y15565" s="2"/>
      <c r="Z15565" s="2"/>
    </row>
    <row r="15566">
      <c r="A15566" s="2"/>
      <c r="B15566" s="2"/>
      <c r="C15566" s="2"/>
      <c r="D15566" s="2"/>
      <c r="E15566" s="2"/>
      <c r="F15566" s="2"/>
      <c r="G15566" s="2"/>
      <c r="H15566" s="2"/>
      <c r="I15566" s="2"/>
      <c r="J15566" s="2"/>
      <c r="K15566" s="2"/>
      <c r="L15566" s="2"/>
      <c r="M15566" s="2"/>
      <c r="N15566" s="2"/>
      <c r="O15566" s="2"/>
      <c r="P15566" s="2"/>
      <c r="Q15566" s="2"/>
      <c r="R15566" s="2"/>
      <c r="S15566" s="2"/>
      <c r="T15566" s="2"/>
      <c r="U15566" s="2"/>
      <c r="V15566" s="2"/>
      <c r="W15566" s="2"/>
      <c r="X15566" s="2"/>
      <c r="Y15566" s="2"/>
      <c r="Z15566" s="2"/>
    </row>
    <row r="15567">
      <c r="A15567" s="2"/>
      <c r="B15567" s="2"/>
      <c r="C15567" s="2"/>
      <c r="D15567" s="2"/>
      <c r="E15567" s="2"/>
      <c r="F15567" s="2"/>
      <c r="G15567" s="2"/>
      <c r="H15567" s="2"/>
      <c r="I15567" s="2"/>
      <c r="J15567" s="2"/>
      <c r="K15567" s="2"/>
      <c r="L15567" s="2"/>
      <c r="M15567" s="2"/>
      <c r="N15567" s="2"/>
      <c r="O15567" s="2"/>
      <c r="P15567" s="2"/>
      <c r="Q15567" s="2"/>
      <c r="R15567" s="2"/>
      <c r="S15567" s="2"/>
      <c r="T15567" s="2"/>
      <c r="U15567" s="2"/>
      <c r="V15567" s="2"/>
      <c r="W15567" s="2"/>
      <c r="X15567" s="2"/>
      <c r="Y15567" s="2"/>
      <c r="Z15567" s="2"/>
    </row>
    <row r="15568">
      <c r="A15568" s="2"/>
      <c r="B15568" s="2"/>
      <c r="C15568" s="2"/>
      <c r="D15568" s="2"/>
      <c r="E15568" s="2"/>
      <c r="F15568" s="2"/>
      <c r="G15568" s="2"/>
      <c r="H15568" s="2"/>
      <c r="I15568" s="2"/>
      <c r="J15568" s="2"/>
      <c r="K15568" s="2"/>
      <c r="L15568" s="2"/>
      <c r="M15568" s="2"/>
      <c r="N15568" s="2"/>
      <c r="O15568" s="2"/>
      <c r="P15568" s="2"/>
      <c r="Q15568" s="2"/>
      <c r="R15568" s="2"/>
      <c r="S15568" s="2"/>
      <c r="T15568" s="2"/>
      <c r="U15568" s="2"/>
      <c r="V15568" s="2"/>
      <c r="W15568" s="2"/>
      <c r="X15568" s="2"/>
      <c r="Y15568" s="2"/>
      <c r="Z15568" s="2"/>
    </row>
    <row r="15569">
      <c r="A15569" s="2"/>
      <c r="B15569" s="2"/>
      <c r="C15569" s="2"/>
      <c r="D15569" s="2"/>
      <c r="E15569" s="2"/>
      <c r="F15569" s="2"/>
      <c r="G15569" s="2"/>
      <c r="H15569" s="2"/>
      <c r="I15569" s="2"/>
      <c r="J15569" s="2"/>
      <c r="K15569" s="2"/>
      <c r="L15569" s="2"/>
      <c r="M15569" s="2"/>
      <c r="N15569" s="2"/>
      <c r="O15569" s="2"/>
      <c r="P15569" s="2"/>
      <c r="Q15569" s="2"/>
      <c r="R15569" s="2"/>
      <c r="S15569" s="2"/>
      <c r="T15569" s="2"/>
      <c r="U15569" s="2"/>
      <c r="V15569" s="2"/>
      <c r="W15569" s="2"/>
      <c r="X15569" s="2"/>
      <c r="Y15569" s="2"/>
      <c r="Z15569" s="2"/>
    </row>
    <row r="15570">
      <c r="A15570" s="2"/>
      <c r="B15570" s="2"/>
      <c r="C15570" s="2"/>
      <c r="D15570" s="2"/>
      <c r="E15570" s="2"/>
      <c r="F15570" s="2"/>
      <c r="G15570" s="2"/>
      <c r="H15570" s="2"/>
      <c r="I15570" s="2"/>
      <c r="J15570" s="2"/>
      <c r="K15570" s="2"/>
      <c r="L15570" s="2"/>
      <c r="M15570" s="2"/>
      <c r="N15570" s="2"/>
      <c r="O15570" s="2"/>
      <c r="P15570" s="2"/>
      <c r="Q15570" s="2"/>
      <c r="R15570" s="2"/>
      <c r="S15570" s="2"/>
      <c r="T15570" s="2"/>
      <c r="U15570" s="2"/>
      <c r="V15570" s="2"/>
      <c r="W15570" s="2"/>
      <c r="X15570" s="2"/>
      <c r="Y15570" s="2"/>
      <c r="Z15570" s="2"/>
    </row>
    <row r="15571">
      <c r="A15571" s="2"/>
      <c r="B15571" s="2"/>
      <c r="C15571" s="2"/>
      <c r="D15571" s="2"/>
      <c r="E15571" s="2"/>
      <c r="F15571" s="2"/>
      <c r="G15571" s="2"/>
      <c r="H15571" s="2"/>
      <c r="I15571" s="2"/>
      <c r="J15571" s="2"/>
      <c r="K15571" s="2"/>
      <c r="L15571" s="2"/>
      <c r="M15571" s="2"/>
      <c r="N15571" s="2"/>
      <c r="O15571" s="2"/>
      <c r="P15571" s="2"/>
      <c r="Q15571" s="2"/>
      <c r="R15571" s="2"/>
      <c r="S15571" s="2"/>
      <c r="T15571" s="2"/>
      <c r="U15571" s="2"/>
      <c r="V15571" s="2"/>
      <c r="W15571" s="2"/>
      <c r="X15571" s="2"/>
      <c r="Y15571" s="2"/>
      <c r="Z15571" s="2"/>
    </row>
    <row r="15572">
      <c r="A15572" s="2"/>
      <c r="B15572" s="2"/>
      <c r="C15572" s="2"/>
      <c r="D15572" s="2"/>
      <c r="E15572" s="2"/>
      <c r="F15572" s="2"/>
      <c r="G15572" s="2"/>
      <c r="H15572" s="2"/>
      <c r="I15572" s="2"/>
      <c r="J15572" s="2"/>
      <c r="K15572" s="2"/>
      <c r="L15572" s="2"/>
      <c r="M15572" s="2"/>
      <c r="N15572" s="2"/>
      <c r="O15572" s="2"/>
      <c r="P15572" s="2"/>
      <c r="Q15572" s="2"/>
      <c r="R15572" s="2"/>
      <c r="S15572" s="2"/>
      <c r="T15572" s="2"/>
      <c r="U15572" s="2"/>
      <c r="V15572" s="2"/>
      <c r="W15572" s="2"/>
      <c r="X15572" s="2"/>
      <c r="Y15572" s="2"/>
      <c r="Z15572" s="2"/>
    </row>
    <row r="15573">
      <c r="A15573" s="2"/>
      <c r="B15573" s="2"/>
      <c r="C15573" s="2"/>
      <c r="D15573" s="2"/>
      <c r="E15573" s="2"/>
      <c r="F15573" s="2"/>
      <c r="G15573" s="2"/>
      <c r="H15573" s="2"/>
      <c r="I15573" s="2"/>
      <c r="J15573" s="2"/>
      <c r="K15573" s="2"/>
      <c r="L15573" s="2"/>
      <c r="M15573" s="2"/>
      <c r="N15573" s="2"/>
      <c r="O15573" s="2"/>
      <c r="P15573" s="2"/>
      <c r="Q15573" s="2"/>
      <c r="R15573" s="2"/>
      <c r="S15573" s="2"/>
      <c r="T15573" s="2"/>
      <c r="U15573" s="2"/>
      <c r="V15573" s="2"/>
      <c r="W15573" s="2"/>
      <c r="X15573" s="2"/>
      <c r="Y15573" s="2"/>
      <c r="Z15573" s="2"/>
    </row>
    <row r="15574">
      <c r="A15574" s="2"/>
      <c r="B15574" s="2"/>
      <c r="C15574" s="2"/>
      <c r="D15574" s="2"/>
      <c r="E15574" s="2"/>
      <c r="F15574" s="2"/>
      <c r="G15574" s="2"/>
      <c r="H15574" s="2"/>
      <c r="I15574" s="2"/>
      <c r="J15574" s="2"/>
      <c r="K15574" s="2"/>
      <c r="L15574" s="2"/>
      <c r="M15574" s="2"/>
      <c r="N15574" s="2"/>
      <c r="O15574" s="2"/>
      <c r="P15574" s="2"/>
      <c r="Q15574" s="2"/>
      <c r="R15574" s="2"/>
      <c r="S15574" s="2"/>
      <c r="T15574" s="2"/>
      <c r="U15574" s="2"/>
      <c r="V15574" s="2"/>
      <c r="W15574" s="2"/>
      <c r="X15574" s="2"/>
      <c r="Y15574" s="2"/>
      <c r="Z15574" s="2"/>
    </row>
    <row r="15575">
      <c r="A15575" s="2"/>
      <c r="B15575" s="2"/>
      <c r="C15575" s="2"/>
      <c r="D15575" s="2"/>
      <c r="E15575" s="2"/>
      <c r="F15575" s="2"/>
      <c r="G15575" s="2"/>
      <c r="H15575" s="2"/>
      <c r="I15575" s="2"/>
      <c r="J15575" s="2"/>
      <c r="K15575" s="2"/>
      <c r="L15575" s="2"/>
      <c r="M15575" s="2"/>
      <c r="N15575" s="2"/>
      <c r="O15575" s="2"/>
      <c r="P15575" s="2"/>
      <c r="Q15575" s="2"/>
      <c r="R15575" s="2"/>
      <c r="S15575" s="2"/>
      <c r="T15575" s="2"/>
      <c r="U15575" s="2"/>
      <c r="V15575" s="2"/>
      <c r="W15575" s="2"/>
      <c r="X15575" s="2"/>
      <c r="Y15575" s="2"/>
      <c r="Z15575" s="2"/>
    </row>
    <row r="15576">
      <c r="A15576" s="2"/>
      <c r="B15576" s="2"/>
      <c r="C15576" s="2"/>
      <c r="D15576" s="2"/>
      <c r="E15576" s="2"/>
      <c r="F15576" s="2"/>
      <c r="G15576" s="2"/>
      <c r="H15576" s="2"/>
      <c r="I15576" s="2"/>
      <c r="J15576" s="2"/>
      <c r="K15576" s="2"/>
      <c r="L15576" s="2"/>
      <c r="M15576" s="2"/>
      <c r="N15576" s="2"/>
      <c r="O15576" s="2"/>
      <c r="P15576" s="2"/>
      <c r="Q15576" s="2"/>
      <c r="R15576" s="2"/>
      <c r="S15576" s="2"/>
      <c r="T15576" s="2"/>
      <c r="U15576" s="2"/>
      <c r="V15576" s="2"/>
      <c r="W15576" s="2"/>
      <c r="X15576" s="2"/>
      <c r="Y15576" s="2"/>
      <c r="Z15576" s="2"/>
    </row>
    <row r="15577">
      <c r="A15577" s="2"/>
      <c r="B15577" s="2"/>
      <c r="C15577" s="2"/>
      <c r="D15577" s="2"/>
      <c r="E15577" s="2"/>
      <c r="F15577" s="2"/>
      <c r="G15577" s="2"/>
      <c r="H15577" s="2"/>
      <c r="I15577" s="2"/>
      <c r="J15577" s="2"/>
      <c r="K15577" s="2"/>
      <c r="L15577" s="2"/>
      <c r="M15577" s="2"/>
      <c r="N15577" s="2"/>
      <c r="O15577" s="2"/>
      <c r="P15577" s="2"/>
      <c r="Q15577" s="2"/>
      <c r="R15577" s="2"/>
      <c r="S15577" s="2"/>
      <c r="T15577" s="2"/>
      <c r="U15577" s="2"/>
      <c r="V15577" s="2"/>
      <c r="W15577" s="2"/>
      <c r="X15577" s="2"/>
      <c r="Y15577" s="2"/>
      <c r="Z15577" s="2"/>
    </row>
    <row r="15578">
      <c r="A15578" s="2"/>
      <c r="B15578" s="2"/>
      <c r="C15578" s="2"/>
      <c r="D15578" s="2"/>
      <c r="E15578" s="2"/>
      <c r="F15578" s="2"/>
      <c r="G15578" s="2"/>
      <c r="H15578" s="2"/>
      <c r="I15578" s="2"/>
      <c r="J15578" s="2"/>
      <c r="K15578" s="2"/>
      <c r="L15578" s="2"/>
      <c r="M15578" s="2"/>
      <c r="N15578" s="2"/>
      <c r="O15578" s="2"/>
      <c r="P15578" s="2"/>
      <c r="Q15578" s="2"/>
      <c r="R15578" s="2"/>
      <c r="S15578" s="2"/>
      <c r="T15578" s="2"/>
      <c r="U15578" s="2"/>
      <c r="V15578" s="2"/>
      <c r="W15578" s="2"/>
      <c r="X15578" s="2"/>
      <c r="Y15578" s="2"/>
      <c r="Z15578" s="2"/>
    </row>
    <row r="15579">
      <c r="A15579" s="2"/>
      <c r="B15579" s="2"/>
      <c r="C15579" s="2"/>
      <c r="D15579" s="2"/>
      <c r="E15579" s="2"/>
      <c r="F15579" s="2"/>
      <c r="G15579" s="2"/>
      <c r="H15579" s="2"/>
      <c r="I15579" s="2"/>
      <c r="J15579" s="2"/>
      <c r="K15579" s="2"/>
      <c r="L15579" s="2"/>
      <c r="M15579" s="2"/>
      <c r="N15579" s="2"/>
      <c r="O15579" s="2"/>
      <c r="P15579" s="2"/>
      <c r="Q15579" s="2"/>
      <c r="R15579" s="2"/>
      <c r="S15579" s="2"/>
      <c r="T15579" s="2"/>
      <c r="U15579" s="2"/>
      <c r="V15579" s="2"/>
      <c r="W15579" s="2"/>
      <c r="X15579" s="2"/>
      <c r="Y15579" s="2"/>
      <c r="Z15579" s="2"/>
    </row>
    <row r="15580">
      <c r="A15580" s="2"/>
      <c r="B15580" s="2"/>
      <c r="C15580" s="2"/>
      <c r="D15580" s="2"/>
      <c r="E15580" s="2"/>
      <c r="F15580" s="2"/>
      <c r="G15580" s="2"/>
      <c r="H15580" s="2"/>
      <c r="I15580" s="2"/>
      <c r="J15580" s="2"/>
      <c r="K15580" s="2"/>
      <c r="L15580" s="2"/>
      <c r="M15580" s="2"/>
      <c r="N15580" s="2"/>
      <c r="O15580" s="2"/>
      <c r="P15580" s="2"/>
      <c r="Q15580" s="2"/>
      <c r="R15580" s="2"/>
      <c r="S15580" s="2"/>
      <c r="T15580" s="2"/>
      <c r="U15580" s="2"/>
      <c r="V15580" s="2"/>
      <c r="W15580" s="2"/>
      <c r="X15580" s="2"/>
      <c r="Y15580" s="2"/>
      <c r="Z15580" s="2"/>
    </row>
    <row r="15581">
      <c r="A15581" s="2"/>
      <c r="B15581" s="2"/>
      <c r="C15581" s="2"/>
      <c r="D15581" s="2"/>
      <c r="E15581" s="2"/>
      <c r="F15581" s="2"/>
      <c r="G15581" s="2"/>
      <c r="H15581" s="2"/>
      <c r="I15581" s="2"/>
      <c r="J15581" s="2"/>
      <c r="K15581" s="2"/>
      <c r="L15581" s="2"/>
      <c r="M15581" s="2"/>
      <c r="N15581" s="2"/>
      <c r="O15581" s="2"/>
      <c r="P15581" s="2"/>
      <c r="Q15581" s="2"/>
      <c r="R15581" s="2"/>
      <c r="S15581" s="2"/>
      <c r="T15581" s="2"/>
      <c r="U15581" s="2"/>
      <c r="V15581" s="2"/>
      <c r="W15581" s="2"/>
      <c r="X15581" s="2"/>
      <c r="Y15581" s="2"/>
      <c r="Z15581" s="2"/>
    </row>
    <row r="15582">
      <c r="A15582" s="2"/>
      <c r="B15582" s="2"/>
      <c r="C15582" s="2"/>
      <c r="D15582" s="2"/>
      <c r="E15582" s="2"/>
      <c r="F15582" s="2"/>
      <c r="G15582" s="2"/>
      <c r="H15582" s="2"/>
      <c r="I15582" s="2"/>
      <c r="J15582" s="2"/>
      <c r="K15582" s="2"/>
      <c r="L15582" s="2"/>
      <c r="M15582" s="2"/>
      <c r="N15582" s="2"/>
      <c r="O15582" s="2"/>
      <c r="P15582" s="2"/>
      <c r="Q15582" s="2"/>
      <c r="R15582" s="2"/>
      <c r="S15582" s="2"/>
      <c r="T15582" s="2"/>
      <c r="U15582" s="2"/>
      <c r="V15582" s="2"/>
      <c r="W15582" s="2"/>
      <c r="X15582" s="2"/>
      <c r="Y15582" s="2"/>
      <c r="Z15582" s="2"/>
    </row>
    <row r="15583">
      <c r="A15583" s="2"/>
      <c r="B15583" s="2"/>
      <c r="C15583" s="2"/>
      <c r="D15583" s="2"/>
      <c r="E15583" s="2"/>
      <c r="F15583" s="2"/>
      <c r="G15583" s="2"/>
      <c r="H15583" s="2"/>
      <c r="I15583" s="2"/>
      <c r="J15583" s="2"/>
      <c r="K15583" s="2"/>
      <c r="L15583" s="2"/>
      <c r="M15583" s="2"/>
      <c r="N15583" s="2"/>
      <c r="O15583" s="2"/>
      <c r="P15583" s="2"/>
      <c r="Q15583" s="2"/>
      <c r="R15583" s="2"/>
      <c r="S15583" s="2"/>
      <c r="T15583" s="2"/>
      <c r="U15583" s="2"/>
      <c r="V15583" s="2"/>
      <c r="W15583" s="2"/>
      <c r="X15583" s="2"/>
      <c r="Y15583" s="2"/>
      <c r="Z15583" s="2"/>
    </row>
    <row r="15584">
      <c r="A15584" s="2"/>
      <c r="B15584" s="2"/>
      <c r="C15584" s="2"/>
      <c r="D15584" s="2"/>
      <c r="E15584" s="2"/>
      <c r="F15584" s="2"/>
      <c r="G15584" s="2"/>
      <c r="H15584" s="2"/>
      <c r="I15584" s="2"/>
      <c r="J15584" s="2"/>
      <c r="K15584" s="2"/>
      <c r="L15584" s="2"/>
      <c r="M15584" s="2"/>
      <c r="N15584" s="2"/>
      <c r="O15584" s="2"/>
      <c r="P15584" s="2"/>
      <c r="Q15584" s="2"/>
      <c r="R15584" s="2"/>
      <c r="S15584" s="2"/>
      <c r="T15584" s="2"/>
      <c r="U15584" s="2"/>
      <c r="V15584" s="2"/>
      <c r="W15584" s="2"/>
      <c r="X15584" s="2"/>
      <c r="Y15584" s="2"/>
      <c r="Z15584" s="2"/>
    </row>
    <row r="15585">
      <c r="A15585" s="2"/>
      <c r="B15585" s="2"/>
      <c r="C15585" s="2"/>
      <c r="D15585" s="2"/>
      <c r="E15585" s="2"/>
      <c r="F15585" s="2"/>
      <c r="G15585" s="2"/>
      <c r="H15585" s="2"/>
      <c r="I15585" s="2"/>
      <c r="J15585" s="2"/>
      <c r="K15585" s="2"/>
      <c r="L15585" s="2"/>
      <c r="M15585" s="2"/>
      <c r="N15585" s="2"/>
      <c r="O15585" s="2"/>
      <c r="P15585" s="2"/>
      <c r="Q15585" s="2"/>
      <c r="R15585" s="2"/>
      <c r="S15585" s="2"/>
      <c r="T15585" s="2"/>
      <c r="U15585" s="2"/>
      <c r="V15585" s="2"/>
      <c r="W15585" s="2"/>
      <c r="X15585" s="2"/>
      <c r="Y15585" s="2"/>
      <c r="Z15585" s="2"/>
    </row>
    <row r="15586">
      <c r="A15586" s="2"/>
      <c r="B15586" s="2"/>
      <c r="C15586" s="2"/>
      <c r="D15586" s="2"/>
      <c r="E15586" s="2"/>
      <c r="F15586" s="2"/>
      <c r="G15586" s="2"/>
      <c r="H15586" s="2"/>
      <c r="I15586" s="2"/>
      <c r="J15586" s="2"/>
      <c r="K15586" s="2"/>
      <c r="L15586" s="2"/>
      <c r="M15586" s="2"/>
      <c r="N15586" s="2"/>
      <c r="O15586" s="2"/>
      <c r="P15586" s="2"/>
      <c r="Q15586" s="2"/>
      <c r="R15586" s="2"/>
      <c r="S15586" s="2"/>
      <c r="T15586" s="2"/>
      <c r="U15586" s="2"/>
      <c r="V15586" s="2"/>
      <c r="W15586" s="2"/>
      <c r="X15586" s="2"/>
      <c r="Y15586" s="2"/>
      <c r="Z15586" s="2"/>
    </row>
    <row r="15587">
      <c r="A15587" s="2"/>
      <c r="B15587" s="2"/>
      <c r="C15587" s="2"/>
      <c r="D15587" s="2"/>
      <c r="E15587" s="2"/>
      <c r="F15587" s="2"/>
      <c r="G15587" s="2"/>
      <c r="H15587" s="2"/>
      <c r="I15587" s="2"/>
      <c r="J15587" s="2"/>
      <c r="K15587" s="2"/>
      <c r="L15587" s="2"/>
      <c r="M15587" s="2"/>
      <c r="N15587" s="2"/>
      <c r="O15587" s="2"/>
      <c r="P15587" s="2"/>
      <c r="Q15587" s="2"/>
      <c r="R15587" s="2"/>
      <c r="S15587" s="2"/>
      <c r="T15587" s="2"/>
      <c r="U15587" s="2"/>
      <c r="V15587" s="2"/>
      <c r="W15587" s="2"/>
      <c r="X15587" s="2"/>
      <c r="Y15587" s="2"/>
      <c r="Z15587" s="2"/>
    </row>
    <row r="15588">
      <c r="A15588" s="2"/>
      <c r="B15588" s="2"/>
      <c r="C15588" s="2"/>
      <c r="D15588" s="2"/>
      <c r="E15588" s="2"/>
      <c r="F15588" s="2"/>
      <c r="G15588" s="2"/>
      <c r="H15588" s="2"/>
      <c r="I15588" s="2"/>
      <c r="J15588" s="2"/>
      <c r="K15588" s="2"/>
      <c r="L15588" s="2"/>
      <c r="M15588" s="2"/>
      <c r="N15588" s="2"/>
      <c r="O15588" s="2"/>
      <c r="P15588" s="2"/>
      <c r="Q15588" s="2"/>
      <c r="R15588" s="2"/>
      <c r="S15588" s="2"/>
      <c r="T15588" s="2"/>
      <c r="U15588" s="2"/>
      <c r="V15588" s="2"/>
      <c r="W15588" s="2"/>
      <c r="X15588" s="2"/>
      <c r="Y15588" s="2"/>
      <c r="Z15588" s="2"/>
    </row>
    <row r="15589">
      <c r="A15589" s="2"/>
      <c r="B15589" s="2"/>
      <c r="C15589" s="2"/>
      <c r="D15589" s="2"/>
      <c r="E15589" s="2"/>
      <c r="F15589" s="2"/>
      <c r="G15589" s="2"/>
      <c r="H15589" s="2"/>
      <c r="I15589" s="2"/>
      <c r="J15589" s="2"/>
      <c r="K15589" s="2"/>
      <c r="L15589" s="2"/>
      <c r="M15589" s="2"/>
      <c r="N15589" s="2"/>
      <c r="O15589" s="2"/>
      <c r="P15589" s="2"/>
      <c r="Q15589" s="2"/>
      <c r="R15589" s="2"/>
      <c r="S15589" s="2"/>
      <c r="T15589" s="2"/>
      <c r="U15589" s="2"/>
      <c r="V15589" s="2"/>
      <c r="W15589" s="2"/>
      <c r="X15589" s="2"/>
      <c r="Y15589" s="2"/>
      <c r="Z15589" s="2"/>
    </row>
    <row r="15590">
      <c r="A15590" s="2"/>
      <c r="B15590" s="2"/>
      <c r="C15590" s="2"/>
      <c r="D15590" s="2"/>
      <c r="E15590" s="2"/>
      <c r="F15590" s="2"/>
      <c r="G15590" s="2"/>
      <c r="H15590" s="2"/>
      <c r="I15590" s="2"/>
      <c r="J15590" s="2"/>
      <c r="K15590" s="2"/>
      <c r="L15590" s="2"/>
      <c r="M15590" s="2"/>
      <c r="N15590" s="2"/>
      <c r="O15590" s="2"/>
      <c r="P15590" s="2"/>
      <c r="Q15590" s="2"/>
      <c r="R15590" s="2"/>
      <c r="S15590" s="2"/>
      <c r="T15590" s="2"/>
      <c r="U15590" s="2"/>
      <c r="V15590" s="2"/>
      <c r="W15590" s="2"/>
      <c r="X15590" s="2"/>
      <c r="Y15590" s="2"/>
      <c r="Z15590" s="2"/>
    </row>
    <row r="15591">
      <c r="A15591" s="2"/>
      <c r="B15591" s="2"/>
      <c r="C15591" s="2"/>
      <c r="D15591" s="2"/>
      <c r="E15591" s="2"/>
      <c r="F15591" s="2"/>
      <c r="G15591" s="2"/>
      <c r="H15591" s="2"/>
      <c r="I15591" s="2"/>
      <c r="J15591" s="2"/>
      <c r="K15591" s="2"/>
      <c r="L15591" s="2"/>
      <c r="M15591" s="2"/>
      <c r="N15591" s="2"/>
      <c r="O15591" s="2"/>
      <c r="P15591" s="2"/>
      <c r="Q15591" s="2"/>
      <c r="R15591" s="2"/>
      <c r="S15591" s="2"/>
      <c r="T15591" s="2"/>
      <c r="U15591" s="2"/>
      <c r="V15591" s="2"/>
      <c r="W15591" s="2"/>
      <c r="X15591" s="2"/>
      <c r="Y15591" s="2"/>
      <c r="Z15591" s="2"/>
    </row>
    <row r="15592">
      <c r="A15592" s="2"/>
      <c r="B15592" s="2"/>
      <c r="C15592" s="2"/>
      <c r="D15592" s="2"/>
      <c r="E15592" s="2"/>
      <c r="F15592" s="2"/>
      <c r="G15592" s="2"/>
      <c r="H15592" s="2"/>
      <c r="I15592" s="2"/>
      <c r="J15592" s="2"/>
      <c r="K15592" s="2"/>
      <c r="L15592" s="2"/>
      <c r="M15592" s="2"/>
      <c r="N15592" s="2"/>
      <c r="O15592" s="2"/>
      <c r="P15592" s="2"/>
      <c r="Q15592" s="2"/>
      <c r="R15592" s="2"/>
      <c r="S15592" s="2"/>
      <c r="T15592" s="2"/>
      <c r="U15592" s="2"/>
      <c r="V15592" s="2"/>
      <c r="W15592" s="2"/>
      <c r="X15592" s="2"/>
      <c r="Y15592" s="2"/>
      <c r="Z15592" s="2"/>
    </row>
    <row r="15593">
      <c r="A15593" s="2"/>
      <c r="B15593" s="2"/>
      <c r="C15593" s="2"/>
      <c r="D15593" s="2"/>
      <c r="E15593" s="2"/>
      <c r="F15593" s="2"/>
      <c r="G15593" s="2"/>
      <c r="H15593" s="2"/>
      <c r="I15593" s="2"/>
      <c r="J15593" s="2"/>
      <c r="K15593" s="2"/>
      <c r="L15593" s="2"/>
      <c r="M15593" s="2"/>
      <c r="N15593" s="2"/>
      <c r="O15593" s="2"/>
      <c r="P15593" s="2"/>
      <c r="Q15593" s="2"/>
      <c r="R15593" s="2"/>
      <c r="S15593" s="2"/>
      <c r="T15593" s="2"/>
      <c r="U15593" s="2"/>
      <c r="V15593" s="2"/>
      <c r="W15593" s="2"/>
      <c r="X15593" s="2"/>
      <c r="Y15593" s="2"/>
      <c r="Z15593" s="2"/>
    </row>
    <row r="15594">
      <c r="A15594" s="2"/>
      <c r="B15594" s="2"/>
      <c r="C15594" s="2"/>
      <c r="D15594" s="2"/>
      <c r="E15594" s="2"/>
      <c r="F15594" s="2"/>
      <c r="G15594" s="2"/>
      <c r="H15594" s="2"/>
      <c r="I15594" s="2"/>
      <c r="J15594" s="2"/>
      <c r="K15594" s="2"/>
      <c r="L15594" s="2"/>
      <c r="M15594" s="2"/>
      <c r="N15594" s="2"/>
      <c r="O15594" s="2"/>
      <c r="P15594" s="2"/>
      <c r="Q15594" s="2"/>
      <c r="R15594" s="2"/>
      <c r="S15594" s="2"/>
      <c r="T15594" s="2"/>
      <c r="U15594" s="2"/>
      <c r="V15594" s="2"/>
      <c r="W15594" s="2"/>
      <c r="X15594" s="2"/>
      <c r="Y15594" s="2"/>
      <c r="Z15594" s="2"/>
    </row>
    <row r="15595">
      <c r="A15595" s="2"/>
      <c r="B15595" s="2"/>
      <c r="C15595" s="2"/>
      <c r="D15595" s="2"/>
      <c r="E15595" s="2"/>
      <c r="F15595" s="2"/>
      <c r="G15595" s="2"/>
      <c r="H15595" s="2"/>
      <c r="I15595" s="2"/>
      <c r="J15595" s="2"/>
      <c r="K15595" s="2"/>
      <c r="L15595" s="2"/>
      <c r="M15595" s="2"/>
      <c r="N15595" s="2"/>
      <c r="O15595" s="2"/>
      <c r="P15595" s="2"/>
      <c r="Q15595" s="2"/>
      <c r="R15595" s="2"/>
      <c r="S15595" s="2"/>
      <c r="T15595" s="2"/>
      <c r="U15595" s="2"/>
      <c r="V15595" s="2"/>
      <c r="W15595" s="2"/>
      <c r="X15595" s="2"/>
      <c r="Y15595" s="2"/>
      <c r="Z15595" s="2"/>
    </row>
    <row r="15596">
      <c r="A15596" s="2"/>
      <c r="B15596" s="2"/>
      <c r="C15596" s="2"/>
      <c r="D15596" s="2"/>
      <c r="E15596" s="2"/>
      <c r="F15596" s="2"/>
      <c r="G15596" s="2"/>
      <c r="H15596" s="2"/>
      <c r="I15596" s="2"/>
      <c r="J15596" s="2"/>
      <c r="K15596" s="2"/>
      <c r="L15596" s="2"/>
      <c r="M15596" s="2"/>
      <c r="N15596" s="2"/>
      <c r="O15596" s="2"/>
      <c r="P15596" s="2"/>
      <c r="Q15596" s="2"/>
      <c r="R15596" s="2"/>
      <c r="S15596" s="2"/>
      <c r="T15596" s="2"/>
      <c r="U15596" s="2"/>
      <c r="V15596" s="2"/>
      <c r="W15596" s="2"/>
      <c r="X15596" s="2"/>
      <c r="Y15596" s="2"/>
      <c r="Z15596" s="2"/>
    </row>
    <row r="15597">
      <c r="A15597" s="2"/>
      <c r="B15597" s="2"/>
      <c r="C15597" s="2"/>
      <c r="D15597" s="2"/>
      <c r="E15597" s="2"/>
      <c r="F15597" s="2"/>
      <c r="G15597" s="2"/>
      <c r="H15597" s="2"/>
      <c r="I15597" s="2"/>
      <c r="J15597" s="2"/>
      <c r="K15597" s="2"/>
      <c r="L15597" s="2"/>
      <c r="M15597" s="2"/>
      <c r="N15597" s="2"/>
      <c r="O15597" s="2"/>
      <c r="P15597" s="2"/>
      <c r="Q15597" s="2"/>
      <c r="R15597" s="2"/>
      <c r="S15597" s="2"/>
      <c r="T15597" s="2"/>
      <c r="U15597" s="2"/>
      <c r="V15597" s="2"/>
      <c r="W15597" s="2"/>
      <c r="X15597" s="2"/>
      <c r="Y15597" s="2"/>
      <c r="Z15597" s="2"/>
    </row>
    <row r="15598">
      <c r="A15598" s="2"/>
      <c r="B15598" s="2"/>
      <c r="C15598" s="2"/>
      <c r="D15598" s="2"/>
      <c r="E15598" s="2"/>
      <c r="F15598" s="2"/>
      <c r="G15598" s="2"/>
      <c r="H15598" s="2"/>
      <c r="I15598" s="2"/>
      <c r="J15598" s="2"/>
      <c r="K15598" s="2"/>
      <c r="L15598" s="2"/>
      <c r="M15598" s="2"/>
      <c r="N15598" s="2"/>
      <c r="O15598" s="2"/>
      <c r="P15598" s="2"/>
      <c r="Q15598" s="2"/>
      <c r="R15598" s="2"/>
      <c r="S15598" s="2"/>
      <c r="T15598" s="2"/>
      <c r="U15598" s="2"/>
      <c r="V15598" s="2"/>
      <c r="W15598" s="2"/>
      <c r="X15598" s="2"/>
      <c r="Y15598" s="2"/>
      <c r="Z15598" s="2"/>
    </row>
    <row r="15599">
      <c r="A15599" s="2"/>
      <c r="B15599" s="2"/>
      <c r="C15599" s="2"/>
      <c r="D15599" s="2"/>
      <c r="E15599" s="2"/>
      <c r="F15599" s="2"/>
      <c r="G15599" s="2"/>
      <c r="H15599" s="2"/>
      <c r="I15599" s="2"/>
      <c r="J15599" s="2"/>
      <c r="K15599" s="2"/>
      <c r="L15599" s="2"/>
      <c r="M15599" s="2"/>
      <c r="N15599" s="2"/>
      <c r="O15599" s="2"/>
      <c r="P15599" s="2"/>
      <c r="Q15599" s="2"/>
      <c r="R15599" s="2"/>
      <c r="S15599" s="2"/>
      <c r="T15599" s="2"/>
      <c r="U15599" s="2"/>
      <c r="V15599" s="2"/>
      <c r="W15599" s="2"/>
      <c r="X15599" s="2"/>
      <c r="Y15599" s="2"/>
      <c r="Z15599" s="2"/>
    </row>
    <row r="15600">
      <c r="A15600" s="2"/>
      <c r="B15600" s="2"/>
      <c r="C15600" s="2"/>
      <c r="D15600" s="2"/>
      <c r="E15600" s="2"/>
      <c r="F15600" s="2"/>
      <c r="G15600" s="2"/>
      <c r="H15600" s="2"/>
      <c r="I15600" s="2"/>
      <c r="J15600" s="2"/>
      <c r="K15600" s="2"/>
      <c r="L15600" s="2"/>
      <c r="M15600" s="2"/>
      <c r="N15600" s="2"/>
      <c r="O15600" s="2"/>
      <c r="P15600" s="2"/>
      <c r="Q15600" s="2"/>
      <c r="R15600" s="2"/>
      <c r="S15600" s="2"/>
      <c r="T15600" s="2"/>
      <c r="U15600" s="2"/>
      <c r="V15600" s="2"/>
      <c r="W15600" s="2"/>
      <c r="X15600" s="2"/>
      <c r="Y15600" s="2"/>
      <c r="Z15600" s="2"/>
    </row>
    <row r="15601">
      <c r="A15601" s="2"/>
      <c r="B15601" s="2"/>
      <c r="C15601" s="2"/>
      <c r="D15601" s="2"/>
      <c r="E15601" s="2"/>
      <c r="F15601" s="2"/>
      <c r="G15601" s="2"/>
      <c r="H15601" s="2"/>
      <c r="I15601" s="2"/>
      <c r="J15601" s="2"/>
      <c r="K15601" s="2"/>
      <c r="L15601" s="2"/>
      <c r="M15601" s="2"/>
      <c r="N15601" s="2"/>
      <c r="O15601" s="2"/>
      <c r="P15601" s="2"/>
      <c r="Q15601" s="2"/>
      <c r="R15601" s="2"/>
      <c r="S15601" s="2"/>
      <c r="T15601" s="2"/>
      <c r="U15601" s="2"/>
      <c r="V15601" s="2"/>
      <c r="W15601" s="2"/>
      <c r="X15601" s="2"/>
      <c r="Y15601" s="2"/>
      <c r="Z15601" s="2"/>
    </row>
    <row r="15602">
      <c r="A15602" s="2"/>
      <c r="B15602" s="2"/>
      <c r="C15602" s="2"/>
      <c r="D15602" s="2"/>
      <c r="E15602" s="2"/>
      <c r="F15602" s="2"/>
      <c r="G15602" s="2"/>
      <c r="H15602" s="2"/>
      <c r="I15602" s="2"/>
      <c r="J15602" s="2"/>
      <c r="K15602" s="2"/>
      <c r="L15602" s="2"/>
      <c r="M15602" s="2"/>
      <c r="N15602" s="2"/>
      <c r="O15602" s="2"/>
      <c r="P15602" s="2"/>
      <c r="Q15602" s="2"/>
      <c r="R15602" s="2"/>
      <c r="S15602" s="2"/>
      <c r="T15602" s="2"/>
      <c r="U15602" s="2"/>
      <c r="V15602" s="2"/>
      <c r="W15602" s="2"/>
      <c r="X15602" s="2"/>
      <c r="Y15602" s="2"/>
      <c r="Z15602" s="2"/>
    </row>
    <row r="15603">
      <c r="A15603" s="2"/>
      <c r="B15603" s="2"/>
      <c r="C15603" s="2"/>
      <c r="D15603" s="2"/>
      <c r="E15603" s="2"/>
      <c r="F15603" s="2"/>
      <c r="G15603" s="2"/>
      <c r="H15603" s="2"/>
      <c r="I15603" s="2"/>
      <c r="J15603" s="2"/>
      <c r="K15603" s="2"/>
      <c r="L15603" s="2"/>
      <c r="M15603" s="2"/>
      <c r="N15603" s="2"/>
      <c r="O15603" s="2"/>
      <c r="P15603" s="2"/>
      <c r="Q15603" s="2"/>
      <c r="R15603" s="2"/>
      <c r="S15603" s="2"/>
      <c r="T15603" s="2"/>
      <c r="U15603" s="2"/>
      <c r="V15603" s="2"/>
      <c r="W15603" s="2"/>
      <c r="X15603" s="2"/>
      <c r="Y15603" s="2"/>
      <c r="Z15603" s="2"/>
    </row>
    <row r="15604">
      <c r="A15604" s="2"/>
      <c r="B15604" s="2"/>
      <c r="C15604" s="2"/>
      <c r="D15604" s="2"/>
      <c r="E15604" s="2"/>
      <c r="F15604" s="2"/>
      <c r="G15604" s="2"/>
      <c r="H15604" s="2"/>
      <c r="I15604" s="2"/>
      <c r="J15604" s="2"/>
      <c r="K15604" s="2"/>
      <c r="L15604" s="2"/>
      <c r="M15604" s="2"/>
      <c r="N15604" s="2"/>
      <c r="O15604" s="2"/>
      <c r="P15604" s="2"/>
      <c r="Q15604" s="2"/>
      <c r="R15604" s="2"/>
      <c r="S15604" s="2"/>
      <c r="T15604" s="2"/>
      <c r="U15604" s="2"/>
      <c r="V15604" s="2"/>
      <c r="W15604" s="2"/>
      <c r="X15604" s="2"/>
      <c r="Y15604" s="2"/>
      <c r="Z15604" s="2"/>
    </row>
    <row r="15605">
      <c r="A15605" s="2"/>
      <c r="B15605" s="2"/>
      <c r="C15605" s="2"/>
      <c r="D15605" s="2"/>
      <c r="E15605" s="2"/>
      <c r="F15605" s="2"/>
      <c r="G15605" s="2"/>
      <c r="H15605" s="2"/>
      <c r="I15605" s="2"/>
      <c r="J15605" s="2"/>
      <c r="K15605" s="2"/>
      <c r="L15605" s="2"/>
      <c r="M15605" s="2"/>
      <c r="N15605" s="2"/>
      <c r="O15605" s="2"/>
      <c r="P15605" s="2"/>
      <c r="Q15605" s="2"/>
      <c r="R15605" s="2"/>
      <c r="S15605" s="2"/>
      <c r="T15605" s="2"/>
      <c r="U15605" s="2"/>
      <c r="V15605" s="2"/>
      <c r="W15605" s="2"/>
      <c r="X15605" s="2"/>
      <c r="Y15605" s="2"/>
      <c r="Z15605" s="2"/>
    </row>
    <row r="15606">
      <c r="A15606" s="2"/>
      <c r="B15606" s="2"/>
      <c r="C15606" s="2"/>
      <c r="D15606" s="2"/>
      <c r="E15606" s="2"/>
      <c r="F15606" s="2"/>
      <c r="G15606" s="2"/>
      <c r="H15606" s="2"/>
      <c r="I15606" s="2"/>
      <c r="J15606" s="2"/>
      <c r="K15606" s="2"/>
      <c r="L15606" s="2"/>
      <c r="M15606" s="2"/>
      <c r="N15606" s="2"/>
      <c r="O15606" s="2"/>
      <c r="P15606" s="2"/>
      <c r="Q15606" s="2"/>
      <c r="R15606" s="2"/>
      <c r="S15606" s="2"/>
      <c r="T15606" s="2"/>
      <c r="U15606" s="2"/>
      <c r="V15606" s="2"/>
      <c r="W15606" s="2"/>
      <c r="X15606" s="2"/>
      <c r="Y15606" s="2"/>
      <c r="Z15606" s="2"/>
    </row>
    <row r="15607">
      <c r="A15607" s="2"/>
      <c r="B15607" s="2"/>
      <c r="C15607" s="2"/>
      <c r="D15607" s="2"/>
      <c r="E15607" s="2"/>
      <c r="F15607" s="2"/>
      <c r="G15607" s="2"/>
      <c r="H15607" s="2"/>
      <c r="I15607" s="2"/>
      <c r="J15607" s="2"/>
      <c r="K15607" s="2"/>
      <c r="L15607" s="2"/>
      <c r="M15607" s="2"/>
      <c r="N15607" s="2"/>
      <c r="O15607" s="2"/>
      <c r="P15607" s="2"/>
      <c r="Q15607" s="2"/>
      <c r="R15607" s="2"/>
      <c r="S15607" s="2"/>
      <c r="T15607" s="2"/>
      <c r="U15607" s="2"/>
      <c r="V15607" s="2"/>
      <c r="W15607" s="2"/>
      <c r="X15607" s="2"/>
      <c r="Y15607" s="2"/>
      <c r="Z15607" s="2"/>
    </row>
    <row r="15608">
      <c r="A15608" s="2"/>
      <c r="B15608" s="2"/>
      <c r="C15608" s="2"/>
      <c r="D15608" s="2"/>
      <c r="E15608" s="2"/>
      <c r="F15608" s="2"/>
      <c r="G15608" s="2"/>
      <c r="H15608" s="2"/>
      <c r="I15608" s="2"/>
      <c r="J15608" s="2"/>
      <c r="K15608" s="2"/>
      <c r="L15608" s="2"/>
      <c r="M15608" s="2"/>
      <c r="N15608" s="2"/>
      <c r="O15608" s="2"/>
      <c r="P15608" s="2"/>
      <c r="Q15608" s="2"/>
      <c r="R15608" s="2"/>
      <c r="S15608" s="2"/>
      <c r="T15608" s="2"/>
      <c r="U15608" s="2"/>
      <c r="V15608" s="2"/>
      <c r="W15608" s="2"/>
      <c r="X15608" s="2"/>
      <c r="Y15608" s="2"/>
      <c r="Z15608" s="2"/>
    </row>
    <row r="15609">
      <c r="A15609" s="2"/>
      <c r="B15609" s="2"/>
      <c r="C15609" s="2"/>
      <c r="D15609" s="2"/>
      <c r="E15609" s="2"/>
      <c r="F15609" s="2"/>
      <c r="G15609" s="2"/>
      <c r="H15609" s="2"/>
      <c r="I15609" s="2"/>
      <c r="J15609" s="2"/>
      <c r="K15609" s="2"/>
      <c r="L15609" s="2"/>
      <c r="M15609" s="2"/>
      <c r="N15609" s="2"/>
      <c r="O15609" s="2"/>
      <c r="P15609" s="2"/>
      <c r="Q15609" s="2"/>
      <c r="R15609" s="2"/>
      <c r="S15609" s="2"/>
      <c r="T15609" s="2"/>
      <c r="U15609" s="2"/>
      <c r="V15609" s="2"/>
      <c r="W15609" s="2"/>
      <c r="X15609" s="2"/>
      <c r="Y15609" s="2"/>
      <c r="Z15609" s="2"/>
    </row>
    <row r="15610">
      <c r="A15610" s="2"/>
      <c r="B15610" s="2"/>
      <c r="C15610" s="2"/>
      <c r="D15610" s="2"/>
      <c r="E15610" s="2"/>
      <c r="F15610" s="2"/>
      <c r="G15610" s="2"/>
      <c r="H15610" s="2"/>
      <c r="I15610" s="2"/>
      <c r="J15610" s="2"/>
      <c r="K15610" s="2"/>
      <c r="L15610" s="2"/>
      <c r="M15610" s="2"/>
      <c r="N15610" s="2"/>
      <c r="O15610" s="2"/>
      <c r="P15610" s="2"/>
      <c r="Q15610" s="2"/>
      <c r="R15610" s="2"/>
      <c r="S15610" s="2"/>
      <c r="T15610" s="2"/>
      <c r="U15610" s="2"/>
      <c r="V15610" s="2"/>
      <c r="W15610" s="2"/>
      <c r="X15610" s="2"/>
      <c r="Y15610" s="2"/>
      <c r="Z15610" s="2"/>
    </row>
    <row r="15611">
      <c r="A15611" s="2"/>
      <c r="B15611" s="2"/>
      <c r="C15611" s="2"/>
      <c r="D15611" s="2"/>
      <c r="E15611" s="2"/>
      <c r="F15611" s="2"/>
      <c r="G15611" s="2"/>
      <c r="H15611" s="2"/>
      <c r="I15611" s="2"/>
      <c r="J15611" s="2"/>
      <c r="K15611" s="2"/>
      <c r="L15611" s="2"/>
      <c r="M15611" s="2"/>
      <c r="N15611" s="2"/>
      <c r="O15611" s="2"/>
      <c r="P15611" s="2"/>
      <c r="Q15611" s="2"/>
      <c r="R15611" s="2"/>
      <c r="S15611" s="2"/>
      <c r="T15611" s="2"/>
      <c r="U15611" s="2"/>
      <c r="V15611" s="2"/>
      <c r="W15611" s="2"/>
      <c r="X15611" s="2"/>
      <c r="Y15611" s="2"/>
      <c r="Z15611" s="2"/>
    </row>
    <row r="15612">
      <c r="A15612" s="2"/>
      <c r="B15612" s="2"/>
      <c r="C15612" s="2"/>
      <c r="D15612" s="2"/>
      <c r="E15612" s="2"/>
      <c r="F15612" s="2"/>
      <c r="G15612" s="2"/>
      <c r="H15612" s="2"/>
      <c r="I15612" s="2"/>
      <c r="J15612" s="2"/>
      <c r="K15612" s="2"/>
      <c r="L15612" s="2"/>
      <c r="M15612" s="2"/>
      <c r="N15612" s="2"/>
      <c r="O15612" s="2"/>
      <c r="P15612" s="2"/>
      <c r="Q15612" s="2"/>
      <c r="R15612" s="2"/>
      <c r="S15612" s="2"/>
      <c r="T15612" s="2"/>
      <c r="U15612" s="2"/>
      <c r="V15612" s="2"/>
      <c r="W15612" s="2"/>
      <c r="X15612" s="2"/>
      <c r="Y15612" s="2"/>
      <c r="Z15612" s="2"/>
    </row>
    <row r="15613">
      <c r="A15613" s="2"/>
      <c r="B15613" s="2"/>
      <c r="C15613" s="2"/>
      <c r="D15613" s="2"/>
      <c r="E15613" s="2"/>
      <c r="F15613" s="2"/>
      <c r="G15613" s="2"/>
      <c r="H15613" s="2"/>
      <c r="I15613" s="2"/>
      <c r="J15613" s="2"/>
      <c r="K15613" s="2"/>
      <c r="L15613" s="2"/>
      <c r="M15613" s="2"/>
      <c r="N15613" s="2"/>
      <c r="O15613" s="2"/>
      <c r="P15613" s="2"/>
      <c r="Q15613" s="2"/>
      <c r="R15613" s="2"/>
      <c r="S15613" s="2"/>
      <c r="T15613" s="2"/>
      <c r="U15613" s="2"/>
      <c r="V15613" s="2"/>
      <c r="W15613" s="2"/>
      <c r="X15613" s="2"/>
      <c r="Y15613" s="2"/>
      <c r="Z15613" s="2"/>
    </row>
    <row r="15614">
      <c r="A15614" s="2"/>
      <c r="B15614" s="2"/>
      <c r="C15614" s="2"/>
      <c r="D15614" s="2"/>
      <c r="E15614" s="2"/>
      <c r="F15614" s="2"/>
      <c r="G15614" s="2"/>
      <c r="H15614" s="2"/>
      <c r="I15614" s="2"/>
      <c r="J15614" s="2"/>
      <c r="K15614" s="2"/>
      <c r="L15614" s="2"/>
      <c r="M15614" s="2"/>
      <c r="N15614" s="2"/>
      <c r="O15614" s="2"/>
      <c r="P15614" s="2"/>
      <c r="Q15614" s="2"/>
      <c r="R15614" s="2"/>
      <c r="S15614" s="2"/>
      <c r="T15614" s="2"/>
      <c r="U15614" s="2"/>
      <c r="V15614" s="2"/>
      <c r="W15614" s="2"/>
      <c r="X15614" s="2"/>
      <c r="Y15614" s="2"/>
      <c r="Z15614" s="2"/>
    </row>
    <row r="15615">
      <c r="A15615" s="2"/>
      <c r="B15615" s="2"/>
      <c r="C15615" s="2"/>
      <c r="D15615" s="2"/>
      <c r="E15615" s="2"/>
      <c r="F15615" s="2"/>
      <c r="G15615" s="2"/>
      <c r="H15615" s="2"/>
      <c r="I15615" s="2"/>
      <c r="J15615" s="2"/>
      <c r="K15615" s="2"/>
      <c r="L15615" s="2"/>
      <c r="M15615" s="2"/>
      <c r="N15615" s="2"/>
      <c r="O15615" s="2"/>
      <c r="P15615" s="2"/>
      <c r="Q15615" s="2"/>
      <c r="R15615" s="2"/>
      <c r="S15615" s="2"/>
      <c r="T15615" s="2"/>
      <c r="U15615" s="2"/>
      <c r="V15615" s="2"/>
      <c r="W15615" s="2"/>
      <c r="X15615" s="2"/>
      <c r="Y15615" s="2"/>
      <c r="Z15615" s="2"/>
    </row>
    <row r="15616">
      <c r="A15616" s="2"/>
      <c r="B15616" s="2"/>
      <c r="C15616" s="2"/>
      <c r="D15616" s="2"/>
      <c r="E15616" s="2"/>
      <c r="F15616" s="2"/>
      <c r="G15616" s="2"/>
      <c r="H15616" s="2"/>
      <c r="I15616" s="2"/>
      <c r="J15616" s="2"/>
      <c r="K15616" s="2"/>
      <c r="L15616" s="2"/>
      <c r="M15616" s="2"/>
      <c r="N15616" s="2"/>
      <c r="O15616" s="2"/>
      <c r="P15616" s="2"/>
      <c r="Q15616" s="2"/>
      <c r="R15616" s="2"/>
      <c r="S15616" s="2"/>
      <c r="T15616" s="2"/>
      <c r="U15616" s="2"/>
      <c r="V15616" s="2"/>
      <c r="W15616" s="2"/>
      <c r="X15616" s="2"/>
      <c r="Y15616" s="2"/>
      <c r="Z15616" s="2"/>
    </row>
    <row r="15617">
      <c r="A15617" s="2"/>
      <c r="B15617" s="2"/>
      <c r="C15617" s="2"/>
      <c r="D15617" s="2"/>
      <c r="E15617" s="2"/>
      <c r="F15617" s="2"/>
      <c r="G15617" s="2"/>
      <c r="H15617" s="2"/>
      <c r="I15617" s="2"/>
      <c r="J15617" s="2"/>
      <c r="K15617" s="2"/>
      <c r="L15617" s="2"/>
      <c r="M15617" s="2"/>
      <c r="N15617" s="2"/>
      <c r="O15617" s="2"/>
      <c r="P15617" s="2"/>
      <c r="Q15617" s="2"/>
      <c r="R15617" s="2"/>
      <c r="S15617" s="2"/>
      <c r="T15617" s="2"/>
      <c r="U15617" s="2"/>
      <c r="V15617" s="2"/>
      <c r="W15617" s="2"/>
      <c r="X15617" s="2"/>
      <c r="Y15617" s="2"/>
      <c r="Z15617" s="2"/>
    </row>
    <row r="15618">
      <c r="A15618" s="2"/>
      <c r="B15618" s="2"/>
      <c r="C15618" s="2"/>
      <c r="D15618" s="2"/>
      <c r="E15618" s="2"/>
      <c r="F15618" s="2"/>
      <c r="G15618" s="2"/>
      <c r="H15618" s="2"/>
      <c r="I15618" s="2"/>
      <c r="J15618" s="2"/>
      <c r="K15618" s="2"/>
      <c r="L15618" s="2"/>
      <c r="M15618" s="2"/>
      <c r="N15618" s="2"/>
      <c r="O15618" s="2"/>
      <c r="P15618" s="2"/>
      <c r="Q15618" s="2"/>
      <c r="R15618" s="2"/>
      <c r="S15618" s="2"/>
      <c r="T15618" s="2"/>
      <c r="U15618" s="2"/>
      <c r="V15618" s="2"/>
      <c r="W15618" s="2"/>
      <c r="X15618" s="2"/>
      <c r="Y15618" s="2"/>
      <c r="Z15618" s="2"/>
    </row>
    <row r="15619">
      <c r="A15619" s="2"/>
      <c r="B15619" s="2"/>
      <c r="C15619" s="2"/>
      <c r="D15619" s="2"/>
      <c r="E15619" s="2"/>
      <c r="F15619" s="2"/>
      <c r="G15619" s="2"/>
      <c r="H15619" s="2"/>
      <c r="I15619" s="2"/>
      <c r="J15619" s="2"/>
      <c r="K15619" s="2"/>
      <c r="L15619" s="2"/>
      <c r="M15619" s="2"/>
      <c r="N15619" s="2"/>
      <c r="O15619" s="2"/>
      <c r="P15619" s="2"/>
      <c r="Q15619" s="2"/>
      <c r="R15619" s="2"/>
      <c r="S15619" s="2"/>
      <c r="T15619" s="2"/>
      <c r="U15619" s="2"/>
      <c r="V15619" s="2"/>
      <c r="W15619" s="2"/>
      <c r="X15619" s="2"/>
      <c r="Y15619" s="2"/>
      <c r="Z15619" s="2"/>
    </row>
    <row r="15620">
      <c r="A15620" s="2"/>
      <c r="B15620" s="2"/>
      <c r="C15620" s="2"/>
      <c r="D15620" s="2"/>
      <c r="E15620" s="2"/>
      <c r="F15620" s="2"/>
      <c r="G15620" s="2"/>
      <c r="H15620" s="2"/>
      <c r="I15620" s="2"/>
      <c r="J15620" s="2"/>
      <c r="K15620" s="2"/>
      <c r="L15620" s="2"/>
      <c r="M15620" s="2"/>
      <c r="N15620" s="2"/>
      <c r="O15620" s="2"/>
      <c r="P15620" s="2"/>
      <c r="Q15620" s="2"/>
      <c r="R15620" s="2"/>
      <c r="S15620" s="2"/>
      <c r="T15620" s="2"/>
      <c r="U15620" s="2"/>
      <c r="V15620" s="2"/>
      <c r="W15620" s="2"/>
      <c r="X15620" s="2"/>
      <c r="Y15620" s="2"/>
      <c r="Z15620" s="2"/>
    </row>
    <row r="15621">
      <c r="A15621" s="2"/>
      <c r="B15621" s="2"/>
      <c r="C15621" s="2"/>
      <c r="D15621" s="2"/>
      <c r="E15621" s="2"/>
      <c r="F15621" s="2"/>
      <c r="G15621" s="2"/>
      <c r="H15621" s="2"/>
      <c r="I15621" s="2"/>
      <c r="J15621" s="2"/>
      <c r="K15621" s="2"/>
      <c r="L15621" s="2"/>
      <c r="M15621" s="2"/>
      <c r="N15621" s="2"/>
      <c r="O15621" s="2"/>
      <c r="P15621" s="2"/>
      <c r="Q15621" s="2"/>
      <c r="R15621" s="2"/>
      <c r="S15621" s="2"/>
      <c r="T15621" s="2"/>
      <c r="U15621" s="2"/>
      <c r="V15621" s="2"/>
      <c r="W15621" s="2"/>
      <c r="X15621" s="2"/>
      <c r="Y15621" s="2"/>
      <c r="Z15621" s="2"/>
    </row>
    <row r="15622">
      <c r="A15622" s="2"/>
      <c r="B15622" s="2"/>
      <c r="C15622" s="2"/>
      <c r="D15622" s="2"/>
      <c r="E15622" s="2"/>
      <c r="F15622" s="2"/>
      <c r="G15622" s="2"/>
      <c r="H15622" s="2"/>
      <c r="I15622" s="2"/>
      <c r="J15622" s="2"/>
      <c r="K15622" s="2"/>
      <c r="L15622" s="2"/>
      <c r="M15622" s="2"/>
      <c r="N15622" s="2"/>
      <c r="O15622" s="2"/>
      <c r="P15622" s="2"/>
      <c r="Q15622" s="2"/>
      <c r="R15622" s="2"/>
      <c r="S15622" s="2"/>
      <c r="T15622" s="2"/>
      <c r="U15622" s="2"/>
      <c r="V15622" s="2"/>
      <c r="W15622" s="2"/>
      <c r="X15622" s="2"/>
      <c r="Y15622" s="2"/>
      <c r="Z15622" s="2"/>
    </row>
    <row r="15623">
      <c r="A15623" s="2"/>
      <c r="B15623" s="2"/>
      <c r="C15623" s="2"/>
      <c r="D15623" s="2"/>
      <c r="E15623" s="2"/>
      <c r="F15623" s="2"/>
      <c r="G15623" s="2"/>
      <c r="H15623" s="2"/>
      <c r="I15623" s="2"/>
      <c r="J15623" s="2"/>
      <c r="K15623" s="2"/>
      <c r="L15623" s="2"/>
      <c r="M15623" s="2"/>
      <c r="N15623" s="2"/>
      <c r="O15623" s="2"/>
      <c r="P15623" s="2"/>
      <c r="Q15623" s="2"/>
      <c r="R15623" s="2"/>
      <c r="S15623" s="2"/>
      <c r="T15623" s="2"/>
      <c r="U15623" s="2"/>
      <c r="V15623" s="2"/>
      <c r="W15623" s="2"/>
      <c r="X15623" s="2"/>
      <c r="Y15623" s="2"/>
      <c r="Z15623" s="2"/>
    </row>
    <row r="15624">
      <c r="A15624" s="2"/>
      <c r="B15624" s="2"/>
      <c r="C15624" s="2"/>
      <c r="D15624" s="2"/>
      <c r="E15624" s="2"/>
      <c r="F15624" s="2"/>
      <c r="G15624" s="2"/>
      <c r="H15624" s="2"/>
      <c r="I15624" s="2"/>
      <c r="J15624" s="2"/>
      <c r="K15624" s="2"/>
      <c r="L15624" s="2"/>
      <c r="M15624" s="2"/>
      <c r="N15624" s="2"/>
      <c r="O15624" s="2"/>
      <c r="P15624" s="2"/>
      <c r="Q15624" s="2"/>
      <c r="R15624" s="2"/>
      <c r="S15624" s="2"/>
      <c r="T15624" s="2"/>
      <c r="U15624" s="2"/>
      <c r="V15624" s="2"/>
      <c r="W15624" s="2"/>
      <c r="X15624" s="2"/>
      <c r="Y15624" s="2"/>
      <c r="Z15624" s="2"/>
    </row>
    <row r="15625">
      <c r="A15625" s="2"/>
      <c r="B15625" s="2"/>
      <c r="C15625" s="2"/>
      <c r="D15625" s="2"/>
      <c r="E15625" s="2"/>
      <c r="F15625" s="2"/>
      <c r="G15625" s="2"/>
      <c r="H15625" s="2"/>
      <c r="I15625" s="2"/>
      <c r="J15625" s="2"/>
      <c r="K15625" s="2"/>
      <c r="L15625" s="2"/>
      <c r="M15625" s="2"/>
      <c r="N15625" s="2"/>
      <c r="O15625" s="2"/>
      <c r="P15625" s="2"/>
      <c r="Q15625" s="2"/>
      <c r="R15625" s="2"/>
      <c r="S15625" s="2"/>
      <c r="T15625" s="2"/>
      <c r="U15625" s="2"/>
      <c r="V15625" s="2"/>
      <c r="W15625" s="2"/>
      <c r="X15625" s="2"/>
      <c r="Y15625" s="2"/>
      <c r="Z15625" s="2"/>
    </row>
    <row r="15626">
      <c r="A15626" s="2"/>
      <c r="B15626" s="2"/>
      <c r="C15626" s="2"/>
      <c r="D15626" s="2"/>
      <c r="E15626" s="2"/>
      <c r="F15626" s="2"/>
      <c r="G15626" s="2"/>
      <c r="H15626" s="2"/>
      <c r="I15626" s="2"/>
      <c r="J15626" s="2"/>
      <c r="K15626" s="2"/>
      <c r="L15626" s="2"/>
      <c r="M15626" s="2"/>
      <c r="N15626" s="2"/>
      <c r="O15626" s="2"/>
      <c r="P15626" s="2"/>
      <c r="Q15626" s="2"/>
      <c r="R15626" s="2"/>
      <c r="S15626" s="2"/>
      <c r="T15626" s="2"/>
      <c r="U15626" s="2"/>
      <c r="V15626" s="2"/>
      <c r="W15626" s="2"/>
      <c r="X15626" s="2"/>
      <c r="Y15626" s="2"/>
      <c r="Z15626" s="2"/>
    </row>
    <row r="15627">
      <c r="A15627" s="2"/>
      <c r="B15627" s="2"/>
      <c r="C15627" s="2"/>
      <c r="D15627" s="2"/>
      <c r="E15627" s="2"/>
      <c r="F15627" s="2"/>
      <c r="G15627" s="2"/>
      <c r="H15627" s="2"/>
      <c r="I15627" s="2"/>
      <c r="J15627" s="2"/>
      <c r="K15627" s="2"/>
      <c r="L15627" s="2"/>
      <c r="M15627" s="2"/>
      <c r="N15627" s="2"/>
      <c r="O15627" s="2"/>
      <c r="P15627" s="2"/>
      <c r="Q15627" s="2"/>
      <c r="R15627" s="2"/>
      <c r="S15627" s="2"/>
      <c r="T15627" s="2"/>
      <c r="U15627" s="2"/>
      <c r="V15627" s="2"/>
      <c r="W15627" s="2"/>
      <c r="X15627" s="2"/>
      <c r="Y15627" s="2"/>
      <c r="Z15627" s="2"/>
    </row>
    <row r="15628">
      <c r="A15628" s="2"/>
      <c r="B15628" s="2"/>
      <c r="C15628" s="2"/>
      <c r="D15628" s="2"/>
      <c r="E15628" s="2"/>
      <c r="F15628" s="2"/>
      <c r="G15628" s="2"/>
      <c r="H15628" s="2"/>
      <c r="I15628" s="2"/>
      <c r="J15628" s="2"/>
      <c r="K15628" s="2"/>
      <c r="L15628" s="2"/>
      <c r="M15628" s="2"/>
      <c r="N15628" s="2"/>
      <c r="O15628" s="2"/>
      <c r="P15628" s="2"/>
      <c r="Q15628" s="2"/>
      <c r="R15628" s="2"/>
      <c r="S15628" s="2"/>
      <c r="T15628" s="2"/>
      <c r="U15628" s="2"/>
      <c r="V15628" s="2"/>
      <c r="W15628" s="2"/>
      <c r="X15628" s="2"/>
      <c r="Y15628" s="2"/>
      <c r="Z15628" s="2"/>
    </row>
    <row r="15629">
      <c r="A15629" s="2"/>
      <c r="B15629" s="2"/>
      <c r="C15629" s="2"/>
      <c r="D15629" s="2"/>
      <c r="E15629" s="2"/>
      <c r="F15629" s="2"/>
      <c r="G15629" s="2"/>
      <c r="H15629" s="2"/>
      <c r="I15629" s="2"/>
      <c r="J15629" s="2"/>
      <c r="K15629" s="2"/>
      <c r="L15629" s="2"/>
      <c r="M15629" s="2"/>
      <c r="N15629" s="2"/>
      <c r="O15629" s="2"/>
      <c r="P15629" s="2"/>
      <c r="Q15629" s="2"/>
      <c r="R15629" s="2"/>
      <c r="S15629" s="2"/>
      <c r="T15629" s="2"/>
      <c r="U15629" s="2"/>
      <c r="V15629" s="2"/>
      <c r="W15629" s="2"/>
      <c r="X15629" s="2"/>
      <c r="Y15629" s="2"/>
      <c r="Z15629" s="2"/>
    </row>
    <row r="15630">
      <c r="A15630" s="2"/>
      <c r="B15630" s="2"/>
      <c r="C15630" s="2"/>
      <c r="D15630" s="2"/>
      <c r="E15630" s="2"/>
      <c r="F15630" s="2"/>
      <c r="G15630" s="2"/>
      <c r="H15630" s="2"/>
      <c r="I15630" s="2"/>
      <c r="J15630" s="2"/>
      <c r="K15630" s="2"/>
      <c r="L15630" s="2"/>
      <c r="M15630" s="2"/>
      <c r="N15630" s="2"/>
      <c r="O15630" s="2"/>
      <c r="P15630" s="2"/>
      <c r="Q15630" s="2"/>
      <c r="R15630" s="2"/>
      <c r="S15630" s="2"/>
      <c r="T15630" s="2"/>
      <c r="U15630" s="2"/>
      <c r="V15630" s="2"/>
      <c r="W15630" s="2"/>
      <c r="X15630" s="2"/>
      <c r="Y15630" s="2"/>
      <c r="Z15630" s="2"/>
    </row>
    <row r="15631">
      <c r="A15631" s="2"/>
      <c r="B15631" s="2"/>
      <c r="C15631" s="2"/>
      <c r="D15631" s="2"/>
      <c r="E15631" s="2"/>
      <c r="F15631" s="2"/>
      <c r="G15631" s="2"/>
      <c r="H15631" s="2"/>
      <c r="I15631" s="2"/>
      <c r="J15631" s="2"/>
      <c r="K15631" s="2"/>
      <c r="L15631" s="2"/>
      <c r="M15631" s="2"/>
      <c r="N15631" s="2"/>
      <c r="O15631" s="2"/>
      <c r="P15631" s="2"/>
      <c r="Q15631" s="2"/>
      <c r="R15631" s="2"/>
      <c r="S15631" s="2"/>
      <c r="T15631" s="2"/>
      <c r="U15631" s="2"/>
      <c r="V15631" s="2"/>
      <c r="W15631" s="2"/>
      <c r="X15631" s="2"/>
      <c r="Y15631" s="2"/>
      <c r="Z15631" s="2"/>
    </row>
    <row r="15632">
      <c r="A15632" s="2"/>
      <c r="B15632" s="2"/>
      <c r="C15632" s="2"/>
      <c r="D15632" s="2"/>
      <c r="E15632" s="2"/>
      <c r="F15632" s="2"/>
      <c r="G15632" s="2"/>
      <c r="H15632" s="2"/>
      <c r="I15632" s="2"/>
      <c r="J15632" s="2"/>
      <c r="K15632" s="2"/>
      <c r="L15632" s="2"/>
      <c r="M15632" s="2"/>
      <c r="N15632" s="2"/>
      <c r="O15632" s="2"/>
      <c r="P15632" s="2"/>
      <c r="Q15632" s="2"/>
      <c r="R15632" s="2"/>
      <c r="S15632" s="2"/>
      <c r="T15632" s="2"/>
      <c r="U15632" s="2"/>
      <c r="V15632" s="2"/>
      <c r="W15632" s="2"/>
      <c r="X15632" s="2"/>
      <c r="Y15632" s="2"/>
      <c r="Z15632" s="2"/>
    </row>
    <row r="15633">
      <c r="A15633" s="2"/>
      <c r="B15633" s="2"/>
      <c r="C15633" s="2"/>
      <c r="D15633" s="2"/>
      <c r="E15633" s="2"/>
      <c r="F15633" s="2"/>
      <c r="G15633" s="2"/>
      <c r="H15633" s="2"/>
      <c r="I15633" s="2"/>
      <c r="J15633" s="2"/>
      <c r="K15633" s="2"/>
      <c r="L15633" s="2"/>
      <c r="M15633" s="2"/>
      <c r="N15633" s="2"/>
      <c r="O15633" s="2"/>
      <c r="P15633" s="2"/>
      <c r="Q15633" s="2"/>
      <c r="R15633" s="2"/>
      <c r="S15633" s="2"/>
      <c r="T15633" s="2"/>
      <c r="U15633" s="2"/>
      <c r="V15633" s="2"/>
      <c r="W15633" s="2"/>
      <c r="X15633" s="2"/>
      <c r="Y15633" s="2"/>
      <c r="Z15633" s="2"/>
    </row>
    <row r="15634">
      <c r="A15634" s="2"/>
      <c r="B15634" s="2"/>
      <c r="C15634" s="2"/>
      <c r="D15634" s="2"/>
      <c r="E15634" s="2"/>
      <c r="F15634" s="2"/>
      <c r="G15634" s="2"/>
      <c r="H15634" s="2"/>
      <c r="I15634" s="2"/>
      <c r="J15634" s="2"/>
      <c r="K15634" s="2"/>
      <c r="L15634" s="2"/>
      <c r="M15634" s="2"/>
      <c r="N15634" s="2"/>
      <c r="O15634" s="2"/>
      <c r="P15634" s="2"/>
      <c r="Q15634" s="2"/>
      <c r="R15634" s="2"/>
      <c r="S15634" s="2"/>
      <c r="T15634" s="2"/>
      <c r="U15634" s="2"/>
      <c r="V15634" s="2"/>
      <c r="W15634" s="2"/>
      <c r="X15634" s="2"/>
      <c r="Y15634" s="2"/>
      <c r="Z15634" s="2"/>
    </row>
    <row r="15635">
      <c r="A15635" s="2"/>
      <c r="B15635" s="2"/>
      <c r="C15635" s="2"/>
      <c r="D15635" s="2"/>
      <c r="E15635" s="2"/>
      <c r="F15635" s="2"/>
      <c r="G15635" s="2"/>
      <c r="H15635" s="2"/>
      <c r="I15635" s="2"/>
      <c r="J15635" s="2"/>
      <c r="K15635" s="2"/>
      <c r="L15635" s="2"/>
      <c r="M15635" s="2"/>
      <c r="N15635" s="2"/>
      <c r="O15635" s="2"/>
      <c r="P15635" s="2"/>
      <c r="Q15635" s="2"/>
      <c r="R15635" s="2"/>
      <c r="S15635" s="2"/>
      <c r="T15635" s="2"/>
      <c r="U15635" s="2"/>
      <c r="V15635" s="2"/>
      <c r="W15635" s="2"/>
      <c r="X15635" s="2"/>
      <c r="Y15635" s="2"/>
      <c r="Z15635" s="2"/>
    </row>
    <row r="15636">
      <c r="A15636" s="2"/>
      <c r="B15636" s="2"/>
      <c r="C15636" s="2"/>
      <c r="D15636" s="2"/>
      <c r="E15636" s="2"/>
      <c r="F15636" s="2"/>
      <c r="G15636" s="2"/>
      <c r="H15636" s="2"/>
      <c r="I15636" s="2"/>
      <c r="J15636" s="2"/>
      <c r="K15636" s="2"/>
      <c r="L15636" s="2"/>
      <c r="M15636" s="2"/>
      <c r="N15636" s="2"/>
      <c r="O15636" s="2"/>
      <c r="P15636" s="2"/>
      <c r="Q15636" s="2"/>
      <c r="R15636" s="2"/>
      <c r="S15636" s="2"/>
      <c r="T15636" s="2"/>
      <c r="U15636" s="2"/>
      <c r="V15636" s="2"/>
      <c r="W15636" s="2"/>
      <c r="X15636" s="2"/>
      <c r="Y15636" s="2"/>
      <c r="Z15636" s="2"/>
    </row>
    <row r="15637">
      <c r="A15637" s="2"/>
      <c r="B15637" s="2"/>
      <c r="C15637" s="2"/>
      <c r="D15637" s="2"/>
      <c r="E15637" s="2"/>
      <c r="F15637" s="2"/>
      <c r="G15637" s="2"/>
      <c r="H15637" s="2"/>
      <c r="I15637" s="2"/>
      <c r="J15637" s="2"/>
      <c r="K15637" s="2"/>
      <c r="L15637" s="2"/>
      <c r="M15637" s="2"/>
      <c r="N15637" s="2"/>
      <c r="O15637" s="2"/>
      <c r="P15637" s="2"/>
      <c r="Q15637" s="2"/>
      <c r="R15637" s="2"/>
      <c r="S15637" s="2"/>
      <c r="T15637" s="2"/>
      <c r="U15637" s="2"/>
      <c r="V15637" s="2"/>
      <c r="W15637" s="2"/>
      <c r="X15637" s="2"/>
      <c r="Y15637" s="2"/>
      <c r="Z15637" s="2"/>
    </row>
    <row r="15638">
      <c r="A15638" s="2"/>
      <c r="B15638" s="2"/>
      <c r="C15638" s="2"/>
      <c r="D15638" s="2"/>
      <c r="E15638" s="2"/>
      <c r="F15638" s="2"/>
      <c r="G15638" s="2"/>
      <c r="H15638" s="2"/>
      <c r="I15638" s="2"/>
      <c r="J15638" s="2"/>
      <c r="K15638" s="2"/>
      <c r="L15638" s="2"/>
      <c r="M15638" s="2"/>
      <c r="N15638" s="2"/>
      <c r="O15638" s="2"/>
      <c r="P15638" s="2"/>
      <c r="Q15638" s="2"/>
      <c r="R15638" s="2"/>
      <c r="S15638" s="2"/>
      <c r="T15638" s="2"/>
      <c r="U15638" s="2"/>
      <c r="V15638" s="2"/>
      <c r="W15638" s="2"/>
      <c r="X15638" s="2"/>
      <c r="Y15638" s="2"/>
      <c r="Z15638" s="2"/>
    </row>
    <row r="15639">
      <c r="A15639" s="2"/>
      <c r="B15639" s="2"/>
      <c r="C15639" s="2"/>
      <c r="D15639" s="2"/>
      <c r="E15639" s="2"/>
      <c r="F15639" s="2"/>
      <c r="G15639" s="2"/>
      <c r="H15639" s="2"/>
      <c r="I15639" s="2"/>
      <c r="J15639" s="2"/>
      <c r="K15639" s="2"/>
      <c r="L15639" s="2"/>
      <c r="M15639" s="2"/>
      <c r="N15639" s="2"/>
      <c r="O15639" s="2"/>
      <c r="P15639" s="2"/>
      <c r="Q15639" s="2"/>
      <c r="R15639" s="2"/>
      <c r="S15639" s="2"/>
      <c r="T15639" s="2"/>
      <c r="U15639" s="2"/>
      <c r="V15639" s="2"/>
      <c r="W15639" s="2"/>
      <c r="X15639" s="2"/>
      <c r="Y15639" s="2"/>
      <c r="Z15639" s="2"/>
    </row>
    <row r="15640">
      <c r="A15640" s="2"/>
      <c r="B15640" s="2"/>
      <c r="C15640" s="2"/>
      <c r="D15640" s="2"/>
      <c r="E15640" s="2"/>
      <c r="F15640" s="2"/>
      <c r="G15640" s="2"/>
      <c r="H15640" s="2"/>
      <c r="I15640" s="2"/>
      <c r="J15640" s="2"/>
      <c r="K15640" s="2"/>
      <c r="L15640" s="2"/>
      <c r="M15640" s="2"/>
      <c r="N15640" s="2"/>
      <c r="O15640" s="2"/>
      <c r="P15640" s="2"/>
      <c r="Q15640" s="2"/>
      <c r="R15640" s="2"/>
      <c r="S15640" s="2"/>
      <c r="T15640" s="2"/>
      <c r="U15640" s="2"/>
      <c r="V15640" s="2"/>
      <c r="W15640" s="2"/>
      <c r="X15640" s="2"/>
      <c r="Y15640" s="2"/>
      <c r="Z15640" s="2"/>
    </row>
    <row r="15641">
      <c r="A15641" s="2"/>
      <c r="B15641" s="2"/>
      <c r="C15641" s="2"/>
      <c r="D15641" s="2"/>
      <c r="E15641" s="2"/>
      <c r="F15641" s="2"/>
      <c r="G15641" s="2"/>
      <c r="H15641" s="2"/>
      <c r="I15641" s="2"/>
      <c r="J15641" s="2"/>
      <c r="K15641" s="2"/>
      <c r="L15641" s="2"/>
      <c r="M15641" s="2"/>
      <c r="N15641" s="2"/>
      <c r="O15641" s="2"/>
      <c r="P15641" s="2"/>
      <c r="Q15641" s="2"/>
      <c r="R15641" s="2"/>
      <c r="S15641" s="2"/>
      <c r="T15641" s="2"/>
      <c r="U15641" s="2"/>
      <c r="V15641" s="2"/>
      <c r="W15641" s="2"/>
      <c r="X15641" s="2"/>
      <c r="Y15641" s="2"/>
      <c r="Z15641" s="2"/>
    </row>
    <row r="15642">
      <c r="A15642" s="2"/>
      <c r="B15642" s="2"/>
      <c r="C15642" s="2"/>
      <c r="D15642" s="2"/>
      <c r="E15642" s="2"/>
      <c r="F15642" s="2"/>
      <c r="G15642" s="2"/>
      <c r="H15642" s="2"/>
      <c r="I15642" s="2"/>
      <c r="J15642" s="2"/>
      <c r="K15642" s="2"/>
      <c r="L15642" s="2"/>
      <c r="M15642" s="2"/>
      <c r="N15642" s="2"/>
      <c r="O15642" s="2"/>
      <c r="P15642" s="2"/>
      <c r="Q15642" s="2"/>
      <c r="R15642" s="2"/>
      <c r="S15642" s="2"/>
      <c r="T15642" s="2"/>
      <c r="U15642" s="2"/>
      <c r="V15642" s="2"/>
      <c r="W15642" s="2"/>
      <c r="X15642" s="2"/>
      <c r="Y15642" s="2"/>
      <c r="Z15642" s="2"/>
    </row>
    <row r="15643">
      <c r="A15643" s="2"/>
      <c r="B15643" s="2"/>
      <c r="C15643" s="2"/>
      <c r="D15643" s="2"/>
      <c r="E15643" s="2"/>
      <c r="F15643" s="2"/>
      <c r="G15643" s="2"/>
      <c r="H15643" s="2"/>
      <c r="I15643" s="2"/>
      <c r="J15643" s="2"/>
      <c r="K15643" s="2"/>
      <c r="L15643" s="2"/>
      <c r="M15643" s="2"/>
      <c r="N15643" s="2"/>
      <c r="O15643" s="2"/>
      <c r="P15643" s="2"/>
      <c r="Q15643" s="2"/>
      <c r="R15643" s="2"/>
      <c r="S15643" s="2"/>
      <c r="T15643" s="2"/>
      <c r="U15643" s="2"/>
      <c r="V15643" s="2"/>
      <c r="W15643" s="2"/>
      <c r="X15643" s="2"/>
      <c r="Y15643" s="2"/>
      <c r="Z15643" s="2"/>
    </row>
    <row r="15644">
      <c r="A15644" s="2"/>
      <c r="B15644" s="2"/>
      <c r="C15644" s="2"/>
      <c r="D15644" s="2"/>
      <c r="E15644" s="2"/>
      <c r="F15644" s="2"/>
      <c r="G15644" s="2"/>
      <c r="H15644" s="2"/>
      <c r="I15644" s="2"/>
      <c r="J15644" s="2"/>
      <c r="K15644" s="2"/>
      <c r="L15644" s="2"/>
      <c r="M15644" s="2"/>
      <c r="N15644" s="2"/>
      <c r="O15644" s="2"/>
      <c r="P15644" s="2"/>
      <c r="Q15644" s="2"/>
      <c r="R15644" s="2"/>
      <c r="S15644" s="2"/>
      <c r="T15644" s="2"/>
      <c r="U15644" s="2"/>
      <c r="V15644" s="2"/>
      <c r="W15644" s="2"/>
      <c r="X15644" s="2"/>
      <c r="Y15644" s="2"/>
      <c r="Z15644" s="2"/>
    </row>
    <row r="15645">
      <c r="A15645" s="2"/>
      <c r="B15645" s="2"/>
      <c r="C15645" s="2"/>
      <c r="D15645" s="2"/>
      <c r="E15645" s="2"/>
      <c r="F15645" s="2"/>
      <c r="G15645" s="2"/>
      <c r="H15645" s="2"/>
      <c r="I15645" s="2"/>
      <c r="J15645" s="2"/>
      <c r="K15645" s="2"/>
      <c r="L15645" s="2"/>
      <c r="M15645" s="2"/>
      <c r="N15645" s="2"/>
      <c r="O15645" s="2"/>
      <c r="P15645" s="2"/>
      <c r="Q15645" s="2"/>
      <c r="R15645" s="2"/>
      <c r="S15645" s="2"/>
      <c r="T15645" s="2"/>
      <c r="U15645" s="2"/>
      <c r="V15645" s="2"/>
      <c r="W15645" s="2"/>
      <c r="X15645" s="2"/>
      <c r="Y15645" s="2"/>
      <c r="Z15645" s="2"/>
    </row>
    <row r="15646">
      <c r="A15646" s="2"/>
      <c r="B15646" s="2"/>
      <c r="C15646" s="2"/>
      <c r="D15646" s="2"/>
      <c r="E15646" s="2"/>
      <c r="F15646" s="2"/>
      <c r="G15646" s="2"/>
      <c r="H15646" s="2"/>
      <c r="I15646" s="2"/>
      <c r="J15646" s="2"/>
      <c r="K15646" s="2"/>
      <c r="L15646" s="2"/>
      <c r="M15646" s="2"/>
      <c r="N15646" s="2"/>
      <c r="O15646" s="2"/>
      <c r="P15646" s="2"/>
      <c r="Q15646" s="2"/>
      <c r="R15646" s="2"/>
      <c r="S15646" s="2"/>
      <c r="T15646" s="2"/>
      <c r="U15646" s="2"/>
      <c r="V15646" s="2"/>
      <c r="W15646" s="2"/>
      <c r="X15646" s="2"/>
      <c r="Y15646" s="2"/>
      <c r="Z15646" s="2"/>
    </row>
    <row r="15647">
      <c r="A15647" s="2"/>
      <c r="B15647" s="2"/>
      <c r="C15647" s="2"/>
      <c r="D15647" s="2"/>
      <c r="E15647" s="2"/>
      <c r="F15647" s="2"/>
      <c r="G15647" s="2"/>
      <c r="H15647" s="2"/>
      <c r="I15647" s="2"/>
      <c r="J15647" s="2"/>
      <c r="K15647" s="2"/>
      <c r="L15647" s="2"/>
      <c r="M15647" s="2"/>
      <c r="N15647" s="2"/>
      <c r="O15647" s="2"/>
      <c r="P15647" s="2"/>
      <c r="Q15647" s="2"/>
      <c r="R15647" s="2"/>
      <c r="S15647" s="2"/>
      <c r="T15647" s="2"/>
      <c r="U15647" s="2"/>
      <c r="V15647" s="2"/>
      <c r="W15647" s="2"/>
      <c r="X15647" s="2"/>
      <c r="Y15647" s="2"/>
      <c r="Z15647" s="2"/>
    </row>
    <row r="15648">
      <c r="A15648" s="2"/>
      <c r="B15648" s="2"/>
      <c r="C15648" s="2"/>
      <c r="D15648" s="2"/>
      <c r="E15648" s="2"/>
      <c r="F15648" s="2"/>
      <c r="G15648" s="2"/>
      <c r="H15648" s="2"/>
      <c r="I15648" s="2"/>
      <c r="J15648" s="2"/>
      <c r="K15648" s="2"/>
      <c r="L15648" s="2"/>
      <c r="M15648" s="2"/>
      <c r="N15648" s="2"/>
      <c r="O15648" s="2"/>
      <c r="P15648" s="2"/>
      <c r="Q15648" s="2"/>
      <c r="R15648" s="2"/>
      <c r="S15648" s="2"/>
      <c r="T15648" s="2"/>
      <c r="U15648" s="2"/>
      <c r="V15648" s="2"/>
      <c r="W15648" s="2"/>
      <c r="X15648" s="2"/>
      <c r="Y15648" s="2"/>
      <c r="Z15648" s="2"/>
    </row>
    <row r="15649">
      <c r="A15649" s="2"/>
      <c r="B15649" s="2"/>
      <c r="C15649" s="2"/>
      <c r="D15649" s="2"/>
      <c r="E15649" s="2"/>
      <c r="F15649" s="2"/>
      <c r="G15649" s="2"/>
      <c r="H15649" s="2"/>
      <c r="I15649" s="2"/>
      <c r="J15649" s="2"/>
      <c r="K15649" s="2"/>
      <c r="L15649" s="2"/>
      <c r="M15649" s="2"/>
      <c r="N15649" s="2"/>
      <c r="O15649" s="2"/>
      <c r="P15649" s="2"/>
      <c r="Q15649" s="2"/>
      <c r="R15649" s="2"/>
      <c r="S15649" s="2"/>
      <c r="T15649" s="2"/>
      <c r="U15649" s="2"/>
      <c r="V15649" s="2"/>
      <c r="W15649" s="2"/>
      <c r="X15649" s="2"/>
      <c r="Y15649" s="2"/>
      <c r="Z15649" s="2"/>
    </row>
    <row r="15650">
      <c r="A15650" s="2"/>
      <c r="B15650" s="2"/>
      <c r="C15650" s="2"/>
      <c r="D15650" s="2"/>
      <c r="E15650" s="2"/>
      <c r="F15650" s="2"/>
      <c r="G15650" s="2"/>
      <c r="H15650" s="2"/>
      <c r="I15650" s="2"/>
      <c r="J15650" s="2"/>
      <c r="K15650" s="2"/>
      <c r="L15650" s="2"/>
      <c r="M15650" s="2"/>
      <c r="N15650" s="2"/>
      <c r="O15650" s="2"/>
      <c r="P15650" s="2"/>
      <c r="Q15650" s="2"/>
      <c r="R15650" s="2"/>
      <c r="S15650" s="2"/>
      <c r="T15650" s="2"/>
      <c r="U15650" s="2"/>
      <c r="V15650" s="2"/>
      <c r="W15650" s="2"/>
      <c r="X15650" s="2"/>
      <c r="Y15650" s="2"/>
      <c r="Z15650" s="2"/>
    </row>
    <row r="15651">
      <c r="A15651" s="2"/>
      <c r="B15651" s="2"/>
      <c r="C15651" s="2"/>
      <c r="D15651" s="2"/>
      <c r="E15651" s="2"/>
      <c r="F15651" s="2"/>
      <c r="G15651" s="2"/>
      <c r="H15651" s="2"/>
      <c r="I15651" s="2"/>
      <c r="J15651" s="2"/>
      <c r="K15651" s="2"/>
      <c r="L15651" s="2"/>
      <c r="M15651" s="2"/>
      <c r="N15651" s="2"/>
      <c r="O15651" s="2"/>
      <c r="P15651" s="2"/>
      <c r="Q15651" s="2"/>
      <c r="R15651" s="2"/>
      <c r="S15651" s="2"/>
      <c r="T15651" s="2"/>
      <c r="U15651" s="2"/>
      <c r="V15651" s="2"/>
      <c r="W15651" s="2"/>
      <c r="X15651" s="2"/>
      <c r="Y15651" s="2"/>
      <c r="Z15651" s="2"/>
    </row>
    <row r="15652">
      <c r="A15652" s="2"/>
      <c r="B15652" s="2"/>
      <c r="C15652" s="2"/>
      <c r="D15652" s="2"/>
      <c r="E15652" s="2"/>
      <c r="F15652" s="2"/>
      <c r="G15652" s="2"/>
      <c r="H15652" s="2"/>
      <c r="I15652" s="2"/>
      <c r="J15652" s="2"/>
      <c r="K15652" s="2"/>
      <c r="L15652" s="2"/>
      <c r="M15652" s="2"/>
      <c r="N15652" s="2"/>
      <c r="O15652" s="2"/>
      <c r="P15652" s="2"/>
      <c r="Q15652" s="2"/>
      <c r="R15652" s="2"/>
      <c r="S15652" s="2"/>
      <c r="T15652" s="2"/>
      <c r="U15652" s="2"/>
      <c r="V15652" s="2"/>
      <c r="W15652" s="2"/>
      <c r="X15652" s="2"/>
      <c r="Y15652" s="2"/>
      <c r="Z15652" s="2"/>
    </row>
    <row r="15653">
      <c r="A15653" s="2"/>
      <c r="B15653" s="2"/>
      <c r="C15653" s="2"/>
      <c r="D15653" s="2"/>
      <c r="E15653" s="2"/>
      <c r="F15653" s="2"/>
      <c r="G15653" s="2"/>
      <c r="H15653" s="2"/>
      <c r="I15653" s="2"/>
      <c r="J15653" s="2"/>
      <c r="K15653" s="2"/>
      <c r="L15653" s="2"/>
      <c r="M15653" s="2"/>
      <c r="N15653" s="2"/>
      <c r="O15653" s="2"/>
      <c r="P15653" s="2"/>
      <c r="Q15653" s="2"/>
      <c r="R15653" s="2"/>
      <c r="S15653" s="2"/>
      <c r="T15653" s="2"/>
      <c r="U15653" s="2"/>
      <c r="V15653" s="2"/>
      <c r="W15653" s="2"/>
      <c r="X15653" s="2"/>
      <c r="Y15653" s="2"/>
      <c r="Z15653" s="2"/>
    </row>
    <row r="15654">
      <c r="A15654" s="2"/>
      <c r="B15654" s="2"/>
      <c r="C15654" s="2"/>
      <c r="D15654" s="2"/>
      <c r="E15654" s="2"/>
      <c r="F15654" s="2"/>
      <c r="G15654" s="2"/>
      <c r="H15654" s="2"/>
      <c r="I15654" s="2"/>
      <c r="J15654" s="2"/>
      <c r="K15654" s="2"/>
      <c r="L15654" s="2"/>
      <c r="M15654" s="2"/>
      <c r="N15654" s="2"/>
      <c r="O15654" s="2"/>
      <c r="P15654" s="2"/>
      <c r="Q15654" s="2"/>
      <c r="R15654" s="2"/>
      <c r="S15654" s="2"/>
      <c r="T15654" s="2"/>
      <c r="U15654" s="2"/>
      <c r="V15654" s="2"/>
      <c r="W15654" s="2"/>
      <c r="X15654" s="2"/>
      <c r="Y15654" s="2"/>
      <c r="Z15654" s="2"/>
    </row>
    <row r="15655">
      <c r="A15655" s="2"/>
      <c r="B15655" s="2"/>
      <c r="C15655" s="2"/>
      <c r="D15655" s="2"/>
      <c r="E15655" s="2"/>
      <c r="F15655" s="2"/>
      <c r="G15655" s="2"/>
      <c r="H15655" s="2"/>
      <c r="I15655" s="2"/>
      <c r="J15655" s="2"/>
      <c r="K15655" s="2"/>
      <c r="L15655" s="2"/>
      <c r="M15655" s="2"/>
      <c r="N15655" s="2"/>
      <c r="O15655" s="2"/>
      <c r="P15655" s="2"/>
      <c r="Q15655" s="2"/>
      <c r="R15655" s="2"/>
      <c r="S15655" s="2"/>
      <c r="T15655" s="2"/>
      <c r="U15655" s="2"/>
      <c r="V15655" s="2"/>
      <c r="W15655" s="2"/>
      <c r="X15655" s="2"/>
      <c r="Y15655" s="2"/>
      <c r="Z15655" s="2"/>
    </row>
    <row r="15656">
      <c r="A15656" s="2"/>
      <c r="B15656" s="2"/>
      <c r="C15656" s="2"/>
      <c r="D15656" s="2"/>
      <c r="E15656" s="2"/>
      <c r="F15656" s="2"/>
      <c r="G15656" s="2"/>
      <c r="H15656" s="2"/>
      <c r="I15656" s="2"/>
      <c r="J15656" s="2"/>
      <c r="K15656" s="2"/>
      <c r="L15656" s="2"/>
      <c r="M15656" s="2"/>
      <c r="N15656" s="2"/>
      <c r="O15656" s="2"/>
      <c r="P15656" s="2"/>
      <c r="Q15656" s="2"/>
      <c r="R15656" s="2"/>
      <c r="S15656" s="2"/>
      <c r="T15656" s="2"/>
      <c r="U15656" s="2"/>
      <c r="V15656" s="2"/>
      <c r="W15656" s="2"/>
      <c r="X15656" s="2"/>
      <c r="Y15656" s="2"/>
      <c r="Z15656" s="2"/>
    </row>
    <row r="15657">
      <c r="A15657" s="2"/>
      <c r="B15657" s="2"/>
      <c r="C15657" s="2"/>
      <c r="D15657" s="2"/>
      <c r="E15657" s="2"/>
      <c r="F15657" s="2"/>
      <c r="G15657" s="2"/>
      <c r="H15657" s="2"/>
      <c r="I15657" s="2"/>
      <c r="J15657" s="2"/>
      <c r="K15657" s="2"/>
      <c r="L15657" s="2"/>
      <c r="M15657" s="2"/>
      <c r="N15657" s="2"/>
      <c r="O15657" s="2"/>
      <c r="P15657" s="2"/>
      <c r="Q15657" s="2"/>
      <c r="R15657" s="2"/>
      <c r="S15657" s="2"/>
      <c r="T15657" s="2"/>
      <c r="U15657" s="2"/>
      <c r="V15657" s="2"/>
      <c r="W15657" s="2"/>
      <c r="X15657" s="2"/>
      <c r="Y15657" s="2"/>
      <c r="Z15657" s="2"/>
    </row>
    <row r="15658">
      <c r="A15658" s="2"/>
      <c r="B15658" s="2"/>
      <c r="C15658" s="2"/>
      <c r="D15658" s="2"/>
      <c r="E15658" s="2"/>
      <c r="F15658" s="2"/>
      <c r="G15658" s="2"/>
      <c r="H15658" s="2"/>
      <c r="I15658" s="2"/>
      <c r="J15658" s="2"/>
      <c r="K15658" s="2"/>
      <c r="L15658" s="2"/>
      <c r="M15658" s="2"/>
      <c r="N15658" s="2"/>
      <c r="O15658" s="2"/>
      <c r="P15658" s="2"/>
      <c r="Q15658" s="2"/>
      <c r="R15658" s="2"/>
      <c r="S15658" s="2"/>
      <c r="T15658" s="2"/>
      <c r="U15658" s="2"/>
      <c r="V15658" s="2"/>
      <c r="W15658" s="2"/>
      <c r="X15658" s="2"/>
      <c r="Y15658" s="2"/>
      <c r="Z15658" s="2"/>
    </row>
    <row r="15659">
      <c r="A15659" s="2"/>
      <c r="B15659" s="2"/>
      <c r="C15659" s="2"/>
      <c r="D15659" s="2"/>
      <c r="E15659" s="2"/>
      <c r="F15659" s="2"/>
      <c r="G15659" s="2"/>
      <c r="H15659" s="2"/>
      <c r="I15659" s="2"/>
      <c r="J15659" s="2"/>
      <c r="K15659" s="2"/>
      <c r="L15659" s="2"/>
      <c r="M15659" s="2"/>
      <c r="N15659" s="2"/>
      <c r="O15659" s="2"/>
      <c r="P15659" s="2"/>
      <c r="Q15659" s="2"/>
      <c r="R15659" s="2"/>
      <c r="S15659" s="2"/>
      <c r="T15659" s="2"/>
      <c r="U15659" s="2"/>
      <c r="V15659" s="2"/>
      <c r="W15659" s="2"/>
      <c r="X15659" s="2"/>
      <c r="Y15659" s="2"/>
      <c r="Z15659" s="2"/>
    </row>
    <row r="15660">
      <c r="A15660" s="2"/>
      <c r="B15660" s="2"/>
      <c r="C15660" s="2"/>
      <c r="D15660" s="2"/>
      <c r="E15660" s="2"/>
      <c r="F15660" s="2"/>
      <c r="G15660" s="2"/>
      <c r="H15660" s="2"/>
      <c r="I15660" s="2"/>
      <c r="J15660" s="2"/>
      <c r="K15660" s="2"/>
      <c r="L15660" s="2"/>
      <c r="M15660" s="2"/>
      <c r="N15660" s="2"/>
      <c r="O15660" s="2"/>
      <c r="P15660" s="2"/>
      <c r="Q15660" s="2"/>
      <c r="R15660" s="2"/>
      <c r="S15660" s="2"/>
      <c r="T15660" s="2"/>
      <c r="U15660" s="2"/>
      <c r="V15660" s="2"/>
      <c r="W15660" s="2"/>
      <c r="X15660" s="2"/>
      <c r="Y15660" s="2"/>
      <c r="Z15660" s="2"/>
    </row>
    <row r="15661">
      <c r="A15661" s="2"/>
      <c r="B15661" s="2"/>
      <c r="C15661" s="2"/>
      <c r="D15661" s="2"/>
      <c r="E15661" s="2"/>
      <c r="F15661" s="2"/>
      <c r="G15661" s="2"/>
      <c r="H15661" s="2"/>
      <c r="I15661" s="2"/>
      <c r="J15661" s="2"/>
      <c r="K15661" s="2"/>
      <c r="L15661" s="2"/>
      <c r="M15661" s="2"/>
      <c r="N15661" s="2"/>
      <c r="O15661" s="2"/>
      <c r="P15661" s="2"/>
      <c r="Q15661" s="2"/>
      <c r="R15661" s="2"/>
      <c r="S15661" s="2"/>
      <c r="T15661" s="2"/>
      <c r="U15661" s="2"/>
      <c r="V15661" s="2"/>
      <c r="W15661" s="2"/>
      <c r="X15661" s="2"/>
      <c r="Y15661" s="2"/>
      <c r="Z15661" s="2"/>
    </row>
    <row r="15662">
      <c r="A15662" s="2"/>
      <c r="B15662" s="2"/>
      <c r="C15662" s="2"/>
      <c r="D15662" s="2"/>
      <c r="E15662" s="2"/>
      <c r="F15662" s="2"/>
      <c r="G15662" s="2"/>
      <c r="H15662" s="2"/>
      <c r="I15662" s="2"/>
      <c r="J15662" s="2"/>
      <c r="K15662" s="2"/>
      <c r="L15662" s="2"/>
      <c r="M15662" s="2"/>
      <c r="N15662" s="2"/>
      <c r="O15662" s="2"/>
      <c r="P15662" s="2"/>
      <c r="Q15662" s="2"/>
      <c r="R15662" s="2"/>
      <c r="S15662" s="2"/>
      <c r="T15662" s="2"/>
      <c r="U15662" s="2"/>
      <c r="V15662" s="2"/>
      <c r="W15662" s="2"/>
      <c r="X15662" s="2"/>
      <c r="Y15662" s="2"/>
      <c r="Z15662" s="2"/>
    </row>
    <row r="15663">
      <c r="A15663" s="2"/>
      <c r="B15663" s="2"/>
      <c r="C15663" s="2"/>
      <c r="D15663" s="2"/>
      <c r="E15663" s="2"/>
      <c r="F15663" s="2"/>
      <c r="G15663" s="2"/>
      <c r="H15663" s="2"/>
      <c r="I15663" s="2"/>
      <c r="J15663" s="2"/>
      <c r="K15663" s="2"/>
      <c r="L15663" s="2"/>
      <c r="M15663" s="2"/>
      <c r="N15663" s="2"/>
      <c r="O15663" s="2"/>
      <c r="P15663" s="2"/>
      <c r="Q15663" s="2"/>
      <c r="R15663" s="2"/>
      <c r="S15663" s="2"/>
      <c r="T15663" s="2"/>
      <c r="U15663" s="2"/>
      <c r="V15663" s="2"/>
      <c r="W15663" s="2"/>
      <c r="X15663" s="2"/>
      <c r="Y15663" s="2"/>
      <c r="Z15663" s="2"/>
    </row>
    <row r="15664">
      <c r="A15664" s="2"/>
      <c r="B15664" s="2"/>
      <c r="C15664" s="2"/>
      <c r="D15664" s="2"/>
      <c r="E15664" s="2"/>
      <c r="F15664" s="2"/>
      <c r="G15664" s="2"/>
      <c r="H15664" s="2"/>
      <c r="I15664" s="2"/>
      <c r="J15664" s="2"/>
      <c r="K15664" s="2"/>
      <c r="L15664" s="2"/>
      <c r="M15664" s="2"/>
      <c r="N15664" s="2"/>
      <c r="O15664" s="2"/>
      <c r="P15664" s="2"/>
      <c r="Q15664" s="2"/>
      <c r="R15664" s="2"/>
      <c r="S15664" s="2"/>
      <c r="T15664" s="2"/>
      <c r="U15664" s="2"/>
      <c r="V15664" s="2"/>
      <c r="W15664" s="2"/>
      <c r="X15664" s="2"/>
      <c r="Y15664" s="2"/>
      <c r="Z15664" s="2"/>
    </row>
    <row r="15665">
      <c r="A15665" s="2"/>
      <c r="B15665" s="2"/>
      <c r="C15665" s="2"/>
      <c r="D15665" s="2"/>
      <c r="E15665" s="2"/>
      <c r="F15665" s="2"/>
      <c r="G15665" s="2"/>
      <c r="H15665" s="2"/>
      <c r="I15665" s="2"/>
      <c r="J15665" s="2"/>
      <c r="K15665" s="2"/>
      <c r="L15665" s="2"/>
      <c r="M15665" s="2"/>
      <c r="N15665" s="2"/>
      <c r="O15665" s="2"/>
      <c r="P15665" s="2"/>
      <c r="Q15665" s="2"/>
      <c r="R15665" s="2"/>
      <c r="S15665" s="2"/>
      <c r="T15665" s="2"/>
      <c r="U15665" s="2"/>
      <c r="V15665" s="2"/>
      <c r="W15665" s="2"/>
      <c r="X15665" s="2"/>
      <c r="Y15665" s="2"/>
      <c r="Z15665" s="2"/>
    </row>
    <row r="15666">
      <c r="A15666" s="2"/>
      <c r="B15666" s="2"/>
      <c r="C15666" s="2"/>
      <c r="D15666" s="2"/>
      <c r="E15666" s="2"/>
      <c r="F15666" s="2"/>
      <c r="G15666" s="2"/>
      <c r="H15666" s="2"/>
      <c r="I15666" s="2"/>
      <c r="J15666" s="2"/>
      <c r="K15666" s="2"/>
      <c r="L15666" s="2"/>
      <c r="M15666" s="2"/>
      <c r="N15666" s="2"/>
      <c r="O15666" s="2"/>
      <c r="P15666" s="2"/>
      <c r="Q15666" s="2"/>
      <c r="R15666" s="2"/>
      <c r="S15666" s="2"/>
      <c r="T15666" s="2"/>
      <c r="U15666" s="2"/>
      <c r="V15666" s="2"/>
      <c r="W15666" s="2"/>
      <c r="X15666" s="2"/>
      <c r="Y15666" s="2"/>
      <c r="Z15666" s="2"/>
    </row>
    <row r="15667">
      <c r="A15667" s="2"/>
      <c r="B15667" s="2"/>
      <c r="C15667" s="2"/>
      <c r="D15667" s="2"/>
      <c r="E15667" s="2"/>
      <c r="F15667" s="2"/>
      <c r="G15667" s="2"/>
      <c r="H15667" s="2"/>
      <c r="I15667" s="2"/>
      <c r="J15667" s="2"/>
      <c r="K15667" s="2"/>
      <c r="L15667" s="2"/>
      <c r="M15667" s="2"/>
      <c r="N15667" s="2"/>
      <c r="O15667" s="2"/>
      <c r="P15667" s="2"/>
      <c r="Q15667" s="2"/>
      <c r="R15667" s="2"/>
      <c r="S15667" s="2"/>
      <c r="T15667" s="2"/>
      <c r="U15667" s="2"/>
      <c r="V15667" s="2"/>
      <c r="W15667" s="2"/>
      <c r="X15667" s="2"/>
      <c r="Y15667" s="2"/>
      <c r="Z15667" s="2"/>
    </row>
    <row r="15668">
      <c r="A15668" s="2"/>
      <c r="B15668" s="2"/>
      <c r="C15668" s="2"/>
      <c r="D15668" s="2"/>
      <c r="E15668" s="2"/>
      <c r="F15668" s="2"/>
      <c r="G15668" s="2"/>
      <c r="H15668" s="2"/>
      <c r="I15668" s="2"/>
      <c r="J15668" s="2"/>
      <c r="K15668" s="2"/>
      <c r="L15668" s="2"/>
      <c r="M15668" s="2"/>
      <c r="N15668" s="2"/>
      <c r="O15668" s="2"/>
      <c r="P15668" s="2"/>
      <c r="Q15668" s="2"/>
      <c r="R15668" s="2"/>
      <c r="S15668" s="2"/>
      <c r="T15668" s="2"/>
      <c r="U15668" s="2"/>
      <c r="V15668" s="2"/>
      <c r="W15668" s="2"/>
      <c r="X15668" s="2"/>
      <c r="Y15668" s="2"/>
      <c r="Z15668" s="2"/>
    </row>
    <row r="15669">
      <c r="A15669" s="2"/>
      <c r="B15669" s="2"/>
      <c r="C15669" s="2"/>
      <c r="D15669" s="2"/>
      <c r="E15669" s="2"/>
      <c r="F15669" s="2"/>
      <c r="G15669" s="2"/>
      <c r="H15669" s="2"/>
      <c r="I15669" s="2"/>
      <c r="J15669" s="2"/>
      <c r="K15669" s="2"/>
      <c r="L15669" s="2"/>
      <c r="M15669" s="2"/>
      <c r="N15669" s="2"/>
      <c r="O15669" s="2"/>
      <c r="P15669" s="2"/>
      <c r="Q15669" s="2"/>
      <c r="R15669" s="2"/>
      <c r="S15669" s="2"/>
      <c r="T15669" s="2"/>
      <c r="U15669" s="2"/>
      <c r="V15669" s="2"/>
      <c r="W15669" s="2"/>
      <c r="X15669" s="2"/>
      <c r="Y15669" s="2"/>
      <c r="Z15669" s="2"/>
    </row>
    <row r="15670">
      <c r="A15670" s="2"/>
      <c r="B15670" s="2"/>
      <c r="C15670" s="2"/>
      <c r="D15670" s="2"/>
      <c r="E15670" s="2"/>
      <c r="F15670" s="2"/>
      <c r="G15670" s="2"/>
      <c r="H15670" s="2"/>
      <c r="I15670" s="2"/>
      <c r="J15670" s="2"/>
      <c r="K15670" s="2"/>
      <c r="L15670" s="2"/>
      <c r="M15670" s="2"/>
      <c r="N15670" s="2"/>
      <c r="O15670" s="2"/>
      <c r="P15670" s="2"/>
      <c r="Q15670" s="2"/>
      <c r="R15670" s="2"/>
      <c r="S15670" s="2"/>
      <c r="T15670" s="2"/>
      <c r="U15670" s="2"/>
      <c r="V15670" s="2"/>
      <c r="W15670" s="2"/>
      <c r="X15670" s="2"/>
      <c r="Y15670" s="2"/>
      <c r="Z15670" s="2"/>
    </row>
    <row r="15671">
      <c r="A15671" s="2"/>
      <c r="B15671" s="2"/>
      <c r="C15671" s="2"/>
      <c r="D15671" s="2"/>
      <c r="E15671" s="2"/>
      <c r="F15671" s="2"/>
      <c r="G15671" s="2"/>
      <c r="H15671" s="2"/>
      <c r="I15671" s="2"/>
      <c r="J15671" s="2"/>
      <c r="K15671" s="2"/>
      <c r="L15671" s="2"/>
      <c r="M15671" s="2"/>
      <c r="N15671" s="2"/>
      <c r="O15671" s="2"/>
      <c r="P15671" s="2"/>
      <c r="Q15671" s="2"/>
      <c r="R15671" s="2"/>
      <c r="S15671" s="2"/>
      <c r="T15671" s="2"/>
      <c r="U15671" s="2"/>
      <c r="V15671" s="2"/>
      <c r="W15671" s="2"/>
      <c r="X15671" s="2"/>
      <c r="Y15671" s="2"/>
      <c r="Z15671" s="2"/>
    </row>
    <row r="15672">
      <c r="A15672" s="2"/>
      <c r="B15672" s="2"/>
      <c r="C15672" s="2"/>
      <c r="D15672" s="2"/>
      <c r="E15672" s="2"/>
      <c r="F15672" s="2"/>
      <c r="G15672" s="2"/>
      <c r="H15672" s="2"/>
      <c r="I15672" s="2"/>
      <c r="J15672" s="2"/>
      <c r="K15672" s="2"/>
      <c r="L15672" s="2"/>
      <c r="M15672" s="2"/>
      <c r="N15672" s="2"/>
      <c r="O15672" s="2"/>
      <c r="P15672" s="2"/>
      <c r="Q15672" s="2"/>
      <c r="R15672" s="2"/>
      <c r="S15672" s="2"/>
      <c r="T15672" s="2"/>
      <c r="U15672" s="2"/>
      <c r="V15672" s="2"/>
      <c r="W15672" s="2"/>
      <c r="X15672" s="2"/>
      <c r="Y15672" s="2"/>
      <c r="Z15672" s="2"/>
    </row>
    <row r="15673">
      <c r="A15673" s="2"/>
      <c r="B15673" s="2"/>
      <c r="C15673" s="2"/>
      <c r="D15673" s="2"/>
      <c r="E15673" s="2"/>
      <c r="F15673" s="2"/>
      <c r="G15673" s="2"/>
      <c r="H15673" s="2"/>
      <c r="I15673" s="2"/>
      <c r="J15673" s="2"/>
      <c r="K15673" s="2"/>
      <c r="L15673" s="2"/>
      <c r="M15673" s="2"/>
      <c r="N15673" s="2"/>
      <c r="O15673" s="2"/>
      <c r="P15673" s="2"/>
      <c r="Q15673" s="2"/>
      <c r="R15673" s="2"/>
      <c r="S15673" s="2"/>
      <c r="T15673" s="2"/>
      <c r="U15673" s="2"/>
      <c r="V15673" s="2"/>
      <c r="W15673" s="2"/>
      <c r="X15673" s="2"/>
      <c r="Y15673" s="2"/>
      <c r="Z15673" s="2"/>
    </row>
    <row r="15674">
      <c r="A15674" s="2"/>
      <c r="B15674" s="2"/>
      <c r="C15674" s="2"/>
      <c r="D15674" s="2"/>
      <c r="E15674" s="2"/>
      <c r="F15674" s="2"/>
      <c r="G15674" s="2"/>
      <c r="H15674" s="2"/>
      <c r="I15674" s="2"/>
      <c r="J15674" s="2"/>
      <c r="K15674" s="2"/>
      <c r="L15674" s="2"/>
      <c r="M15674" s="2"/>
      <c r="N15674" s="2"/>
      <c r="O15674" s="2"/>
      <c r="P15674" s="2"/>
      <c r="Q15674" s="2"/>
      <c r="R15674" s="2"/>
      <c r="S15674" s="2"/>
      <c r="T15674" s="2"/>
      <c r="U15674" s="2"/>
      <c r="V15674" s="2"/>
      <c r="W15674" s="2"/>
      <c r="X15674" s="2"/>
      <c r="Y15674" s="2"/>
      <c r="Z15674" s="2"/>
    </row>
    <row r="15675">
      <c r="A15675" s="2"/>
      <c r="B15675" s="2"/>
      <c r="C15675" s="2"/>
      <c r="D15675" s="2"/>
      <c r="E15675" s="2"/>
      <c r="F15675" s="2"/>
      <c r="G15675" s="2"/>
      <c r="H15675" s="2"/>
      <c r="I15675" s="2"/>
      <c r="J15675" s="2"/>
      <c r="K15675" s="2"/>
      <c r="L15675" s="2"/>
      <c r="M15675" s="2"/>
      <c r="N15675" s="2"/>
      <c r="O15675" s="2"/>
      <c r="P15675" s="2"/>
      <c r="Q15675" s="2"/>
      <c r="R15675" s="2"/>
      <c r="S15675" s="2"/>
      <c r="T15675" s="2"/>
      <c r="U15675" s="2"/>
      <c r="V15675" s="2"/>
      <c r="W15675" s="2"/>
      <c r="X15675" s="2"/>
      <c r="Y15675" s="2"/>
      <c r="Z15675" s="2"/>
    </row>
    <row r="15676">
      <c r="A15676" s="2"/>
      <c r="B15676" s="2"/>
      <c r="C15676" s="2"/>
      <c r="D15676" s="2"/>
      <c r="E15676" s="2"/>
      <c r="F15676" s="2"/>
      <c r="G15676" s="2"/>
      <c r="H15676" s="2"/>
      <c r="I15676" s="2"/>
      <c r="J15676" s="2"/>
      <c r="K15676" s="2"/>
      <c r="L15676" s="2"/>
      <c r="M15676" s="2"/>
      <c r="N15676" s="2"/>
      <c r="O15676" s="2"/>
      <c r="P15676" s="2"/>
      <c r="Q15676" s="2"/>
      <c r="R15676" s="2"/>
      <c r="S15676" s="2"/>
      <c r="T15676" s="2"/>
      <c r="U15676" s="2"/>
      <c r="V15676" s="2"/>
      <c r="W15676" s="2"/>
      <c r="X15676" s="2"/>
      <c r="Y15676" s="2"/>
      <c r="Z15676" s="2"/>
    </row>
    <row r="15677">
      <c r="A15677" s="2"/>
      <c r="B15677" s="2"/>
      <c r="C15677" s="2"/>
      <c r="D15677" s="2"/>
      <c r="E15677" s="2"/>
      <c r="F15677" s="2"/>
      <c r="G15677" s="2"/>
      <c r="H15677" s="2"/>
      <c r="I15677" s="2"/>
      <c r="J15677" s="2"/>
      <c r="K15677" s="2"/>
      <c r="L15677" s="2"/>
      <c r="M15677" s="2"/>
      <c r="N15677" s="2"/>
      <c r="O15677" s="2"/>
      <c r="P15677" s="2"/>
      <c r="Q15677" s="2"/>
      <c r="R15677" s="2"/>
      <c r="S15677" s="2"/>
      <c r="T15677" s="2"/>
      <c r="U15677" s="2"/>
      <c r="V15677" s="2"/>
      <c r="W15677" s="2"/>
      <c r="X15677" s="2"/>
      <c r="Y15677" s="2"/>
      <c r="Z15677" s="2"/>
    </row>
    <row r="15678">
      <c r="A15678" s="2"/>
      <c r="B15678" s="2"/>
      <c r="C15678" s="2"/>
      <c r="D15678" s="2"/>
      <c r="E15678" s="2"/>
      <c r="F15678" s="2"/>
      <c r="G15678" s="2"/>
      <c r="H15678" s="2"/>
      <c r="I15678" s="2"/>
      <c r="J15678" s="2"/>
      <c r="K15678" s="2"/>
      <c r="L15678" s="2"/>
      <c r="M15678" s="2"/>
      <c r="N15678" s="2"/>
      <c r="O15678" s="2"/>
      <c r="P15678" s="2"/>
      <c r="Q15678" s="2"/>
      <c r="R15678" s="2"/>
      <c r="S15678" s="2"/>
      <c r="T15678" s="2"/>
      <c r="U15678" s="2"/>
      <c r="V15678" s="2"/>
      <c r="W15678" s="2"/>
      <c r="X15678" s="2"/>
      <c r="Y15678" s="2"/>
      <c r="Z15678" s="2"/>
    </row>
    <row r="15679">
      <c r="A15679" s="2"/>
      <c r="B15679" s="2"/>
      <c r="C15679" s="2"/>
      <c r="D15679" s="2"/>
      <c r="E15679" s="2"/>
      <c r="F15679" s="2"/>
      <c r="G15679" s="2"/>
      <c r="H15679" s="2"/>
      <c r="I15679" s="2"/>
      <c r="J15679" s="2"/>
      <c r="K15679" s="2"/>
      <c r="L15679" s="2"/>
      <c r="M15679" s="2"/>
      <c r="N15679" s="2"/>
      <c r="O15679" s="2"/>
      <c r="P15679" s="2"/>
      <c r="Q15679" s="2"/>
      <c r="R15679" s="2"/>
      <c r="S15679" s="2"/>
      <c r="T15679" s="2"/>
      <c r="U15679" s="2"/>
      <c r="V15679" s="2"/>
      <c r="W15679" s="2"/>
      <c r="X15679" s="2"/>
      <c r="Y15679" s="2"/>
      <c r="Z15679" s="2"/>
    </row>
    <row r="15680">
      <c r="A15680" s="2"/>
      <c r="B15680" s="2"/>
      <c r="C15680" s="2"/>
      <c r="D15680" s="2"/>
      <c r="E15680" s="2"/>
      <c r="F15680" s="2"/>
      <c r="G15680" s="2"/>
      <c r="H15680" s="2"/>
      <c r="I15680" s="2"/>
      <c r="J15680" s="2"/>
      <c r="K15680" s="2"/>
      <c r="L15680" s="2"/>
      <c r="M15680" s="2"/>
      <c r="N15680" s="2"/>
      <c r="O15680" s="2"/>
      <c r="P15680" s="2"/>
      <c r="Q15680" s="2"/>
      <c r="R15680" s="2"/>
      <c r="S15680" s="2"/>
      <c r="T15680" s="2"/>
      <c r="U15680" s="2"/>
      <c r="V15680" s="2"/>
      <c r="W15680" s="2"/>
      <c r="X15680" s="2"/>
      <c r="Y15680" s="2"/>
      <c r="Z15680" s="2"/>
    </row>
    <row r="15681">
      <c r="A15681" s="2"/>
      <c r="B15681" s="2"/>
      <c r="C15681" s="2"/>
      <c r="D15681" s="2"/>
      <c r="E15681" s="2"/>
      <c r="F15681" s="2"/>
      <c r="G15681" s="2"/>
      <c r="H15681" s="2"/>
      <c r="I15681" s="2"/>
      <c r="J15681" s="2"/>
      <c r="K15681" s="2"/>
      <c r="L15681" s="2"/>
      <c r="M15681" s="2"/>
      <c r="N15681" s="2"/>
      <c r="O15681" s="2"/>
      <c r="P15681" s="2"/>
      <c r="Q15681" s="2"/>
      <c r="R15681" s="2"/>
      <c r="S15681" s="2"/>
      <c r="T15681" s="2"/>
      <c r="U15681" s="2"/>
      <c r="V15681" s="2"/>
      <c r="W15681" s="2"/>
      <c r="X15681" s="2"/>
      <c r="Y15681" s="2"/>
      <c r="Z15681" s="2"/>
    </row>
    <row r="15682">
      <c r="A15682" s="2"/>
      <c r="B15682" s="2"/>
      <c r="C15682" s="2"/>
      <c r="D15682" s="2"/>
      <c r="E15682" s="2"/>
      <c r="F15682" s="2"/>
      <c r="G15682" s="2"/>
      <c r="H15682" s="2"/>
      <c r="I15682" s="2"/>
      <c r="J15682" s="2"/>
      <c r="K15682" s="2"/>
      <c r="L15682" s="2"/>
      <c r="M15682" s="2"/>
      <c r="N15682" s="2"/>
      <c r="O15682" s="2"/>
      <c r="P15682" s="2"/>
      <c r="Q15682" s="2"/>
      <c r="R15682" s="2"/>
      <c r="S15682" s="2"/>
      <c r="T15682" s="2"/>
      <c r="U15682" s="2"/>
      <c r="V15682" s="2"/>
      <c r="W15682" s="2"/>
      <c r="X15682" s="2"/>
      <c r="Y15682" s="2"/>
      <c r="Z15682" s="2"/>
    </row>
    <row r="15683">
      <c r="A15683" s="2"/>
      <c r="B15683" s="2"/>
      <c r="C15683" s="2"/>
      <c r="D15683" s="2"/>
      <c r="E15683" s="2"/>
      <c r="F15683" s="2"/>
      <c r="G15683" s="2"/>
      <c r="H15683" s="2"/>
      <c r="I15683" s="2"/>
      <c r="J15683" s="2"/>
      <c r="K15683" s="2"/>
      <c r="L15683" s="2"/>
      <c r="M15683" s="2"/>
      <c r="N15683" s="2"/>
      <c r="O15683" s="2"/>
      <c r="P15683" s="2"/>
      <c r="Q15683" s="2"/>
      <c r="R15683" s="2"/>
      <c r="S15683" s="2"/>
      <c r="T15683" s="2"/>
      <c r="U15683" s="2"/>
      <c r="V15683" s="2"/>
      <c r="W15683" s="2"/>
      <c r="X15683" s="2"/>
      <c r="Y15683" s="2"/>
      <c r="Z15683" s="2"/>
    </row>
    <row r="15684">
      <c r="A15684" s="2"/>
      <c r="B15684" s="2"/>
      <c r="C15684" s="2"/>
      <c r="D15684" s="2"/>
      <c r="E15684" s="2"/>
      <c r="F15684" s="2"/>
      <c r="G15684" s="2"/>
      <c r="H15684" s="2"/>
      <c r="I15684" s="2"/>
      <c r="J15684" s="2"/>
      <c r="K15684" s="2"/>
      <c r="L15684" s="2"/>
      <c r="M15684" s="2"/>
      <c r="N15684" s="2"/>
      <c r="O15684" s="2"/>
      <c r="P15684" s="2"/>
      <c r="Q15684" s="2"/>
      <c r="R15684" s="2"/>
      <c r="S15684" s="2"/>
      <c r="T15684" s="2"/>
      <c r="U15684" s="2"/>
      <c r="V15684" s="2"/>
      <c r="W15684" s="2"/>
      <c r="X15684" s="2"/>
      <c r="Y15684" s="2"/>
      <c r="Z15684" s="2"/>
    </row>
    <row r="15685">
      <c r="A15685" s="2"/>
      <c r="B15685" s="2"/>
      <c r="C15685" s="2"/>
      <c r="D15685" s="2"/>
      <c r="E15685" s="2"/>
      <c r="F15685" s="2"/>
      <c r="G15685" s="2"/>
      <c r="H15685" s="2"/>
      <c r="I15685" s="2"/>
      <c r="J15685" s="2"/>
      <c r="K15685" s="2"/>
      <c r="L15685" s="2"/>
      <c r="M15685" s="2"/>
      <c r="N15685" s="2"/>
      <c r="O15685" s="2"/>
      <c r="P15685" s="2"/>
      <c r="Q15685" s="2"/>
      <c r="R15685" s="2"/>
      <c r="S15685" s="2"/>
      <c r="T15685" s="2"/>
      <c r="U15685" s="2"/>
      <c r="V15685" s="2"/>
      <c r="W15685" s="2"/>
      <c r="X15685" s="2"/>
      <c r="Y15685" s="2"/>
      <c r="Z15685" s="2"/>
    </row>
    <row r="15686">
      <c r="A15686" s="2"/>
      <c r="B15686" s="2"/>
      <c r="C15686" s="2"/>
      <c r="D15686" s="2"/>
      <c r="E15686" s="2"/>
      <c r="F15686" s="2"/>
      <c r="G15686" s="2"/>
      <c r="H15686" s="2"/>
      <c r="I15686" s="2"/>
      <c r="J15686" s="2"/>
      <c r="K15686" s="2"/>
      <c r="L15686" s="2"/>
      <c r="M15686" s="2"/>
      <c r="N15686" s="2"/>
      <c r="O15686" s="2"/>
      <c r="P15686" s="2"/>
      <c r="Q15686" s="2"/>
      <c r="R15686" s="2"/>
      <c r="S15686" s="2"/>
      <c r="T15686" s="2"/>
      <c r="U15686" s="2"/>
      <c r="V15686" s="2"/>
      <c r="W15686" s="2"/>
      <c r="X15686" s="2"/>
      <c r="Y15686" s="2"/>
      <c r="Z15686" s="2"/>
    </row>
    <row r="15687">
      <c r="A15687" s="2"/>
      <c r="B15687" s="2"/>
      <c r="C15687" s="2"/>
      <c r="D15687" s="2"/>
      <c r="E15687" s="2"/>
      <c r="F15687" s="2"/>
      <c r="G15687" s="2"/>
      <c r="H15687" s="2"/>
      <c r="I15687" s="2"/>
      <c r="J15687" s="2"/>
      <c r="K15687" s="2"/>
      <c r="L15687" s="2"/>
      <c r="M15687" s="2"/>
      <c r="N15687" s="2"/>
      <c r="O15687" s="2"/>
      <c r="P15687" s="2"/>
      <c r="Q15687" s="2"/>
      <c r="R15687" s="2"/>
      <c r="S15687" s="2"/>
      <c r="T15687" s="2"/>
      <c r="U15687" s="2"/>
      <c r="V15687" s="2"/>
      <c r="W15687" s="2"/>
      <c r="X15687" s="2"/>
      <c r="Y15687" s="2"/>
      <c r="Z15687" s="2"/>
    </row>
    <row r="15688">
      <c r="A15688" s="2"/>
      <c r="B15688" s="2"/>
      <c r="C15688" s="2"/>
      <c r="D15688" s="2"/>
      <c r="E15688" s="2"/>
      <c r="F15688" s="2"/>
      <c r="G15688" s="2"/>
      <c r="H15688" s="2"/>
      <c r="I15688" s="2"/>
      <c r="J15688" s="2"/>
      <c r="K15688" s="2"/>
      <c r="L15688" s="2"/>
      <c r="M15688" s="2"/>
      <c r="N15688" s="2"/>
      <c r="O15688" s="2"/>
      <c r="P15688" s="2"/>
      <c r="Q15688" s="2"/>
      <c r="R15688" s="2"/>
      <c r="S15688" s="2"/>
      <c r="T15688" s="2"/>
      <c r="U15688" s="2"/>
      <c r="V15688" s="2"/>
      <c r="W15688" s="2"/>
      <c r="X15688" s="2"/>
      <c r="Y15688" s="2"/>
      <c r="Z15688" s="2"/>
    </row>
    <row r="15689">
      <c r="A15689" s="2"/>
      <c r="B15689" s="2"/>
      <c r="C15689" s="2"/>
      <c r="D15689" s="2"/>
      <c r="E15689" s="2"/>
      <c r="F15689" s="2"/>
      <c r="G15689" s="2"/>
      <c r="H15689" s="2"/>
      <c r="I15689" s="2"/>
      <c r="J15689" s="2"/>
      <c r="K15689" s="2"/>
      <c r="L15689" s="2"/>
      <c r="M15689" s="2"/>
      <c r="N15689" s="2"/>
      <c r="O15689" s="2"/>
      <c r="P15689" s="2"/>
      <c r="Q15689" s="2"/>
      <c r="R15689" s="2"/>
      <c r="S15689" s="2"/>
      <c r="T15689" s="2"/>
      <c r="U15689" s="2"/>
      <c r="V15689" s="2"/>
      <c r="W15689" s="2"/>
      <c r="X15689" s="2"/>
      <c r="Y15689" s="2"/>
      <c r="Z15689" s="2"/>
    </row>
    <row r="15690">
      <c r="A15690" s="2"/>
      <c r="B15690" s="2"/>
      <c r="C15690" s="2"/>
      <c r="D15690" s="2"/>
      <c r="E15690" s="2"/>
      <c r="F15690" s="2"/>
      <c r="G15690" s="2"/>
      <c r="H15690" s="2"/>
      <c r="I15690" s="2"/>
      <c r="J15690" s="2"/>
      <c r="K15690" s="2"/>
      <c r="L15690" s="2"/>
      <c r="M15690" s="2"/>
      <c r="N15690" s="2"/>
      <c r="O15690" s="2"/>
      <c r="P15690" s="2"/>
      <c r="Q15690" s="2"/>
      <c r="R15690" s="2"/>
      <c r="S15690" s="2"/>
      <c r="T15690" s="2"/>
      <c r="U15690" s="2"/>
      <c r="V15690" s="2"/>
      <c r="W15690" s="2"/>
      <c r="X15690" s="2"/>
      <c r="Y15690" s="2"/>
      <c r="Z15690" s="2"/>
    </row>
    <row r="15691">
      <c r="A15691" s="2"/>
      <c r="B15691" s="2"/>
      <c r="C15691" s="2"/>
      <c r="D15691" s="2"/>
      <c r="E15691" s="2"/>
      <c r="F15691" s="2"/>
      <c r="G15691" s="2"/>
      <c r="H15691" s="2"/>
      <c r="I15691" s="2"/>
      <c r="J15691" s="2"/>
      <c r="K15691" s="2"/>
      <c r="L15691" s="2"/>
      <c r="M15691" s="2"/>
      <c r="N15691" s="2"/>
      <c r="O15691" s="2"/>
      <c r="P15691" s="2"/>
      <c r="Q15691" s="2"/>
      <c r="R15691" s="2"/>
      <c r="S15691" s="2"/>
      <c r="T15691" s="2"/>
      <c r="U15691" s="2"/>
      <c r="V15691" s="2"/>
      <c r="W15691" s="2"/>
      <c r="X15691" s="2"/>
      <c r="Y15691" s="2"/>
      <c r="Z15691" s="2"/>
    </row>
    <row r="15692">
      <c r="A15692" s="2"/>
      <c r="B15692" s="2"/>
      <c r="C15692" s="2"/>
      <c r="D15692" s="2"/>
      <c r="E15692" s="2"/>
      <c r="F15692" s="2"/>
      <c r="G15692" s="2"/>
      <c r="H15692" s="2"/>
      <c r="I15692" s="2"/>
      <c r="J15692" s="2"/>
      <c r="K15692" s="2"/>
      <c r="L15692" s="2"/>
      <c r="M15692" s="2"/>
      <c r="N15692" s="2"/>
      <c r="O15692" s="2"/>
      <c r="P15692" s="2"/>
      <c r="Q15692" s="2"/>
      <c r="R15692" s="2"/>
      <c r="S15692" s="2"/>
      <c r="T15692" s="2"/>
      <c r="U15692" s="2"/>
      <c r="V15692" s="2"/>
      <c r="W15692" s="2"/>
      <c r="X15692" s="2"/>
      <c r="Y15692" s="2"/>
      <c r="Z15692" s="2"/>
    </row>
    <row r="15693">
      <c r="A15693" s="2"/>
      <c r="B15693" s="2"/>
      <c r="C15693" s="2"/>
      <c r="D15693" s="2"/>
      <c r="E15693" s="2"/>
      <c r="F15693" s="2"/>
      <c r="G15693" s="2"/>
      <c r="H15693" s="2"/>
      <c r="I15693" s="2"/>
      <c r="J15693" s="2"/>
      <c r="K15693" s="2"/>
      <c r="L15693" s="2"/>
      <c r="M15693" s="2"/>
      <c r="N15693" s="2"/>
      <c r="O15693" s="2"/>
      <c r="P15693" s="2"/>
      <c r="Q15693" s="2"/>
      <c r="R15693" s="2"/>
      <c r="S15693" s="2"/>
      <c r="T15693" s="2"/>
      <c r="U15693" s="2"/>
      <c r="V15693" s="2"/>
      <c r="W15693" s="2"/>
      <c r="X15693" s="2"/>
      <c r="Y15693" s="2"/>
      <c r="Z15693" s="2"/>
    </row>
    <row r="15694">
      <c r="A15694" s="2"/>
      <c r="B15694" s="2"/>
      <c r="C15694" s="2"/>
      <c r="D15694" s="2"/>
      <c r="E15694" s="2"/>
      <c r="F15694" s="2"/>
      <c r="G15694" s="2"/>
      <c r="H15694" s="2"/>
      <c r="I15694" s="2"/>
      <c r="J15694" s="2"/>
      <c r="K15694" s="2"/>
      <c r="L15694" s="2"/>
      <c r="M15694" s="2"/>
      <c r="N15694" s="2"/>
      <c r="O15694" s="2"/>
      <c r="P15694" s="2"/>
      <c r="Q15694" s="2"/>
      <c r="R15694" s="2"/>
      <c r="S15694" s="2"/>
      <c r="T15694" s="2"/>
      <c r="U15694" s="2"/>
      <c r="V15694" s="2"/>
      <c r="W15694" s="2"/>
      <c r="X15694" s="2"/>
      <c r="Y15694" s="2"/>
      <c r="Z15694" s="2"/>
    </row>
    <row r="15695">
      <c r="A15695" s="2"/>
      <c r="B15695" s="2"/>
      <c r="C15695" s="2"/>
      <c r="D15695" s="2"/>
      <c r="E15695" s="2"/>
      <c r="F15695" s="2"/>
      <c r="G15695" s="2"/>
      <c r="H15695" s="2"/>
      <c r="I15695" s="2"/>
      <c r="J15695" s="2"/>
      <c r="K15695" s="2"/>
      <c r="L15695" s="2"/>
      <c r="M15695" s="2"/>
      <c r="N15695" s="2"/>
      <c r="O15695" s="2"/>
      <c r="P15695" s="2"/>
      <c r="Q15695" s="2"/>
      <c r="R15695" s="2"/>
      <c r="S15695" s="2"/>
      <c r="T15695" s="2"/>
      <c r="U15695" s="2"/>
      <c r="V15695" s="2"/>
      <c r="W15695" s="2"/>
      <c r="X15695" s="2"/>
      <c r="Y15695" s="2"/>
      <c r="Z15695" s="2"/>
    </row>
    <row r="15696">
      <c r="A15696" s="2"/>
      <c r="B15696" s="2"/>
      <c r="C15696" s="2"/>
      <c r="D15696" s="2"/>
      <c r="E15696" s="2"/>
      <c r="F15696" s="2"/>
      <c r="G15696" s="2"/>
      <c r="H15696" s="2"/>
      <c r="I15696" s="2"/>
      <c r="J15696" s="2"/>
      <c r="K15696" s="2"/>
      <c r="L15696" s="2"/>
      <c r="M15696" s="2"/>
      <c r="N15696" s="2"/>
      <c r="O15696" s="2"/>
      <c r="P15696" s="2"/>
      <c r="Q15696" s="2"/>
      <c r="R15696" s="2"/>
      <c r="S15696" s="2"/>
      <c r="T15696" s="2"/>
      <c r="U15696" s="2"/>
      <c r="V15696" s="2"/>
      <c r="W15696" s="2"/>
      <c r="X15696" s="2"/>
      <c r="Y15696" s="2"/>
      <c r="Z15696" s="2"/>
    </row>
    <row r="15697">
      <c r="A15697" s="2"/>
      <c r="B15697" s="2"/>
      <c r="C15697" s="2"/>
      <c r="D15697" s="2"/>
      <c r="E15697" s="2"/>
      <c r="F15697" s="2"/>
      <c r="G15697" s="2"/>
      <c r="H15697" s="2"/>
      <c r="I15697" s="2"/>
      <c r="J15697" s="2"/>
      <c r="K15697" s="2"/>
      <c r="L15697" s="2"/>
      <c r="M15697" s="2"/>
      <c r="N15697" s="2"/>
      <c r="O15697" s="2"/>
      <c r="P15697" s="2"/>
      <c r="Q15697" s="2"/>
      <c r="R15697" s="2"/>
      <c r="S15697" s="2"/>
      <c r="T15697" s="2"/>
      <c r="U15697" s="2"/>
      <c r="V15697" s="2"/>
      <c r="W15697" s="2"/>
      <c r="X15697" s="2"/>
      <c r="Y15697" s="2"/>
      <c r="Z15697" s="2"/>
    </row>
    <row r="15698">
      <c r="A15698" s="2"/>
      <c r="B15698" s="2"/>
      <c r="C15698" s="2"/>
      <c r="D15698" s="2"/>
      <c r="E15698" s="2"/>
      <c r="F15698" s="2"/>
      <c r="G15698" s="2"/>
      <c r="H15698" s="2"/>
      <c r="I15698" s="2"/>
      <c r="J15698" s="2"/>
      <c r="K15698" s="2"/>
      <c r="L15698" s="2"/>
      <c r="M15698" s="2"/>
      <c r="N15698" s="2"/>
      <c r="O15698" s="2"/>
      <c r="P15698" s="2"/>
      <c r="Q15698" s="2"/>
      <c r="R15698" s="2"/>
      <c r="S15698" s="2"/>
      <c r="T15698" s="2"/>
      <c r="U15698" s="2"/>
      <c r="V15698" s="2"/>
      <c r="W15698" s="2"/>
      <c r="X15698" s="2"/>
      <c r="Y15698" s="2"/>
      <c r="Z15698" s="2"/>
    </row>
    <row r="15699">
      <c r="A15699" s="2"/>
      <c r="B15699" s="2"/>
      <c r="C15699" s="2"/>
      <c r="D15699" s="2"/>
      <c r="E15699" s="2"/>
      <c r="F15699" s="2"/>
      <c r="G15699" s="2"/>
      <c r="H15699" s="2"/>
      <c r="I15699" s="2"/>
      <c r="J15699" s="2"/>
      <c r="K15699" s="2"/>
      <c r="L15699" s="2"/>
      <c r="M15699" s="2"/>
      <c r="N15699" s="2"/>
      <c r="O15699" s="2"/>
      <c r="P15699" s="2"/>
      <c r="Q15699" s="2"/>
      <c r="R15699" s="2"/>
      <c r="S15699" s="2"/>
      <c r="T15699" s="2"/>
      <c r="U15699" s="2"/>
      <c r="V15699" s="2"/>
      <c r="W15699" s="2"/>
      <c r="X15699" s="2"/>
      <c r="Y15699" s="2"/>
      <c r="Z15699" s="2"/>
    </row>
    <row r="15700">
      <c r="A15700" s="2"/>
      <c r="B15700" s="2"/>
      <c r="C15700" s="2"/>
      <c r="D15700" s="2"/>
      <c r="E15700" s="2"/>
      <c r="F15700" s="2"/>
      <c r="G15700" s="2"/>
      <c r="H15700" s="2"/>
      <c r="I15700" s="2"/>
      <c r="J15700" s="2"/>
      <c r="K15700" s="2"/>
      <c r="L15700" s="2"/>
      <c r="M15700" s="2"/>
      <c r="N15700" s="2"/>
      <c r="O15700" s="2"/>
      <c r="P15700" s="2"/>
      <c r="Q15700" s="2"/>
      <c r="R15700" s="2"/>
      <c r="S15700" s="2"/>
      <c r="T15700" s="2"/>
      <c r="U15700" s="2"/>
      <c r="V15700" s="2"/>
      <c r="W15700" s="2"/>
      <c r="X15700" s="2"/>
      <c r="Y15700" s="2"/>
      <c r="Z15700" s="2"/>
    </row>
    <row r="15701">
      <c r="A15701" s="2"/>
      <c r="B15701" s="2"/>
      <c r="C15701" s="2"/>
      <c r="D15701" s="2"/>
      <c r="E15701" s="2"/>
      <c r="F15701" s="2"/>
      <c r="G15701" s="2"/>
      <c r="H15701" s="2"/>
      <c r="I15701" s="2"/>
      <c r="J15701" s="2"/>
      <c r="K15701" s="2"/>
      <c r="L15701" s="2"/>
      <c r="M15701" s="2"/>
      <c r="N15701" s="2"/>
      <c r="O15701" s="2"/>
      <c r="P15701" s="2"/>
      <c r="Q15701" s="2"/>
      <c r="R15701" s="2"/>
      <c r="S15701" s="2"/>
      <c r="T15701" s="2"/>
      <c r="U15701" s="2"/>
      <c r="V15701" s="2"/>
      <c r="W15701" s="2"/>
      <c r="X15701" s="2"/>
      <c r="Y15701" s="2"/>
      <c r="Z15701" s="2"/>
    </row>
    <row r="15702">
      <c r="A15702" s="2"/>
      <c r="B15702" s="2"/>
      <c r="C15702" s="2"/>
      <c r="D15702" s="2"/>
      <c r="E15702" s="2"/>
      <c r="F15702" s="2"/>
      <c r="G15702" s="2"/>
      <c r="H15702" s="2"/>
      <c r="I15702" s="2"/>
      <c r="J15702" s="2"/>
      <c r="K15702" s="2"/>
      <c r="L15702" s="2"/>
      <c r="M15702" s="2"/>
      <c r="N15702" s="2"/>
      <c r="O15702" s="2"/>
      <c r="P15702" s="2"/>
      <c r="Q15702" s="2"/>
      <c r="R15702" s="2"/>
      <c r="S15702" s="2"/>
      <c r="T15702" s="2"/>
      <c r="U15702" s="2"/>
      <c r="V15702" s="2"/>
      <c r="W15702" s="2"/>
      <c r="X15702" s="2"/>
      <c r="Y15702" s="2"/>
      <c r="Z15702" s="2"/>
    </row>
    <row r="15703">
      <c r="A15703" s="2"/>
      <c r="B15703" s="2"/>
      <c r="C15703" s="2"/>
      <c r="D15703" s="2"/>
      <c r="E15703" s="2"/>
      <c r="F15703" s="2"/>
      <c r="G15703" s="2"/>
      <c r="H15703" s="2"/>
      <c r="I15703" s="2"/>
      <c r="J15703" s="2"/>
      <c r="K15703" s="2"/>
      <c r="L15703" s="2"/>
      <c r="M15703" s="2"/>
      <c r="N15703" s="2"/>
      <c r="O15703" s="2"/>
      <c r="P15703" s="2"/>
      <c r="Q15703" s="2"/>
      <c r="R15703" s="2"/>
      <c r="S15703" s="2"/>
      <c r="T15703" s="2"/>
      <c r="U15703" s="2"/>
      <c r="V15703" s="2"/>
      <c r="W15703" s="2"/>
      <c r="X15703" s="2"/>
      <c r="Y15703" s="2"/>
      <c r="Z15703" s="2"/>
    </row>
    <row r="15704">
      <c r="A15704" s="2"/>
      <c r="B15704" s="2"/>
      <c r="C15704" s="2"/>
      <c r="D15704" s="2"/>
      <c r="E15704" s="2"/>
      <c r="F15704" s="2"/>
      <c r="G15704" s="2"/>
      <c r="H15704" s="2"/>
      <c r="I15704" s="2"/>
      <c r="J15704" s="2"/>
      <c r="K15704" s="2"/>
      <c r="L15704" s="2"/>
      <c r="M15704" s="2"/>
      <c r="N15704" s="2"/>
      <c r="O15704" s="2"/>
      <c r="P15704" s="2"/>
      <c r="Q15704" s="2"/>
      <c r="R15704" s="2"/>
      <c r="S15704" s="2"/>
      <c r="T15704" s="2"/>
      <c r="U15704" s="2"/>
      <c r="V15704" s="2"/>
      <c r="W15704" s="2"/>
      <c r="X15704" s="2"/>
      <c r="Y15704" s="2"/>
      <c r="Z15704" s="2"/>
    </row>
    <row r="15705">
      <c r="A15705" s="2"/>
      <c r="B15705" s="2"/>
      <c r="C15705" s="2"/>
      <c r="D15705" s="2"/>
      <c r="E15705" s="2"/>
      <c r="F15705" s="2"/>
      <c r="G15705" s="2"/>
      <c r="H15705" s="2"/>
      <c r="I15705" s="2"/>
      <c r="J15705" s="2"/>
      <c r="K15705" s="2"/>
      <c r="L15705" s="2"/>
      <c r="M15705" s="2"/>
      <c r="N15705" s="2"/>
      <c r="O15705" s="2"/>
      <c r="P15705" s="2"/>
      <c r="Q15705" s="2"/>
      <c r="R15705" s="2"/>
      <c r="S15705" s="2"/>
      <c r="T15705" s="2"/>
      <c r="U15705" s="2"/>
      <c r="V15705" s="2"/>
      <c r="W15705" s="2"/>
      <c r="X15705" s="2"/>
      <c r="Y15705" s="2"/>
      <c r="Z15705" s="2"/>
    </row>
    <row r="15706">
      <c r="A15706" s="2"/>
      <c r="B15706" s="2"/>
      <c r="C15706" s="2"/>
      <c r="D15706" s="2"/>
      <c r="E15706" s="2"/>
      <c r="F15706" s="2"/>
      <c r="G15706" s="2"/>
      <c r="H15706" s="2"/>
      <c r="I15706" s="2"/>
      <c r="J15706" s="2"/>
      <c r="K15706" s="2"/>
      <c r="L15706" s="2"/>
      <c r="M15706" s="2"/>
      <c r="N15706" s="2"/>
      <c r="O15706" s="2"/>
      <c r="P15706" s="2"/>
      <c r="Q15706" s="2"/>
      <c r="R15706" s="2"/>
      <c r="S15706" s="2"/>
      <c r="T15706" s="2"/>
      <c r="U15706" s="2"/>
      <c r="V15706" s="2"/>
      <c r="W15706" s="2"/>
      <c r="X15706" s="2"/>
      <c r="Y15706" s="2"/>
      <c r="Z15706" s="2"/>
    </row>
    <row r="15707">
      <c r="A15707" s="2"/>
      <c r="B15707" s="2"/>
      <c r="C15707" s="2"/>
      <c r="D15707" s="2"/>
      <c r="E15707" s="2"/>
      <c r="F15707" s="2"/>
      <c r="G15707" s="2"/>
      <c r="H15707" s="2"/>
      <c r="I15707" s="2"/>
      <c r="J15707" s="2"/>
      <c r="K15707" s="2"/>
      <c r="L15707" s="2"/>
      <c r="M15707" s="2"/>
      <c r="N15707" s="2"/>
      <c r="O15707" s="2"/>
      <c r="P15707" s="2"/>
      <c r="Q15707" s="2"/>
      <c r="R15707" s="2"/>
      <c r="S15707" s="2"/>
      <c r="T15707" s="2"/>
      <c r="U15707" s="2"/>
      <c r="V15707" s="2"/>
      <c r="W15707" s="2"/>
      <c r="X15707" s="2"/>
      <c r="Y15707" s="2"/>
      <c r="Z15707" s="2"/>
    </row>
    <row r="15708">
      <c r="A15708" s="2"/>
      <c r="B15708" s="2"/>
      <c r="C15708" s="2"/>
      <c r="D15708" s="2"/>
      <c r="E15708" s="2"/>
      <c r="F15708" s="2"/>
      <c r="G15708" s="2"/>
      <c r="H15708" s="2"/>
      <c r="I15708" s="2"/>
      <c r="J15708" s="2"/>
      <c r="K15708" s="2"/>
      <c r="L15708" s="2"/>
      <c r="M15708" s="2"/>
      <c r="N15708" s="2"/>
      <c r="O15708" s="2"/>
      <c r="P15708" s="2"/>
      <c r="Q15708" s="2"/>
      <c r="R15708" s="2"/>
      <c r="S15708" s="2"/>
      <c r="T15708" s="2"/>
      <c r="U15708" s="2"/>
      <c r="V15708" s="2"/>
      <c r="W15708" s="2"/>
      <c r="X15708" s="2"/>
      <c r="Y15708" s="2"/>
      <c r="Z15708" s="2"/>
    </row>
    <row r="15709">
      <c r="A15709" s="2"/>
      <c r="B15709" s="2"/>
      <c r="C15709" s="2"/>
      <c r="D15709" s="2"/>
      <c r="E15709" s="2"/>
      <c r="F15709" s="2"/>
      <c r="G15709" s="2"/>
      <c r="H15709" s="2"/>
      <c r="I15709" s="2"/>
      <c r="J15709" s="2"/>
      <c r="K15709" s="2"/>
      <c r="L15709" s="2"/>
      <c r="M15709" s="2"/>
      <c r="N15709" s="2"/>
      <c r="O15709" s="2"/>
      <c r="P15709" s="2"/>
      <c r="Q15709" s="2"/>
      <c r="R15709" s="2"/>
      <c r="S15709" s="2"/>
      <c r="T15709" s="2"/>
      <c r="U15709" s="2"/>
      <c r="V15709" s="2"/>
      <c r="W15709" s="2"/>
      <c r="X15709" s="2"/>
      <c r="Y15709" s="2"/>
      <c r="Z15709" s="2"/>
    </row>
    <row r="15710">
      <c r="A15710" s="2"/>
      <c r="B15710" s="2"/>
      <c r="C15710" s="2"/>
      <c r="D15710" s="2"/>
      <c r="E15710" s="2"/>
      <c r="F15710" s="2"/>
      <c r="G15710" s="2"/>
      <c r="H15710" s="2"/>
      <c r="I15710" s="2"/>
      <c r="J15710" s="2"/>
      <c r="K15710" s="2"/>
      <c r="L15710" s="2"/>
      <c r="M15710" s="2"/>
      <c r="N15710" s="2"/>
      <c r="O15710" s="2"/>
      <c r="P15710" s="2"/>
      <c r="Q15710" s="2"/>
      <c r="R15710" s="2"/>
      <c r="S15710" s="2"/>
      <c r="T15710" s="2"/>
      <c r="U15710" s="2"/>
      <c r="V15710" s="2"/>
      <c r="W15710" s="2"/>
      <c r="X15710" s="2"/>
      <c r="Y15710" s="2"/>
      <c r="Z15710" s="2"/>
    </row>
    <row r="15711">
      <c r="A15711" s="2"/>
      <c r="B15711" s="2"/>
      <c r="C15711" s="2"/>
      <c r="D15711" s="2"/>
      <c r="E15711" s="2"/>
      <c r="F15711" s="2"/>
      <c r="G15711" s="2"/>
      <c r="H15711" s="2"/>
      <c r="I15711" s="2"/>
      <c r="J15711" s="2"/>
      <c r="K15711" s="2"/>
      <c r="L15711" s="2"/>
      <c r="M15711" s="2"/>
      <c r="N15711" s="2"/>
      <c r="O15711" s="2"/>
      <c r="P15711" s="2"/>
      <c r="Q15711" s="2"/>
      <c r="R15711" s="2"/>
      <c r="S15711" s="2"/>
      <c r="T15711" s="2"/>
      <c r="U15711" s="2"/>
      <c r="V15711" s="2"/>
      <c r="W15711" s="2"/>
      <c r="X15711" s="2"/>
      <c r="Y15711" s="2"/>
      <c r="Z15711" s="2"/>
    </row>
  </sheetData>
  <drawing r:id="rId1"/>
</worksheet>
</file>