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otilal\Deloitte\projects\MTN\Final_Documentation_code\Analysis\"/>
    </mc:Choice>
  </mc:AlternateContent>
  <xr:revisionPtr revIDLastSave="0" documentId="13_ncr:1_{2C9B4D34-9055-49A0-8F18-96402DBF9F50}" xr6:coauthVersionLast="45" xr6:coauthVersionMax="45" xr10:uidLastSave="{00000000-0000-0000-0000-000000000000}"/>
  <bookViews>
    <workbookView xWindow="-110" yWindow="-110" windowWidth="19420" windowHeight="10420" firstSheet="10" activeTab="17" xr2:uid="{C88FCA87-9A08-4586-9D3A-796FD4FB3703}"/>
  </bookViews>
  <sheets>
    <sheet name="Apr90" sheetId="3" r:id="rId1"/>
    <sheet name="Apr120" sheetId="4" r:id="rId2"/>
    <sheet name="May90" sheetId="1" r:id="rId3"/>
    <sheet name="May120" sheetId="2" r:id="rId4"/>
    <sheet name="Jun90" sheetId="5" r:id="rId5"/>
    <sheet name="Jun120" sheetId="6" r:id="rId6"/>
    <sheet name="90_C+" sheetId="7" r:id="rId7"/>
    <sheet name="120_C" sheetId="8" r:id="rId8"/>
    <sheet name="Segment" sheetId="9" r:id="rId9"/>
    <sheet name="90_SB" sheetId="11" r:id="rId10"/>
    <sheet name="120_SB" sheetId="12" r:id="rId11"/>
    <sheet name="90_Seg" sheetId="13" r:id="rId12"/>
    <sheet name="90_120_Seg" sheetId="19" r:id="rId13"/>
    <sheet name="120_Seg" sheetId="14" r:id="rId14"/>
    <sheet name="VL&gt;90" sheetId="15" r:id="rId15"/>
    <sheet name="VL&gt;90_120" sheetId="20" r:id="rId16"/>
    <sheet name="VL&gt;120" sheetId="16" r:id="rId17"/>
    <sheet name="Event" sheetId="18" r:id="rId18"/>
  </sheets>
  <definedNames>
    <definedName name="_xlnm._FilterDatabase" localSheetId="7" hidden="1">'120_C'!$A$1:$L$73</definedName>
    <definedName name="_xlnm._FilterDatabase" localSheetId="2" hidden="1">'May90'!$B$1:$K$25</definedName>
  </definedNames>
  <calcPr calcId="191029"/>
  <pivotCaches>
    <pivotCache cacheId="0" r:id="rId19"/>
    <pivotCache cacheId="1" r:id="rId20"/>
    <pivotCache cacheId="2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6" l="1"/>
  <c r="P20" i="16"/>
  <c r="I19" i="16" l="1"/>
  <c r="O14" i="15" l="1"/>
  <c r="I15" i="12"/>
  <c r="J15" i="12"/>
  <c r="K15" i="12"/>
  <c r="L15" i="12"/>
  <c r="H15" i="12"/>
  <c r="I7" i="12"/>
  <c r="J7" i="12"/>
  <c r="K7" i="12"/>
  <c r="L7" i="12"/>
  <c r="H7" i="12"/>
  <c r="I23" i="11"/>
  <c r="J23" i="11"/>
  <c r="K23" i="11"/>
  <c r="L23" i="11"/>
  <c r="H23" i="11"/>
  <c r="I15" i="11"/>
  <c r="J15" i="11"/>
  <c r="K15" i="11"/>
  <c r="L15" i="11"/>
  <c r="H15" i="11"/>
  <c r="I7" i="11"/>
  <c r="J7" i="11"/>
  <c r="K7" i="11"/>
  <c r="L7" i="11"/>
  <c r="H7" i="11"/>
  <c r="C16" i="16" l="1"/>
  <c r="C17" i="16"/>
  <c r="C18" i="16"/>
  <c r="C15" i="16"/>
  <c r="B18" i="16"/>
  <c r="B17" i="16"/>
  <c r="B16" i="16"/>
  <c r="B15" i="16"/>
  <c r="I27" i="20" l="1"/>
  <c r="I26" i="20"/>
  <c r="I25" i="20"/>
  <c r="I24" i="20"/>
  <c r="C12" i="20"/>
  <c r="H27" i="20"/>
  <c r="H26" i="20"/>
  <c r="H25" i="20"/>
  <c r="H24" i="20"/>
  <c r="G25" i="20"/>
  <c r="G26" i="20"/>
  <c r="G27" i="20"/>
  <c r="G24" i="20"/>
  <c r="Q19" i="20"/>
  <c r="D20" i="19"/>
  <c r="O14" i="20"/>
  <c r="K22" i="20"/>
  <c r="I22" i="20"/>
  <c r="K21" i="20"/>
  <c r="I21" i="20"/>
  <c r="K20" i="20"/>
  <c r="I20" i="20"/>
  <c r="K19" i="20"/>
  <c r="I19" i="20"/>
  <c r="P18" i="20"/>
  <c r="D15" i="20"/>
  <c r="D14" i="20"/>
  <c r="D13" i="20"/>
  <c r="D12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G18" i="19"/>
  <c r="F18" i="19"/>
  <c r="E18" i="19"/>
  <c r="G17" i="19"/>
  <c r="F17" i="19"/>
  <c r="E17" i="19"/>
  <c r="G16" i="19"/>
  <c r="F16" i="19"/>
  <c r="E16" i="19"/>
  <c r="G15" i="19"/>
  <c r="F15" i="19"/>
  <c r="E15" i="19"/>
  <c r="G14" i="19"/>
  <c r="F14" i="19"/>
  <c r="E14" i="19"/>
  <c r="G13" i="19"/>
  <c r="F13" i="19"/>
  <c r="E13" i="19"/>
  <c r="G12" i="19"/>
  <c r="F12" i="19"/>
  <c r="E12" i="19"/>
  <c r="G11" i="19"/>
  <c r="F11" i="19"/>
  <c r="E11" i="19"/>
  <c r="G10" i="19"/>
  <c r="F10" i="19"/>
  <c r="E10" i="19"/>
  <c r="G9" i="19"/>
  <c r="F9" i="19"/>
  <c r="E9" i="19"/>
  <c r="G8" i="19"/>
  <c r="F8" i="19"/>
  <c r="E8" i="19"/>
  <c r="G7" i="19"/>
  <c r="F7" i="19"/>
  <c r="E7" i="19"/>
  <c r="G6" i="19"/>
  <c r="F6" i="19"/>
  <c r="E6" i="19"/>
  <c r="L22" i="11"/>
  <c r="K22" i="11"/>
  <c r="J22" i="11"/>
  <c r="I22" i="11"/>
  <c r="H22" i="11"/>
  <c r="L21" i="11"/>
  <c r="K21" i="11"/>
  <c r="J21" i="11"/>
  <c r="I21" i="11"/>
  <c r="H21" i="11"/>
  <c r="L20" i="11"/>
  <c r="K20" i="11"/>
  <c r="J20" i="11"/>
  <c r="I20" i="11"/>
  <c r="H20" i="11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J22" i="20" l="1"/>
  <c r="P19" i="20"/>
  <c r="P20" i="20" s="1"/>
  <c r="J20" i="20"/>
  <c r="J21" i="20"/>
  <c r="J19" i="20"/>
  <c r="F8" i="18"/>
  <c r="F7" i="18"/>
  <c r="F4" i="18"/>
  <c r="F3" i="18"/>
  <c r="I20" i="15"/>
  <c r="K29" i="16" l="1"/>
  <c r="I29" i="16"/>
  <c r="K28" i="16"/>
  <c r="I28" i="16"/>
  <c r="K27" i="16"/>
  <c r="I27" i="16"/>
  <c r="K26" i="16"/>
  <c r="I26" i="16"/>
  <c r="P25" i="16"/>
  <c r="K22" i="16"/>
  <c r="I22" i="16"/>
  <c r="K21" i="16"/>
  <c r="I21" i="16"/>
  <c r="K20" i="16"/>
  <c r="I20" i="16"/>
  <c r="K19" i="16"/>
  <c r="P18" i="16"/>
  <c r="D15" i="16"/>
  <c r="D14" i="16"/>
  <c r="D13" i="16"/>
  <c r="D12" i="16"/>
  <c r="P10" i="16"/>
  <c r="O10" i="16"/>
  <c r="N10" i="16"/>
  <c r="M10" i="16"/>
  <c r="L10" i="16"/>
  <c r="K10" i="16"/>
  <c r="J10" i="16"/>
  <c r="P9" i="16"/>
  <c r="O9" i="16"/>
  <c r="N9" i="16"/>
  <c r="M9" i="16"/>
  <c r="L9" i="16"/>
  <c r="K9" i="16"/>
  <c r="J9" i="16"/>
  <c r="P8" i="16"/>
  <c r="O8" i="16"/>
  <c r="N8" i="16"/>
  <c r="M8" i="16"/>
  <c r="L8" i="16"/>
  <c r="K8" i="16"/>
  <c r="J8" i="16"/>
  <c r="P7" i="16"/>
  <c r="O7" i="16"/>
  <c r="N7" i="16"/>
  <c r="M7" i="16"/>
  <c r="L7" i="16"/>
  <c r="K7" i="16"/>
  <c r="J7" i="16"/>
  <c r="P6" i="16"/>
  <c r="O6" i="16"/>
  <c r="N6" i="16"/>
  <c r="M6" i="16"/>
  <c r="L6" i="16"/>
  <c r="K6" i="16"/>
  <c r="J6" i="16"/>
  <c r="I22" i="15"/>
  <c r="I21" i="15"/>
  <c r="I19" i="15"/>
  <c r="K29" i="15"/>
  <c r="I29" i="15"/>
  <c r="K28" i="15"/>
  <c r="I28" i="15"/>
  <c r="K27" i="15"/>
  <c r="I27" i="15"/>
  <c r="K26" i="15"/>
  <c r="I26" i="15"/>
  <c r="P25" i="15"/>
  <c r="K22" i="15"/>
  <c r="K21" i="15"/>
  <c r="K20" i="15"/>
  <c r="K19" i="15"/>
  <c r="P18" i="15"/>
  <c r="D15" i="15"/>
  <c r="D14" i="15"/>
  <c r="D13" i="15"/>
  <c r="D12" i="15"/>
  <c r="P10" i="15"/>
  <c r="O10" i="15"/>
  <c r="N10" i="15"/>
  <c r="M10" i="15"/>
  <c r="L10" i="15"/>
  <c r="K10" i="15"/>
  <c r="J10" i="15"/>
  <c r="P9" i="15"/>
  <c r="O9" i="15"/>
  <c r="N9" i="15"/>
  <c r="M9" i="15"/>
  <c r="L9" i="15"/>
  <c r="K9" i="15"/>
  <c r="J9" i="15"/>
  <c r="P8" i="15"/>
  <c r="O8" i="15"/>
  <c r="N8" i="15"/>
  <c r="M8" i="15"/>
  <c r="L8" i="15"/>
  <c r="K8" i="15"/>
  <c r="J8" i="15"/>
  <c r="P7" i="15"/>
  <c r="O7" i="15"/>
  <c r="N7" i="15"/>
  <c r="M7" i="15"/>
  <c r="L7" i="15"/>
  <c r="K7" i="15"/>
  <c r="J7" i="15"/>
  <c r="P6" i="15"/>
  <c r="O6" i="15"/>
  <c r="N6" i="15"/>
  <c r="M6" i="15"/>
  <c r="L6" i="15"/>
  <c r="K6" i="15"/>
  <c r="J6" i="15"/>
  <c r="G7" i="14"/>
  <c r="G6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F7" i="14"/>
  <c r="E7" i="14"/>
  <c r="F6" i="14"/>
  <c r="E6" i="14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G6" i="13"/>
  <c r="F6" i="13"/>
  <c r="E6" i="13"/>
  <c r="L14" i="12"/>
  <c r="K14" i="12"/>
  <c r="J14" i="12"/>
  <c r="I14" i="12"/>
  <c r="H14" i="12"/>
  <c r="L13" i="12"/>
  <c r="K13" i="12"/>
  <c r="J13" i="12"/>
  <c r="I13" i="12"/>
  <c r="H13" i="12"/>
  <c r="L12" i="12"/>
  <c r="K12" i="12"/>
  <c r="J12" i="12"/>
  <c r="I12" i="12"/>
  <c r="H12" i="12"/>
  <c r="L6" i="12"/>
  <c r="K6" i="12"/>
  <c r="J6" i="12"/>
  <c r="I6" i="12"/>
  <c r="H6" i="12"/>
  <c r="L5" i="12"/>
  <c r="K5" i="12"/>
  <c r="J5" i="12"/>
  <c r="I5" i="12"/>
  <c r="H5" i="12"/>
  <c r="L4" i="12"/>
  <c r="K4" i="12"/>
  <c r="J4" i="12"/>
  <c r="I4" i="12"/>
  <c r="H4" i="12"/>
  <c r="L14" i="11"/>
  <c r="K14" i="11"/>
  <c r="J14" i="11"/>
  <c r="I14" i="11"/>
  <c r="H14" i="11"/>
  <c r="L13" i="11"/>
  <c r="K13" i="11"/>
  <c r="J13" i="11"/>
  <c r="I13" i="11"/>
  <c r="H13" i="11"/>
  <c r="L12" i="11"/>
  <c r="K12" i="11"/>
  <c r="J12" i="11"/>
  <c r="I12" i="11"/>
  <c r="H12" i="11"/>
  <c r="L6" i="11"/>
  <c r="K6" i="11"/>
  <c r="J6" i="11"/>
  <c r="I6" i="11"/>
  <c r="H6" i="11"/>
  <c r="L5" i="11"/>
  <c r="K5" i="11"/>
  <c r="J5" i="11"/>
  <c r="I5" i="11"/>
  <c r="H5" i="11"/>
  <c r="L4" i="11"/>
  <c r="K4" i="11"/>
  <c r="J4" i="11"/>
  <c r="I4" i="11"/>
  <c r="H4" i="1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2" i="7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2" i="8"/>
  <c r="P19" i="16" l="1"/>
  <c r="J26" i="16"/>
  <c r="J21" i="16"/>
  <c r="J27" i="16"/>
  <c r="J28" i="16"/>
  <c r="J22" i="16"/>
  <c r="J29" i="16"/>
  <c r="P26" i="16"/>
  <c r="P27" i="16" s="1"/>
  <c r="J20" i="16"/>
  <c r="J19" i="16"/>
  <c r="P26" i="15"/>
  <c r="P27" i="15" s="1"/>
  <c r="P19" i="15"/>
  <c r="P20" i="15" s="1"/>
  <c r="J19" i="15"/>
  <c r="J20" i="15"/>
  <c r="J21" i="15"/>
  <c r="J27" i="15"/>
  <c r="J28" i="15"/>
  <c r="J29" i="15"/>
  <c r="J22" i="15"/>
  <c r="J26" i="15"/>
</calcChain>
</file>

<file path=xl/sharedStrings.xml><?xml version="1.0" encoding="utf-8"?>
<sst xmlns="http://schemas.openxmlformats.org/spreadsheetml/2006/main" count="1483" uniqueCount="86">
  <si>
    <t>GTE90</t>
  </si>
  <si>
    <t>0 - 10 ARPU</t>
  </si>
  <si>
    <t>10 - 30 ARPU</t>
  </si>
  <si>
    <t>100 - 125 ARPU</t>
  </si>
  <si>
    <t>125 - 150 ARPU</t>
  </si>
  <si>
    <t>150 - 200 ARPU</t>
  </si>
  <si>
    <t>200 - 300 ARPU</t>
  </si>
  <si>
    <t>30 - 50 ARPU</t>
  </si>
  <si>
    <t>300 - 500 ARPU</t>
  </si>
  <si>
    <t>50 - 75 ARPU</t>
  </si>
  <si>
    <t>75 - 100 ARPU</t>
  </si>
  <si>
    <t>GT 500</t>
  </si>
  <si>
    <t>Zero or LT Zero ARPU</t>
  </si>
  <si>
    <t>LT90</t>
  </si>
  <si>
    <t>SEG_CNT</t>
  </si>
  <si>
    <t>ARPU</t>
  </si>
  <si>
    <t>AON</t>
  </si>
  <si>
    <t>ARPU_SLAB</t>
  </si>
  <si>
    <t>L3MR</t>
  </si>
  <si>
    <t>Dola_7inc</t>
  </si>
  <si>
    <t>Dola_15inc</t>
  </si>
  <si>
    <t>Dola_30inc</t>
  </si>
  <si>
    <t>Dola_60inc</t>
  </si>
  <si>
    <t>Dola_90inc</t>
  </si>
  <si>
    <t>GTE120</t>
  </si>
  <si>
    <t>LT120</t>
  </si>
  <si>
    <t>Month</t>
  </si>
  <si>
    <t>JUNE</t>
  </si>
  <si>
    <t>MAY</t>
  </si>
  <si>
    <t>APR</t>
  </si>
  <si>
    <t>Segment</t>
  </si>
  <si>
    <t>Low</t>
  </si>
  <si>
    <t>Medium</t>
  </si>
  <si>
    <t>High</t>
  </si>
  <si>
    <t>VHigh</t>
  </si>
  <si>
    <t>ARPU_Seg</t>
  </si>
  <si>
    <t>Row Labels</t>
  </si>
  <si>
    <t>Grand Total</t>
  </si>
  <si>
    <t>(All)</t>
  </si>
  <si>
    <t>Sum of SEG_CNT</t>
  </si>
  <si>
    <t>Sum of Dola_7inc</t>
  </si>
  <si>
    <t>Sum of Dola_15inc</t>
  </si>
  <si>
    <t>Sum of Dola_30inc</t>
  </si>
  <si>
    <t>Sum of Dola_60inc</t>
  </si>
  <si>
    <t>Sum of Dola_90inc</t>
  </si>
  <si>
    <t>DOLA&gt;=7D%</t>
  </si>
  <si>
    <t>DOLA&gt;=15D%</t>
  </si>
  <si>
    <t>DOLA&gt;=30D%</t>
  </si>
  <si>
    <t>DOLA&gt;=60D%</t>
  </si>
  <si>
    <t>DOLA&gt;=90D%</t>
  </si>
  <si>
    <t>Values</t>
  </si>
  <si>
    <t>Sum of L3MR</t>
  </si>
  <si>
    <t>Seg%</t>
  </si>
  <si>
    <t>Rev%</t>
  </si>
  <si>
    <t>Sum of ARPU</t>
  </si>
  <si>
    <t>Base%</t>
  </si>
  <si>
    <t xml:space="preserve"> 7DI%</t>
  </si>
  <si>
    <t xml:space="preserve"> 15DI%</t>
  </si>
  <si>
    <t xml:space="preserve"> 30DI%</t>
  </si>
  <si>
    <t xml:space="preserve"> 60DI%</t>
  </si>
  <si>
    <t xml:space="preserve"> 90DI%</t>
  </si>
  <si>
    <t>Overall_VL_%</t>
  </si>
  <si>
    <t>AON&gt;=90</t>
  </si>
  <si>
    <t>ARPU(L3M)</t>
  </si>
  <si>
    <t>Churn (90 day)</t>
  </si>
  <si>
    <t>Base</t>
  </si>
  <si>
    <t>Value loss</t>
  </si>
  <si>
    <t>Value loss%</t>
  </si>
  <si>
    <t xml:space="preserve"> 7dy_inactivity</t>
  </si>
  <si>
    <t xml:space="preserve"> 15dy_inactivity</t>
  </si>
  <si>
    <t xml:space="preserve"> 30dy_inactivity</t>
  </si>
  <si>
    <t>Revenue</t>
  </si>
  <si>
    <t>Value Loss</t>
  </si>
  <si>
    <t xml:space="preserve">Value Churn </t>
  </si>
  <si>
    <t>AON&lt;90</t>
  </si>
  <si>
    <t xml:space="preserve">Rev(L3M) </t>
  </si>
  <si>
    <t>Rev(L3M)</t>
  </si>
  <si>
    <t>Date</t>
  </si>
  <si>
    <t>Event_Rate</t>
  </si>
  <si>
    <t>BASE_COUNT ( 1 Apr )</t>
  </si>
  <si>
    <t xml:space="preserve">DOLA&gt;=30 COUNT on 41st Day </t>
  </si>
  <si>
    <t>90-120</t>
  </si>
  <si>
    <t>AON 90 to 120</t>
  </si>
  <si>
    <t>AON&gt;=120</t>
  </si>
  <si>
    <t>AON&lt;120</t>
  </si>
  <si>
    <t>Value 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</si>
</sst>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_ ;_ * \-#,##0_ ;_ * &quot;-&quot;??_ ;_ @_ "/>
    <numFmt numFmtId="165" formatCode="0.0%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1" fillId="2" borderId="0" xfId="1" applyFill="1"/>
    <xf numFmtId="0" fontId="0" fillId="2" borderId="0" xfId="0" applyFill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3" fillId="0" borderId="1" xfId="2" applyNumberFormat="1" applyFont="1" applyBorder="1"/>
    <xf numFmtId="165" fontId="0" fillId="0" borderId="2" xfId="3" applyNumberFormat="1" applyFont="1" applyBorder="1"/>
    <xf numFmtId="164" fontId="3" fillId="0" borderId="1" xfId="2" pivotButton="1" applyNumberFormat="1" applyFont="1" applyBorder="1"/>
    <xf numFmtId="165" fontId="0" fillId="0" borderId="0" xfId="3" applyNumberFormat="1" applyFont="1"/>
    <xf numFmtId="167" fontId="0" fillId="0" borderId="0" xfId="0" applyNumberFormat="1"/>
    <xf numFmtId="1" fontId="0" fillId="0" borderId="0" xfId="0" applyNumberFormat="1"/>
    <xf numFmtId="165" fontId="0" fillId="0" borderId="1" xfId="3" applyNumberFormat="1" applyFont="1" applyBorder="1"/>
    <xf numFmtId="166" fontId="0" fillId="0" borderId="1" xfId="0" applyNumberFormat="1" applyBorder="1"/>
    <xf numFmtId="0" fontId="0" fillId="2" borderId="1" xfId="0" applyFill="1" applyBorder="1"/>
    <xf numFmtId="165" fontId="0" fillId="2" borderId="1" xfId="3" applyNumberFormat="1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3" fontId="0" fillId="0" borderId="1" xfId="0" applyNumberFormat="1" applyBorder="1"/>
    <xf numFmtId="167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4" fontId="0" fillId="0" borderId="1" xfId="2" applyNumberFormat="1" applyFont="1" applyBorder="1"/>
    <xf numFmtId="164" fontId="0" fillId="0" borderId="1" xfId="0" applyNumberFormat="1" applyBorder="1"/>
    <xf numFmtId="0" fontId="0" fillId="5" borderId="1" xfId="0" applyFill="1" applyBorder="1"/>
    <xf numFmtId="165" fontId="0" fillId="5" borderId="1" xfId="3" applyNumberFormat="1" applyFont="1" applyFill="1" applyBorder="1"/>
    <xf numFmtId="9" fontId="0" fillId="0" borderId="1" xfId="3" applyFont="1" applyBorder="1"/>
    <xf numFmtId="10" fontId="0" fillId="0" borderId="1" xfId="3" applyNumberFormat="1" applyFont="1" applyBorder="1"/>
    <xf numFmtId="10" fontId="0" fillId="0" borderId="0" xfId="3" applyNumberFormat="1" applyFont="1"/>
    <xf numFmtId="14" fontId="0" fillId="0" borderId="1" xfId="0" applyNumberFormat="1" applyBorder="1"/>
    <xf numFmtId="14" fontId="0" fillId="0" borderId="0" xfId="0" applyNumberFormat="1"/>
    <xf numFmtId="2" fontId="0" fillId="0" borderId="0" xfId="0" applyNumberFormat="1"/>
    <xf numFmtId="43" fontId="0" fillId="0" borderId="0" xfId="0" applyNumberFormat="1"/>
    <xf numFmtId="1" fontId="3" fillId="0" borderId="0" xfId="0" applyNumberFormat="1" applyFont="1"/>
    <xf numFmtId="0" fontId="3" fillId="3" borderId="3" xfId="0" applyFont="1" applyFill="1" applyBorder="1"/>
  </cellXfs>
  <cellStyles count="4">
    <cellStyle name="Comma" xfId="2" builtinId="3"/>
    <cellStyle name="Normal" xfId="0" builtinId="0"/>
    <cellStyle name="Normal 2" xfId="1" xr:uid="{CB8DDC9A-0988-46D6-9358-79058316DCB5}"/>
    <cellStyle name="Percent" xfId="3" builtinId="5"/>
  </cellStyles>
  <dxfs count="6"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, Naveen" refreshedDate="44439.611163078705" createdVersion="6" refreshedVersion="6" minRefreshableVersion="3" recordCount="72" xr:uid="{ED55B02A-F18A-46EC-A084-BDD1905CB6F6}">
  <cacheSource type="worksheet">
    <worksheetSource ref="A1:L73" sheet="90_C+"/>
  </cacheSource>
  <cacheFields count="12">
    <cacheField name="Month" numFmtId="0">
      <sharedItems count="3">
        <s v="APR"/>
        <s v="MAY"/>
        <s v="JUNE"/>
      </sharedItems>
    </cacheField>
    <cacheField name="SEG_CNT" numFmtId="0">
      <sharedItems containsSemiMixedTypes="0" containsString="0" containsNumber="1" containsInteger="1" minValue="10115" maxValue="5138557"/>
    </cacheField>
    <cacheField name="ARPU" numFmtId="0">
      <sharedItems containsSemiMixedTypes="0" containsString="0" containsNumber="1" minValue="-15.329333293841801" maxValue="835.49219293163503"/>
    </cacheField>
    <cacheField name="AON" numFmtId="0">
      <sharedItems count="2">
        <s v="GTE90"/>
        <s v="LT90"/>
      </sharedItems>
    </cacheField>
    <cacheField name="ARPU_SLAB" numFmtId="0">
      <sharedItems count="12">
        <s v="0 - 10 ARPU"/>
        <s v="10 - 30 ARPU"/>
        <s v="100 - 125 ARPU"/>
        <s v="125 - 150 ARPU"/>
        <s v="150 - 200 ARPU"/>
        <s v="200 - 300 ARPU"/>
        <s v="30 - 50 ARPU"/>
        <s v="300 - 500 ARPU"/>
        <s v="50 - 75 ARPU"/>
        <s v="75 - 100 ARPU"/>
        <s v="GT 500"/>
        <s v="Zero or LT Zero ARPU"/>
      </sharedItems>
    </cacheField>
    <cacheField name="L3MR" numFmtId="0">
      <sharedItems containsSemiMixedTypes="0" containsString="0" containsNumber="1" minValue="-663315.58095782995" maxValue="580142873.56153405"/>
    </cacheField>
    <cacheField name="Dola_7inc" numFmtId="0">
      <sharedItems containsSemiMixedTypes="0" containsString="0" containsNumber="1" containsInteger="1" minValue="749" maxValue="3661536"/>
    </cacheField>
    <cacheField name="Dola_15inc" numFmtId="0">
      <sharedItems containsSemiMixedTypes="0" containsString="0" containsNumber="1" containsInteger="1" minValue="665" maxValue="3063964"/>
    </cacheField>
    <cacheField name="Dola_30inc" numFmtId="0">
      <sharedItems containsSemiMixedTypes="0" containsString="0" containsNumber="1" containsInteger="1" minValue="604" maxValue="2470156"/>
    </cacheField>
    <cacheField name="Dola_60inc" numFmtId="0">
      <sharedItems containsSemiMixedTypes="0" containsString="0" containsNumber="1" containsInteger="1" minValue="516" maxValue="1421849"/>
    </cacheField>
    <cacheField name="Dola_90inc" numFmtId="0">
      <sharedItems containsSemiMixedTypes="0" containsString="0" containsNumber="1" containsInteger="1" minValue="328" maxValue="729804"/>
    </cacheField>
    <cacheField name="ARPU_Seg" numFmtId="0">
      <sharedItems count="4">
        <s v="Low"/>
        <s v="Medium"/>
        <s v="High"/>
        <s v="V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, Naveen" refreshedDate="44439.612832523148" createdVersion="6" refreshedVersion="6" minRefreshableVersion="3" recordCount="72" xr:uid="{DCCC74C2-D7A5-4073-8200-159751B823C3}">
  <cacheSource type="worksheet">
    <worksheetSource ref="A1:L73" sheet="120_C"/>
  </cacheSource>
  <cacheFields count="12">
    <cacheField name="Month" numFmtId="0">
      <sharedItems count="3">
        <s v="APR"/>
        <s v="MAY"/>
        <s v="JUNE"/>
      </sharedItems>
    </cacheField>
    <cacheField name="SEG_CNT" numFmtId="0">
      <sharedItems containsSemiMixedTypes="0" containsString="0" containsNumber="1" containsInteger="1" minValue="20818" maxValue="4462184"/>
    </cacheField>
    <cacheField name="ARPU" numFmtId="0">
      <sharedItems containsSemiMixedTypes="0" containsString="0" containsNumber="1" minValue="-15.406661554702101" maxValue="836.04232499619798"/>
    </cacheField>
    <cacheField name="AON" numFmtId="0">
      <sharedItems count="2">
        <s v="GTE120"/>
        <s v="LT120"/>
      </sharedItems>
    </cacheField>
    <cacheField name="ARPU_SLAB" numFmtId="0">
      <sharedItems count="12">
        <s v="0 - 10 ARPU"/>
        <s v="10 - 30 ARPU"/>
        <s v="100 - 125 ARPU"/>
        <s v="125 - 150 ARPU"/>
        <s v="150 - 200 ARPU"/>
        <s v="200 - 300 ARPU"/>
        <s v="30 - 50 ARPU"/>
        <s v="300 - 500 ARPU"/>
        <s v="50 - 75 ARPU"/>
        <s v="75 - 100 ARPU"/>
        <s v="GT 500"/>
        <s v="Zero or LT Zero ARPU"/>
      </sharedItems>
    </cacheField>
    <cacheField name="L3MR" numFmtId="0">
      <sharedItems containsSemiMixedTypes="0" containsString="0" containsNumber="1" minValue="-567131.82640145801" maxValue="571668006.35229504"/>
    </cacheField>
    <cacheField name="Dola_7inc" numFmtId="0">
      <sharedItems containsSemiMixedTypes="0" containsString="0" containsNumber="1" containsInteger="1" minValue="1593" maxValue="3107275"/>
    </cacheField>
    <cacheField name="Dola_15inc" numFmtId="0">
      <sharedItems containsSemiMixedTypes="0" containsString="0" containsNumber="1" containsInteger="1" minValue="1405" maxValue="2663789"/>
    </cacheField>
    <cacheField name="Dola_30inc" numFmtId="0">
      <sharedItems containsSemiMixedTypes="0" containsString="0" containsNumber="1" containsInteger="1" minValue="1266" maxValue="2393082"/>
    </cacheField>
    <cacheField name="Dola_60inc" numFmtId="0">
      <sharedItems containsSemiMixedTypes="0" containsString="0" containsNumber="1" containsInteger="1" minValue="1073" maxValue="1590501"/>
    </cacheField>
    <cacheField name="Dola_90inc" numFmtId="0">
      <sharedItems containsSemiMixedTypes="0" containsString="0" containsNumber="1" containsInteger="1" minValue="663" maxValue="799051"/>
    </cacheField>
    <cacheField name="ARPU_Seg" numFmtId="0">
      <sharedItems count="4">
        <s v="Low"/>
        <s v="Medium"/>
        <s v="High"/>
        <s v="V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, Naveen" refreshedDate="44442.509415162036" createdVersion="6" refreshedVersion="6" minRefreshableVersion="3" recordCount="108" xr:uid="{906F6D27-B3EE-4104-9ECE-B31A3631CC80}">
  <cacheSource type="worksheet">
    <worksheetSource ref="A1:L109" sheet="90_C+"/>
  </cacheSource>
  <cacheFields count="12">
    <cacheField name="Month" numFmtId="0">
      <sharedItems count="3">
        <s v="APR"/>
        <s v="MAY"/>
        <s v="JUNE"/>
      </sharedItems>
    </cacheField>
    <cacheField name="SEG_CNT" numFmtId="0">
      <sharedItems containsSemiMixedTypes="0" containsString="0" containsNumber="1" containsInteger="1" minValue="5684" maxValue="5138557"/>
    </cacheField>
    <cacheField name="ARPU" numFmtId="0">
      <sharedItems containsSemiMixedTypes="0" containsString="0" containsNumber="1" minValue="-19.149522074043499" maxValue="835.49219293163503"/>
    </cacheField>
    <cacheField name="AON" numFmtId="0">
      <sharedItems count="3">
        <s v="GTE90"/>
        <s v="LT90"/>
        <s v="90-120"/>
      </sharedItems>
    </cacheField>
    <cacheField name="ARPU_SLAB" numFmtId="0">
      <sharedItems count="12">
        <s v="0 - 10 ARPU"/>
        <s v="10 - 30 ARPU"/>
        <s v="100 - 125 ARPU"/>
        <s v="125 - 150 ARPU"/>
        <s v="150 - 200 ARPU"/>
        <s v="200 - 300 ARPU"/>
        <s v="30 - 50 ARPU"/>
        <s v="300 - 500 ARPU"/>
        <s v="50 - 75 ARPU"/>
        <s v="75 - 100 ARPU"/>
        <s v="GT 500"/>
        <s v="Zero or LT Zero ARPU"/>
      </sharedItems>
    </cacheField>
    <cacheField name="L3MR" numFmtId="0">
      <sharedItems containsSemiMixedTypes="0" containsString="0" containsNumber="1" minValue="-663315.58095782995" maxValue="580142873.56153405"/>
    </cacheField>
    <cacheField name="Dola_7inc" numFmtId="0">
      <sharedItems containsSemiMixedTypes="0" containsString="0" containsNumber="1" containsInteger="1" minValue="749" maxValue="3661536"/>
    </cacheField>
    <cacheField name="Dola_15inc" numFmtId="0">
      <sharedItems containsSemiMixedTypes="0" containsString="0" containsNumber="1" containsInteger="1" minValue="665" maxValue="3063964"/>
    </cacheField>
    <cacheField name="Dola_30inc" numFmtId="0">
      <sharedItems containsSemiMixedTypes="0" containsString="0" containsNumber="1" containsInteger="1" minValue="604" maxValue="2470156"/>
    </cacheField>
    <cacheField name="Dola_60inc" numFmtId="0">
      <sharedItems containsSemiMixedTypes="0" containsString="0" containsNumber="1" containsInteger="1" minValue="516" maxValue="1421849"/>
    </cacheField>
    <cacheField name="Dola_90inc" numFmtId="0">
      <sharedItems containsSemiMixedTypes="0" containsString="0" containsNumber="1" containsInteger="1" minValue="328" maxValue="729804"/>
    </cacheField>
    <cacheField name="ARPU_Seg" numFmtId="0">
      <sharedItems count="4">
        <s v="Low"/>
        <s v="Medium"/>
        <s v="High"/>
        <s v="V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n v="5032625"/>
    <n v="3.0268629849009199"/>
    <x v="0"/>
    <x v="0"/>
    <n v="15233066.329387"/>
    <n v="3661536"/>
    <n v="3063964"/>
    <n v="2470156"/>
    <n v="1289436"/>
    <n v="592383"/>
    <x v="0"/>
  </r>
  <r>
    <x v="0"/>
    <n v="3298805"/>
    <n v="18.872790259343599"/>
    <x v="0"/>
    <x v="1"/>
    <n v="62257654.871474102"/>
    <n v="1376410"/>
    <n v="1034598"/>
    <n v="842454"/>
    <n v="515266"/>
    <n v="245774"/>
    <x v="0"/>
  </r>
  <r>
    <x v="0"/>
    <n v="980348"/>
    <n v="111.885561848672"/>
    <x v="0"/>
    <x v="2"/>
    <n v="109686786.787222"/>
    <n v="87802"/>
    <n v="64375"/>
    <n v="53320"/>
    <n v="42025"/>
    <n v="24375"/>
    <x v="1"/>
  </r>
  <r>
    <x v="0"/>
    <n v="743688"/>
    <n v="136.96186497408499"/>
    <x v="0"/>
    <x v="3"/>
    <n v="101856895.43884701"/>
    <n v="54338"/>
    <n v="40393"/>
    <n v="33506"/>
    <n v="26770"/>
    <n v="15858"/>
    <x v="2"/>
  </r>
  <r>
    <x v="0"/>
    <n v="1038327"/>
    <n v="173.089288936283"/>
    <x v="0"/>
    <x v="4"/>
    <n v="179723282.11334401"/>
    <n v="58952"/>
    <n v="44102"/>
    <n v="36800"/>
    <n v="29557"/>
    <n v="17554"/>
    <x v="2"/>
  </r>
  <r>
    <x v="0"/>
    <n v="1151897"/>
    <n v="243.88597733105499"/>
    <x v="0"/>
    <x v="5"/>
    <n v="280931525.62971002"/>
    <n v="45427"/>
    <n v="34570"/>
    <n v="29041"/>
    <n v="23701"/>
    <n v="14379"/>
    <x v="2"/>
  </r>
  <r>
    <x v="0"/>
    <n v="2113221"/>
    <n v="39.403407283756799"/>
    <x v="0"/>
    <x v="6"/>
    <n v="83268107.743587896"/>
    <n v="522920"/>
    <n v="377627"/>
    <n v="306964"/>
    <n v="217186"/>
    <n v="110485"/>
    <x v="1"/>
  </r>
  <r>
    <x v="0"/>
    <n v="926506"/>
    <n v="381.768885834873"/>
    <x v="0"/>
    <x v="7"/>
    <n v="353711163.33932501"/>
    <n v="22960"/>
    <n v="17694"/>
    <n v="14845"/>
    <n v="12234"/>
    <n v="7520"/>
    <x v="3"/>
  </r>
  <r>
    <x v="0"/>
    <n v="1867594"/>
    <n v="61.759736222406801"/>
    <x v="0"/>
    <x v="8"/>
    <n v="115342112.81054901"/>
    <n v="308758"/>
    <n v="222527"/>
    <n v="182531"/>
    <n v="136874"/>
    <n v="74142"/>
    <x v="1"/>
  </r>
  <r>
    <x v="0"/>
    <n v="1327877"/>
    <n v="86.844732345164303"/>
    <x v="0"/>
    <x v="9"/>
    <n v="115319122.652299"/>
    <n v="156000"/>
    <n v="113423"/>
    <n v="93285"/>
    <n v="72198"/>
    <n v="40586"/>
    <x v="1"/>
  </r>
  <r>
    <x v="0"/>
    <n v="695587"/>
    <n v="834.03351926004098"/>
    <x v="0"/>
    <x v="10"/>
    <n v="580142873.56153405"/>
    <n v="9021"/>
    <n v="7169"/>
    <n v="6082"/>
    <n v="5159"/>
    <n v="3288"/>
    <x v="3"/>
  </r>
  <r>
    <x v="0"/>
    <n v="47426"/>
    <n v="-13.0585606049607"/>
    <x v="0"/>
    <x v="11"/>
    <n v="-619315.29525087005"/>
    <n v="32361"/>
    <n v="28683"/>
    <n v="20757"/>
    <n v="12003"/>
    <n v="5646"/>
    <x v="0"/>
  </r>
  <r>
    <x v="0"/>
    <n v="3066233"/>
    <n v="2.4750515626494001"/>
    <x v="1"/>
    <x v="0"/>
    <n v="7589084.7780971602"/>
    <n v="2370225"/>
    <n v="2147513"/>
    <n v="1996016"/>
    <n v="1421849"/>
    <n v="700109"/>
    <x v="0"/>
  </r>
  <r>
    <x v="0"/>
    <n v="1366795"/>
    <n v="15.998628177395"/>
    <x v="1"/>
    <x v="1"/>
    <n v="21866844.9997226"/>
    <n v="794249"/>
    <n v="711927"/>
    <n v="667121"/>
    <n v="489514"/>
    <n v="246860"/>
    <x v="0"/>
  </r>
  <r>
    <x v="0"/>
    <n v="73917"/>
    <n v="111.467852177252"/>
    <x v="1"/>
    <x v="2"/>
    <n v="8239369.2293859497"/>
    <n v="14059"/>
    <n v="11953"/>
    <n v="10689"/>
    <n v="9253"/>
    <n v="5643"/>
    <x v="1"/>
  </r>
  <r>
    <x v="0"/>
    <n v="47176"/>
    <n v="136.60784454313401"/>
    <x v="1"/>
    <x v="3"/>
    <n v="6444611.6741668899"/>
    <n v="8353"/>
    <n v="7132"/>
    <n v="6445"/>
    <n v="5603"/>
    <n v="3333"/>
    <x v="2"/>
  </r>
  <r>
    <x v="0"/>
    <n v="52753"/>
    <n v="171.840088023128"/>
    <x v="1"/>
    <x v="4"/>
    <n v="9065080.1634841003"/>
    <n v="8236"/>
    <n v="7151"/>
    <n v="6507"/>
    <n v="5613"/>
    <n v="3342"/>
    <x v="2"/>
  </r>
  <r>
    <x v="0"/>
    <n v="42697"/>
    <n v="240.61936633346099"/>
    <x v="1"/>
    <x v="5"/>
    <n v="10273725.084339701"/>
    <n v="5903"/>
    <n v="5196"/>
    <n v="4759"/>
    <n v="4255"/>
    <n v="2578"/>
    <x v="2"/>
  </r>
  <r>
    <x v="0"/>
    <n v="396950"/>
    <n v="38.6586015292364"/>
    <x v="1"/>
    <x v="6"/>
    <n v="15345531.877030401"/>
    <n v="130357"/>
    <n v="108221"/>
    <n v="96222"/>
    <n v="78342"/>
    <n v="44762"/>
    <x v="1"/>
  </r>
  <r>
    <x v="0"/>
    <n v="22555"/>
    <n v="375.21275528304301"/>
    <x v="1"/>
    <x v="7"/>
    <n v="8462923.6954090502"/>
    <n v="2472"/>
    <n v="2165"/>
    <n v="1974"/>
    <n v="1739"/>
    <n v="1053"/>
    <x v="3"/>
  </r>
  <r>
    <x v="0"/>
    <n v="243173"/>
    <n v="61.080254841759498"/>
    <x v="1"/>
    <x v="8"/>
    <n v="14853068.810635099"/>
    <n v="63181"/>
    <n v="52619"/>
    <n v="46989"/>
    <n v="39309"/>
    <n v="23230"/>
    <x v="1"/>
  </r>
  <r>
    <x v="0"/>
    <n v="127554"/>
    <n v="86.281513667170202"/>
    <x v="1"/>
    <x v="9"/>
    <n v="11005552.194302199"/>
    <n v="27439"/>
    <n v="23070"/>
    <n v="20598"/>
    <n v="17559"/>
    <n v="10451"/>
    <x v="1"/>
  </r>
  <r>
    <x v="0"/>
    <n v="10115"/>
    <n v="806.79742878911304"/>
    <x v="1"/>
    <x v="10"/>
    <n v="8160755.9922018796"/>
    <n v="804"/>
    <n v="718"/>
    <n v="660"/>
    <n v="550"/>
    <n v="332"/>
    <x v="3"/>
  </r>
  <r>
    <x v="0"/>
    <n v="94481"/>
    <n v="-1.6438564902331601"/>
    <x v="1"/>
    <x v="11"/>
    <n v="-155313.20505371899"/>
    <n v="35353"/>
    <n v="33352"/>
    <n v="31989"/>
    <n v="25745"/>
    <n v="15425"/>
    <x v="0"/>
  </r>
  <r>
    <x v="1"/>
    <n v="5138557"/>
    <n v="3.0236644377533999"/>
    <x v="0"/>
    <x v="0"/>
    <n v="15537272.062268799"/>
    <n v="3557573"/>
    <n v="3049193"/>
    <n v="2463273"/>
    <n v="1197820"/>
    <n v="575792"/>
    <x v="0"/>
  </r>
  <r>
    <x v="1"/>
    <n v="3339450"/>
    <n v="18.8264186900611"/>
    <x v="0"/>
    <x v="1"/>
    <n v="62869883.894524597"/>
    <n v="1321807"/>
    <n v="1042188"/>
    <n v="866764"/>
    <n v="519217"/>
    <n v="243682"/>
    <x v="0"/>
  </r>
  <r>
    <x v="1"/>
    <n v="974076"/>
    <n v="111.881758656988"/>
    <x v="0"/>
    <x v="2"/>
    <n v="108981335.945565"/>
    <n v="80809"/>
    <n v="62183"/>
    <n v="51931"/>
    <n v="40572"/>
    <n v="22725"/>
    <x v="1"/>
  </r>
  <r>
    <x v="1"/>
    <n v="740371"/>
    <n v="136.94171745369701"/>
    <x v="0"/>
    <x v="3"/>
    <n v="101387676.29291099"/>
    <n v="50255"/>
    <n v="39020"/>
    <n v="32713"/>
    <n v="25823"/>
    <n v="14814"/>
    <x v="2"/>
  </r>
  <r>
    <x v="1"/>
    <n v="1036454"/>
    <n v="173.12329275713199"/>
    <x v="0"/>
    <x v="4"/>
    <n v="179434329.271301"/>
    <n v="55146"/>
    <n v="43206"/>
    <n v="36233"/>
    <n v="29041"/>
    <n v="16974"/>
    <x v="2"/>
  </r>
  <r>
    <x v="1"/>
    <n v="1147761"/>
    <n v="243.88772600927001"/>
    <x v="0"/>
    <x v="5"/>
    <n v="279924820.292126"/>
    <n v="42335"/>
    <n v="33636"/>
    <n v="28271"/>
    <n v="22914"/>
    <n v="13689"/>
    <x v="2"/>
  </r>
  <r>
    <x v="1"/>
    <n v="2109213"/>
    <n v="39.390548515556198"/>
    <x v="0"/>
    <x v="6"/>
    <n v="83083057.006142005"/>
    <n v="487905"/>
    <n v="372491"/>
    <n v="309716"/>
    <n v="215393"/>
    <n v="106035"/>
    <x v="1"/>
  </r>
  <r>
    <x v="1"/>
    <n v="924288"/>
    <n v="381.840168791682"/>
    <x v="0"/>
    <x v="7"/>
    <n v="352930285.93212599"/>
    <n v="21927"/>
    <n v="17583"/>
    <n v="14907"/>
    <n v="12164"/>
    <n v="7346"/>
    <x v="3"/>
  </r>
  <r>
    <x v="1"/>
    <n v="1856338"/>
    <n v="61.755210221913103"/>
    <x v="0"/>
    <x v="8"/>
    <n v="114638543.432925"/>
    <n v="283633"/>
    <n v="215627"/>
    <n v="179978"/>
    <n v="133384"/>
    <n v="69324"/>
    <x v="1"/>
  </r>
  <r>
    <x v="1"/>
    <n v="1320955"/>
    <n v="86.851442718260301"/>
    <x v="0"/>
    <x v="9"/>
    <n v="114726847.515899"/>
    <n v="143454"/>
    <n v="110017"/>
    <n v="91684"/>
    <n v="70099"/>
    <n v="38275"/>
    <x v="1"/>
  </r>
  <r>
    <x v="1"/>
    <n v="693997"/>
    <n v="835.49219293163503"/>
    <x v="0"/>
    <x v="10"/>
    <n v="579829075.41797602"/>
    <n v="8586"/>
    <n v="7011"/>
    <n v="5925"/>
    <n v="4971"/>
    <n v="3140"/>
    <x v="3"/>
  </r>
  <r>
    <x v="1"/>
    <n v="43271"/>
    <n v="-15.329333293841801"/>
    <x v="0"/>
    <x v="11"/>
    <n v="-663315.58095782995"/>
    <n v="28478"/>
    <n v="25335"/>
    <n v="19753"/>
    <n v="8719"/>
    <n v="4432"/>
    <x v="0"/>
  </r>
  <r>
    <x v="1"/>
    <n v="3069510"/>
    <n v="2.4461606727049001"/>
    <x v="1"/>
    <x v="0"/>
    <n v="7508514.6464744397"/>
    <n v="2301737"/>
    <n v="2125827"/>
    <n v="1985809"/>
    <n v="1376007"/>
    <n v="727361"/>
    <x v="0"/>
  </r>
  <r>
    <x v="1"/>
    <n v="1391731"/>
    <n v="15.8595847517766"/>
    <x v="1"/>
    <x v="1"/>
    <n v="22072275.746174801"/>
    <n v="798692"/>
    <n v="732088"/>
    <n v="690556"/>
    <n v="517074"/>
    <n v="254510"/>
    <x v="0"/>
  </r>
  <r>
    <x v="1"/>
    <n v="74414"/>
    <n v="111.446375264868"/>
    <x v="1"/>
    <x v="2"/>
    <n v="8293170.5689598899"/>
    <n v="13741"/>
    <n v="11894"/>
    <n v="10720"/>
    <n v="9301"/>
    <n v="5687"/>
    <x v="1"/>
  </r>
  <r>
    <x v="1"/>
    <n v="47197"/>
    <n v="136.54740691701201"/>
    <x v="1"/>
    <x v="3"/>
    <n v="6444627.9642622201"/>
    <n v="7975"/>
    <n v="6986"/>
    <n v="6371"/>
    <n v="5528"/>
    <n v="3333"/>
    <x v="2"/>
  </r>
  <r>
    <x v="1"/>
    <n v="53436"/>
    <n v="171.91728506498001"/>
    <x v="1"/>
    <x v="4"/>
    <n v="9186572.0447322894"/>
    <n v="8234"/>
    <n v="7249"/>
    <n v="6633"/>
    <n v="5773"/>
    <n v="3533"/>
    <x v="2"/>
  </r>
  <r>
    <x v="1"/>
    <n v="43483"/>
    <n v="240.702275365188"/>
    <x v="1"/>
    <x v="5"/>
    <n v="10466457.0397045"/>
    <n v="5817"/>
    <n v="5201"/>
    <n v="4765"/>
    <n v="4161"/>
    <n v="2522"/>
    <x v="2"/>
  </r>
  <r>
    <x v="1"/>
    <n v="394641"/>
    <n v="38.646307718290899"/>
    <x v="1"/>
    <x v="6"/>
    <n v="15251417.524254"/>
    <n v="125925"/>
    <n v="107346"/>
    <n v="96417"/>
    <n v="78705"/>
    <n v="45050"/>
    <x v="1"/>
  </r>
  <r>
    <x v="1"/>
    <n v="24000"/>
    <n v="374.62407917439901"/>
    <x v="1"/>
    <x v="7"/>
    <n v="8990977.9001855794"/>
    <n v="2427"/>
    <n v="2184"/>
    <n v="1991"/>
    <n v="1774"/>
    <n v="1105"/>
    <x v="3"/>
  </r>
  <r>
    <x v="1"/>
    <n v="239981"/>
    <n v="61.068654434225301"/>
    <x v="1"/>
    <x v="8"/>
    <n v="14655316.7597798"/>
    <n v="60942"/>
    <n v="52181"/>
    <n v="47025"/>
    <n v="39429"/>
    <n v="23412"/>
    <x v="1"/>
  </r>
  <r>
    <x v="1"/>
    <n v="127133"/>
    <n v="86.329300423924394"/>
    <x v="1"/>
    <x v="9"/>
    <n v="10975302.950794701"/>
    <n v="26867"/>
    <n v="23090"/>
    <n v="20759"/>
    <n v="17688"/>
    <n v="10603"/>
    <x v="1"/>
  </r>
  <r>
    <x v="1"/>
    <n v="10820"/>
    <n v="801.15081726109702"/>
    <x v="1"/>
    <x v="10"/>
    <n v="8668451.8427650705"/>
    <n v="749"/>
    <n v="665"/>
    <n v="604"/>
    <n v="516"/>
    <n v="328"/>
    <x v="3"/>
  </r>
  <r>
    <x v="1"/>
    <n v="76670"/>
    <n v="-1.8688574093814001"/>
    <x v="1"/>
    <x v="11"/>
    <n v="-143285.29757727199"/>
    <n v="30474"/>
    <n v="28973"/>
    <n v="27640"/>
    <n v="21381"/>
    <n v="13509"/>
    <x v="0"/>
  </r>
  <r>
    <x v="2"/>
    <n v="4996947"/>
    <n v="3.1308867564239602"/>
    <x v="0"/>
    <x v="0"/>
    <n v="15644875.184852401"/>
    <n v="3496230"/>
    <n v="2934097"/>
    <n v="2286096"/>
    <n v="1197774"/>
    <n v="586803"/>
    <x v="0"/>
  </r>
  <r>
    <x v="2"/>
    <n v="3328752"/>
    <n v="18.818155542849698"/>
    <x v="0"/>
    <x v="1"/>
    <n v="62640972.899572"/>
    <n v="1356963"/>
    <n v="1047757"/>
    <n v="844903"/>
    <n v="504242"/>
    <n v="242472"/>
    <x v="0"/>
  </r>
  <r>
    <x v="2"/>
    <n v="971204"/>
    <n v="111.875210271947"/>
    <x v="0"/>
    <x v="2"/>
    <n v="108653651.716956"/>
    <n v="81925"/>
    <n v="61729"/>
    <n v="50485"/>
    <n v="39397"/>
    <n v="22277"/>
    <x v="1"/>
  </r>
  <r>
    <x v="2"/>
    <n v="738379"/>
    <n v="136.96191997333699"/>
    <x v="0"/>
    <x v="3"/>
    <n v="101129805.507993"/>
    <n v="50839"/>
    <n v="38522"/>
    <n v="31544"/>
    <n v="24829"/>
    <n v="14139"/>
    <x v="2"/>
  </r>
  <r>
    <x v="2"/>
    <n v="1032014"/>
    <n v="173.09725752681999"/>
    <x v="0"/>
    <x v="4"/>
    <n v="178638793.12928399"/>
    <n v="55659"/>
    <n v="42745"/>
    <n v="35310"/>
    <n v="28153"/>
    <n v="16532"/>
    <x v="2"/>
  </r>
  <r>
    <x v="2"/>
    <n v="1142903"/>
    <n v="243.86988441060899"/>
    <x v="0"/>
    <x v="5"/>
    <n v="278719622.50253803"/>
    <n v="42666"/>
    <n v="33189"/>
    <n v="27448"/>
    <n v="22148"/>
    <n v="13254"/>
    <x v="2"/>
  </r>
  <r>
    <x v="2"/>
    <n v="2099090"/>
    <n v="39.404626556855298"/>
    <x v="0"/>
    <x v="6"/>
    <n v="82713857.559229404"/>
    <n v="497756"/>
    <n v="369851"/>
    <n v="299483"/>
    <n v="206520"/>
    <n v="103856"/>
    <x v="1"/>
  </r>
  <r>
    <x v="2"/>
    <n v="921339"/>
    <n v="381.803730948186"/>
    <x v="0"/>
    <x v="7"/>
    <n v="351770667.66807097"/>
    <n v="21666"/>
    <n v="17245"/>
    <n v="14376"/>
    <n v="11923"/>
    <n v="7252"/>
    <x v="3"/>
  </r>
  <r>
    <x v="2"/>
    <n v="1854511"/>
    <n v="61.758080145192501"/>
    <x v="0"/>
    <x v="8"/>
    <n v="114531038.968141"/>
    <n v="289335"/>
    <n v="214804"/>
    <n v="174648"/>
    <n v="127808"/>
    <n v="67824"/>
    <x v="1"/>
  </r>
  <r>
    <x v="2"/>
    <n v="1317789"/>
    <n v="86.838119093502399"/>
    <x v="0"/>
    <x v="9"/>
    <n v="114434318.122107"/>
    <n v="145754"/>
    <n v="109056"/>
    <n v="88717"/>
    <n v="67492"/>
    <n v="37169"/>
    <x v="1"/>
  </r>
  <r>
    <x v="2"/>
    <n v="690791"/>
    <n v="834.43130796265496"/>
    <x v="0"/>
    <x v="10"/>
    <n v="576417637.65883005"/>
    <n v="8188"/>
    <n v="6608"/>
    <n v="5553"/>
    <n v="4685"/>
    <n v="3005"/>
    <x v="3"/>
  </r>
  <r>
    <x v="2"/>
    <n v="39538"/>
    <n v="-14.5231553002802"/>
    <x v="0"/>
    <x v="11"/>
    <n v="-574216.51426247996"/>
    <n v="24693"/>
    <n v="21299"/>
    <n v="14403"/>
    <n v="7844"/>
    <n v="4423"/>
    <x v="0"/>
  </r>
  <r>
    <x v="2"/>
    <n v="3023614"/>
    <n v="2.48571717775808"/>
    <x v="1"/>
    <x v="0"/>
    <n v="7515849.2587098302"/>
    <n v="2293866"/>
    <n v="2101799"/>
    <n v="1930363"/>
    <n v="1404010"/>
    <n v="729804"/>
    <x v="0"/>
  </r>
  <r>
    <x v="2"/>
    <n v="1433913"/>
    <n v="15.699384571728199"/>
    <x v="1"/>
    <x v="1"/>
    <n v="22511551.6294006"/>
    <n v="849895"/>
    <n v="778579"/>
    <n v="726792"/>
    <n v="539134"/>
    <n v="271221"/>
    <x v="0"/>
  </r>
  <r>
    <x v="2"/>
    <n v="73483"/>
    <n v="111.43628375783"/>
    <x v="1"/>
    <x v="2"/>
    <n v="8188672.4393766299"/>
    <n v="14177"/>
    <n v="12295"/>
    <n v="10944"/>
    <n v="9487"/>
    <n v="5764"/>
    <x v="1"/>
  </r>
  <r>
    <x v="2"/>
    <n v="46297"/>
    <n v="136.610273248705"/>
    <x v="1"/>
    <x v="3"/>
    <n v="6324645.8205952998"/>
    <n v="8091"/>
    <n v="7026"/>
    <n v="6288"/>
    <n v="5476"/>
    <n v="3368"/>
    <x v="2"/>
  </r>
  <r>
    <x v="2"/>
    <n v="52819"/>
    <n v="171.87085988214901"/>
    <x v="1"/>
    <x v="4"/>
    <n v="9078046.9481152706"/>
    <n v="8366"/>
    <n v="7353"/>
    <n v="6595"/>
    <n v="5797"/>
    <n v="3488"/>
    <x v="2"/>
  </r>
  <r>
    <x v="2"/>
    <n v="42123"/>
    <n v="240.75144123322499"/>
    <x v="1"/>
    <x v="5"/>
    <n v="10141172.959067101"/>
    <n v="5702"/>
    <n v="5120"/>
    <n v="4622"/>
    <n v="4112"/>
    <n v="2452"/>
    <x v="2"/>
  </r>
  <r>
    <x v="2"/>
    <n v="393660"/>
    <n v="38.655447531799702"/>
    <x v="1"/>
    <x v="6"/>
    <n v="15217103.4753683"/>
    <n v="127851"/>
    <n v="108006"/>
    <n v="95128"/>
    <n v="78017"/>
    <n v="44098"/>
    <x v="1"/>
  </r>
  <r>
    <x v="2"/>
    <n v="22940"/>
    <n v="374.42770829600499"/>
    <x v="1"/>
    <x v="7"/>
    <n v="8589371.62831036"/>
    <n v="2490"/>
    <n v="2243"/>
    <n v="2034"/>
    <n v="1832"/>
    <n v="1112"/>
    <x v="3"/>
  </r>
  <r>
    <x v="2"/>
    <n v="239207"/>
    <n v="61.053778090321799"/>
    <x v="1"/>
    <x v="8"/>
    <n v="14604491.095651601"/>
    <n v="62606"/>
    <n v="53493"/>
    <n v="47190"/>
    <n v="39874"/>
    <n v="23391"/>
    <x v="1"/>
  </r>
  <r>
    <x v="2"/>
    <n v="124757"/>
    <n v="86.296694261477299"/>
    <x v="1"/>
    <x v="9"/>
    <n v="10766116.6859791"/>
    <n v="27212"/>
    <n v="23273"/>
    <n v="20607"/>
    <n v="17683"/>
    <n v="10610"/>
    <x v="1"/>
  </r>
  <r>
    <x v="2"/>
    <n v="10204"/>
    <n v="796.43900892123804"/>
    <x v="1"/>
    <x v="10"/>
    <n v="8126863.6470323196"/>
    <n v="761"/>
    <n v="697"/>
    <n v="619"/>
    <n v="558"/>
    <n v="347"/>
    <x v="3"/>
  </r>
  <r>
    <x v="2"/>
    <n v="90371"/>
    <n v="-1.8956745770724399"/>
    <x v="1"/>
    <x v="11"/>
    <n v="-171314.00720461301"/>
    <n v="31786"/>
    <n v="30134"/>
    <n v="28595"/>
    <n v="22310"/>
    <n v="136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n v="4396746"/>
    <n v="3.0724780168541699"/>
    <x v="0"/>
    <x v="0"/>
    <n v="13508905.430691499"/>
    <n v="3107275"/>
    <n v="2559855"/>
    <n v="2079889"/>
    <n v="1120785"/>
    <n v="518503"/>
    <x v="0"/>
  </r>
  <r>
    <x v="0"/>
    <n v="2972617"/>
    <n v="18.976686535463799"/>
    <x v="0"/>
    <x v="1"/>
    <n v="56410420.998990797"/>
    <n v="1163433"/>
    <n v="851921"/>
    <n v="683367"/>
    <n v="431760"/>
    <n v="209011"/>
    <x v="0"/>
  </r>
  <r>
    <x v="0"/>
    <n v="932837"/>
    <n v="111.899763277286"/>
    <x v="0"/>
    <x v="2"/>
    <n v="104384239.476293"/>
    <n v="76589"/>
    <n v="55096"/>
    <n v="45161"/>
    <n v="35859"/>
    <n v="21002"/>
    <x v="1"/>
  </r>
  <r>
    <x v="0"/>
    <n v="711189"/>
    <n v="136.971530703995"/>
    <x v="0"/>
    <x v="3"/>
    <n v="97412645.949844003"/>
    <n v="47448"/>
    <n v="34665"/>
    <n v="28425"/>
    <n v="22804"/>
    <n v="13691"/>
    <x v="2"/>
  </r>
  <r>
    <x v="0"/>
    <n v="998859"/>
    <n v="173.12593647047299"/>
    <x v="0"/>
    <x v="4"/>
    <n v="172928399.776961"/>
    <n v="51541"/>
    <n v="37888"/>
    <n v="31261"/>
    <n v="25264"/>
    <n v="15205"/>
    <x v="2"/>
  </r>
  <r>
    <x v="0"/>
    <n v="1117196"/>
    <n v="243.952847863019"/>
    <x v="0"/>
    <x v="5"/>
    <n v="272543145.82117403"/>
    <n v="40154"/>
    <n v="30107"/>
    <n v="25051"/>
    <n v="20519"/>
    <n v="12542"/>
    <x v="2"/>
  </r>
  <r>
    <x v="0"/>
    <n v="1954343"/>
    <n v="39.429972600269998"/>
    <x v="0"/>
    <x v="6"/>
    <n v="77059690.941529498"/>
    <n v="450268"/>
    <n v="317985"/>
    <n v="255043"/>
    <n v="182467"/>
    <n v="93931"/>
    <x v="1"/>
  </r>
  <r>
    <x v="0"/>
    <n v="905727"/>
    <n v="381.87999802162602"/>
    <x v="0"/>
    <x v="7"/>
    <n v="345879024.96813297"/>
    <n v="20381"/>
    <n v="15470"/>
    <n v="12826"/>
    <n v="10583"/>
    <n v="6584"/>
    <x v="3"/>
  </r>
  <r>
    <x v="0"/>
    <n v="1747863"/>
    <n v="61.783494252122303"/>
    <x v="0"/>
    <x v="8"/>
    <n v="107989083.613997"/>
    <n v="267043"/>
    <n v="188415"/>
    <n v="152595"/>
    <n v="115454"/>
    <n v="63362"/>
    <x v="1"/>
  </r>
  <r>
    <x v="0"/>
    <n v="1255356"/>
    <n v="86.860750769060303"/>
    <x v="0"/>
    <x v="9"/>
    <n v="109041164.642444"/>
    <n v="135682"/>
    <n v="96804"/>
    <n v="78692"/>
    <n v="61290"/>
    <n v="34959"/>
    <x v="1"/>
  </r>
  <r>
    <x v="0"/>
    <n v="684884"/>
    <n v="834.69318359356498"/>
    <x v="0"/>
    <x v="10"/>
    <n v="571668006.35229504"/>
    <n v="8066"/>
    <n v="6307"/>
    <n v="5306"/>
    <n v="4509"/>
    <n v="2915"/>
    <x v="3"/>
  </r>
  <r>
    <x v="0"/>
    <n v="41432"/>
    <n v="-13.688256091944799"/>
    <x v="0"/>
    <x v="11"/>
    <n v="-567131.82640145801"/>
    <n v="27515"/>
    <n v="24149"/>
    <n v="17588"/>
    <n v="10712"/>
    <n v="5060"/>
    <x v="0"/>
  </r>
  <r>
    <x v="0"/>
    <n v="3702114"/>
    <n v="2.5156588038057799"/>
    <x v="1"/>
    <x v="0"/>
    <n v="9313255.6767926496"/>
    <n v="2924488"/>
    <n v="2651624"/>
    <n v="2386284"/>
    <n v="1590501"/>
    <n v="773989"/>
    <x v="0"/>
  </r>
  <r>
    <x v="0"/>
    <n v="1692982"/>
    <n v="16.369972552694399"/>
    <x v="1"/>
    <x v="1"/>
    <n v="27714068.872205801"/>
    <n v="1007225"/>
    <n v="894603"/>
    <n v="826208"/>
    <n v="573020"/>
    <n v="283623"/>
    <x v="0"/>
  </r>
  <r>
    <x v="0"/>
    <n v="121429"/>
    <n v="111.52230142976001"/>
    <x v="1"/>
    <x v="2"/>
    <n v="13542041.5403143"/>
    <n v="25272"/>
    <n v="21232"/>
    <n v="18848"/>
    <n v="15419"/>
    <n v="9016"/>
    <x v="1"/>
  </r>
  <r>
    <x v="0"/>
    <n v="79674"/>
    <n v="136.66611646422299"/>
    <x v="1"/>
    <x v="3"/>
    <n v="10888736.1631705"/>
    <n v="15243"/>
    <n v="12860"/>
    <n v="11526"/>
    <n v="9569"/>
    <n v="5500"/>
    <x v="2"/>
  </r>
  <r>
    <x v="0"/>
    <n v="92221"/>
    <n v="171.977776210055"/>
    <x v="1"/>
    <x v="4"/>
    <n v="15859962.499867501"/>
    <n v="15647"/>
    <n v="13365"/>
    <n v="12046"/>
    <n v="9906"/>
    <n v="5691"/>
    <x v="2"/>
  </r>
  <r>
    <x v="0"/>
    <n v="77398"/>
    <n v="241.11869677351001"/>
    <x v="1"/>
    <x v="5"/>
    <n v="18662104.8928761"/>
    <n v="11176"/>
    <n v="9659"/>
    <n v="8749"/>
    <n v="7437"/>
    <n v="4415"/>
    <x v="2"/>
  </r>
  <r>
    <x v="0"/>
    <n v="555828"/>
    <n v="38.778090846608798"/>
    <x v="1"/>
    <x v="6"/>
    <n v="21553948.679088801"/>
    <n v="203009"/>
    <n v="167863"/>
    <n v="148143"/>
    <n v="113061"/>
    <n v="61316"/>
    <x v="1"/>
  </r>
  <r>
    <x v="0"/>
    <n v="43334"/>
    <n v="376.03410870448698"/>
    <x v="1"/>
    <x v="7"/>
    <n v="16295062.0666002"/>
    <n v="5051"/>
    <n v="4389"/>
    <n v="3993"/>
    <n v="3390"/>
    <n v="1989"/>
    <x v="3"/>
  </r>
  <r>
    <x v="0"/>
    <n v="362904"/>
    <n v="61.190006192237"/>
    <x v="1"/>
    <x v="8"/>
    <n v="22206098.007187601"/>
    <n v="104896"/>
    <n v="86731"/>
    <n v="76925"/>
    <n v="60729"/>
    <n v="34010"/>
    <x v="1"/>
  </r>
  <r>
    <x v="0"/>
    <n v="200075"/>
    <n v="86.3851565870672"/>
    <x v="1"/>
    <x v="9"/>
    <n v="17283510.204157401"/>
    <n v="47757"/>
    <n v="39689"/>
    <n v="35191"/>
    <n v="28467"/>
    <n v="16078"/>
    <x v="1"/>
  </r>
  <r>
    <x v="0"/>
    <n v="20818"/>
    <n v="799.09804983385595"/>
    <x v="1"/>
    <x v="10"/>
    <n v="16635623.2014412"/>
    <n v="1759"/>
    <n v="1580"/>
    <n v="1436"/>
    <n v="1200"/>
    <n v="705"/>
    <x v="3"/>
  </r>
  <r>
    <x v="0"/>
    <n v="100474"/>
    <n v="-2.06517779627697"/>
    <x v="1"/>
    <x v="11"/>
    <n v="-207496.673903132"/>
    <n v="40198"/>
    <n v="37885"/>
    <n v="35157"/>
    <n v="27035"/>
    <n v="16011"/>
    <x v="0"/>
  </r>
  <r>
    <x v="1"/>
    <n v="4462184"/>
    <n v="3.08851798808718"/>
    <x v="0"/>
    <x v="0"/>
    <n v="13781535.5501548"/>
    <n v="2974075"/>
    <n v="2511233"/>
    <n v="2056002"/>
    <n v="1039917"/>
    <n v="505407"/>
    <x v="0"/>
  </r>
  <r>
    <x v="1"/>
    <n v="3014933"/>
    <n v="18.938522262111899"/>
    <x v="0"/>
    <x v="1"/>
    <n v="57098375.739275903"/>
    <n v="1109525"/>
    <n v="853794"/>
    <n v="699464"/>
    <n v="435002"/>
    <n v="206644"/>
    <x v="0"/>
  </r>
  <r>
    <x v="1"/>
    <n v="928564"/>
    <n v="111.893710557109"/>
    <x v="0"/>
    <x v="2"/>
    <n v="103900471.449752"/>
    <n v="70272"/>
    <n v="53316"/>
    <n v="44036"/>
    <n v="34603"/>
    <n v="19545"/>
    <x v="1"/>
  </r>
  <r>
    <x v="1"/>
    <n v="709419"/>
    <n v="136.95375829237801"/>
    <x v="0"/>
    <x v="3"/>
    <n v="97157598.254020795"/>
    <n v="43850"/>
    <n v="33585"/>
    <n v="27900"/>
    <n v="22149"/>
    <n v="12782"/>
    <x v="2"/>
  </r>
  <r>
    <x v="1"/>
    <n v="998469"/>
    <n v="173.15247461617801"/>
    <x v="0"/>
    <x v="4"/>
    <n v="172887378.17754"/>
    <n v="48360"/>
    <n v="37407"/>
    <n v="31054"/>
    <n v="24948"/>
    <n v="14630"/>
    <x v="2"/>
  </r>
  <r>
    <x v="1"/>
    <n v="1114028"/>
    <n v="243.948623431974"/>
    <x v="0"/>
    <x v="5"/>
    <n v="271765597.06467497"/>
    <n v="37460"/>
    <n v="29422"/>
    <n v="24503"/>
    <n v="19863"/>
    <n v="11920"/>
    <x v="2"/>
  </r>
  <r>
    <x v="1"/>
    <n v="1957611"/>
    <n v="39.419503976833496"/>
    <x v="0"/>
    <x v="6"/>
    <n v="77168054.599593103"/>
    <n v="418468"/>
    <n v="313410"/>
    <n v="257328"/>
    <n v="180932"/>
    <n v="90015"/>
    <x v="1"/>
  </r>
  <r>
    <x v="1"/>
    <n v="903890"/>
    <n v="381.93847685170601"/>
    <x v="0"/>
    <x v="7"/>
    <n v="345230369.84148902"/>
    <n v="19596"/>
    <n v="15561"/>
    <n v="13083"/>
    <n v="10656"/>
    <n v="6480"/>
    <x v="3"/>
  </r>
  <r>
    <x v="1"/>
    <n v="1742947"/>
    <n v="61.774585123543403"/>
    <x v="0"/>
    <x v="8"/>
    <n v="107669827.817324"/>
    <n v="244389"/>
    <n v="182458"/>
    <n v="150591"/>
    <n v="112535"/>
    <n v="59109"/>
    <x v="1"/>
  </r>
  <r>
    <x v="1"/>
    <n v="1250584"/>
    <n v="86.866865800611606"/>
    <x v="0"/>
    <x v="9"/>
    <n v="108634312.500392"/>
    <n v="124075"/>
    <n v="93704"/>
    <n v="77276"/>
    <n v="59505"/>
    <n v="32810"/>
    <x v="1"/>
  </r>
  <r>
    <x v="1"/>
    <n v="683303"/>
    <n v="836.04232499619798"/>
    <x v="0"/>
    <x v="10"/>
    <n v="571270228.79687703"/>
    <n v="7742"/>
    <n v="6271"/>
    <n v="5263"/>
    <n v="4414"/>
    <n v="2805"/>
    <x v="3"/>
  </r>
  <r>
    <x v="1"/>
    <n v="36735"/>
    <n v="-14.629754189387601"/>
    <x v="0"/>
    <x v="11"/>
    <n v="-537424.02014715597"/>
    <n v="23103"/>
    <n v="20338"/>
    <n v="16171"/>
    <n v="7543"/>
    <n v="3874"/>
    <x v="0"/>
  </r>
  <r>
    <x v="1"/>
    <n v="3745885"/>
    <n v="2.4731808794419501"/>
    <x v="1"/>
    <x v="0"/>
    <n v="9264251.1585884094"/>
    <n v="2885237"/>
    <n v="2663789"/>
    <n v="2393082"/>
    <n v="1533910"/>
    <n v="797746"/>
    <x v="0"/>
  </r>
  <r>
    <x v="1"/>
    <n v="1716248"/>
    <n v="16.223636619779601"/>
    <x v="1"/>
    <x v="1"/>
    <n v="27843783.901423499"/>
    <n v="1010974"/>
    <n v="920482"/>
    <n v="857856"/>
    <n v="601289"/>
    <n v="291548"/>
    <x v="0"/>
  </r>
  <r>
    <x v="1"/>
    <n v="119926"/>
    <n v="111.519062294855"/>
    <x v="1"/>
    <x v="2"/>
    <n v="13374035.0647728"/>
    <n v="24278"/>
    <n v="20761"/>
    <n v="18615"/>
    <n v="15270"/>
    <n v="8867"/>
    <x v="1"/>
  </r>
  <r>
    <x v="1"/>
    <n v="78149"/>
    <n v="136.59427507904999"/>
    <x v="1"/>
    <x v="3"/>
    <n v="10674706.0031527"/>
    <n v="14380"/>
    <n v="12421"/>
    <n v="11184"/>
    <n v="9202"/>
    <n v="5365"/>
    <x v="2"/>
  </r>
  <r>
    <x v="1"/>
    <n v="91421"/>
    <n v="172.09966133046299"/>
    <x v="1"/>
    <x v="4"/>
    <n v="15733523.138492201"/>
    <n v="15020"/>
    <n v="13048"/>
    <n v="11812"/>
    <n v="9866"/>
    <n v="5877"/>
    <x v="2"/>
  </r>
  <r>
    <x v="1"/>
    <n v="77216"/>
    <n v="241.21529562727599"/>
    <x v="1"/>
    <x v="5"/>
    <n v="18625680.2671558"/>
    <n v="10692"/>
    <n v="9415"/>
    <n v="8533"/>
    <n v="7212"/>
    <n v="4291"/>
    <x v="2"/>
  </r>
  <r>
    <x v="1"/>
    <n v="546243"/>
    <n v="38.749091394860699"/>
    <x v="1"/>
    <x v="6"/>
    <n v="21166419.9308029"/>
    <n v="195362"/>
    <n v="166427"/>
    <n v="148805"/>
    <n v="113166"/>
    <n v="61070"/>
    <x v="1"/>
  </r>
  <r>
    <x v="1"/>
    <n v="44398"/>
    <n v="375.93796997213002"/>
    <x v="1"/>
    <x v="7"/>
    <n v="16690893.9908226"/>
    <n v="4758"/>
    <n v="4206"/>
    <n v="3815"/>
    <n v="3282"/>
    <n v="1971"/>
    <x v="3"/>
  </r>
  <r>
    <x v="1"/>
    <n v="353372"/>
    <n v="61.193394992758002"/>
    <x v="1"/>
    <x v="8"/>
    <n v="21624032.375380799"/>
    <n v="100186"/>
    <n v="85350"/>
    <n v="76412"/>
    <n v="60278"/>
    <n v="33627"/>
    <x v="1"/>
  </r>
  <r>
    <x v="1"/>
    <n v="197504"/>
    <n v="86.417682509226296"/>
    <x v="1"/>
    <x v="9"/>
    <n v="17067837.966302201"/>
    <n v="46246"/>
    <n v="39403"/>
    <n v="35167"/>
    <n v="28282"/>
    <n v="16068"/>
    <x v="1"/>
  </r>
  <r>
    <x v="1"/>
    <n v="21514"/>
    <n v="800.74827850998304"/>
    <x v="1"/>
    <x v="10"/>
    <n v="17227298.463863701"/>
    <n v="1593"/>
    <n v="1405"/>
    <n v="1266"/>
    <n v="1073"/>
    <n v="663"/>
    <x v="3"/>
  </r>
  <r>
    <x v="1"/>
    <n v="83204"/>
    <n v="-3.2351432429684399"/>
    <x v="1"/>
    <x v="11"/>
    <n v="-269176.85838794598"/>
    <n v="35847"/>
    <n v="33968"/>
    <n v="31220"/>
    <n v="22557"/>
    <n v="14067"/>
    <x v="0"/>
  </r>
  <r>
    <x v="2"/>
    <n v="4377559"/>
    <n v="3.17873118872361"/>
    <x v="0"/>
    <x v="0"/>
    <n v="13915083.3237777"/>
    <n v="2959246"/>
    <n v="2443161"/>
    <n v="1912854"/>
    <n v="1046357"/>
    <n v="517557"/>
    <x v="0"/>
  </r>
  <r>
    <x v="2"/>
    <n v="3011550"/>
    <n v="18.926875650766199"/>
    <x v="0"/>
    <x v="1"/>
    <n v="56999232.366065003"/>
    <n v="1143655"/>
    <n v="859851"/>
    <n v="681273"/>
    <n v="421788"/>
    <n v="205205"/>
    <x v="0"/>
  </r>
  <r>
    <x v="2"/>
    <n v="926258"/>
    <n v="111.887203802225"/>
    <x v="0"/>
    <x v="2"/>
    <n v="103636417.619441"/>
    <n v="71064"/>
    <n v="52543"/>
    <n v="42448"/>
    <n v="33225"/>
    <n v="18979"/>
    <x v="1"/>
  </r>
  <r>
    <x v="2"/>
    <n v="708004"/>
    <n v="136.97109099644899"/>
    <x v="0"/>
    <x v="3"/>
    <n v="96976080.309849903"/>
    <n v="44418"/>
    <n v="33086"/>
    <n v="26803"/>
    <n v="21198"/>
    <n v="12134"/>
    <x v="2"/>
  </r>
  <r>
    <x v="2"/>
    <n v="994201"/>
    <n v="173.126095966707"/>
    <x v="0"/>
    <x v="4"/>
    <n v="172122137.73619601"/>
    <n v="48597"/>
    <n v="36682"/>
    <n v="30010"/>
    <n v="24022"/>
    <n v="14236"/>
    <x v="2"/>
  </r>
  <r>
    <x v="2"/>
    <n v="1108790"/>
    <n v="243.93823232312999"/>
    <x v="0"/>
    <x v="5"/>
    <n v="270476272.61756301"/>
    <n v="37464"/>
    <n v="28716"/>
    <n v="23498"/>
    <n v="19000"/>
    <n v="11419"/>
    <x v="2"/>
  </r>
  <r>
    <x v="2"/>
    <n v="1950562"/>
    <n v="39.429938120030101"/>
    <x v="0"/>
    <x v="6"/>
    <n v="76910538.959282294"/>
    <n v="427554"/>
    <n v="310509"/>
    <n v="247811"/>
    <n v="172557"/>
    <n v="87804"/>
    <x v="1"/>
  </r>
  <r>
    <x v="2"/>
    <n v="900185"/>
    <n v="381.90553720624598"/>
    <x v="0"/>
    <x v="7"/>
    <n v="343785636.010005"/>
    <n v="19219"/>
    <n v="15079"/>
    <n v="12450"/>
    <n v="10334"/>
    <n v="6320"/>
    <x v="3"/>
  </r>
  <r>
    <x v="2"/>
    <n v="1743703"/>
    <n v="61.778034002585102"/>
    <x v="0"/>
    <x v="8"/>
    <n v="107722543.224409"/>
    <n v="249767"/>
    <n v="181543"/>
    <n v="145776"/>
    <n v="107552"/>
    <n v="57913"/>
    <x v="1"/>
  </r>
  <r>
    <x v="2"/>
    <n v="1250040"/>
    <n v="86.851150401497307"/>
    <x v="0"/>
    <x v="9"/>
    <n v="108567412.047887"/>
    <n v="126329"/>
    <n v="92755"/>
    <n v="74553"/>
    <n v="57170"/>
    <n v="31807"/>
    <x v="1"/>
  </r>
  <r>
    <x v="2"/>
    <n v="679511"/>
    <n v="835.13041734824503"/>
    <x v="0"/>
    <x v="10"/>
    <n v="567480305.02272296"/>
    <n v="7328"/>
    <n v="5856"/>
    <n v="4868"/>
    <n v="4101"/>
    <n v="2648"/>
    <x v="3"/>
  </r>
  <r>
    <x v="2"/>
    <n v="33998"/>
    <n v="-15.406661554702101"/>
    <x v="0"/>
    <x v="11"/>
    <n v="-523795.679536763"/>
    <n v="20304"/>
    <n v="17348"/>
    <n v="12036"/>
    <n v="7034"/>
    <n v="4034"/>
    <x v="0"/>
  </r>
  <r>
    <x v="2"/>
    <n v="3643003"/>
    <n v="2.5379175146944699"/>
    <x v="1"/>
    <x v="0"/>
    <n v="9245641.1197845004"/>
    <n v="2830851"/>
    <n v="2592736"/>
    <n v="2303606"/>
    <n v="1555427"/>
    <n v="799051"/>
    <x v="0"/>
  </r>
  <r>
    <x v="2"/>
    <n v="1751115"/>
    <n v="16.077351951703601"/>
    <x v="1"/>
    <x v="1"/>
    <n v="28153292.1629076"/>
    <n v="1063203"/>
    <n v="966485"/>
    <n v="890422"/>
    <n v="621588"/>
    <n v="308488"/>
    <x v="0"/>
  </r>
  <r>
    <x v="2"/>
    <n v="118429"/>
    <n v="111.50906059235"/>
    <x v="1"/>
    <x v="2"/>
    <n v="13205906.536891401"/>
    <n v="25038"/>
    <n v="21481"/>
    <n v="18981"/>
    <n v="15659"/>
    <n v="9062"/>
    <x v="1"/>
  </r>
  <r>
    <x v="2"/>
    <n v="76672"/>
    <n v="136.66489746894001"/>
    <x v="1"/>
    <x v="3"/>
    <n v="10478371.018738599"/>
    <n v="14512"/>
    <n v="12462"/>
    <n v="11029"/>
    <n v="9107"/>
    <n v="5373"/>
    <x v="2"/>
  </r>
  <r>
    <x v="2"/>
    <n v="90632"/>
    <n v="172.06618348048099"/>
    <x v="1"/>
    <x v="4"/>
    <n v="15594702.341203"/>
    <n v="15428"/>
    <n v="13416"/>
    <n v="11895"/>
    <n v="9928"/>
    <n v="5784"/>
    <x v="2"/>
  </r>
  <r>
    <x v="2"/>
    <n v="76236"/>
    <n v="241.15277354585001"/>
    <x v="1"/>
    <x v="5"/>
    <n v="18384522.8440414"/>
    <n v="10904"/>
    <n v="9593"/>
    <n v="8572"/>
    <n v="7260"/>
    <n v="4287"/>
    <x v="2"/>
  </r>
  <r>
    <x v="2"/>
    <n v="542188"/>
    <n v="38.769618795169698"/>
    <x v="1"/>
    <x v="6"/>
    <n v="21020422.075315502"/>
    <n v="198053"/>
    <n v="167348"/>
    <n v="146800"/>
    <n v="111980"/>
    <n v="60150"/>
    <x v="1"/>
  </r>
  <r>
    <x v="2"/>
    <n v="44094"/>
    <n v="375.88795043263701"/>
    <x v="1"/>
    <x v="7"/>
    <n v="16574403.2863767"/>
    <n v="4937"/>
    <n v="4409"/>
    <n v="3960"/>
    <n v="3421"/>
    <n v="2044"/>
    <x v="3"/>
  </r>
  <r>
    <x v="2"/>
    <n v="350015"/>
    <n v="61.177340512215402"/>
    <x v="1"/>
    <x v="8"/>
    <n v="21412986.839382999"/>
    <n v="102174"/>
    <n v="86754"/>
    <n v="76062"/>
    <n v="60130"/>
    <n v="33302"/>
    <x v="1"/>
  </r>
  <r>
    <x v="2"/>
    <n v="192506"/>
    <n v="86.402619971319496"/>
    <x v="1"/>
    <x v="9"/>
    <n v="16633022.7601988"/>
    <n v="46637"/>
    <n v="39574"/>
    <n v="34771"/>
    <n v="28005"/>
    <n v="15972"/>
    <x v="1"/>
  </r>
  <r>
    <x v="2"/>
    <n v="21484"/>
    <n v="794.274636154321"/>
    <x v="1"/>
    <x v="10"/>
    <n v="17064196.2831394"/>
    <n v="1621"/>
    <n v="1449"/>
    <n v="1304"/>
    <n v="1142"/>
    <n v="704"/>
    <x v="3"/>
  </r>
  <r>
    <x v="2"/>
    <n v="95910"/>
    <n v="-2.31190534803806"/>
    <x v="1"/>
    <x v="11"/>
    <n v="-221734.84193033"/>
    <n v="36174"/>
    <n v="34084"/>
    <n v="30961"/>
    <n v="23120"/>
    <n v="13988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5032625"/>
    <n v="3.0268629849009199"/>
    <x v="0"/>
    <x v="0"/>
    <n v="15233066.329387"/>
    <n v="3661536"/>
    <n v="3063964"/>
    <n v="2470156"/>
    <n v="1289436"/>
    <n v="592383"/>
    <x v="0"/>
  </r>
  <r>
    <x v="0"/>
    <n v="3298805"/>
    <n v="18.872790259343599"/>
    <x v="0"/>
    <x v="1"/>
    <n v="62257654.871474102"/>
    <n v="1376410"/>
    <n v="1034598"/>
    <n v="842454"/>
    <n v="515266"/>
    <n v="245774"/>
    <x v="0"/>
  </r>
  <r>
    <x v="0"/>
    <n v="980348"/>
    <n v="111.885561848672"/>
    <x v="0"/>
    <x v="2"/>
    <n v="109686786.787222"/>
    <n v="87802"/>
    <n v="64375"/>
    <n v="53320"/>
    <n v="42025"/>
    <n v="24375"/>
    <x v="1"/>
  </r>
  <r>
    <x v="0"/>
    <n v="743688"/>
    <n v="136.96186497408499"/>
    <x v="0"/>
    <x v="3"/>
    <n v="101856895.43884701"/>
    <n v="54338"/>
    <n v="40393"/>
    <n v="33506"/>
    <n v="26770"/>
    <n v="15858"/>
    <x v="2"/>
  </r>
  <r>
    <x v="0"/>
    <n v="1038327"/>
    <n v="173.089288936283"/>
    <x v="0"/>
    <x v="4"/>
    <n v="179723282.11334401"/>
    <n v="58952"/>
    <n v="44102"/>
    <n v="36800"/>
    <n v="29557"/>
    <n v="17554"/>
    <x v="2"/>
  </r>
  <r>
    <x v="0"/>
    <n v="1151897"/>
    <n v="243.88597733105499"/>
    <x v="0"/>
    <x v="5"/>
    <n v="280931525.62971002"/>
    <n v="45427"/>
    <n v="34570"/>
    <n v="29041"/>
    <n v="23701"/>
    <n v="14379"/>
    <x v="2"/>
  </r>
  <r>
    <x v="0"/>
    <n v="2113221"/>
    <n v="39.403407283756799"/>
    <x v="0"/>
    <x v="6"/>
    <n v="83268107.743587896"/>
    <n v="522920"/>
    <n v="377627"/>
    <n v="306964"/>
    <n v="217186"/>
    <n v="110485"/>
    <x v="1"/>
  </r>
  <r>
    <x v="0"/>
    <n v="926506"/>
    <n v="381.768885834873"/>
    <x v="0"/>
    <x v="7"/>
    <n v="353711163.33932501"/>
    <n v="22960"/>
    <n v="17694"/>
    <n v="14845"/>
    <n v="12234"/>
    <n v="7520"/>
    <x v="3"/>
  </r>
  <r>
    <x v="0"/>
    <n v="1867594"/>
    <n v="61.759736222406801"/>
    <x v="0"/>
    <x v="8"/>
    <n v="115342112.81054901"/>
    <n v="308758"/>
    <n v="222527"/>
    <n v="182531"/>
    <n v="136874"/>
    <n v="74142"/>
    <x v="1"/>
  </r>
  <r>
    <x v="0"/>
    <n v="1327877"/>
    <n v="86.844732345164303"/>
    <x v="0"/>
    <x v="9"/>
    <n v="115319122.652299"/>
    <n v="156000"/>
    <n v="113423"/>
    <n v="93285"/>
    <n v="72198"/>
    <n v="40586"/>
    <x v="1"/>
  </r>
  <r>
    <x v="0"/>
    <n v="695587"/>
    <n v="834.03351926004098"/>
    <x v="0"/>
    <x v="10"/>
    <n v="580142873.56153405"/>
    <n v="9021"/>
    <n v="7169"/>
    <n v="6082"/>
    <n v="5159"/>
    <n v="3288"/>
    <x v="3"/>
  </r>
  <r>
    <x v="0"/>
    <n v="47426"/>
    <n v="-13.0585606049607"/>
    <x v="0"/>
    <x v="11"/>
    <n v="-619315.29525087005"/>
    <n v="32361"/>
    <n v="28683"/>
    <n v="20757"/>
    <n v="12003"/>
    <n v="5646"/>
    <x v="0"/>
  </r>
  <r>
    <x v="0"/>
    <n v="3066233"/>
    <n v="2.4750515626494001"/>
    <x v="1"/>
    <x v="0"/>
    <n v="7589084.7780971602"/>
    <n v="2370225"/>
    <n v="2147513"/>
    <n v="1996016"/>
    <n v="1421849"/>
    <n v="700109"/>
    <x v="0"/>
  </r>
  <r>
    <x v="0"/>
    <n v="1366795"/>
    <n v="15.998628177395"/>
    <x v="1"/>
    <x v="1"/>
    <n v="21866844.9997226"/>
    <n v="794249"/>
    <n v="711927"/>
    <n v="667121"/>
    <n v="489514"/>
    <n v="246860"/>
    <x v="0"/>
  </r>
  <r>
    <x v="0"/>
    <n v="73917"/>
    <n v="111.467852177252"/>
    <x v="1"/>
    <x v="2"/>
    <n v="8239369.2293859497"/>
    <n v="14059"/>
    <n v="11953"/>
    <n v="10689"/>
    <n v="9253"/>
    <n v="5643"/>
    <x v="1"/>
  </r>
  <r>
    <x v="0"/>
    <n v="47176"/>
    <n v="136.60784454313401"/>
    <x v="1"/>
    <x v="3"/>
    <n v="6444611.6741668899"/>
    <n v="8353"/>
    <n v="7132"/>
    <n v="6445"/>
    <n v="5603"/>
    <n v="3333"/>
    <x v="2"/>
  </r>
  <r>
    <x v="0"/>
    <n v="52753"/>
    <n v="171.840088023128"/>
    <x v="1"/>
    <x v="4"/>
    <n v="9065080.1634841003"/>
    <n v="8236"/>
    <n v="7151"/>
    <n v="6507"/>
    <n v="5613"/>
    <n v="3342"/>
    <x v="2"/>
  </r>
  <r>
    <x v="0"/>
    <n v="42697"/>
    <n v="240.61936633346099"/>
    <x v="1"/>
    <x v="5"/>
    <n v="10273725.084339701"/>
    <n v="5903"/>
    <n v="5196"/>
    <n v="4759"/>
    <n v="4255"/>
    <n v="2578"/>
    <x v="2"/>
  </r>
  <r>
    <x v="0"/>
    <n v="396950"/>
    <n v="38.6586015292364"/>
    <x v="1"/>
    <x v="6"/>
    <n v="15345531.877030401"/>
    <n v="130357"/>
    <n v="108221"/>
    <n v="96222"/>
    <n v="78342"/>
    <n v="44762"/>
    <x v="1"/>
  </r>
  <r>
    <x v="0"/>
    <n v="22555"/>
    <n v="375.21275528304301"/>
    <x v="1"/>
    <x v="7"/>
    <n v="8462923.6954090502"/>
    <n v="2472"/>
    <n v="2165"/>
    <n v="1974"/>
    <n v="1739"/>
    <n v="1053"/>
    <x v="3"/>
  </r>
  <r>
    <x v="0"/>
    <n v="243173"/>
    <n v="61.080254841759498"/>
    <x v="1"/>
    <x v="8"/>
    <n v="14853068.810635099"/>
    <n v="63181"/>
    <n v="52619"/>
    <n v="46989"/>
    <n v="39309"/>
    <n v="23230"/>
    <x v="1"/>
  </r>
  <r>
    <x v="0"/>
    <n v="127554"/>
    <n v="86.281513667170202"/>
    <x v="1"/>
    <x v="9"/>
    <n v="11005552.194302199"/>
    <n v="27439"/>
    <n v="23070"/>
    <n v="20598"/>
    <n v="17559"/>
    <n v="10451"/>
    <x v="1"/>
  </r>
  <r>
    <x v="0"/>
    <n v="10115"/>
    <n v="806.79742878911304"/>
    <x v="1"/>
    <x v="10"/>
    <n v="8160755.9922018796"/>
    <n v="804"/>
    <n v="718"/>
    <n v="660"/>
    <n v="550"/>
    <n v="332"/>
    <x v="3"/>
  </r>
  <r>
    <x v="0"/>
    <n v="94481"/>
    <n v="-1.6438564902331601"/>
    <x v="1"/>
    <x v="11"/>
    <n v="-155313.20505371899"/>
    <n v="35353"/>
    <n v="33352"/>
    <n v="31989"/>
    <n v="25745"/>
    <n v="15425"/>
    <x v="0"/>
  </r>
  <r>
    <x v="1"/>
    <n v="5138557"/>
    <n v="3.0236644377533999"/>
    <x v="0"/>
    <x v="0"/>
    <n v="15537272.062268799"/>
    <n v="3557573"/>
    <n v="3049193"/>
    <n v="2463273"/>
    <n v="1197820"/>
    <n v="575792"/>
    <x v="0"/>
  </r>
  <r>
    <x v="1"/>
    <n v="3339450"/>
    <n v="18.8264186900611"/>
    <x v="0"/>
    <x v="1"/>
    <n v="62869883.894524597"/>
    <n v="1321807"/>
    <n v="1042188"/>
    <n v="866764"/>
    <n v="519217"/>
    <n v="243682"/>
    <x v="0"/>
  </r>
  <r>
    <x v="1"/>
    <n v="974076"/>
    <n v="111.881758656988"/>
    <x v="0"/>
    <x v="2"/>
    <n v="108981335.945565"/>
    <n v="80809"/>
    <n v="62183"/>
    <n v="51931"/>
    <n v="40572"/>
    <n v="22725"/>
    <x v="1"/>
  </r>
  <r>
    <x v="1"/>
    <n v="740371"/>
    <n v="136.94171745369701"/>
    <x v="0"/>
    <x v="3"/>
    <n v="101387676.29291099"/>
    <n v="50255"/>
    <n v="39020"/>
    <n v="32713"/>
    <n v="25823"/>
    <n v="14814"/>
    <x v="2"/>
  </r>
  <r>
    <x v="1"/>
    <n v="1036454"/>
    <n v="173.12329275713199"/>
    <x v="0"/>
    <x v="4"/>
    <n v="179434329.271301"/>
    <n v="55146"/>
    <n v="43206"/>
    <n v="36233"/>
    <n v="29041"/>
    <n v="16974"/>
    <x v="2"/>
  </r>
  <r>
    <x v="1"/>
    <n v="1147761"/>
    <n v="243.88772600927001"/>
    <x v="0"/>
    <x v="5"/>
    <n v="279924820.292126"/>
    <n v="42335"/>
    <n v="33636"/>
    <n v="28271"/>
    <n v="22914"/>
    <n v="13689"/>
    <x v="2"/>
  </r>
  <r>
    <x v="1"/>
    <n v="2109213"/>
    <n v="39.390548515556198"/>
    <x v="0"/>
    <x v="6"/>
    <n v="83083057.006142005"/>
    <n v="487905"/>
    <n v="372491"/>
    <n v="309716"/>
    <n v="215393"/>
    <n v="106035"/>
    <x v="1"/>
  </r>
  <r>
    <x v="1"/>
    <n v="924288"/>
    <n v="381.840168791682"/>
    <x v="0"/>
    <x v="7"/>
    <n v="352930285.93212599"/>
    <n v="21927"/>
    <n v="17583"/>
    <n v="14907"/>
    <n v="12164"/>
    <n v="7346"/>
    <x v="3"/>
  </r>
  <r>
    <x v="1"/>
    <n v="1856338"/>
    <n v="61.755210221913103"/>
    <x v="0"/>
    <x v="8"/>
    <n v="114638543.432925"/>
    <n v="283633"/>
    <n v="215627"/>
    <n v="179978"/>
    <n v="133384"/>
    <n v="69324"/>
    <x v="1"/>
  </r>
  <r>
    <x v="1"/>
    <n v="1320955"/>
    <n v="86.851442718260301"/>
    <x v="0"/>
    <x v="9"/>
    <n v="114726847.515899"/>
    <n v="143454"/>
    <n v="110017"/>
    <n v="91684"/>
    <n v="70099"/>
    <n v="38275"/>
    <x v="1"/>
  </r>
  <r>
    <x v="1"/>
    <n v="693997"/>
    <n v="835.49219293163503"/>
    <x v="0"/>
    <x v="10"/>
    <n v="579829075.41797602"/>
    <n v="8586"/>
    <n v="7011"/>
    <n v="5925"/>
    <n v="4971"/>
    <n v="3140"/>
    <x v="3"/>
  </r>
  <r>
    <x v="1"/>
    <n v="43271"/>
    <n v="-15.329333293841801"/>
    <x v="0"/>
    <x v="11"/>
    <n v="-663315.58095782995"/>
    <n v="28478"/>
    <n v="25335"/>
    <n v="19753"/>
    <n v="8719"/>
    <n v="4432"/>
    <x v="0"/>
  </r>
  <r>
    <x v="1"/>
    <n v="3069510"/>
    <n v="2.4461606727049001"/>
    <x v="1"/>
    <x v="0"/>
    <n v="7508514.6464744397"/>
    <n v="2301737"/>
    <n v="2125827"/>
    <n v="1985809"/>
    <n v="1376007"/>
    <n v="727361"/>
    <x v="0"/>
  </r>
  <r>
    <x v="1"/>
    <n v="1391731"/>
    <n v="15.8595847517766"/>
    <x v="1"/>
    <x v="1"/>
    <n v="22072275.746174801"/>
    <n v="798692"/>
    <n v="732088"/>
    <n v="690556"/>
    <n v="517074"/>
    <n v="254510"/>
    <x v="0"/>
  </r>
  <r>
    <x v="1"/>
    <n v="74414"/>
    <n v="111.446375264868"/>
    <x v="1"/>
    <x v="2"/>
    <n v="8293170.5689598899"/>
    <n v="13741"/>
    <n v="11894"/>
    <n v="10720"/>
    <n v="9301"/>
    <n v="5687"/>
    <x v="1"/>
  </r>
  <r>
    <x v="1"/>
    <n v="47197"/>
    <n v="136.54740691701201"/>
    <x v="1"/>
    <x v="3"/>
    <n v="6444627.9642622201"/>
    <n v="7975"/>
    <n v="6986"/>
    <n v="6371"/>
    <n v="5528"/>
    <n v="3333"/>
    <x v="2"/>
  </r>
  <r>
    <x v="1"/>
    <n v="53436"/>
    <n v="171.91728506498001"/>
    <x v="1"/>
    <x v="4"/>
    <n v="9186572.0447322894"/>
    <n v="8234"/>
    <n v="7249"/>
    <n v="6633"/>
    <n v="5773"/>
    <n v="3533"/>
    <x v="2"/>
  </r>
  <r>
    <x v="1"/>
    <n v="43483"/>
    <n v="240.702275365188"/>
    <x v="1"/>
    <x v="5"/>
    <n v="10466457.0397045"/>
    <n v="5817"/>
    <n v="5201"/>
    <n v="4765"/>
    <n v="4161"/>
    <n v="2522"/>
    <x v="2"/>
  </r>
  <r>
    <x v="1"/>
    <n v="394641"/>
    <n v="38.646307718290899"/>
    <x v="1"/>
    <x v="6"/>
    <n v="15251417.524254"/>
    <n v="125925"/>
    <n v="107346"/>
    <n v="96417"/>
    <n v="78705"/>
    <n v="45050"/>
    <x v="1"/>
  </r>
  <r>
    <x v="1"/>
    <n v="24000"/>
    <n v="374.62407917439901"/>
    <x v="1"/>
    <x v="7"/>
    <n v="8990977.9001855794"/>
    <n v="2427"/>
    <n v="2184"/>
    <n v="1991"/>
    <n v="1774"/>
    <n v="1105"/>
    <x v="3"/>
  </r>
  <r>
    <x v="1"/>
    <n v="239981"/>
    <n v="61.068654434225301"/>
    <x v="1"/>
    <x v="8"/>
    <n v="14655316.7597798"/>
    <n v="60942"/>
    <n v="52181"/>
    <n v="47025"/>
    <n v="39429"/>
    <n v="23412"/>
    <x v="1"/>
  </r>
  <r>
    <x v="1"/>
    <n v="127133"/>
    <n v="86.329300423924394"/>
    <x v="1"/>
    <x v="9"/>
    <n v="10975302.950794701"/>
    <n v="26867"/>
    <n v="23090"/>
    <n v="20759"/>
    <n v="17688"/>
    <n v="10603"/>
    <x v="1"/>
  </r>
  <r>
    <x v="1"/>
    <n v="10820"/>
    <n v="801.15081726109702"/>
    <x v="1"/>
    <x v="10"/>
    <n v="8668451.8427650705"/>
    <n v="749"/>
    <n v="665"/>
    <n v="604"/>
    <n v="516"/>
    <n v="328"/>
    <x v="3"/>
  </r>
  <r>
    <x v="1"/>
    <n v="76670"/>
    <n v="-1.8688574093814001"/>
    <x v="1"/>
    <x v="11"/>
    <n v="-143285.29757727199"/>
    <n v="30474"/>
    <n v="28973"/>
    <n v="27640"/>
    <n v="21381"/>
    <n v="13509"/>
    <x v="0"/>
  </r>
  <r>
    <x v="2"/>
    <n v="4996947"/>
    <n v="3.1308867564239602"/>
    <x v="0"/>
    <x v="0"/>
    <n v="15644875.184852401"/>
    <n v="3496230"/>
    <n v="2934097"/>
    <n v="2286096"/>
    <n v="1197774"/>
    <n v="586803"/>
    <x v="0"/>
  </r>
  <r>
    <x v="2"/>
    <n v="3328752"/>
    <n v="18.818155542849698"/>
    <x v="0"/>
    <x v="1"/>
    <n v="62640972.899572"/>
    <n v="1356963"/>
    <n v="1047757"/>
    <n v="844903"/>
    <n v="504242"/>
    <n v="242472"/>
    <x v="0"/>
  </r>
  <r>
    <x v="2"/>
    <n v="971204"/>
    <n v="111.875210271947"/>
    <x v="0"/>
    <x v="2"/>
    <n v="108653651.716956"/>
    <n v="81925"/>
    <n v="61729"/>
    <n v="50485"/>
    <n v="39397"/>
    <n v="22277"/>
    <x v="1"/>
  </r>
  <r>
    <x v="2"/>
    <n v="738379"/>
    <n v="136.96191997333699"/>
    <x v="0"/>
    <x v="3"/>
    <n v="101129805.507993"/>
    <n v="50839"/>
    <n v="38522"/>
    <n v="31544"/>
    <n v="24829"/>
    <n v="14139"/>
    <x v="2"/>
  </r>
  <r>
    <x v="2"/>
    <n v="1032014"/>
    <n v="173.09725752681999"/>
    <x v="0"/>
    <x v="4"/>
    <n v="178638793.12928399"/>
    <n v="55659"/>
    <n v="42745"/>
    <n v="35310"/>
    <n v="28153"/>
    <n v="16532"/>
    <x v="2"/>
  </r>
  <r>
    <x v="2"/>
    <n v="1142903"/>
    <n v="243.86988441060899"/>
    <x v="0"/>
    <x v="5"/>
    <n v="278719622.50253803"/>
    <n v="42666"/>
    <n v="33189"/>
    <n v="27448"/>
    <n v="22148"/>
    <n v="13254"/>
    <x v="2"/>
  </r>
  <r>
    <x v="2"/>
    <n v="2099090"/>
    <n v="39.404626556855298"/>
    <x v="0"/>
    <x v="6"/>
    <n v="82713857.559229404"/>
    <n v="497756"/>
    <n v="369851"/>
    <n v="299483"/>
    <n v="206520"/>
    <n v="103856"/>
    <x v="1"/>
  </r>
  <r>
    <x v="2"/>
    <n v="921339"/>
    <n v="381.803730948186"/>
    <x v="0"/>
    <x v="7"/>
    <n v="351770667.66807097"/>
    <n v="21666"/>
    <n v="17245"/>
    <n v="14376"/>
    <n v="11923"/>
    <n v="7252"/>
    <x v="3"/>
  </r>
  <r>
    <x v="2"/>
    <n v="1854511"/>
    <n v="61.758080145192501"/>
    <x v="0"/>
    <x v="8"/>
    <n v="114531038.968141"/>
    <n v="289335"/>
    <n v="214804"/>
    <n v="174648"/>
    <n v="127808"/>
    <n v="67824"/>
    <x v="1"/>
  </r>
  <r>
    <x v="2"/>
    <n v="1317789"/>
    <n v="86.838119093502399"/>
    <x v="0"/>
    <x v="9"/>
    <n v="114434318.122107"/>
    <n v="145754"/>
    <n v="109056"/>
    <n v="88717"/>
    <n v="67492"/>
    <n v="37169"/>
    <x v="1"/>
  </r>
  <r>
    <x v="2"/>
    <n v="690791"/>
    <n v="834.43130796265496"/>
    <x v="0"/>
    <x v="10"/>
    <n v="576417637.65883005"/>
    <n v="8188"/>
    <n v="6608"/>
    <n v="5553"/>
    <n v="4685"/>
    <n v="3005"/>
    <x v="3"/>
  </r>
  <r>
    <x v="2"/>
    <n v="39538"/>
    <n v="-14.5231553002802"/>
    <x v="0"/>
    <x v="11"/>
    <n v="-574216.51426247996"/>
    <n v="24693"/>
    <n v="21299"/>
    <n v="14403"/>
    <n v="7844"/>
    <n v="4423"/>
    <x v="0"/>
  </r>
  <r>
    <x v="2"/>
    <n v="3023614"/>
    <n v="2.48571717775808"/>
    <x v="1"/>
    <x v="0"/>
    <n v="7515849.2587098302"/>
    <n v="2293866"/>
    <n v="2101799"/>
    <n v="1930363"/>
    <n v="1404010"/>
    <n v="729804"/>
    <x v="0"/>
  </r>
  <r>
    <x v="2"/>
    <n v="1433913"/>
    <n v="15.699384571728199"/>
    <x v="1"/>
    <x v="1"/>
    <n v="22511551.6294006"/>
    <n v="849895"/>
    <n v="778579"/>
    <n v="726792"/>
    <n v="539134"/>
    <n v="271221"/>
    <x v="0"/>
  </r>
  <r>
    <x v="2"/>
    <n v="73483"/>
    <n v="111.43628375783"/>
    <x v="1"/>
    <x v="2"/>
    <n v="8188672.4393766299"/>
    <n v="14177"/>
    <n v="12295"/>
    <n v="10944"/>
    <n v="9487"/>
    <n v="5764"/>
    <x v="1"/>
  </r>
  <r>
    <x v="2"/>
    <n v="46297"/>
    <n v="136.610273248705"/>
    <x v="1"/>
    <x v="3"/>
    <n v="6324645.8205952998"/>
    <n v="8091"/>
    <n v="7026"/>
    <n v="6288"/>
    <n v="5476"/>
    <n v="3368"/>
    <x v="2"/>
  </r>
  <r>
    <x v="2"/>
    <n v="52819"/>
    <n v="171.87085988214901"/>
    <x v="1"/>
    <x v="4"/>
    <n v="9078046.9481152706"/>
    <n v="8366"/>
    <n v="7353"/>
    <n v="6595"/>
    <n v="5797"/>
    <n v="3488"/>
    <x v="2"/>
  </r>
  <r>
    <x v="2"/>
    <n v="42123"/>
    <n v="240.75144123322499"/>
    <x v="1"/>
    <x v="5"/>
    <n v="10141172.959067101"/>
    <n v="5702"/>
    <n v="5120"/>
    <n v="4622"/>
    <n v="4112"/>
    <n v="2452"/>
    <x v="2"/>
  </r>
  <r>
    <x v="2"/>
    <n v="393660"/>
    <n v="38.655447531799702"/>
    <x v="1"/>
    <x v="6"/>
    <n v="15217103.4753683"/>
    <n v="127851"/>
    <n v="108006"/>
    <n v="95128"/>
    <n v="78017"/>
    <n v="44098"/>
    <x v="1"/>
  </r>
  <r>
    <x v="2"/>
    <n v="22940"/>
    <n v="374.42770829600499"/>
    <x v="1"/>
    <x v="7"/>
    <n v="8589371.62831036"/>
    <n v="2490"/>
    <n v="2243"/>
    <n v="2034"/>
    <n v="1832"/>
    <n v="1112"/>
    <x v="3"/>
  </r>
  <r>
    <x v="2"/>
    <n v="239207"/>
    <n v="61.053778090321799"/>
    <x v="1"/>
    <x v="8"/>
    <n v="14604491.095651601"/>
    <n v="62606"/>
    <n v="53493"/>
    <n v="47190"/>
    <n v="39874"/>
    <n v="23391"/>
    <x v="1"/>
  </r>
  <r>
    <x v="2"/>
    <n v="124757"/>
    <n v="86.296694261477299"/>
    <x v="1"/>
    <x v="9"/>
    <n v="10766116.6859791"/>
    <n v="27212"/>
    <n v="23273"/>
    <n v="20607"/>
    <n v="17683"/>
    <n v="10610"/>
    <x v="1"/>
  </r>
  <r>
    <x v="2"/>
    <n v="10204"/>
    <n v="796.43900892123804"/>
    <x v="1"/>
    <x v="10"/>
    <n v="8126863.6470323196"/>
    <n v="761"/>
    <n v="697"/>
    <n v="619"/>
    <n v="558"/>
    <n v="347"/>
    <x v="3"/>
  </r>
  <r>
    <x v="2"/>
    <n v="90371"/>
    <n v="-1.8956745770724399"/>
    <x v="1"/>
    <x v="11"/>
    <n v="-171314.00720461301"/>
    <n v="31786"/>
    <n v="30134"/>
    <n v="28595"/>
    <n v="22310"/>
    <n v="13600"/>
    <x v="0"/>
  </r>
  <r>
    <x v="0"/>
    <n v="656703"/>
    <n v="2.7186953220797601"/>
    <x v="2"/>
    <x v="0"/>
    <n v="1785375.37409574"/>
    <n v="571746"/>
    <n v="519748"/>
    <n v="403538"/>
    <n v="175612"/>
    <n v="77227"/>
    <x v="0"/>
  </r>
  <r>
    <x v="0"/>
    <n v="337582"/>
    <n v="17.9339640613459"/>
    <x v="2"/>
    <x v="1"/>
    <n v="6054183.4557572799"/>
    <n v="219820"/>
    <n v="188315"/>
    <n v="164000"/>
    <n v="86515"/>
    <n v="38239"/>
    <x v="0"/>
  </r>
  <r>
    <x v="0"/>
    <n v="49256"/>
    <n v="111.61337829330201"/>
    <x v="2"/>
    <x v="2"/>
    <n v="5497628.5612149099"/>
    <n v="11564"/>
    <n v="9568"/>
    <n v="8416"/>
    <n v="6366"/>
    <n v="3475"/>
    <x v="1"/>
  </r>
  <r>
    <x v="0"/>
    <n v="33687"/>
    <n v="136.744514967957"/>
    <x v="2"/>
    <x v="3"/>
    <n v="4606512.4757255996"/>
    <n v="7101"/>
    <n v="5887"/>
    <n v="5228"/>
    <n v="4086"/>
    <n v="2239"/>
    <x v="2"/>
  </r>
  <r>
    <x v="0"/>
    <n v="40902"/>
    <n v="172.15078064587701"/>
    <x v="2"/>
    <x v="4"/>
    <n v="7041311.2299776804"/>
    <n v="7621"/>
    <n v="6403"/>
    <n v="5708"/>
    <n v="4430"/>
    <n v="2430"/>
    <x v="2"/>
  </r>
  <r>
    <x v="0"/>
    <n v="36050"/>
    <n v="241.72868926829901"/>
    <x v="2"/>
    <x v="5"/>
    <n v="8714319.2481222004"/>
    <n v="5437"/>
    <n v="4604"/>
    <n v="4115"/>
    <n v="3287"/>
    <n v="1901"/>
    <x v="2"/>
  </r>
  <r>
    <x v="0"/>
    <n v="164560"/>
    <n v="39.076195190394003"/>
    <x v="2"/>
    <x v="6"/>
    <n v="6430378.6805312401"/>
    <n v="75072"/>
    <n v="61567"/>
    <n v="53609"/>
    <n v="35941"/>
    <n v="17157"/>
    <x v="1"/>
  </r>
  <r>
    <x v="0"/>
    <n v="21611"/>
    <n v="376.87476725748002"/>
    <x v="2"/>
    <x v="7"/>
    <n v="8144640.5952014001"/>
    <n v="2660"/>
    <n v="2297"/>
    <n v="2085"/>
    <n v="1707"/>
    <n v="970"/>
    <x v="3"/>
  </r>
  <r>
    <x v="0"/>
    <n v="123911"/>
    <n v="61.402810432459702"/>
    <x v="2"/>
    <x v="8"/>
    <n v="7608483.6434965096"/>
    <n v="43080"/>
    <n v="35190"/>
    <n v="30881"/>
    <n v="22111"/>
    <n v="11140"/>
    <x v="1"/>
  </r>
  <r>
    <x v="0"/>
    <n v="75075"/>
    <n v="86.565157180370406"/>
    <x v="2"/>
    <x v="9"/>
    <n v="6498879.1753163096"/>
    <n v="20927"/>
    <n v="17128"/>
    <n v="15034"/>
    <n v="11271"/>
    <n v="5838"/>
    <x v="1"/>
  </r>
  <r>
    <x v="0"/>
    <n v="11108"/>
    <n v="792.47347190125799"/>
    <x v="2"/>
    <x v="10"/>
    <n v="8802795.3258791808"/>
    <n v="988"/>
    <n v="892"/>
    <n v="804"/>
    <n v="674"/>
    <n v="391"/>
    <x v="3"/>
  </r>
  <r>
    <x v="0"/>
    <n v="6230"/>
    <n v="-8.6736021503300602"/>
    <x v="2"/>
    <x v="11"/>
    <n v="-54036.541396556298"/>
    <n v="5020"/>
    <n v="4688"/>
    <n v="3279"/>
    <n v="1343"/>
    <n v="613"/>
    <x v="0"/>
  </r>
  <r>
    <x v="1"/>
    <n v="684170"/>
    <n v="2.6010544155251201"/>
    <x v="2"/>
    <x v="0"/>
    <n v="1779563.3994698201"/>
    <n v="590064"/>
    <n v="543967"/>
    <n v="412131"/>
    <n v="160133"/>
    <n v="71412"/>
    <x v="0"/>
  </r>
  <r>
    <x v="1"/>
    <n v="329049"/>
    <n v="17.7913390145637"/>
    <x v="2"/>
    <x v="1"/>
    <n v="5854222.3114031795"/>
    <n v="215148"/>
    <n v="190901"/>
    <n v="169502"/>
    <n v="85513"/>
    <n v="37608"/>
    <x v="0"/>
  </r>
  <r>
    <x v="1"/>
    <n v="46210"/>
    <n v="111.638282987723"/>
    <x v="2"/>
    <x v="2"/>
    <n v="5158805.0568626896"/>
    <n v="10673"/>
    <n v="8975"/>
    <n v="7992"/>
    <n v="6046"/>
    <n v="3222"/>
    <x v="1"/>
  </r>
  <r>
    <x v="1"/>
    <n v="31454"/>
    <n v="136.65578921787301"/>
    <x v="2"/>
    <x v="3"/>
    <n v="4298371.1940589901"/>
    <n v="6501"/>
    <n v="5514"/>
    <n v="4885"/>
    <n v="3730"/>
    <n v="2068"/>
    <x v="2"/>
  </r>
  <r>
    <x v="1"/>
    <n v="38595"/>
    <n v="172.36830541714301"/>
    <x v="2"/>
    <x v="4"/>
    <n v="6652554.74757466"/>
    <n v="6894"/>
    <n v="5889"/>
    <n v="5255"/>
    <n v="4149"/>
    <n v="2384"/>
    <x v="2"/>
  </r>
  <r>
    <x v="1"/>
    <n v="34203"/>
    <n v="241.89715967517"/>
    <x v="2"/>
    <x v="5"/>
    <n v="8273608.5523698404"/>
    <n v="4952"/>
    <n v="4279"/>
    <n v="3826"/>
    <n v="3102"/>
    <n v="1802"/>
    <x v="2"/>
  </r>
  <r>
    <x v="1"/>
    <n v="153837"/>
    <n v="39.019410750060104"/>
    <x v="2"/>
    <x v="6"/>
    <n v="6002629.0915569998"/>
    <n v="70426"/>
    <n v="59922"/>
    <n v="53126"/>
    <n v="34966"/>
    <n v="16258"/>
    <x v="1"/>
  </r>
  <r>
    <x v="1"/>
    <n v="20678"/>
    <n v="377.48362549683702"/>
    <x v="2"/>
    <x v="7"/>
    <n v="7805606.4080236098"/>
    <n v="2371"/>
    <n v="2057"/>
    <n v="1857"/>
    <n v="1538"/>
    <n v="890"/>
    <x v="3"/>
  </r>
  <r>
    <x v="1"/>
    <n v="115023"/>
    <n v="61.459689635167003"/>
    <x v="2"/>
    <x v="8"/>
    <n v="7069277.8809058098"/>
    <n v="39816"/>
    <n v="33652"/>
    <n v="29819"/>
    <n v="21174"/>
    <n v="10386"/>
    <x v="1"/>
  </r>
  <r>
    <x v="1"/>
    <n v="71407"/>
    <n v="86.577728894296001"/>
    <x v="2"/>
    <x v="9"/>
    <n v="6182255.8871549899"/>
    <n v="19667"/>
    <n v="16541"/>
    <n v="14610"/>
    <n v="10740"/>
    <n v="5546"/>
    <x v="1"/>
  </r>
  <r>
    <x v="1"/>
    <n v="10838"/>
    <n v="799.906077114352"/>
    <x v="2"/>
    <x v="10"/>
    <n v="8669382.0637653507"/>
    <n v="859"/>
    <n v="754"/>
    <n v="675"/>
    <n v="566"/>
    <n v="339"/>
    <x v="3"/>
  </r>
  <r>
    <x v="1"/>
    <n v="6609"/>
    <n v="-19.149522074043499"/>
    <x v="2"/>
    <x v="11"/>
    <n v="-126559.191387353"/>
    <n v="5437"/>
    <n v="5055"/>
    <n v="3626"/>
    <n v="1191"/>
    <n v="568"/>
    <x v="0"/>
  </r>
  <r>
    <x v="2"/>
    <n v="637600"/>
    <n v="2.8005580022073899"/>
    <x v="2"/>
    <x v="0"/>
    <n v="1785635.7822074301"/>
    <n v="551851"/>
    <n v="504124"/>
    <n v="383877"/>
    <n v="156714"/>
    <n v="71702"/>
    <x v="0"/>
  </r>
  <r>
    <x v="2"/>
    <n v="327235"/>
    <n v="17.803520012663199"/>
    <x v="2"/>
    <x v="1"/>
    <n v="5825934.8713438399"/>
    <n v="219534"/>
    <n v="193165"/>
    <n v="168135"/>
    <n v="85141"/>
    <n v="38485"/>
    <x v="0"/>
  </r>
  <r>
    <x v="2"/>
    <n v="46605"/>
    <n v="111.631224669896"/>
    <x v="2"/>
    <x v="2"/>
    <n v="5202573.2257405296"/>
    <n v="11203"/>
    <n v="9457"/>
    <n v="8271"/>
    <n v="6367"/>
    <n v="3401"/>
    <x v="1"/>
  </r>
  <r>
    <x v="2"/>
    <n v="31551"/>
    <n v="136.74503542814301"/>
    <x v="2"/>
    <x v="3"/>
    <n v="4314442.6127933403"/>
    <n v="6640"/>
    <n v="5627"/>
    <n v="4901"/>
    <n v="3758"/>
    <n v="2071"/>
    <x v="2"/>
  </r>
  <r>
    <x v="2"/>
    <n v="39208"/>
    <n v="172.35993478757999"/>
    <x v="2"/>
    <x v="4"/>
    <n v="6757888.3231514497"/>
    <n v="7306"/>
    <n v="6263"/>
    <n v="5480"/>
    <n v="4283"/>
    <n v="2387"/>
    <x v="2"/>
  </r>
  <r>
    <x v="2"/>
    <n v="35441"/>
    <n v="241.63911813731701"/>
    <x v="2"/>
    <x v="5"/>
    <n v="8563931.9859046601"/>
    <n v="5383"/>
    <n v="4629"/>
    <n v="4093"/>
    <n v="3272"/>
    <n v="1912"/>
    <x v="2"/>
  </r>
  <r>
    <x v="2"/>
    <n v="153696"/>
    <n v="39.074660902277799"/>
    <x v="2"/>
    <x v="6"/>
    <n v="6005619.0820364803"/>
    <n v="72442"/>
    <n v="61172"/>
    <n v="53237"/>
    <n v="35064"/>
    <n v="16583"/>
    <x v="1"/>
  </r>
  <r>
    <x v="2"/>
    <n v="21947"/>
    <n v="377.496295866526"/>
    <x v="2"/>
    <x v="7"/>
    <n v="8284911.2053826498"/>
    <n v="2517"/>
    <n v="2225"/>
    <n v="1976"/>
    <n v="1627"/>
    <n v="959"/>
    <x v="3"/>
  </r>
  <r>
    <x v="2"/>
    <n v="114801"/>
    <n v="61.441690934060603"/>
    <x v="2"/>
    <x v="8"/>
    <n v="7053567.5609210897"/>
    <n v="40894"/>
    <n v="34326"/>
    <n v="29797"/>
    <n v="20953"/>
    <n v="10279"/>
    <x v="1"/>
  </r>
  <r>
    <x v="2"/>
    <n v="70237"/>
    <n v="86.596924415977995"/>
    <x v="2"/>
    <x v="9"/>
    <n v="6082308.1802050499"/>
    <n v="20097"/>
    <n v="16856"/>
    <n v="14640"/>
    <n v="10703"/>
    <n v="5567"/>
    <x v="1"/>
  </r>
  <r>
    <x v="2"/>
    <n v="11698"/>
    <n v="792.33956199931094"/>
    <x v="2"/>
    <x v="10"/>
    <n v="9268788.1962679401"/>
    <n v="887"/>
    <n v="775"/>
    <n v="707"/>
    <n v="602"/>
    <n v="369"/>
    <x v="3"/>
  </r>
  <r>
    <x v="2"/>
    <n v="5684"/>
    <n v="-9.1138034732576205"/>
    <x v="2"/>
    <x v="11"/>
    <n v="-51802.858941996303"/>
    <n v="4487"/>
    <n v="4033"/>
    <n v="2411"/>
    <n v="831"/>
    <n v="39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0998F-6DFF-4805-96B6-3CBA6FE65802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G15" firstHeaderRow="0" firstDataRow="1" firstDataCol="1" rowPageCount="1" colPageCount="1"/>
  <pivotFields count="12"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3" hier="-1"/>
  </pageFields>
  <dataFields count="6">
    <dataField name="Sum of SEG_CNT" fld="1" baseField="0" baseItem="0"/>
    <dataField name="Sum of Dola_7inc" fld="6" baseField="0" baseItem="0"/>
    <dataField name="Sum of Dola_15inc" fld="7" baseField="0" baseItem="0"/>
    <dataField name="Sum of Dola_30inc" fld="8" baseField="0" baseItem="0"/>
    <dataField name="Sum of Dola_60inc" fld="9" baseField="0" baseItem="0"/>
    <dataField name="Sum of Dola_90inc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8FFEE-A148-4AE6-A39F-CBF051C7C2B5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I10" firstHeaderRow="0" firstDataRow="1" firstDataCol="1" rowPageCount="3" colPageCount="1"/>
  <pivotFields count="12">
    <pivotField axis="axisPage" multipleItemSelectionAllowed="1" showAll="0">
      <items count="4">
        <item x="0"/>
        <item h="1" x="1"/>
        <item h="1" x="2"/>
        <item t="default"/>
      </items>
    </pivotField>
    <pivotField dataField="1" showAll="0"/>
    <pivotField dataField="1" showAll="0"/>
    <pivotField axis="axisPage" multipleItemSelectionAllowed="1" showAll="0">
      <items count="4">
        <item h="1" x="0"/>
        <item h="1" x="1"/>
        <item x="2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0" hier="-1"/>
    <pageField fld="4" hier="-1"/>
    <pageField fld="3" hier="-1"/>
  </pageFields>
  <dataFields count="8">
    <dataField name="Sum of SEG_CNT" fld="1" baseField="0" baseItem="0"/>
    <dataField name="Sum of L3MR" fld="5" baseField="0" baseItem="0"/>
    <dataField name="Sum of ARPU" fld="2" baseField="0" baseItem="0"/>
    <dataField name="Sum of Dola_7inc" fld="6" baseField="0" baseItem="0"/>
    <dataField name="Sum of Dola_15inc" fld="7" baseField="0" baseItem="0"/>
    <dataField name="Sum of Dola_30inc" fld="8" baseField="0" baseItem="0"/>
    <dataField name="Sum of Dola_60inc" fld="9" baseField="0" baseItem="0"/>
    <dataField name="Sum of Dola_90inc" fld="10" baseField="0" baseItem="0"/>
  </dataFields>
  <formats count="1">
    <format dxfId="2">
      <pivotArea collapsedLevelsAreSubtotals="1" fieldPosition="0">
        <references count="1"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2B6C4-6115-4931-BE4F-A695445E8D68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I10" firstHeaderRow="0" firstDataRow="1" firstDataCol="1" rowPageCount="3" colPageCount="1"/>
  <pivotFields count="12">
    <pivotField axis="axisPage" multipleItemSelectionAllowed="1" showAll="0">
      <items count="4">
        <item h="1" x="0"/>
        <item h="1" x="1"/>
        <item x="2"/>
        <item t="default"/>
      </items>
    </pivotField>
    <pivotField dataField="1" showAll="0"/>
    <pivotField dataField="1"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0" hier="-1"/>
    <pageField fld="4" hier="-1"/>
    <pageField fld="3" hier="-1"/>
  </pageFields>
  <dataFields count="8">
    <dataField name="Sum of SEG_CNT" fld="1" baseField="0" baseItem="0"/>
    <dataField name="Sum of L3MR" fld="5" baseField="0" baseItem="0"/>
    <dataField name="Sum of ARPU" fld="2" baseField="0" baseItem="0"/>
    <dataField name="Sum of Dola_7inc" fld="6" baseField="0" baseItem="0"/>
    <dataField name="Sum of Dola_15inc" fld="7" baseField="0" baseItem="0"/>
    <dataField name="Sum of Dola_30inc" fld="8" baseField="0" baseItem="0"/>
    <dataField name="Sum of Dola_60inc" fld="9" baseField="0" baseItem="0"/>
    <dataField name="Sum of Dola_90inc" fld="10" baseField="0" baseItem="0"/>
  </dataFields>
  <formats count="2">
    <format dxfId="1">
      <pivotArea collapsedLevelsAreSubtotals="1" fieldPosition="0">
        <references count="1">
          <reference field="11" count="0"/>
        </references>
      </pivotArea>
    </format>
    <format dxfId="0">
      <pivotArea collapsedLevelsAreSubtotals="1" fieldPosition="0">
        <references count="2">
          <reference field="4294967294" count="5" selected="0">
            <x v="3"/>
            <x v="4"/>
            <x v="5"/>
            <x v="6"/>
            <x v="7"/>
          </reference>
          <reference field="1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A2F3D-BFB0-48F0-A913-53C6FB7E602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7" firstHeaderRow="0" firstDataRow="1" firstDataCol="1" rowPageCount="1" colPageCount="1"/>
  <pivotFields count="12"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3" hier="-1"/>
  </pageFields>
  <dataFields count="6">
    <dataField name="Sum of SEG_CNT" fld="1" baseField="0" baseItem="0"/>
    <dataField name="Sum of Dola_7inc" fld="6" baseField="0" baseItem="0"/>
    <dataField name="Sum of Dola_15inc" fld="7" baseField="0" baseItem="0"/>
    <dataField name="Sum of Dola_30inc" fld="8" baseField="0" baseItem="0"/>
    <dataField name="Sum of Dola_60inc" fld="9" baseField="0" baseItem="0"/>
    <dataField name="Sum of Dola_90inc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59239-B60A-4CDC-85BC-983B149AFB39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G23" firstHeaderRow="0" firstDataRow="1" firstDataCol="1" rowPageCount="1" colPageCount="1"/>
  <pivotFields count="12"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3" hier="-1"/>
  </pageFields>
  <dataFields count="6">
    <dataField name="Sum of SEG_CNT" fld="1" baseField="0" baseItem="0"/>
    <dataField name="Sum of Dola_7inc" fld="6" baseField="0" baseItem="0"/>
    <dataField name="Sum of Dola_15inc" fld="7" baseField="0" baseItem="0"/>
    <dataField name="Sum of Dola_30inc" fld="8" baseField="0" baseItem="0"/>
    <dataField name="Sum of Dola_60inc" fld="9" baseField="0" baseItem="0"/>
    <dataField name="Sum of Dola_90inc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B1DC5-7B06-4221-93B0-99FFD365C312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7" firstHeaderRow="0" firstDataRow="1" firstDataCol="1" rowPageCount="1" colPageCount="1"/>
  <pivotFields count="12"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3" hier="-1"/>
  </pageFields>
  <dataFields count="6">
    <dataField name="Sum of SEG_CNT" fld="1" baseField="0" baseItem="0"/>
    <dataField name="Sum of Dola_7inc" fld="6" baseField="0" baseItem="0"/>
    <dataField name="Sum of Dola_15inc" fld="7" baseField="0" baseItem="0"/>
    <dataField name="Sum of Dola_30inc" fld="8" baseField="0" baseItem="0"/>
    <dataField name="Sum of Dola_60inc" fld="9" baseField="0" baseItem="0"/>
    <dataField name="Sum of Dola_90inc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EFDA5-2159-4630-A1FD-4E6B4255D854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G15" firstHeaderRow="0" firstDataRow="1" firstDataCol="1" rowPageCount="1" colPageCount="1"/>
  <pivotFields count="12"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3" hier="-1"/>
  </pageFields>
  <dataFields count="6">
    <dataField name="Sum of SEG_CNT" fld="1" baseField="0" baseItem="0"/>
    <dataField name="Sum of Dola_7inc" fld="6" baseField="0" baseItem="0"/>
    <dataField name="Sum of Dola_15inc" fld="7" baseField="0" baseItem="0"/>
    <dataField name="Sum of Dola_30inc" fld="8" baseField="0" baseItem="0"/>
    <dataField name="Sum of Dola_60inc" fld="9" baseField="0" baseItem="0"/>
    <dataField name="Sum of Dola_90inc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39972-75BC-4DAA-9A6D-4367E62FC9F4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D18" firstHeaderRow="1" firstDataRow="2" firstDataCol="2" rowPageCount="2" colPageCount="1"/>
  <pivotFields count="12"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dataField="1" compact="0" outline="0" showAll="0"/>
    <pivotField compact="0" outline="0" showAll="0"/>
    <pivotField axis="axisPage" compact="0" outline="0" multipleItemSelectionAllowed="1" showAll="0">
      <items count="3">
        <item x="0"/>
        <item h="1" x="1"/>
        <item t="default"/>
      </items>
    </pivotField>
    <pivotField axis="axisRow" compact="0" outline="0" showAll="0" defaultSubtotal="0">
      <items count="12">
        <item x="11"/>
        <item x="0"/>
        <item x="1"/>
        <item x="6"/>
        <item x="3"/>
        <item x="4"/>
        <item x="5"/>
        <item x="7"/>
        <item x="8"/>
        <item x="9"/>
        <item x="10"/>
        <item x="2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4"/>
  </rowFields>
  <rowItems count="13">
    <i>
      <x/>
      <x/>
    </i>
    <i r="1">
      <x v="1"/>
    </i>
    <i r="1">
      <x v="2"/>
    </i>
    <i>
      <x v="1"/>
      <x v="3"/>
    </i>
    <i r="1">
      <x v="8"/>
    </i>
    <i r="1">
      <x v="9"/>
    </i>
    <i r="1">
      <x v="11"/>
    </i>
    <i>
      <x v="2"/>
      <x v="4"/>
    </i>
    <i r="1">
      <x v="5"/>
    </i>
    <i r="1">
      <x v="6"/>
    </i>
    <i>
      <x v="3"/>
      <x v="7"/>
    </i>
    <i r="1">
      <x v="10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3" hier="-1"/>
  </pageFields>
  <dataFields count="2">
    <dataField name="Sum of SEG_CNT" fld="1" baseField="0" baseItem="0"/>
    <dataField name="Sum of L3MR" fld="5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D5124-8AE2-4B47-9724-1036E7BA3D21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D18" firstHeaderRow="1" firstDataRow="2" firstDataCol="2" rowPageCount="2" colPageCount="1"/>
  <pivotFields count="12"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dataField="1" compact="0" outline="0" showAll="0"/>
    <pivotField compact="0" outline="0" showAll="0"/>
    <pivotField axis="axisPage" compact="0" outline="0" multipleItemSelectionAllowed="1" showAll="0">
      <items count="4">
        <item h="1" x="0"/>
        <item h="1" x="1"/>
        <item x="2"/>
        <item t="default"/>
      </items>
    </pivotField>
    <pivotField axis="axisRow" compact="0" outline="0" showAll="0" defaultSubtotal="0">
      <items count="12">
        <item x="11"/>
        <item x="0"/>
        <item x="1"/>
        <item x="6"/>
        <item x="3"/>
        <item x="4"/>
        <item x="5"/>
        <item x="7"/>
        <item x="8"/>
        <item x="9"/>
        <item x="10"/>
        <item x="2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4"/>
  </rowFields>
  <rowItems count="13">
    <i>
      <x/>
      <x/>
    </i>
    <i r="1">
      <x v="1"/>
    </i>
    <i r="1">
      <x v="2"/>
    </i>
    <i>
      <x v="1"/>
      <x v="3"/>
    </i>
    <i r="1">
      <x v="8"/>
    </i>
    <i r="1">
      <x v="9"/>
    </i>
    <i r="1">
      <x v="11"/>
    </i>
    <i>
      <x v="2"/>
      <x v="4"/>
    </i>
    <i r="1">
      <x v="5"/>
    </i>
    <i r="1">
      <x v="6"/>
    </i>
    <i>
      <x v="3"/>
      <x v="7"/>
    </i>
    <i r="1">
      <x v="10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3" hier="-1"/>
  </pageFields>
  <dataFields count="2">
    <dataField name="Sum of SEG_CNT" fld="1" baseField="0" baseItem="0"/>
    <dataField name="Sum of L3MR" fld="5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A2F23-BECB-47BE-BD4F-E3A8EF6413A5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D18" firstHeaderRow="1" firstDataRow="2" firstDataCol="2" rowPageCount="2" colPageCount="1"/>
  <pivotFields count="12"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dataField="1" compact="0" outline="0" showAll="0"/>
    <pivotField compact="0" outline="0" showAll="0"/>
    <pivotField axis="axisPage" compact="0" outline="0" multipleItemSelectionAllowed="1" showAll="0">
      <items count="3">
        <item x="0"/>
        <item h="1" x="1"/>
        <item t="default"/>
      </items>
    </pivotField>
    <pivotField axis="axisRow" compact="0" outline="0" showAll="0">
      <items count="13">
        <item x="11"/>
        <item x="0"/>
        <item x="1"/>
        <item x="3"/>
        <item x="4"/>
        <item x="5"/>
        <item x="6"/>
        <item x="7"/>
        <item x="8"/>
        <item x="9"/>
        <item x="10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4"/>
  </rowFields>
  <rowItems count="13">
    <i>
      <x/>
      <x/>
    </i>
    <i r="1">
      <x v="1"/>
    </i>
    <i r="1">
      <x v="2"/>
    </i>
    <i>
      <x v="1"/>
      <x v="6"/>
    </i>
    <i r="1">
      <x v="8"/>
    </i>
    <i r="1">
      <x v="9"/>
    </i>
    <i r="1">
      <x v="11"/>
    </i>
    <i>
      <x v="2"/>
      <x v="3"/>
    </i>
    <i r="1">
      <x v="4"/>
    </i>
    <i r="1">
      <x v="5"/>
    </i>
    <i>
      <x v="3"/>
      <x v="7"/>
    </i>
    <i r="1">
      <x v="10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3" hier="-1"/>
  </pageFields>
  <dataFields count="2">
    <dataField name="Sum of SEG_CNT" fld="1" baseField="0" baseItem="0"/>
    <dataField name="Sum of L3M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50E3B-BBA2-449D-A274-0F9394EEF694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I10" firstHeaderRow="0" firstDataRow="1" firstDataCol="1" rowPageCount="3" colPageCount="1"/>
  <pivotFields count="12">
    <pivotField axis="axisPage" multipleItemSelectionAllowed="1" showAll="0">
      <items count="4">
        <item x="0"/>
        <item h="1" x="1"/>
        <item h="1" x="2"/>
        <item t="default"/>
      </items>
    </pivotField>
    <pivotField dataField="1" showAll="0"/>
    <pivotField dataField="1" showAll="0"/>
    <pivotField axis="axisPage" multipleItemSelectionAllowed="1" showAll="0">
      <items count="3">
        <item x="0"/>
        <item h="1" x="1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0" hier="-1"/>
    <pageField fld="4" hier="-1"/>
    <pageField fld="3" hier="-1"/>
  </pageFields>
  <dataFields count="8">
    <dataField name="Sum of SEG_CNT" fld="1" baseField="0" baseItem="0"/>
    <dataField name="Sum of L3MR" fld="5" baseField="0" baseItem="0"/>
    <dataField name="Sum of ARPU" fld="2" baseField="0" baseItem="0"/>
    <dataField name="Sum of Dola_7inc" fld="6" baseField="0" baseItem="0"/>
    <dataField name="Sum of Dola_15inc" fld="7" baseField="0" baseItem="0"/>
    <dataField name="Sum of Dola_30inc" fld="8" baseField="0" baseItem="0"/>
    <dataField name="Sum of Dola_60inc" fld="9" baseField="0" baseItem="0"/>
    <dataField name="Sum of Dola_90inc" fld="10" baseField="0" baseItem="0"/>
  </dataFields>
  <formats count="1">
    <format dxfId="3">
      <pivotArea collapsedLevelsAreSubtotals="1" fieldPosition="0">
        <references count="1"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pivotTable" Target="../pivotTables/pivotTable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73FD-FE65-4CC1-BFBD-B79EB0971B63}">
  <dimension ref="A1:K25"/>
  <sheetViews>
    <sheetView workbookViewId="0">
      <selection activeCell="B1" sqref="B1"/>
    </sheetView>
  </sheetViews>
  <sheetFormatPr defaultColWidth="8.90625" defaultRowHeight="12.5" x14ac:dyDescent="0.25"/>
  <cols>
    <col min="1" max="16384" width="8.90625" style="1"/>
  </cols>
  <sheetData>
    <row r="1" spans="1:11" x14ac:dyDescent="0.25">
      <c r="A1" s="2" t="s">
        <v>26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25">
      <c r="A2" s="1" t="s">
        <v>29</v>
      </c>
      <c r="B2" s="1">
        <v>5032625</v>
      </c>
      <c r="C2" s="1">
        <v>3.0268629849009199</v>
      </c>
      <c r="D2" s="1" t="s">
        <v>0</v>
      </c>
      <c r="E2" s="1" t="s">
        <v>1</v>
      </c>
      <c r="F2" s="1">
        <v>15233066.329387</v>
      </c>
      <c r="G2" s="1">
        <v>3661536</v>
      </c>
      <c r="H2" s="1">
        <v>3063964</v>
      </c>
      <c r="I2" s="1">
        <v>2470156</v>
      </c>
      <c r="J2" s="1">
        <v>1289436</v>
      </c>
      <c r="K2" s="1">
        <v>592383</v>
      </c>
    </row>
    <row r="3" spans="1:11" x14ac:dyDescent="0.25">
      <c r="A3" s="1" t="s">
        <v>29</v>
      </c>
      <c r="B3" s="1">
        <v>3298805</v>
      </c>
      <c r="C3" s="1">
        <v>18.872790259343599</v>
      </c>
      <c r="D3" s="1" t="s">
        <v>0</v>
      </c>
      <c r="E3" s="1" t="s">
        <v>2</v>
      </c>
      <c r="F3" s="1">
        <v>62257654.871474102</v>
      </c>
      <c r="G3" s="1">
        <v>1376410</v>
      </c>
      <c r="H3" s="1">
        <v>1034598</v>
      </c>
      <c r="I3" s="1">
        <v>842454</v>
      </c>
      <c r="J3" s="1">
        <v>515266</v>
      </c>
      <c r="K3" s="1">
        <v>245774</v>
      </c>
    </row>
    <row r="4" spans="1:11" x14ac:dyDescent="0.25">
      <c r="A4" s="1" t="s">
        <v>29</v>
      </c>
      <c r="B4" s="1">
        <v>980348</v>
      </c>
      <c r="C4" s="1">
        <v>111.885561848672</v>
      </c>
      <c r="D4" s="1" t="s">
        <v>0</v>
      </c>
      <c r="E4" s="1" t="s">
        <v>3</v>
      </c>
      <c r="F4" s="1">
        <v>109686786.787222</v>
      </c>
      <c r="G4" s="1">
        <v>87802</v>
      </c>
      <c r="H4" s="1">
        <v>64375</v>
      </c>
      <c r="I4" s="1">
        <v>53320</v>
      </c>
      <c r="J4" s="1">
        <v>42025</v>
      </c>
      <c r="K4" s="1">
        <v>24375</v>
      </c>
    </row>
    <row r="5" spans="1:11" x14ac:dyDescent="0.25">
      <c r="A5" s="1" t="s">
        <v>29</v>
      </c>
      <c r="B5" s="1">
        <v>743688</v>
      </c>
      <c r="C5" s="1">
        <v>136.96186497408499</v>
      </c>
      <c r="D5" s="1" t="s">
        <v>0</v>
      </c>
      <c r="E5" s="1" t="s">
        <v>4</v>
      </c>
      <c r="F5" s="1">
        <v>101856895.43884701</v>
      </c>
      <c r="G5" s="1">
        <v>54338</v>
      </c>
      <c r="H5" s="1">
        <v>40393</v>
      </c>
      <c r="I5" s="1">
        <v>33506</v>
      </c>
      <c r="J5" s="1">
        <v>26770</v>
      </c>
      <c r="K5" s="1">
        <v>15858</v>
      </c>
    </row>
    <row r="6" spans="1:11" x14ac:dyDescent="0.25">
      <c r="A6" s="1" t="s">
        <v>29</v>
      </c>
      <c r="B6" s="1">
        <v>1038327</v>
      </c>
      <c r="C6" s="1">
        <v>173.089288936283</v>
      </c>
      <c r="D6" s="1" t="s">
        <v>0</v>
      </c>
      <c r="E6" s="1" t="s">
        <v>5</v>
      </c>
      <c r="F6" s="1">
        <v>179723282.11334401</v>
      </c>
      <c r="G6" s="1">
        <v>58952</v>
      </c>
      <c r="H6" s="1">
        <v>44102</v>
      </c>
      <c r="I6" s="1">
        <v>36800</v>
      </c>
      <c r="J6" s="1">
        <v>29557</v>
      </c>
      <c r="K6" s="1">
        <v>17554</v>
      </c>
    </row>
    <row r="7" spans="1:11" x14ac:dyDescent="0.25">
      <c r="A7" s="1" t="s">
        <v>29</v>
      </c>
      <c r="B7" s="1">
        <v>1151897</v>
      </c>
      <c r="C7" s="1">
        <v>243.88597733105499</v>
      </c>
      <c r="D7" s="1" t="s">
        <v>0</v>
      </c>
      <c r="E7" s="1" t="s">
        <v>6</v>
      </c>
      <c r="F7" s="1">
        <v>280931525.62971002</v>
      </c>
      <c r="G7" s="1">
        <v>45427</v>
      </c>
      <c r="H7" s="1">
        <v>34570</v>
      </c>
      <c r="I7" s="1">
        <v>29041</v>
      </c>
      <c r="J7" s="1">
        <v>23701</v>
      </c>
      <c r="K7" s="1">
        <v>14379</v>
      </c>
    </row>
    <row r="8" spans="1:11" x14ac:dyDescent="0.25">
      <c r="A8" s="1" t="s">
        <v>29</v>
      </c>
      <c r="B8" s="1">
        <v>2113221</v>
      </c>
      <c r="C8" s="1">
        <v>39.403407283756799</v>
      </c>
      <c r="D8" s="1" t="s">
        <v>0</v>
      </c>
      <c r="E8" s="1" t="s">
        <v>7</v>
      </c>
      <c r="F8" s="1">
        <v>83268107.743587896</v>
      </c>
      <c r="G8" s="1">
        <v>522920</v>
      </c>
      <c r="H8" s="1">
        <v>377627</v>
      </c>
      <c r="I8" s="1">
        <v>306964</v>
      </c>
      <c r="J8" s="1">
        <v>217186</v>
      </c>
      <c r="K8" s="1">
        <v>110485</v>
      </c>
    </row>
    <row r="9" spans="1:11" x14ac:dyDescent="0.25">
      <c r="A9" s="1" t="s">
        <v>29</v>
      </c>
      <c r="B9" s="1">
        <v>926506</v>
      </c>
      <c r="C9" s="1">
        <v>381.768885834873</v>
      </c>
      <c r="D9" s="1" t="s">
        <v>0</v>
      </c>
      <c r="E9" s="1" t="s">
        <v>8</v>
      </c>
      <c r="F9" s="1">
        <v>353711163.33932501</v>
      </c>
      <c r="G9" s="1">
        <v>22960</v>
      </c>
      <c r="H9" s="1">
        <v>17694</v>
      </c>
      <c r="I9" s="1">
        <v>14845</v>
      </c>
      <c r="J9" s="1">
        <v>12234</v>
      </c>
      <c r="K9" s="1">
        <v>7520</v>
      </c>
    </row>
    <row r="10" spans="1:11" x14ac:dyDescent="0.25">
      <c r="A10" s="1" t="s">
        <v>29</v>
      </c>
      <c r="B10" s="1">
        <v>1867594</v>
      </c>
      <c r="C10" s="1">
        <v>61.759736222406801</v>
      </c>
      <c r="D10" s="1" t="s">
        <v>0</v>
      </c>
      <c r="E10" s="1" t="s">
        <v>9</v>
      </c>
      <c r="F10" s="1">
        <v>115342112.81054901</v>
      </c>
      <c r="G10" s="1">
        <v>308758</v>
      </c>
      <c r="H10" s="1">
        <v>222527</v>
      </c>
      <c r="I10" s="1">
        <v>182531</v>
      </c>
      <c r="J10" s="1">
        <v>136874</v>
      </c>
      <c r="K10" s="1">
        <v>74142</v>
      </c>
    </row>
    <row r="11" spans="1:11" x14ac:dyDescent="0.25">
      <c r="A11" s="1" t="s">
        <v>29</v>
      </c>
      <c r="B11" s="1">
        <v>1327877</v>
      </c>
      <c r="C11" s="1">
        <v>86.844732345164303</v>
      </c>
      <c r="D11" s="1" t="s">
        <v>0</v>
      </c>
      <c r="E11" s="1" t="s">
        <v>10</v>
      </c>
      <c r="F11" s="1">
        <v>115319122.652299</v>
      </c>
      <c r="G11" s="1">
        <v>156000</v>
      </c>
      <c r="H11" s="1">
        <v>113423</v>
      </c>
      <c r="I11" s="1">
        <v>93285</v>
      </c>
      <c r="J11" s="1">
        <v>72198</v>
      </c>
      <c r="K11" s="1">
        <v>40586</v>
      </c>
    </row>
    <row r="12" spans="1:11" x14ac:dyDescent="0.25">
      <c r="A12" s="1" t="s">
        <v>29</v>
      </c>
      <c r="B12" s="1">
        <v>695587</v>
      </c>
      <c r="C12" s="1">
        <v>834.03351926004098</v>
      </c>
      <c r="D12" s="1" t="s">
        <v>0</v>
      </c>
      <c r="E12" s="1" t="s">
        <v>11</v>
      </c>
      <c r="F12" s="1">
        <v>580142873.56153405</v>
      </c>
      <c r="G12" s="1">
        <v>9021</v>
      </c>
      <c r="H12" s="1">
        <v>7169</v>
      </c>
      <c r="I12" s="1">
        <v>6082</v>
      </c>
      <c r="J12" s="1">
        <v>5159</v>
      </c>
      <c r="K12" s="1">
        <v>3288</v>
      </c>
    </row>
    <row r="13" spans="1:11" x14ac:dyDescent="0.25">
      <c r="A13" s="1" t="s">
        <v>29</v>
      </c>
      <c r="B13" s="1">
        <v>47426</v>
      </c>
      <c r="C13" s="1">
        <v>-13.0585606049607</v>
      </c>
      <c r="D13" s="1" t="s">
        <v>0</v>
      </c>
      <c r="E13" s="1" t="s">
        <v>12</v>
      </c>
      <c r="F13" s="1">
        <v>-619315.29525087005</v>
      </c>
      <c r="G13" s="1">
        <v>32361</v>
      </c>
      <c r="H13" s="1">
        <v>28683</v>
      </c>
      <c r="I13" s="1">
        <v>20757</v>
      </c>
      <c r="J13" s="1">
        <v>12003</v>
      </c>
      <c r="K13" s="1">
        <v>5646</v>
      </c>
    </row>
    <row r="14" spans="1:11" x14ac:dyDescent="0.25">
      <c r="A14" s="1" t="s">
        <v>29</v>
      </c>
      <c r="B14" s="1">
        <v>3066233</v>
      </c>
      <c r="C14" s="1">
        <v>2.4750515626494001</v>
      </c>
      <c r="D14" s="1" t="s">
        <v>13</v>
      </c>
      <c r="E14" s="1" t="s">
        <v>1</v>
      </c>
      <c r="F14" s="1">
        <v>7589084.7780971602</v>
      </c>
      <c r="G14" s="1">
        <v>2370225</v>
      </c>
      <c r="H14" s="1">
        <v>2147513</v>
      </c>
      <c r="I14" s="1">
        <v>1996016</v>
      </c>
      <c r="J14" s="1">
        <v>1421849</v>
      </c>
      <c r="K14" s="1">
        <v>700109</v>
      </c>
    </row>
    <row r="15" spans="1:11" x14ac:dyDescent="0.25">
      <c r="A15" s="1" t="s">
        <v>29</v>
      </c>
      <c r="B15" s="1">
        <v>1366795</v>
      </c>
      <c r="C15" s="1">
        <v>15.998628177395</v>
      </c>
      <c r="D15" s="1" t="s">
        <v>13</v>
      </c>
      <c r="E15" s="1" t="s">
        <v>2</v>
      </c>
      <c r="F15" s="1">
        <v>21866844.9997226</v>
      </c>
      <c r="G15" s="1">
        <v>794249</v>
      </c>
      <c r="H15" s="1">
        <v>711927</v>
      </c>
      <c r="I15" s="1">
        <v>667121</v>
      </c>
      <c r="J15" s="1">
        <v>489514</v>
      </c>
      <c r="K15" s="1">
        <v>246860</v>
      </c>
    </row>
    <row r="16" spans="1:11" x14ac:dyDescent="0.25">
      <c r="A16" s="1" t="s">
        <v>29</v>
      </c>
      <c r="B16" s="1">
        <v>73917</v>
      </c>
      <c r="C16" s="1">
        <v>111.467852177252</v>
      </c>
      <c r="D16" s="1" t="s">
        <v>13</v>
      </c>
      <c r="E16" s="1" t="s">
        <v>3</v>
      </c>
      <c r="F16" s="1">
        <v>8239369.2293859497</v>
      </c>
      <c r="G16" s="1">
        <v>14059</v>
      </c>
      <c r="H16" s="1">
        <v>11953</v>
      </c>
      <c r="I16" s="1">
        <v>10689</v>
      </c>
      <c r="J16" s="1">
        <v>9253</v>
      </c>
      <c r="K16" s="1">
        <v>5643</v>
      </c>
    </row>
    <row r="17" spans="1:11" x14ac:dyDescent="0.25">
      <c r="A17" s="1" t="s">
        <v>29</v>
      </c>
      <c r="B17" s="1">
        <v>47176</v>
      </c>
      <c r="C17" s="1">
        <v>136.60784454313401</v>
      </c>
      <c r="D17" s="1" t="s">
        <v>13</v>
      </c>
      <c r="E17" s="1" t="s">
        <v>4</v>
      </c>
      <c r="F17" s="1">
        <v>6444611.6741668899</v>
      </c>
      <c r="G17" s="1">
        <v>8353</v>
      </c>
      <c r="H17" s="1">
        <v>7132</v>
      </c>
      <c r="I17" s="1">
        <v>6445</v>
      </c>
      <c r="J17" s="1">
        <v>5603</v>
      </c>
      <c r="K17" s="1">
        <v>3333</v>
      </c>
    </row>
    <row r="18" spans="1:11" x14ac:dyDescent="0.25">
      <c r="A18" s="1" t="s">
        <v>29</v>
      </c>
      <c r="B18" s="1">
        <v>52753</v>
      </c>
      <c r="C18" s="1">
        <v>171.840088023128</v>
      </c>
      <c r="D18" s="1" t="s">
        <v>13</v>
      </c>
      <c r="E18" s="1" t="s">
        <v>5</v>
      </c>
      <c r="F18" s="1">
        <v>9065080.1634841003</v>
      </c>
      <c r="G18" s="1">
        <v>8236</v>
      </c>
      <c r="H18" s="1">
        <v>7151</v>
      </c>
      <c r="I18" s="1">
        <v>6507</v>
      </c>
      <c r="J18" s="1">
        <v>5613</v>
      </c>
      <c r="K18" s="1">
        <v>3342</v>
      </c>
    </row>
    <row r="19" spans="1:11" x14ac:dyDescent="0.25">
      <c r="A19" s="1" t="s">
        <v>29</v>
      </c>
      <c r="B19" s="1">
        <v>42697</v>
      </c>
      <c r="C19" s="1">
        <v>240.61936633346099</v>
      </c>
      <c r="D19" s="1" t="s">
        <v>13</v>
      </c>
      <c r="E19" s="1" t="s">
        <v>6</v>
      </c>
      <c r="F19" s="1">
        <v>10273725.084339701</v>
      </c>
      <c r="G19" s="1">
        <v>5903</v>
      </c>
      <c r="H19" s="1">
        <v>5196</v>
      </c>
      <c r="I19" s="1">
        <v>4759</v>
      </c>
      <c r="J19" s="1">
        <v>4255</v>
      </c>
      <c r="K19" s="1">
        <v>2578</v>
      </c>
    </row>
    <row r="20" spans="1:11" x14ac:dyDescent="0.25">
      <c r="A20" s="1" t="s">
        <v>29</v>
      </c>
      <c r="B20" s="1">
        <v>396950</v>
      </c>
      <c r="C20" s="1">
        <v>38.6586015292364</v>
      </c>
      <c r="D20" s="1" t="s">
        <v>13</v>
      </c>
      <c r="E20" s="1" t="s">
        <v>7</v>
      </c>
      <c r="F20" s="1">
        <v>15345531.877030401</v>
      </c>
      <c r="G20" s="1">
        <v>130357</v>
      </c>
      <c r="H20" s="1">
        <v>108221</v>
      </c>
      <c r="I20" s="1">
        <v>96222</v>
      </c>
      <c r="J20" s="1">
        <v>78342</v>
      </c>
      <c r="K20" s="1">
        <v>44762</v>
      </c>
    </row>
    <row r="21" spans="1:11" x14ac:dyDescent="0.25">
      <c r="A21" s="1" t="s">
        <v>29</v>
      </c>
      <c r="B21" s="1">
        <v>22555</v>
      </c>
      <c r="C21" s="1">
        <v>375.21275528304301</v>
      </c>
      <c r="D21" s="1" t="s">
        <v>13</v>
      </c>
      <c r="E21" s="1" t="s">
        <v>8</v>
      </c>
      <c r="F21" s="1">
        <v>8462923.6954090502</v>
      </c>
      <c r="G21" s="1">
        <v>2472</v>
      </c>
      <c r="H21" s="1">
        <v>2165</v>
      </c>
      <c r="I21" s="1">
        <v>1974</v>
      </c>
      <c r="J21" s="1">
        <v>1739</v>
      </c>
      <c r="K21" s="1">
        <v>1053</v>
      </c>
    </row>
    <row r="22" spans="1:11" x14ac:dyDescent="0.25">
      <c r="A22" s="1" t="s">
        <v>29</v>
      </c>
      <c r="B22" s="1">
        <v>243173</v>
      </c>
      <c r="C22" s="1">
        <v>61.080254841759498</v>
      </c>
      <c r="D22" s="1" t="s">
        <v>13</v>
      </c>
      <c r="E22" s="1" t="s">
        <v>9</v>
      </c>
      <c r="F22" s="1">
        <v>14853068.810635099</v>
      </c>
      <c r="G22" s="1">
        <v>63181</v>
      </c>
      <c r="H22" s="1">
        <v>52619</v>
      </c>
      <c r="I22" s="1">
        <v>46989</v>
      </c>
      <c r="J22" s="1">
        <v>39309</v>
      </c>
      <c r="K22" s="1">
        <v>23230</v>
      </c>
    </row>
    <row r="23" spans="1:11" x14ac:dyDescent="0.25">
      <c r="A23" s="1" t="s">
        <v>29</v>
      </c>
      <c r="B23" s="1">
        <v>127554</v>
      </c>
      <c r="C23" s="1">
        <v>86.281513667170202</v>
      </c>
      <c r="D23" s="1" t="s">
        <v>13</v>
      </c>
      <c r="E23" s="1" t="s">
        <v>10</v>
      </c>
      <c r="F23" s="1">
        <v>11005552.194302199</v>
      </c>
      <c r="G23" s="1">
        <v>27439</v>
      </c>
      <c r="H23" s="1">
        <v>23070</v>
      </c>
      <c r="I23" s="1">
        <v>20598</v>
      </c>
      <c r="J23" s="1">
        <v>17559</v>
      </c>
      <c r="K23" s="1">
        <v>10451</v>
      </c>
    </row>
    <row r="24" spans="1:11" x14ac:dyDescent="0.25">
      <c r="A24" s="1" t="s">
        <v>29</v>
      </c>
      <c r="B24" s="1">
        <v>10115</v>
      </c>
      <c r="C24" s="1">
        <v>806.79742878911304</v>
      </c>
      <c r="D24" s="1" t="s">
        <v>13</v>
      </c>
      <c r="E24" s="1" t="s">
        <v>11</v>
      </c>
      <c r="F24" s="1">
        <v>8160755.9922018796</v>
      </c>
      <c r="G24" s="1">
        <v>804</v>
      </c>
      <c r="H24" s="1">
        <v>718</v>
      </c>
      <c r="I24" s="1">
        <v>660</v>
      </c>
      <c r="J24" s="1">
        <v>550</v>
      </c>
      <c r="K24" s="1">
        <v>332</v>
      </c>
    </row>
    <row r="25" spans="1:11" x14ac:dyDescent="0.25">
      <c r="A25" s="1" t="s">
        <v>29</v>
      </c>
      <c r="B25" s="1">
        <v>94481</v>
      </c>
      <c r="C25" s="1">
        <v>-1.6438564902331601</v>
      </c>
      <c r="D25" s="1" t="s">
        <v>13</v>
      </c>
      <c r="E25" s="1" t="s">
        <v>12</v>
      </c>
      <c r="F25" s="1">
        <v>-155313.20505371899</v>
      </c>
      <c r="G25" s="1">
        <v>35353</v>
      </c>
      <c r="H25" s="1">
        <v>33352</v>
      </c>
      <c r="I25" s="1">
        <v>31989</v>
      </c>
      <c r="J25" s="1">
        <v>25745</v>
      </c>
      <c r="K25" s="1">
        <v>15425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A371-7C86-416F-AB1A-A1F32AA5CB31}">
  <dimension ref="A1:V24"/>
  <sheetViews>
    <sheetView zoomScale="80" zoomScaleNormal="80" workbookViewId="0">
      <selection activeCell="L12" sqref="L12:L15"/>
    </sheetView>
  </sheetViews>
  <sheetFormatPr defaultRowHeight="14.5" x14ac:dyDescent="0.35"/>
  <cols>
    <col min="1" max="1" width="12.36328125" bestFit="1" customWidth="1"/>
    <col min="2" max="2" width="14.7265625" bestFit="1" customWidth="1"/>
    <col min="3" max="3" width="15.36328125" bestFit="1" customWidth="1"/>
    <col min="4" max="7" width="16.36328125" bestFit="1" customWidth="1"/>
  </cols>
  <sheetData>
    <row r="1" spans="1:22" x14ac:dyDescent="0.35">
      <c r="A1" s="5" t="s">
        <v>16</v>
      </c>
      <c r="B1" t="s">
        <v>0</v>
      </c>
    </row>
    <row r="3" spans="1:22" x14ac:dyDescent="0.35">
      <c r="A3" s="5" t="s">
        <v>36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s="8" t="s">
        <v>45</v>
      </c>
      <c r="I3" s="8" t="s">
        <v>46</v>
      </c>
      <c r="J3" s="8" t="s">
        <v>47</v>
      </c>
      <c r="K3" s="8" t="s">
        <v>48</v>
      </c>
      <c r="L3" s="8" t="s">
        <v>49</v>
      </c>
    </row>
    <row r="4" spans="1:22" x14ac:dyDescent="0.35">
      <c r="A4" s="6" t="s">
        <v>29</v>
      </c>
      <c r="B4" s="7">
        <v>19223901</v>
      </c>
      <c r="C4" s="7">
        <v>6336485</v>
      </c>
      <c r="D4" s="7">
        <v>5049125</v>
      </c>
      <c r="E4" s="7">
        <v>4089741</v>
      </c>
      <c r="F4" s="7">
        <v>2382409</v>
      </c>
      <c r="G4" s="7">
        <v>1151990</v>
      </c>
      <c r="H4" s="9">
        <f>C4/$B4</f>
        <v>0.32961494131706148</v>
      </c>
      <c r="I4" s="9">
        <f>D4/$B4</f>
        <v>0.26264830431659009</v>
      </c>
      <c r="J4" s="9">
        <f t="shared" ref="I4:L6" si="0">E4/$B4</f>
        <v>0.2127425125628768</v>
      </c>
      <c r="K4" s="9">
        <f t="shared" si="0"/>
        <v>0.12392952918348882</v>
      </c>
      <c r="L4" s="9">
        <f t="shared" si="0"/>
        <v>5.9924882051775027E-2</v>
      </c>
      <c r="N4" s="9">
        <v>0.32961494131706148</v>
      </c>
      <c r="O4" s="9">
        <v>0.26264830431659009</v>
      </c>
      <c r="P4" s="9">
        <v>0.2127425125628768</v>
      </c>
      <c r="Q4" s="11">
        <v>0.12392952918348882</v>
      </c>
      <c r="R4" s="11">
        <v>5.9924882051775027E-2</v>
      </c>
      <c r="T4" s="9">
        <v>0.32961494131706148</v>
      </c>
      <c r="U4" s="9">
        <v>0.31472148305712511</v>
      </c>
      <c r="V4" s="9">
        <v>0.31733614407625427</v>
      </c>
    </row>
    <row r="5" spans="1:22" x14ac:dyDescent="0.35">
      <c r="A5" s="6" t="s">
        <v>28</v>
      </c>
      <c r="B5" s="7">
        <v>19324731</v>
      </c>
      <c r="C5" s="7">
        <v>6081908</v>
      </c>
      <c r="D5" s="7">
        <v>5017490</v>
      </c>
      <c r="E5" s="7">
        <v>4101148</v>
      </c>
      <c r="F5" s="7">
        <v>2280117</v>
      </c>
      <c r="G5" s="7">
        <v>1116228</v>
      </c>
      <c r="H5" s="9">
        <f t="shared" ref="H5:H6" si="1">C5/$B5</f>
        <v>0.31472148305712511</v>
      </c>
      <c r="I5" s="9">
        <f t="shared" si="0"/>
        <v>0.25964087158574162</v>
      </c>
      <c r="J5" s="9">
        <f t="shared" si="0"/>
        <v>0.21222277298452433</v>
      </c>
      <c r="K5" s="9">
        <f t="shared" si="0"/>
        <v>0.11798958546952089</v>
      </c>
      <c r="L5" s="9">
        <f t="shared" si="0"/>
        <v>5.7761631973040142E-2</v>
      </c>
      <c r="N5" s="9">
        <v>0.31472148305712511</v>
      </c>
      <c r="O5" s="9">
        <v>0.25964087158574162</v>
      </c>
      <c r="P5" s="9">
        <v>0.21222277298452433</v>
      </c>
      <c r="Q5" s="11">
        <v>0.11798958546952089</v>
      </c>
      <c r="R5" s="11">
        <v>5.7761631973040142E-2</v>
      </c>
      <c r="T5" s="9">
        <v>0.26264830431659009</v>
      </c>
      <c r="U5" s="9">
        <v>0.25964087158574162</v>
      </c>
      <c r="V5" s="9">
        <v>0.25593666567066964</v>
      </c>
    </row>
    <row r="6" spans="1:22" x14ac:dyDescent="0.35">
      <c r="A6" s="6" t="s">
        <v>27</v>
      </c>
      <c r="B6" s="7">
        <v>19133257</v>
      </c>
      <c r="C6" s="7">
        <v>6071674</v>
      </c>
      <c r="D6" s="7">
        <v>4896902</v>
      </c>
      <c r="E6" s="7">
        <v>3872966</v>
      </c>
      <c r="F6" s="7">
        <v>2242815</v>
      </c>
      <c r="G6" s="7">
        <v>1119006</v>
      </c>
      <c r="H6" s="9">
        <f t="shared" si="1"/>
        <v>0.31733614407625427</v>
      </c>
      <c r="I6" s="9">
        <f t="shared" si="0"/>
        <v>0.25593666567066964</v>
      </c>
      <c r="J6" s="9">
        <f t="shared" si="0"/>
        <v>0.20242063335061042</v>
      </c>
      <c r="K6" s="9">
        <f t="shared" si="0"/>
        <v>0.11722076382499853</v>
      </c>
      <c r="L6" s="9">
        <f t="shared" si="0"/>
        <v>5.8484867474471285E-2</v>
      </c>
      <c r="N6" s="9">
        <v>0.31733614407625427</v>
      </c>
      <c r="O6" s="9">
        <v>0.25593666567066964</v>
      </c>
      <c r="P6" s="9">
        <v>0.20242063335061042</v>
      </c>
      <c r="Q6" s="11">
        <v>0.11722076382499853</v>
      </c>
      <c r="R6" s="11">
        <v>5.8484867474471285E-2</v>
      </c>
      <c r="T6" s="9">
        <v>0.2127425125628768</v>
      </c>
      <c r="U6" s="9">
        <v>0.21222277298452433</v>
      </c>
      <c r="V6" s="9">
        <v>0.20242063335061042</v>
      </c>
    </row>
    <row r="7" spans="1:22" x14ac:dyDescent="0.35">
      <c r="A7" s="6" t="s">
        <v>37</v>
      </c>
      <c r="B7" s="7">
        <v>57681889</v>
      </c>
      <c r="C7" s="7">
        <v>18490067</v>
      </c>
      <c r="D7" s="7">
        <v>14963517</v>
      </c>
      <c r="E7" s="7">
        <v>12063855</v>
      </c>
      <c r="F7" s="7">
        <v>6905341</v>
      </c>
      <c r="G7" s="7">
        <v>3387224</v>
      </c>
      <c r="H7" s="11">
        <f>C7/$B$7</f>
        <v>0.32055238343529285</v>
      </c>
      <c r="I7" s="11">
        <f t="shared" ref="I7:L7" si="2">D7/$B$7</f>
        <v>0.25941447583313371</v>
      </c>
      <c r="J7" s="11">
        <f t="shared" si="2"/>
        <v>0.20914458956085852</v>
      </c>
      <c r="K7" s="11">
        <f t="shared" si="2"/>
        <v>0.11971419659990677</v>
      </c>
      <c r="L7" s="11">
        <f t="shared" si="2"/>
        <v>5.8722487399814526E-2</v>
      </c>
      <c r="N7" s="9"/>
      <c r="O7" s="9"/>
      <c r="P7" s="9"/>
      <c r="T7" s="11">
        <v>0.12392952918348882</v>
      </c>
      <c r="U7" s="11">
        <v>0.11798958546952089</v>
      </c>
      <c r="V7" s="11">
        <v>0.11722076382499853</v>
      </c>
    </row>
    <row r="8" spans="1:22" x14ac:dyDescent="0.35">
      <c r="N8" s="9"/>
      <c r="O8" s="9"/>
      <c r="P8" s="9"/>
      <c r="T8" s="11">
        <v>5.9924882051775027E-2</v>
      </c>
      <c r="U8" s="11">
        <v>5.7761631973040142E-2</v>
      </c>
      <c r="V8" s="11">
        <v>5.8484867474471285E-2</v>
      </c>
    </row>
    <row r="9" spans="1:22" x14ac:dyDescent="0.35">
      <c r="A9" s="5" t="s">
        <v>16</v>
      </c>
      <c r="B9" t="s">
        <v>13</v>
      </c>
    </row>
    <row r="11" spans="1:22" x14ac:dyDescent="0.35">
      <c r="A11" s="5" t="s">
        <v>36</v>
      </c>
      <c r="B11" t="s">
        <v>39</v>
      </c>
      <c r="C11" t="s">
        <v>40</v>
      </c>
      <c r="D11" t="s">
        <v>41</v>
      </c>
      <c r="E11" t="s">
        <v>42</v>
      </c>
      <c r="F11" t="s">
        <v>43</v>
      </c>
      <c r="G11" t="s">
        <v>44</v>
      </c>
      <c r="H11" s="10" t="s">
        <v>45</v>
      </c>
      <c r="I11" s="10" t="s">
        <v>46</v>
      </c>
      <c r="J11" s="10" t="s">
        <v>47</v>
      </c>
      <c r="K11" s="10" t="s">
        <v>48</v>
      </c>
      <c r="L11" s="10" t="s">
        <v>49</v>
      </c>
    </row>
    <row r="12" spans="1:22" x14ac:dyDescent="0.35">
      <c r="A12" s="6" t="s">
        <v>29</v>
      </c>
      <c r="B12" s="7">
        <v>5544399</v>
      </c>
      <c r="C12" s="7">
        <v>3460631</v>
      </c>
      <c r="D12" s="7">
        <v>3111017</v>
      </c>
      <c r="E12" s="7">
        <v>2889969</v>
      </c>
      <c r="F12" s="7">
        <v>2099331</v>
      </c>
      <c r="G12" s="7">
        <v>1057118</v>
      </c>
      <c r="H12" s="9">
        <f>C12/$B12</f>
        <v>0.62416701972567268</v>
      </c>
      <c r="I12" s="9">
        <f>D12/$B12</f>
        <v>0.56110986961796938</v>
      </c>
      <c r="J12" s="9">
        <f t="shared" ref="J12:J14" si="3">E12/$B12</f>
        <v>0.52124116608490834</v>
      </c>
      <c r="K12" s="9">
        <f t="shared" ref="K12:K14" si="4">F12/$B12</f>
        <v>0.37863995718922827</v>
      </c>
      <c r="L12" s="9">
        <f t="shared" ref="L12:L14" si="5">G12/$B12</f>
        <v>0.1906641278883428</v>
      </c>
      <c r="N12" s="11">
        <v>0.62416701972567268</v>
      </c>
      <c r="O12" s="11">
        <v>0.56110986961796938</v>
      </c>
      <c r="P12" s="11">
        <v>0.52124116608490834</v>
      </c>
      <c r="Q12" s="11">
        <v>0.37863995718922827</v>
      </c>
      <c r="R12" s="11">
        <v>0.1906641278883428</v>
      </c>
      <c r="T12" s="11">
        <v>0.62416701972567268</v>
      </c>
      <c r="U12" s="11">
        <v>0.60932293369945267</v>
      </c>
      <c r="V12" s="11">
        <v>0.61814571573245014</v>
      </c>
    </row>
    <row r="13" spans="1:22" x14ac:dyDescent="0.35">
      <c r="A13" s="6" t="s">
        <v>28</v>
      </c>
      <c r="B13" s="7">
        <v>5553016</v>
      </c>
      <c r="C13" s="7">
        <v>3383580</v>
      </c>
      <c r="D13" s="7">
        <v>3103684</v>
      </c>
      <c r="E13" s="7">
        <v>2899290</v>
      </c>
      <c r="F13" s="7">
        <v>2077337</v>
      </c>
      <c r="G13" s="7">
        <v>1090953</v>
      </c>
      <c r="H13" s="9">
        <f t="shared" ref="H13:H14" si="6">C13/$B13</f>
        <v>0.60932293369945267</v>
      </c>
      <c r="I13" s="9">
        <f t="shared" ref="I13:I14" si="7">D13/$B13</f>
        <v>0.55891861287631805</v>
      </c>
      <c r="J13" s="9">
        <f t="shared" si="3"/>
        <v>0.52211086731966916</v>
      </c>
      <c r="K13" s="9">
        <f t="shared" si="4"/>
        <v>0.37409166478180506</v>
      </c>
      <c r="L13" s="9">
        <f t="shared" si="5"/>
        <v>0.19646134641067126</v>
      </c>
      <c r="N13" s="11">
        <v>0.60932293369945267</v>
      </c>
      <c r="O13" s="11">
        <v>0.55891861287631805</v>
      </c>
      <c r="P13" s="11">
        <v>0.52211086731966916</v>
      </c>
      <c r="Q13" s="11">
        <v>0.37409166478180506</v>
      </c>
      <c r="R13" s="11">
        <v>0.19646134641067126</v>
      </c>
      <c r="T13" s="11">
        <v>0.56110986961796938</v>
      </c>
      <c r="U13" s="11">
        <v>0.55891861287631805</v>
      </c>
      <c r="V13" s="11">
        <v>0.56362314320555307</v>
      </c>
    </row>
    <row r="14" spans="1:22" x14ac:dyDescent="0.35">
      <c r="A14" s="6" t="s">
        <v>27</v>
      </c>
      <c r="B14" s="7">
        <v>5553388</v>
      </c>
      <c r="C14" s="7">
        <v>3432803</v>
      </c>
      <c r="D14" s="7">
        <v>3130018</v>
      </c>
      <c r="E14" s="7">
        <v>2879777</v>
      </c>
      <c r="F14" s="7">
        <v>2128290</v>
      </c>
      <c r="G14" s="7">
        <v>1109255</v>
      </c>
      <c r="H14" s="9">
        <f t="shared" si="6"/>
        <v>0.61814571573245014</v>
      </c>
      <c r="I14" s="9">
        <f t="shared" si="7"/>
        <v>0.56362314320555307</v>
      </c>
      <c r="J14" s="9">
        <f t="shared" si="3"/>
        <v>0.51856218222101536</v>
      </c>
      <c r="K14" s="9">
        <f t="shared" si="4"/>
        <v>0.38324172559165687</v>
      </c>
      <c r="L14" s="9">
        <f t="shared" si="5"/>
        <v>0.19974383205351401</v>
      </c>
      <c r="N14" s="11">
        <v>0.61814571573245014</v>
      </c>
      <c r="O14" s="11">
        <v>0.56362314320555307</v>
      </c>
      <c r="P14" s="11">
        <v>0.51856218222101536</v>
      </c>
      <c r="Q14" s="11">
        <v>0.38324172559165687</v>
      </c>
      <c r="R14" s="11">
        <v>0.19974383205351401</v>
      </c>
      <c r="T14" s="11">
        <v>0.52124116608490834</v>
      </c>
      <c r="U14" s="11">
        <v>0.52211086731966916</v>
      </c>
      <c r="V14" s="11">
        <v>0.51856218222101536</v>
      </c>
    </row>
    <row r="15" spans="1:22" x14ac:dyDescent="0.35">
      <c r="A15" s="6" t="s">
        <v>37</v>
      </c>
      <c r="B15" s="7">
        <v>16650803</v>
      </c>
      <c r="C15" s="7">
        <v>10277014</v>
      </c>
      <c r="D15" s="7">
        <v>9344719</v>
      </c>
      <c r="E15" s="7">
        <v>8669036</v>
      </c>
      <c r="F15" s="7">
        <v>6304958</v>
      </c>
      <c r="G15" s="7">
        <v>3257326</v>
      </c>
      <c r="H15" s="11">
        <f>C15/$B$15</f>
        <v>0.61720831121478048</v>
      </c>
      <c r="I15" s="11">
        <f t="shared" ref="I15:L15" si="8">D15/$B$15</f>
        <v>0.56121731786749263</v>
      </c>
      <c r="J15" s="11">
        <f t="shared" si="8"/>
        <v>0.52063771338835729</v>
      </c>
      <c r="K15" s="11">
        <f t="shared" si="8"/>
        <v>0.37865789415681633</v>
      </c>
      <c r="L15" s="11">
        <f t="shared" si="8"/>
        <v>0.19562576051136993</v>
      </c>
      <c r="T15" s="11">
        <v>0.37863995718922827</v>
      </c>
      <c r="U15" s="11">
        <v>0.37409166478180506</v>
      </c>
      <c r="V15" s="11">
        <v>0.38324172559165687</v>
      </c>
    </row>
    <row r="16" spans="1:22" x14ac:dyDescent="0.35">
      <c r="T16" s="11">
        <v>0.1906641278883428</v>
      </c>
      <c r="U16" s="11">
        <v>0.19646134641067126</v>
      </c>
      <c r="V16" s="11">
        <v>0.19974383205351401</v>
      </c>
    </row>
    <row r="17" spans="1:22" x14ac:dyDescent="0.35">
      <c r="A17" s="5" t="s">
        <v>16</v>
      </c>
      <c r="B17" t="s">
        <v>81</v>
      </c>
    </row>
    <row r="19" spans="1:22" x14ac:dyDescent="0.35">
      <c r="A19" s="5" t="s">
        <v>36</v>
      </c>
      <c r="B19" t="s">
        <v>39</v>
      </c>
      <c r="C19" t="s">
        <v>40</v>
      </c>
      <c r="D19" t="s">
        <v>41</v>
      </c>
      <c r="E19" t="s">
        <v>42</v>
      </c>
      <c r="F19" t="s">
        <v>43</v>
      </c>
      <c r="G19" t="s">
        <v>44</v>
      </c>
      <c r="H19" s="10" t="s">
        <v>45</v>
      </c>
      <c r="I19" s="10" t="s">
        <v>46</v>
      </c>
      <c r="J19" s="10" t="s">
        <v>47</v>
      </c>
      <c r="K19" s="10" t="s">
        <v>48</v>
      </c>
      <c r="L19" s="10" t="s">
        <v>49</v>
      </c>
    </row>
    <row r="20" spans="1:22" x14ac:dyDescent="0.35">
      <c r="A20" s="6" t="s">
        <v>29</v>
      </c>
      <c r="B20" s="7">
        <v>1556675</v>
      </c>
      <c r="C20" s="7">
        <v>971036</v>
      </c>
      <c r="D20" s="7">
        <v>856287</v>
      </c>
      <c r="E20" s="7">
        <v>696697</v>
      </c>
      <c r="F20" s="7">
        <v>353343</v>
      </c>
      <c r="G20" s="7">
        <v>161620</v>
      </c>
      <c r="H20" s="9">
        <f>C20/$B20</f>
        <v>0.62378852361604065</v>
      </c>
      <c r="I20" s="9">
        <f>D20/$B20</f>
        <v>0.55007435720365527</v>
      </c>
      <c r="J20" s="9">
        <f t="shared" ref="J20:J22" si="9">E20/$B20</f>
        <v>0.44755456341240141</v>
      </c>
      <c r="K20" s="9">
        <f t="shared" ref="K20:K22" si="10">F20/$B20</f>
        <v>0.22698572277450335</v>
      </c>
      <c r="L20" s="9">
        <f t="shared" ref="L20:L22" si="11">G20/$B20</f>
        <v>0.10382385533268024</v>
      </c>
      <c r="N20" s="11">
        <v>0.62378852361604065</v>
      </c>
      <c r="O20" s="11">
        <v>0.55007435720365527</v>
      </c>
      <c r="P20" s="11">
        <v>0.44755456341240141</v>
      </c>
      <c r="Q20" s="11">
        <v>0.22698572277450335</v>
      </c>
      <c r="R20" s="11">
        <v>0.10382385533268024</v>
      </c>
      <c r="T20" s="11">
        <v>0.62378852361604065</v>
      </c>
      <c r="U20" s="11">
        <v>0.63084432449047478</v>
      </c>
      <c r="V20" s="11">
        <v>0.63063388921463681</v>
      </c>
    </row>
    <row r="21" spans="1:22" x14ac:dyDescent="0.35">
      <c r="A21" s="6" t="s">
        <v>28</v>
      </c>
      <c r="B21" s="7">
        <v>1542073</v>
      </c>
      <c r="C21" s="7">
        <v>972808</v>
      </c>
      <c r="D21" s="7">
        <v>877506</v>
      </c>
      <c r="E21" s="7">
        <v>707304</v>
      </c>
      <c r="F21" s="7">
        <v>332848</v>
      </c>
      <c r="G21" s="7">
        <v>152483</v>
      </c>
      <c r="H21" s="9">
        <f t="shared" ref="H21:H22" si="12">C21/$B21</f>
        <v>0.63084432449047478</v>
      </c>
      <c r="I21" s="9">
        <f t="shared" ref="I21:I22" si="13">D21/$B21</f>
        <v>0.56904309977543222</v>
      </c>
      <c r="J21" s="9">
        <f t="shared" si="9"/>
        <v>0.45867089301219849</v>
      </c>
      <c r="K21" s="9">
        <f t="shared" si="10"/>
        <v>0.21584451579140546</v>
      </c>
      <c r="L21" s="9">
        <f t="shared" si="11"/>
        <v>9.888182984852209E-2</v>
      </c>
      <c r="N21" s="11">
        <v>0.63084432449047478</v>
      </c>
      <c r="O21" s="11">
        <v>0.56904309977543222</v>
      </c>
      <c r="P21" s="11">
        <v>0.45867089301219849</v>
      </c>
      <c r="Q21" s="11">
        <v>0.21584451579140546</v>
      </c>
      <c r="R21" s="11">
        <v>9.888182984852209E-2</v>
      </c>
      <c r="T21" s="11">
        <v>0.55007435720365527</v>
      </c>
      <c r="U21" s="11">
        <v>0.56904309977543222</v>
      </c>
      <c r="V21" s="11">
        <v>0.56338190135341037</v>
      </c>
    </row>
    <row r="22" spans="1:22" x14ac:dyDescent="0.35">
      <c r="A22" s="6" t="s">
        <v>27</v>
      </c>
      <c r="B22" s="7">
        <v>1495703</v>
      </c>
      <c r="C22" s="7">
        <v>943241</v>
      </c>
      <c r="D22" s="7">
        <v>842652</v>
      </c>
      <c r="E22" s="7">
        <v>677525</v>
      </c>
      <c r="F22" s="7">
        <v>329315</v>
      </c>
      <c r="G22" s="7">
        <v>154111</v>
      </c>
      <c r="H22" s="9">
        <f t="shared" si="12"/>
        <v>0.63063388921463681</v>
      </c>
      <c r="I22" s="9">
        <f t="shared" si="13"/>
        <v>0.56338190135341037</v>
      </c>
      <c r="J22" s="9">
        <f t="shared" si="9"/>
        <v>0.45298097282682459</v>
      </c>
      <c r="K22" s="9">
        <f t="shared" si="10"/>
        <v>0.22017405861992656</v>
      </c>
      <c r="L22" s="9">
        <f t="shared" si="11"/>
        <v>0.10303582997426629</v>
      </c>
      <c r="N22" s="11">
        <v>0.63063388921463681</v>
      </c>
      <c r="O22" s="11">
        <v>0.56338190135341037</v>
      </c>
      <c r="P22" s="11">
        <v>0.45298097282682459</v>
      </c>
      <c r="Q22" s="11">
        <v>0.22017405861992656</v>
      </c>
      <c r="R22" s="11">
        <v>0.10303582997426629</v>
      </c>
      <c r="T22" s="11">
        <v>0.44755456341240141</v>
      </c>
      <c r="U22" s="11">
        <v>0.45867089301219849</v>
      </c>
      <c r="V22" s="11">
        <v>0.45298097282682459</v>
      </c>
    </row>
    <row r="23" spans="1:22" x14ac:dyDescent="0.35">
      <c r="A23" s="6" t="s">
        <v>37</v>
      </c>
      <c r="B23" s="7">
        <v>4594451</v>
      </c>
      <c r="C23" s="7">
        <v>2887085</v>
      </c>
      <c r="D23" s="7">
        <v>2576445</v>
      </c>
      <c r="E23" s="7">
        <v>2081526</v>
      </c>
      <c r="F23" s="7">
        <v>1015506</v>
      </c>
      <c r="G23" s="7">
        <v>468214</v>
      </c>
      <c r="H23" s="11">
        <f>C23/$B$23</f>
        <v>0.62838519770914958</v>
      </c>
      <c r="I23" s="11">
        <f t="shared" ref="I23:L23" si="14">D23/$B$23</f>
        <v>0.5607732022824925</v>
      </c>
      <c r="J23" s="11">
        <f t="shared" si="14"/>
        <v>0.45305217097755529</v>
      </c>
      <c r="K23" s="11">
        <f t="shared" si="14"/>
        <v>0.2210288019177917</v>
      </c>
      <c r="L23" s="11">
        <f t="shared" si="14"/>
        <v>0.1019085849430106</v>
      </c>
      <c r="T23" s="11">
        <v>0.22698572277450335</v>
      </c>
      <c r="U23" s="11">
        <v>0.21584451579140546</v>
      </c>
      <c r="V23" s="11">
        <v>0.22017405861992656</v>
      </c>
    </row>
    <row r="24" spans="1:22" x14ac:dyDescent="0.35">
      <c r="T24" s="11">
        <v>0.10382385533268024</v>
      </c>
      <c r="U24" s="11">
        <v>9.888182984852209E-2</v>
      </c>
      <c r="V24" s="11">
        <v>0.10303582997426629</v>
      </c>
    </row>
  </sheetData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54E0-FE73-4E65-B65B-D7063CA39492}">
  <dimension ref="A1:V16"/>
  <sheetViews>
    <sheetView zoomScale="80" zoomScaleNormal="80" workbookViewId="0">
      <selection activeCell="J15" sqref="J15"/>
    </sheetView>
  </sheetViews>
  <sheetFormatPr defaultRowHeight="14.5" x14ac:dyDescent="0.35"/>
  <cols>
    <col min="1" max="1" width="12.36328125" bestFit="1" customWidth="1"/>
    <col min="2" max="2" width="14.7265625" bestFit="1" customWidth="1"/>
    <col min="3" max="3" width="15.36328125" bestFit="1" customWidth="1"/>
    <col min="4" max="7" width="16.36328125" bestFit="1" customWidth="1"/>
  </cols>
  <sheetData>
    <row r="1" spans="1:22" x14ac:dyDescent="0.35">
      <c r="A1" s="5" t="s">
        <v>16</v>
      </c>
      <c r="B1" t="s">
        <v>24</v>
      </c>
    </row>
    <row r="3" spans="1:22" x14ac:dyDescent="0.35">
      <c r="A3" s="5" t="s">
        <v>36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s="8" t="s">
        <v>45</v>
      </c>
      <c r="I3" s="8" t="s">
        <v>46</v>
      </c>
      <c r="J3" s="8" t="s">
        <v>47</v>
      </c>
      <c r="K3" s="8" t="s">
        <v>48</v>
      </c>
      <c r="L3" s="8" t="s">
        <v>49</v>
      </c>
    </row>
    <row r="4" spans="1:22" x14ac:dyDescent="0.35">
      <c r="A4" s="6" t="s">
        <v>29</v>
      </c>
      <c r="B4" s="7">
        <v>17719049</v>
      </c>
      <c r="C4" s="7">
        <v>5395395</v>
      </c>
      <c r="D4" s="7">
        <v>4218662</v>
      </c>
      <c r="E4" s="7">
        <v>3415204</v>
      </c>
      <c r="F4" s="7">
        <v>2042006</v>
      </c>
      <c r="G4" s="7">
        <v>996765</v>
      </c>
      <c r="H4" s="9">
        <f>C4/$B4</f>
        <v>0.30449687226442007</v>
      </c>
      <c r="I4" s="9">
        <f>D4/$B4</f>
        <v>0.23808625395189098</v>
      </c>
      <c r="J4" s="9">
        <f t="shared" ref="I4:L6" si="0">E4/$B4</f>
        <v>0.1927419468166717</v>
      </c>
      <c r="K4" s="9">
        <f t="shared" si="0"/>
        <v>0.11524354382675955</v>
      </c>
      <c r="L4" s="9">
        <f t="shared" si="0"/>
        <v>5.6253865543235415E-2</v>
      </c>
      <c r="N4" s="11">
        <v>0.30449687226442007</v>
      </c>
      <c r="O4" s="11">
        <v>0.23808625395189098</v>
      </c>
      <c r="P4" s="11">
        <v>0.1927419468166717</v>
      </c>
      <c r="Q4" s="11">
        <v>0.11524354382675955</v>
      </c>
      <c r="R4" s="11">
        <v>5.6253865543235415E-2</v>
      </c>
      <c r="T4" s="11">
        <v>0.30449687226442007</v>
      </c>
      <c r="U4" s="11">
        <v>0.2876487550994466</v>
      </c>
      <c r="V4" s="11">
        <v>0.29149738574099454</v>
      </c>
    </row>
    <row r="5" spans="1:22" x14ac:dyDescent="0.35">
      <c r="A5" s="6" t="s">
        <v>28</v>
      </c>
      <c r="B5" s="7">
        <v>17802667</v>
      </c>
      <c r="C5" s="7">
        <v>5120915</v>
      </c>
      <c r="D5" s="7">
        <v>4150499</v>
      </c>
      <c r="E5" s="7">
        <v>3402671</v>
      </c>
      <c r="F5" s="7">
        <v>1952067</v>
      </c>
      <c r="G5" s="7">
        <v>966021</v>
      </c>
      <c r="H5" s="9">
        <f t="shared" ref="H5:H6" si="1">C5/$B5</f>
        <v>0.2876487550994466</v>
      </c>
      <c r="I5" s="9">
        <f t="shared" si="0"/>
        <v>0.23313916954128278</v>
      </c>
      <c r="J5" s="9">
        <f t="shared" si="0"/>
        <v>0.19113265445003269</v>
      </c>
      <c r="K5" s="9">
        <f t="shared" si="0"/>
        <v>0.10965025633518843</v>
      </c>
      <c r="L5" s="9">
        <f t="shared" si="0"/>
        <v>5.4262712435164909E-2</v>
      </c>
      <c r="N5" s="11">
        <v>0.2876487550994466</v>
      </c>
      <c r="O5" s="11">
        <v>0.23313916954128278</v>
      </c>
      <c r="P5" s="11">
        <v>0.19113265445003269</v>
      </c>
      <c r="Q5" s="11">
        <v>0.10965025633518843</v>
      </c>
      <c r="R5" s="11">
        <v>5.4262712435164909E-2</v>
      </c>
      <c r="T5" s="11">
        <v>0.23808625395189098</v>
      </c>
      <c r="U5" s="11">
        <v>0.23313916954128278</v>
      </c>
      <c r="V5" s="11">
        <v>0.23054997576672406</v>
      </c>
    </row>
    <row r="6" spans="1:22" x14ac:dyDescent="0.35">
      <c r="A6" s="6" t="s">
        <v>27</v>
      </c>
      <c r="B6" s="7">
        <v>17684361</v>
      </c>
      <c r="C6" s="7">
        <v>5154945</v>
      </c>
      <c r="D6" s="7">
        <v>4077129</v>
      </c>
      <c r="E6" s="7">
        <v>3214380</v>
      </c>
      <c r="F6" s="7">
        <v>1924338</v>
      </c>
      <c r="G6" s="7">
        <v>970056</v>
      </c>
      <c r="H6" s="9">
        <f t="shared" si="1"/>
        <v>0.29149738574099454</v>
      </c>
      <c r="I6" s="9">
        <f t="shared" si="0"/>
        <v>0.23054997576672406</v>
      </c>
      <c r="J6" s="9">
        <f t="shared" si="0"/>
        <v>0.18176398909748562</v>
      </c>
      <c r="K6" s="9">
        <f t="shared" si="0"/>
        <v>0.10881580623693443</v>
      </c>
      <c r="L6" s="9">
        <f t="shared" si="0"/>
        <v>5.4853890395021906E-2</v>
      </c>
      <c r="N6" s="11">
        <v>0.29149738574099454</v>
      </c>
      <c r="O6" s="11">
        <v>0.23054997576672406</v>
      </c>
      <c r="P6" s="11">
        <v>0.18176398909748562</v>
      </c>
      <c r="Q6" s="11">
        <v>0.10881580623693443</v>
      </c>
      <c r="R6" s="11">
        <v>5.4853890395021906E-2</v>
      </c>
      <c r="T6" s="11">
        <v>0.1927419468166717</v>
      </c>
      <c r="U6" s="11">
        <v>0.19113265445003269</v>
      </c>
      <c r="V6" s="11">
        <v>0.18176398909748562</v>
      </c>
    </row>
    <row r="7" spans="1:22" x14ac:dyDescent="0.35">
      <c r="A7" s="6" t="s">
        <v>37</v>
      </c>
      <c r="B7" s="7">
        <v>53206077</v>
      </c>
      <c r="C7" s="7">
        <v>15671255</v>
      </c>
      <c r="D7" s="7">
        <v>12446290</v>
      </c>
      <c r="E7" s="7">
        <v>10032255</v>
      </c>
      <c r="F7" s="7">
        <v>5918411</v>
      </c>
      <c r="G7" s="7">
        <v>2932842</v>
      </c>
      <c r="H7" s="11">
        <f>C7/$B$7</f>
        <v>0.2945388174362113</v>
      </c>
      <c r="I7" s="11">
        <f t="shared" ref="I7:L7" si="2">D7/$B$7</f>
        <v>0.23392609832895592</v>
      </c>
      <c r="J7" s="11">
        <f t="shared" si="2"/>
        <v>0.1885546833306278</v>
      </c>
      <c r="K7" s="11">
        <f t="shared" si="2"/>
        <v>0.11123562069798906</v>
      </c>
      <c r="L7" s="11">
        <f t="shared" si="2"/>
        <v>5.5122312438107397E-2</v>
      </c>
      <c r="T7" s="11">
        <v>0.11524354382675955</v>
      </c>
      <c r="U7" s="11">
        <v>0.10965025633518843</v>
      </c>
      <c r="V7" s="11">
        <v>0.10881580623693443</v>
      </c>
    </row>
    <row r="8" spans="1:22" x14ac:dyDescent="0.35">
      <c r="T8" s="11">
        <v>5.6253865543235415E-2</v>
      </c>
      <c r="U8" s="11">
        <v>5.4262712435164909E-2</v>
      </c>
      <c r="V8" s="11">
        <v>5.4853890395021906E-2</v>
      </c>
    </row>
    <row r="9" spans="1:22" x14ac:dyDescent="0.35">
      <c r="A9" s="5" t="s">
        <v>16</v>
      </c>
      <c r="B9" t="s">
        <v>25</v>
      </c>
    </row>
    <row r="11" spans="1:22" x14ac:dyDescent="0.35">
      <c r="A11" s="5" t="s">
        <v>36</v>
      </c>
      <c r="B11" t="s">
        <v>39</v>
      </c>
      <c r="C11" t="s">
        <v>40</v>
      </c>
      <c r="D11" t="s">
        <v>41</v>
      </c>
      <c r="E11" t="s">
        <v>42</v>
      </c>
      <c r="F11" t="s">
        <v>43</v>
      </c>
      <c r="G11" t="s">
        <v>44</v>
      </c>
      <c r="H11" s="10" t="s">
        <v>45</v>
      </c>
      <c r="I11" s="10" t="s">
        <v>46</v>
      </c>
      <c r="J11" s="10" t="s">
        <v>47</v>
      </c>
      <c r="K11" s="10" t="s">
        <v>48</v>
      </c>
      <c r="L11" s="10" t="s">
        <v>49</v>
      </c>
    </row>
    <row r="12" spans="1:22" x14ac:dyDescent="0.35">
      <c r="A12" s="6" t="s">
        <v>29</v>
      </c>
      <c r="B12" s="7">
        <v>7049251</v>
      </c>
      <c r="C12" s="7">
        <v>4401721</v>
      </c>
      <c r="D12" s="7">
        <v>3941480</v>
      </c>
      <c r="E12" s="7">
        <v>3564506</v>
      </c>
      <c r="F12" s="7">
        <v>2439734</v>
      </c>
      <c r="G12" s="7">
        <v>1212343</v>
      </c>
      <c r="H12" s="9">
        <f>C12/$B12</f>
        <v>0.62442392815917602</v>
      </c>
      <c r="I12" s="9">
        <f>D12/$B12</f>
        <v>0.55913458039726494</v>
      </c>
      <c r="J12" s="9">
        <f t="shared" ref="J12:J14" si="3">E12/$B12</f>
        <v>0.50565740956024974</v>
      </c>
      <c r="K12" s="9">
        <f t="shared" ref="K12:K14" si="4">F12/$B12</f>
        <v>0.34609833016302016</v>
      </c>
      <c r="L12" s="9">
        <f t="shared" ref="L12:L14" si="5">G12/$B12</f>
        <v>0.17198181764275383</v>
      </c>
      <c r="N12" s="11">
        <v>0.62442392815917602</v>
      </c>
      <c r="O12" s="11">
        <v>0.55913458039726494</v>
      </c>
      <c r="P12" s="11">
        <v>0.50565740956024974</v>
      </c>
      <c r="Q12" s="11">
        <v>0.34609833016302016</v>
      </c>
      <c r="R12" s="11">
        <v>0.17198181764275383</v>
      </c>
      <c r="T12" s="11">
        <v>0.62442392815917602</v>
      </c>
      <c r="U12" s="11">
        <v>0.61406697874794347</v>
      </c>
      <c r="V12" s="11">
        <v>0.62115903896500058</v>
      </c>
    </row>
    <row r="13" spans="1:22" x14ac:dyDescent="0.35">
      <c r="A13" s="6" t="s">
        <v>28</v>
      </c>
      <c r="B13" s="7">
        <v>7075080</v>
      </c>
      <c r="C13" s="7">
        <v>4344573</v>
      </c>
      <c r="D13" s="7">
        <v>3970675</v>
      </c>
      <c r="E13" s="7">
        <v>3597767</v>
      </c>
      <c r="F13" s="7">
        <v>2405387</v>
      </c>
      <c r="G13" s="7">
        <v>1241160</v>
      </c>
      <c r="H13" s="9">
        <f t="shared" ref="H13:H14" si="6">C13/$B13</f>
        <v>0.61406697874794347</v>
      </c>
      <c r="I13" s="9">
        <f t="shared" ref="I13:I14" si="7">D13/$B13</f>
        <v>0.56121980246159764</v>
      </c>
      <c r="J13" s="9">
        <f t="shared" si="3"/>
        <v>0.50851255392165173</v>
      </c>
      <c r="K13" s="9">
        <f t="shared" si="4"/>
        <v>0.33998018396965124</v>
      </c>
      <c r="L13" s="9">
        <f t="shared" si="5"/>
        <v>0.17542699163825709</v>
      </c>
      <c r="N13" s="11">
        <v>0.61406697874794347</v>
      </c>
      <c r="O13" s="11">
        <v>0.56121980246159764</v>
      </c>
      <c r="P13" s="11">
        <v>0.50851255392165173</v>
      </c>
      <c r="Q13" s="11">
        <v>0.33998018396965124</v>
      </c>
      <c r="R13" s="11">
        <v>0.17542699163825709</v>
      </c>
      <c r="T13" s="11">
        <v>0.55913458039726494</v>
      </c>
      <c r="U13" s="11">
        <v>0.56121980246159764</v>
      </c>
      <c r="V13" s="11">
        <v>0.56407180856988948</v>
      </c>
    </row>
    <row r="14" spans="1:22" x14ac:dyDescent="0.35">
      <c r="A14" s="6" t="s">
        <v>27</v>
      </c>
      <c r="B14" s="7">
        <v>7002284</v>
      </c>
      <c r="C14" s="7">
        <v>4349532</v>
      </c>
      <c r="D14" s="7">
        <v>3949791</v>
      </c>
      <c r="E14" s="7">
        <v>3538363</v>
      </c>
      <c r="F14" s="7">
        <v>2446767</v>
      </c>
      <c r="G14" s="7">
        <v>1258205</v>
      </c>
      <c r="H14" s="9">
        <f t="shared" si="6"/>
        <v>0.62115903896500058</v>
      </c>
      <c r="I14" s="9">
        <f t="shared" si="7"/>
        <v>0.56407180856988948</v>
      </c>
      <c r="J14" s="9">
        <f t="shared" si="3"/>
        <v>0.50531555132582451</v>
      </c>
      <c r="K14" s="9">
        <f t="shared" si="4"/>
        <v>0.3494241307550508</v>
      </c>
      <c r="L14" s="9">
        <f t="shared" si="5"/>
        <v>0.17968494279866398</v>
      </c>
      <c r="N14" s="11">
        <v>0.62115903896500058</v>
      </c>
      <c r="O14" s="11">
        <v>0.56407180856988948</v>
      </c>
      <c r="P14" s="11">
        <v>0.50531555132582451</v>
      </c>
      <c r="Q14" s="11">
        <v>0.3494241307550508</v>
      </c>
      <c r="R14" s="11">
        <v>0.17968494279866398</v>
      </c>
      <c r="T14" s="11">
        <v>0.50565740956024974</v>
      </c>
      <c r="U14" s="11">
        <v>0.50851255392165173</v>
      </c>
      <c r="V14" s="11">
        <v>0.50531555132582451</v>
      </c>
    </row>
    <row r="15" spans="1:22" x14ac:dyDescent="0.35">
      <c r="A15" s="6" t="s">
        <v>37</v>
      </c>
      <c r="B15" s="7">
        <v>21126615</v>
      </c>
      <c r="C15" s="7">
        <v>13095826</v>
      </c>
      <c r="D15" s="7">
        <v>11861946</v>
      </c>
      <c r="E15" s="7">
        <v>10700636</v>
      </c>
      <c r="F15" s="7">
        <v>7291888</v>
      </c>
      <c r="G15" s="7">
        <v>3711708</v>
      </c>
      <c r="H15" s="11">
        <f>C15/$B$15</f>
        <v>0.61987336826084061</v>
      </c>
      <c r="I15" s="11">
        <f t="shared" ref="I15:L15" si="8">D15/$B$15</f>
        <v>0.56146931252356325</v>
      </c>
      <c r="J15" s="11">
        <f t="shared" si="8"/>
        <v>0.50650026045346119</v>
      </c>
      <c r="K15" s="11">
        <f t="shared" si="8"/>
        <v>0.34515174342884558</v>
      </c>
      <c r="L15" s="11">
        <f t="shared" si="8"/>
        <v>0.17568872249529799</v>
      </c>
      <c r="T15" s="11">
        <v>0.34609833016302016</v>
      </c>
      <c r="U15" s="11">
        <v>0.33998018396965124</v>
      </c>
      <c r="V15" s="11">
        <v>0.3494241307550508</v>
      </c>
    </row>
    <row r="16" spans="1:22" x14ac:dyDescent="0.35">
      <c r="T16" s="11">
        <v>0.17198181764275383</v>
      </c>
      <c r="U16" s="11">
        <v>0.17542699163825709</v>
      </c>
      <c r="V16" s="11">
        <v>0.17968494279866398</v>
      </c>
    </row>
  </sheetData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B289-9F41-42DE-8A83-B4BE8B6209BC}">
  <dimension ref="A1:G31"/>
  <sheetViews>
    <sheetView zoomScale="80" zoomScaleNormal="80" workbookViewId="0">
      <selection sqref="A1:G18"/>
    </sheetView>
  </sheetViews>
  <sheetFormatPr defaultRowHeight="14.5" x14ac:dyDescent="0.35"/>
  <cols>
    <col min="1" max="1" width="22.36328125" bestFit="1" customWidth="1"/>
    <col min="2" max="2" width="19" bestFit="1" customWidth="1"/>
    <col min="3" max="3" width="15.54296875" bestFit="1" customWidth="1"/>
    <col min="4" max="4" width="12.453125" bestFit="1" customWidth="1"/>
    <col min="5" max="5" width="10.81640625" bestFit="1" customWidth="1"/>
    <col min="6" max="6" width="8.81640625" bestFit="1" customWidth="1"/>
    <col min="7" max="7" width="9.453125" bestFit="1" customWidth="1"/>
  </cols>
  <sheetData>
    <row r="1" spans="1:7" x14ac:dyDescent="0.35">
      <c r="A1" s="5" t="s">
        <v>26</v>
      </c>
      <c r="B1" t="s">
        <v>29</v>
      </c>
    </row>
    <row r="2" spans="1:7" x14ac:dyDescent="0.35">
      <c r="A2" s="5" t="s">
        <v>16</v>
      </c>
      <c r="B2" t="s">
        <v>0</v>
      </c>
    </row>
    <row r="4" spans="1:7" x14ac:dyDescent="0.35">
      <c r="C4" s="5" t="s">
        <v>50</v>
      </c>
    </row>
    <row r="5" spans="1:7" x14ac:dyDescent="0.35">
      <c r="A5" s="5" t="s">
        <v>35</v>
      </c>
      <c r="B5" s="5" t="s">
        <v>17</v>
      </c>
      <c r="C5" t="s">
        <v>39</v>
      </c>
      <c r="D5" t="s">
        <v>51</v>
      </c>
      <c r="E5" t="s">
        <v>15</v>
      </c>
      <c r="F5" t="s">
        <v>52</v>
      </c>
      <c r="G5" t="s">
        <v>53</v>
      </c>
    </row>
    <row r="6" spans="1:7" x14ac:dyDescent="0.35">
      <c r="A6" t="s">
        <v>31</v>
      </c>
      <c r="B6" t="s">
        <v>12</v>
      </c>
      <c r="C6" s="13">
        <v>47426</v>
      </c>
      <c r="D6" s="13">
        <v>-619315.29525087005</v>
      </c>
      <c r="E6" s="12">
        <f>D6/C6</f>
        <v>-13.058560604960782</v>
      </c>
      <c r="F6" s="11">
        <f>C6/$C$18</f>
        <v>2.4670330959361475E-3</v>
      </c>
      <c r="G6" s="11">
        <f>D6/$D$18</f>
        <v>-3.1014561895955945E-4</v>
      </c>
    </row>
    <row r="7" spans="1:7" x14ac:dyDescent="0.35">
      <c r="A7" t="s">
        <v>31</v>
      </c>
      <c r="B7" t="s">
        <v>1</v>
      </c>
      <c r="C7" s="13">
        <v>5032625</v>
      </c>
      <c r="D7" s="13">
        <v>15233066.329387</v>
      </c>
      <c r="E7" s="12">
        <f t="shared" ref="E7:E18" si="0">D7/C7</f>
        <v>3.0268629849009216</v>
      </c>
      <c r="F7" s="11">
        <f t="shared" ref="F7:F18" si="1">C7/$C$18</f>
        <v>0.26178999777412504</v>
      </c>
      <c r="G7" s="11">
        <f t="shared" ref="G7:G18" si="2">D7/$D$18</f>
        <v>7.6285356128108937E-3</v>
      </c>
    </row>
    <row r="8" spans="1:7" x14ac:dyDescent="0.35">
      <c r="A8" t="s">
        <v>31</v>
      </c>
      <c r="B8" t="s">
        <v>2</v>
      </c>
      <c r="C8" s="13">
        <v>3298805</v>
      </c>
      <c r="D8" s="13">
        <v>62257654.871474102</v>
      </c>
      <c r="E8" s="12">
        <f t="shared" si="0"/>
        <v>18.872790259343642</v>
      </c>
      <c r="F8" s="11">
        <f t="shared" si="1"/>
        <v>0.17159914629189985</v>
      </c>
      <c r="G8" s="11">
        <f t="shared" si="2"/>
        <v>3.117788153005711E-2</v>
      </c>
    </row>
    <row r="9" spans="1:7" x14ac:dyDescent="0.35">
      <c r="A9" t="s">
        <v>32</v>
      </c>
      <c r="B9" t="s">
        <v>7</v>
      </c>
      <c r="C9" s="13">
        <v>2113221</v>
      </c>
      <c r="D9" s="13">
        <v>83268107.743587896</v>
      </c>
      <c r="E9" s="12">
        <f t="shared" si="0"/>
        <v>39.403407283756835</v>
      </c>
      <c r="F9" s="11">
        <f t="shared" si="1"/>
        <v>0.10992675211966603</v>
      </c>
      <c r="G9" s="11">
        <f t="shared" si="2"/>
        <v>4.1699662536616597E-2</v>
      </c>
    </row>
    <row r="10" spans="1:7" x14ac:dyDescent="0.35">
      <c r="A10" t="s">
        <v>32</v>
      </c>
      <c r="B10" t="s">
        <v>9</v>
      </c>
      <c r="C10" s="13">
        <v>1867594</v>
      </c>
      <c r="D10" s="13">
        <v>115342112.81054901</v>
      </c>
      <c r="E10" s="12">
        <f t="shared" si="0"/>
        <v>61.759736222406481</v>
      </c>
      <c r="F10" s="11">
        <f t="shared" si="1"/>
        <v>9.7149584779904971E-2</v>
      </c>
      <c r="G10" s="11">
        <f t="shared" si="2"/>
        <v>5.7761936842267575E-2</v>
      </c>
    </row>
    <row r="11" spans="1:7" x14ac:dyDescent="0.35">
      <c r="A11" t="s">
        <v>32</v>
      </c>
      <c r="B11" t="s">
        <v>10</v>
      </c>
      <c r="C11" s="13">
        <v>1327877</v>
      </c>
      <c r="D11" s="13">
        <v>115319122.652299</v>
      </c>
      <c r="E11" s="12">
        <f t="shared" si="0"/>
        <v>86.844732345163749</v>
      </c>
      <c r="F11" s="11">
        <f t="shared" si="1"/>
        <v>6.9074273738717232E-2</v>
      </c>
      <c r="G11" s="11">
        <f t="shared" si="2"/>
        <v>5.7750423648721246E-2</v>
      </c>
    </row>
    <row r="12" spans="1:7" x14ac:dyDescent="0.35">
      <c r="A12" t="s">
        <v>32</v>
      </c>
      <c r="B12" t="s">
        <v>3</v>
      </c>
      <c r="C12" s="13">
        <v>980348</v>
      </c>
      <c r="D12" s="13">
        <v>109686786.787222</v>
      </c>
      <c r="E12" s="12">
        <f t="shared" si="0"/>
        <v>111.8855618486721</v>
      </c>
      <c r="F12" s="11">
        <f t="shared" si="1"/>
        <v>5.0996309229848824E-2</v>
      </c>
      <c r="G12" s="11">
        <f t="shared" si="2"/>
        <v>5.4929817882227415E-2</v>
      </c>
    </row>
    <row r="13" spans="1:7" x14ac:dyDescent="0.35">
      <c r="A13" t="s">
        <v>33</v>
      </c>
      <c r="B13" t="s">
        <v>4</v>
      </c>
      <c r="C13" s="13">
        <v>743688</v>
      </c>
      <c r="D13" s="13">
        <v>101856895.43884701</v>
      </c>
      <c r="E13" s="12">
        <f t="shared" si="0"/>
        <v>136.96186497408456</v>
      </c>
      <c r="F13" s="11">
        <f t="shared" si="1"/>
        <v>3.8685592481983756E-2</v>
      </c>
      <c r="G13" s="11">
        <f t="shared" si="2"/>
        <v>5.1008702874654137E-2</v>
      </c>
    </row>
    <row r="14" spans="1:7" x14ac:dyDescent="0.35">
      <c r="A14" t="s">
        <v>33</v>
      </c>
      <c r="B14" t="s">
        <v>5</v>
      </c>
      <c r="C14" s="13">
        <v>1038327</v>
      </c>
      <c r="D14" s="13">
        <v>179723282.11334401</v>
      </c>
      <c r="E14" s="12">
        <f t="shared" si="0"/>
        <v>173.08928893628308</v>
      </c>
      <c r="F14" s="11">
        <f t="shared" si="1"/>
        <v>5.4012294382914272E-2</v>
      </c>
      <c r="G14" s="11">
        <f t="shared" si="2"/>
        <v>9.0003248748938905E-2</v>
      </c>
    </row>
    <row r="15" spans="1:7" x14ac:dyDescent="0.35">
      <c r="A15" t="s">
        <v>33</v>
      </c>
      <c r="B15" t="s">
        <v>6</v>
      </c>
      <c r="C15" s="13">
        <v>1151897</v>
      </c>
      <c r="D15" s="13">
        <v>280931525.62971002</v>
      </c>
      <c r="E15" s="12">
        <f t="shared" si="0"/>
        <v>243.88597733105479</v>
      </c>
      <c r="F15" s="11">
        <f t="shared" si="1"/>
        <v>5.9920044323990222E-2</v>
      </c>
      <c r="G15" s="11">
        <f t="shared" si="2"/>
        <v>0.14068711457608288</v>
      </c>
    </row>
    <row r="16" spans="1:7" x14ac:dyDescent="0.35">
      <c r="A16" t="s">
        <v>34</v>
      </c>
      <c r="B16" t="s">
        <v>8</v>
      </c>
      <c r="C16" s="13">
        <v>926506</v>
      </c>
      <c r="D16" s="13">
        <v>353711163.33932501</v>
      </c>
      <c r="E16" s="12">
        <f t="shared" si="0"/>
        <v>381.76888583487317</v>
      </c>
      <c r="F16" s="11">
        <f t="shared" si="1"/>
        <v>4.8195524935339608E-2</v>
      </c>
      <c r="G16" s="11">
        <f t="shared" si="2"/>
        <v>0.1771342780131776</v>
      </c>
    </row>
    <row r="17" spans="1:7" x14ac:dyDescent="0.35">
      <c r="A17" t="s">
        <v>34</v>
      </c>
      <c r="B17" t="s">
        <v>11</v>
      </c>
      <c r="C17" s="13">
        <v>695587</v>
      </c>
      <c r="D17" s="13">
        <v>580142873.56153405</v>
      </c>
      <c r="E17" s="12">
        <f t="shared" si="0"/>
        <v>834.03351926004086</v>
      </c>
      <c r="F17" s="11">
        <f t="shared" si="1"/>
        <v>3.6183446845674039E-2</v>
      </c>
      <c r="G17" s="11">
        <f t="shared" si="2"/>
        <v>0.29052854335340533</v>
      </c>
    </row>
    <row r="18" spans="1:7" x14ac:dyDescent="0.35">
      <c r="A18" t="s">
        <v>37</v>
      </c>
      <c r="C18" s="13">
        <v>19223901</v>
      </c>
      <c r="D18" s="13">
        <v>1996853275.982028</v>
      </c>
      <c r="E18" s="12">
        <f t="shared" si="0"/>
        <v>103.87346855261208</v>
      </c>
      <c r="F18" s="11">
        <f t="shared" si="1"/>
        <v>1</v>
      </c>
      <c r="G18" s="11">
        <f t="shared" si="2"/>
        <v>1</v>
      </c>
    </row>
    <row r="21" spans="1:7" x14ac:dyDescent="0.35">
      <c r="F21" s="11"/>
      <c r="G21" s="11"/>
    </row>
    <row r="22" spans="1:7" x14ac:dyDescent="0.35">
      <c r="F22" s="11"/>
      <c r="G22" s="11"/>
    </row>
    <row r="23" spans="1:7" x14ac:dyDescent="0.35">
      <c r="F23" s="11"/>
      <c r="G23" s="11"/>
    </row>
    <row r="24" spans="1:7" x14ac:dyDescent="0.35">
      <c r="F24" s="11"/>
      <c r="G24" s="11"/>
    </row>
    <row r="25" spans="1:7" x14ac:dyDescent="0.35">
      <c r="F25" s="11"/>
      <c r="G25" s="11"/>
    </row>
    <row r="26" spans="1:7" x14ac:dyDescent="0.35">
      <c r="F26" s="11"/>
      <c r="G26" s="11"/>
    </row>
    <row r="27" spans="1:7" x14ac:dyDescent="0.35">
      <c r="F27" s="11"/>
      <c r="G27" s="11"/>
    </row>
    <row r="28" spans="1:7" x14ac:dyDescent="0.35">
      <c r="F28" s="11"/>
      <c r="G28" s="11"/>
    </row>
    <row r="29" spans="1:7" x14ac:dyDescent="0.35">
      <c r="F29" s="11"/>
      <c r="G29" s="11"/>
    </row>
    <row r="30" spans="1:7" x14ac:dyDescent="0.35">
      <c r="F30" s="11"/>
      <c r="G30" s="11"/>
    </row>
    <row r="31" spans="1:7" x14ac:dyDescent="0.35">
      <c r="F31" s="11"/>
      <c r="G31" s="11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6C37-8F68-44B5-B7DB-64CC5E4AD6B2}">
  <dimension ref="A1:K31"/>
  <sheetViews>
    <sheetView zoomScale="80" zoomScaleNormal="80" workbookViewId="0">
      <selection sqref="A1:G18"/>
    </sheetView>
  </sheetViews>
  <sheetFormatPr defaultRowHeight="14.5" x14ac:dyDescent="0.35"/>
  <cols>
    <col min="1" max="1" width="22.36328125" bestFit="1" customWidth="1"/>
    <col min="2" max="2" width="19" bestFit="1" customWidth="1"/>
    <col min="3" max="3" width="15.54296875" bestFit="1" customWidth="1"/>
    <col min="4" max="4" width="12.453125" bestFit="1" customWidth="1"/>
    <col min="5" max="5" width="10.81640625" bestFit="1" customWidth="1"/>
    <col min="6" max="6" width="8.81640625" bestFit="1" customWidth="1"/>
    <col min="7" max="7" width="9.453125" bestFit="1" customWidth="1"/>
  </cols>
  <sheetData>
    <row r="1" spans="1:11" x14ac:dyDescent="0.35">
      <c r="A1" s="5" t="s">
        <v>26</v>
      </c>
      <c r="B1" t="s">
        <v>29</v>
      </c>
    </row>
    <row r="2" spans="1:11" x14ac:dyDescent="0.35">
      <c r="A2" s="5" t="s">
        <v>16</v>
      </c>
      <c r="B2" t="s">
        <v>81</v>
      </c>
    </row>
    <row r="4" spans="1:11" x14ac:dyDescent="0.35">
      <c r="C4" s="5" t="s">
        <v>50</v>
      </c>
    </row>
    <row r="5" spans="1:11" x14ac:dyDescent="0.35">
      <c r="A5" s="5" t="s">
        <v>35</v>
      </c>
      <c r="B5" s="5" t="s">
        <v>17</v>
      </c>
      <c r="C5" t="s">
        <v>39</v>
      </c>
      <c r="D5" t="s">
        <v>51</v>
      </c>
      <c r="E5" t="s">
        <v>15</v>
      </c>
      <c r="F5" t="s">
        <v>52</v>
      </c>
      <c r="G5" t="s">
        <v>53</v>
      </c>
    </row>
    <row r="6" spans="1:11" x14ac:dyDescent="0.35">
      <c r="A6" t="s">
        <v>31</v>
      </c>
      <c r="B6" t="s">
        <v>12</v>
      </c>
      <c r="C6" s="13">
        <v>6230</v>
      </c>
      <c r="D6" s="13">
        <v>-54036.541396556298</v>
      </c>
      <c r="E6" s="12">
        <f>D6/C6</f>
        <v>-8.6736021503300638</v>
      </c>
      <c r="F6" s="11">
        <f>C6/$C$18</f>
        <v>4.0021199029983776E-3</v>
      </c>
      <c r="G6" s="11">
        <f>D6/$D$18</f>
        <v>-7.5968203874886698E-4</v>
      </c>
      <c r="I6" s="13"/>
      <c r="J6" s="11"/>
      <c r="K6" s="11"/>
    </row>
    <row r="7" spans="1:11" x14ac:dyDescent="0.35">
      <c r="A7" t="s">
        <v>31</v>
      </c>
      <c r="B7" t="s">
        <v>1</v>
      </c>
      <c r="C7" s="13">
        <v>656703</v>
      </c>
      <c r="D7" s="13">
        <v>1785375.37409574</v>
      </c>
      <c r="E7" s="12">
        <f t="shared" ref="E7:E18" si="0">D7/C7</f>
        <v>2.718695322079753</v>
      </c>
      <c r="F7" s="11">
        <f t="shared" ref="F7:F18" si="1">C7/$C$18</f>
        <v>0.4218626238617566</v>
      </c>
      <c r="G7" s="11">
        <f t="shared" ref="G7:G18" si="2">D7/$D$18</f>
        <v>2.5100007681311556E-2</v>
      </c>
      <c r="I7" s="13"/>
      <c r="J7" s="11"/>
      <c r="K7" s="11"/>
    </row>
    <row r="8" spans="1:11" x14ac:dyDescent="0.35">
      <c r="A8" t="s">
        <v>31</v>
      </c>
      <c r="B8" t="s">
        <v>2</v>
      </c>
      <c r="C8" s="13">
        <v>337582</v>
      </c>
      <c r="D8" s="13">
        <v>6054183.4557572799</v>
      </c>
      <c r="E8" s="12">
        <f t="shared" si="0"/>
        <v>17.933964061345925</v>
      </c>
      <c r="F8" s="11">
        <f t="shared" si="1"/>
        <v>0.21686093757528066</v>
      </c>
      <c r="G8" s="11">
        <f t="shared" si="2"/>
        <v>8.5113782484281239E-2</v>
      </c>
      <c r="I8" s="13"/>
      <c r="J8" s="11"/>
      <c r="K8" s="11"/>
    </row>
    <row r="9" spans="1:11" x14ac:dyDescent="0.35">
      <c r="A9" t="s">
        <v>32</v>
      </c>
      <c r="B9" t="s">
        <v>7</v>
      </c>
      <c r="C9" s="13">
        <v>164560</v>
      </c>
      <c r="D9" s="13">
        <v>6430378.6805312401</v>
      </c>
      <c r="E9" s="12">
        <f t="shared" si="0"/>
        <v>39.076195190394024</v>
      </c>
      <c r="F9" s="11">
        <f t="shared" si="1"/>
        <v>0.10571249618578059</v>
      </c>
      <c r="G9" s="11">
        <f t="shared" si="2"/>
        <v>9.0402587946987689E-2</v>
      </c>
      <c r="I9" s="13"/>
      <c r="J9" s="11"/>
      <c r="K9" s="11"/>
    </row>
    <row r="10" spans="1:11" x14ac:dyDescent="0.35">
      <c r="A10" t="s">
        <v>32</v>
      </c>
      <c r="B10" t="s">
        <v>9</v>
      </c>
      <c r="C10" s="13">
        <v>123911</v>
      </c>
      <c r="D10" s="13">
        <v>7608483.6434965096</v>
      </c>
      <c r="E10" s="12">
        <f t="shared" si="0"/>
        <v>61.402810432459667</v>
      </c>
      <c r="F10" s="11">
        <f t="shared" si="1"/>
        <v>7.9599788009700162E-2</v>
      </c>
      <c r="G10" s="11">
        <f t="shared" si="2"/>
        <v>0.10696517979678086</v>
      </c>
      <c r="I10" s="13"/>
      <c r="J10" s="11"/>
      <c r="K10" s="11"/>
    </row>
    <row r="11" spans="1:11" x14ac:dyDescent="0.35">
      <c r="A11" t="s">
        <v>32</v>
      </c>
      <c r="B11" t="s">
        <v>10</v>
      </c>
      <c r="C11" s="13">
        <v>75075</v>
      </c>
      <c r="D11" s="13">
        <v>6498879.1753163096</v>
      </c>
      <c r="E11" s="12">
        <f t="shared" si="0"/>
        <v>86.56515718037042</v>
      </c>
      <c r="F11" s="11">
        <f t="shared" si="1"/>
        <v>4.8227793213098433E-2</v>
      </c>
      <c r="G11" s="11">
        <f t="shared" si="2"/>
        <v>9.1365613969540349E-2</v>
      </c>
      <c r="I11" s="13"/>
      <c r="J11" s="11"/>
      <c r="K11" s="11"/>
    </row>
    <row r="12" spans="1:11" x14ac:dyDescent="0.35">
      <c r="A12" t="s">
        <v>32</v>
      </c>
      <c r="B12" t="s">
        <v>3</v>
      </c>
      <c r="C12" s="13">
        <v>49256</v>
      </c>
      <c r="D12" s="13">
        <v>5497628.5612149099</v>
      </c>
      <c r="E12" s="12">
        <f t="shared" si="0"/>
        <v>111.61337829330255</v>
      </c>
      <c r="F12" s="11">
        <f t="shared" si="1"/>
        <v>3.1641800632758926E-2</v>
      </c>
      <c r="G12" s="11">
        <f t="shared" si="2"/>
        <v>7.7289359491351614E-2</v>
      </c>
      <c r="I12" s="13"/>
      <c r="J12" s="11"/>
      <c r="K12" s="11"/>
    </row>
    <row r="13" spans="1:11" x14ac:dyDescent="0.35">
      <c r="A13" t="s">
        <v>33</v>
      </c>
      <c r="B13" t="s">
        <v>4</v>
      </c>
      <c r="C13" s="13">
        <v>33687</v>
      </c>
      <c r="D13" s="13">
        <v>4606512.4757255996</v>
      </c>
      <c r="E13" s="12">
        <f t="shared" si="0"/>
        <v>136.74451496795794</v>
      </c>
      <c r="F13" s="11">
        <f t="shared" si="1"/>
        <v>2.1640355244350939E-2</v>
      </c>
      <c r="G13" s="11">
        <f t="shared" si="2"/>
        <v>6.4761450282314573E-2</v>
      </c>
      <c r="I13" s="13"/>
      <c r="J13" s="11"/>
      <c r="K13" s="11"/>
    </row>
    <row r="14" spans="1:11" x14ac:dyDescent="0.35">
      <c r="A14" t="s">
        <v>33</v>
      </c>
      <c r="B14" t="s">
        <v>5</v>
      </c>
      <c r="C14" s="13">
        <v>40902</v>
      </c>
      <c r="D14" s="13">
        <v>7041311.2299776804</v>
      </c>
      <c r="E14" s="12">
        <f t="shared" si="0"/>
        <v>172.15078064587746</v>
      </c>
      <c r="F14" s="11">
        <f t="shared" si="1"/>
        <v>2.6275234072622739E-2</v>
      </c>
      <c r="G14" s="11">
        <f t="shared" si="2"/>
        <v>9.8991488581755049E-2</v>
      </c>
      <c r="I14" s="13"/>
      <c r="J14" s="11"/>
      <c r="K14" s="11"/>
    </row>
    <row r="15" spans="1:11" x14ac:dyDescent="0.35">
      <c r="A15" t="s">
        <v>33</v>
      </c>
      <c r="B15" t="s">
        <v>6</v>
      </c>
      <c r="C15" s="13">
        <v>36050</v>
      </c>
      <c r="D15" s="13">
        <v>8714319.2481222004</v>
      </c>
      <c r="E15" s="12">
        <f t="shared" si="0"/>
        <v>241.7286892682996</v>
      </c>
      <c r="F15" s="11">
        <f t="shared" si="1"/>
        <v>2.3158334270159155E-2</v>
      </c>
      <c r="G15" s="11">
        <f t="shared" si="2"/>
        <v>0.12251176040559586</v>
      </c>
      <c r="I15" s="13"/>
      <c r="J15" s="11"/>
      <c r="K15" s="11"/>
    </row>
    <row r="16" spans="1:11" x14ac:dyDescent="0.35">
      <c r="A16" t="s">
        <v>34</v>
      </c>
      <c r="B16" t="s">
        <v>8</v>
      </c>
      <c r="C16" s="13">
        <v>21611</v>
      </c>
      <c r="D16" s="13">
        <v>8144640.5952014001</v>
      </c>
      <c r="E16" s="12">
        <f t="shared" si="0"/>
        <v>376.87476725748002</v>
      </c>
      <c r="F16" s="11">
        <f t="shared" si="1"/>
        <v>1.3882795059983619E-2</v>
      </c>
      <c r="G16" s="11">
        <f t="shared" si="2"/>
        <v>0.11450283479160084</v>
      </c>
      <c r="I16" s="13"/>
      <c r="J16" s="11"/>
      <c r="K16" s="11"/>
    </row>
    <row r="17" spans="1:11" x14ac:dyDescent="0.35">
      <c r="A17" t="s">
        <v>34</v>
      </c>
      <c r="B17" t="s">
        <v>11</v>
      </c>
      <c r="C17" s="13">
        <v>11108</v>
      </c>
      <c r="D17" s="13">
        <v>8802795.3258791808</v>
      </c>
      <c r="E17" s="12">
        <f t="shared" si="0"/>
        <v>792.47347190125868</v>
      </c>
      <c r="F17" s="11">
        <f t="shared" si="1"/>
        <v>7.1357219715097887E-3</v>
      </c>
      <c r="G17" s="11">
        <f t="shared" si="2"/>
        <v>0.12375561660722925</v>
      </c>
      <c r="I17" s="13"/>
      <c r="J17" s="11"/>
      <c r="K17" s="11"/>
    </row>
    <row r="18" spans="1:11" x14ac:dyDescent="0.35">
      <c r="A18" t="s">
        <v>37</v>
      </c>
      <c r="C18" s="13">
        <v>1556675</v>
      </c>
      <c r="D18" s="13">
        <v>71130471.223921493</v>
      </c>
      <c r="E18" s="12">
        <f t="shared" si="0"/>
        <v>45.693848249584207</v>
      </c>
      <c r="F18" s="11">
        <f t="shared" si="1"/>
        <v>1</v>
      </c>
      <c r="G18" s="11">
        <f t="shared" si="2"/>
        <v>1</v>
      </c>
      <c r="I18" s="13"/>
      <c r="J18" s="11"/>
      <c r="K18" s="11"/>
    </row>
    <row r="20" spans="1:11" x14ac:dyDescent="0.35">
      <c r="D20">
        <f>D18/1000000</f>
        <v>71.130471223921489</v>
      </c>
    </row>
    <row r="21" spans="1:11" x14ac:dyDescent="0.35">
      <c r="F21" s="11"/>
      <c r="G21" s="11"/>
    </row>
    <row r="22" spans="1:11" x14ac:dyDescent="0.35">
      <c r="F22" s="11"/>
      <c r="G22" s="11"/>
    </row>
    <row r="23" spans="1:11" x14ac:dyDescent="0.35">
      <c r="F23" s="11"/>
      <c r="G23" s="11"/>
    </row>
    <row r="24" spans="1:11" x14ac:dyDescent="0.35">
      <c r="F24" s="11"/>
      <c r="G24" s="11"/>
    </row>
    <row r="25" spans="1:11" x14ac:dyDescent="0.35">
      <c r="F25" s="11"/>
      <c r="G25" s="11"/>
    </row>
    <row r="26" spans="1:11" x14ac:dyDescent="0.35">
      <c r="F26" s="11"/>
      <c r="G26" s="11"/>
    </row>
    <row r="27" spans="1:11" x14ac:dyDescent="0.35">
      <c r="F27" s="11"/>
      <c r="G27" s="11"/>
    </row>
    <row r="28" spans="1:11" x14ac:dyDescent="0.35">
      <c r="F28" s="11"/>
      <c r="G28" s="11"/>
    </row>
    <row r="29" spans="1:11" x14ac:dyDescent="0.35">
      <c r="F29" s="11"/>
      <c r="G29" s="11"/>
    </row>
    <row r="30" spans="1:11" x14ac:dyDescent="0.35">
      <c r="F30" s="11"/>
      <c r="G30" s="11"/>
    </row>
    <row r="31" spans="1:11" x14ac:dyDescent="0.35">
      <c r="F31" s="11"/>
      <c r="G31" s="11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F8F13-38D6-4B66-A6DB-91A99C5BF8EE}">
  <dimension ref="A1:K18"/>
  <sheetViews>
    <sheetView zoomScale="80" zoomScaleNormal="80" workbookViewId="0">
      <selection sqref="A1:G18"/>
    </sheetView>
  </sheetViews>
  <sheetFormatPr defaultRowHeight="14.5" x14ac:dyDescent="0.35"/>
  <cols>
    <col min="1" max="1" width="22.36328125" bestFit="1" customWidth="1"/>
    <col min="2" max="2" width="19" bestFit="1" customWidth="1"/>
    <col min="3" max="3" width="15.54296875" bestFit="1" customWidth="1"/>
    <col min="4" max="4" width="12.90625" bestFit="1" customWidth="1"/>
  </cols>
  <sheetData>
    <row r="1" spans="1:11" x14ac:dyDescent="0.35">
      <c r="A1" s="5" t="s">
        <v>26</v>
      </c>
      <c r="B1" t="s">
        <v>29</v>
      </c>
    </row>
    <row r="2" spans="1:11" x14ac:dyDescent="0.35">
      <c r="A2" s="5" t="s">
        <v>16</v>
      </c>
      <c r="B2" t="s">
        <v>24</v>
      </c>
    </row>
    <row r="4" spans="1:11" x14ac:dyDescent="0.35">
      <c r="C4" s="5" t="s">
        <v>50</v>
      </c>
    </row>
    <row r="5" spans="1:11" x14ac:dyDescent="0.35">
      <c r="A5" s="5" t="s">
        <v>35</v>
      </c>
      <c r="B5" s="5" t="s">
        <v>17</v>
      </c>
      <c r="C5" t="s">
        <v>39</v>
      </c>
      <c r="D5" t="s">
        <v>51</v>
      </c>
      <c r="E5" t="s">
        <v>15</v>
      </c>
      <c r="F5" t="s">
        <v>52</v>
      </c>
      <c r="G5" t="s">
        <v>53</v>
      </c>
    </row>
    <row r="6" spans="1:11" x14ac:dyDescent="0.35">
      <c r="A6" t="s">
        <v>31</v>
      </c>
      <c r="B6" t="s">
        <v>12</v>
      </c>
      <c r="C6" s="7">
        <v>41432</v>
      </c>
      <c r="D6" s="7">
        <v>-567131.82640145801</v>
      </c>
      <c r="E6" s="12">
        <f>D6/C6</f>
        <v>-13.688256091944826</v>
      </c>
      <c r="F6" s="11">
        <f>C6/$C$18</f>
        <v>2.3382744751143246E-3</v>
      </c>
      <c r="G6" s="11">
        <f>D6/$D$18</f>
        <v>-2.9411621535161911E-4</v>
      </c>
      <c r="I6" s="12"/>
      <c r="J6" s="11"/>
      <c r="K6" s="11"/>
    </row>
    <row r="7" spans="1:11" x14ac:dyDescent="0.35">
      <c r="A7" t="s">
        <v>31</v>
      </c>
      <c r="B7" t="s">
        <v>1</v>
      </c>
      <c r="C7" s="7">
        <v>4396746</v>
      </c>
      <c r="D7" s="7">
        <v>13508905.430691499</v>
      </c>
      <c r="E7" s="12">
        <f t="shared" ref="E7:E18" si="0">D7/C7</f>
        <v>3.072478016854169</v>
      </c>
      <c r="F7" s="11">
        <f t="shared" ref="F7:F18" si="1">C7/$C$18</f>
        <v>0.24813668047308859</v>
      </c>
      <c r="G7" s="11">
        <f>D7/$D$18</f>
        <v>7.005757663131747E-3</v>
      </c>
      <c r="I7" s="12"/>
      <c r="J7" s="11"/>
      <c r="K7" s="11"/>
    </row>
    <row r="8" spans="1:11" x14ac:dyDescent="0.35">
      <c r="A8" t="s">
        <v>31</v>
      </c>
      <c r="B8" t="s">
        <v>2</v>
      </c>
      <c r="C8" s="7">
        <v>2972617</v>
      </c>
      <c r="D8" s="7">
        <v>56410420.998990797</v>
      </c>
      <c r="E8" s="12">
        <f t="shared" si="0"/>
        <v>18.976686535463802</v>
      </c>
      <c r="F8" s="11">
        <f t="shared" si="1"/>
        <v>0.16776391328902585</v>
      </c>
      <c r="G8" s="11">
        <f t="shared" ref="G8:G18" si="2">D8/$D$18</f>
        <v>2.925460846711533E-2</v>
      </c>
      <c r="I8" s="12"/>
      <c r="J8" s="11"/>
      <c r="K8" s="11"/>
    </row>
    <row r="9" spans="1:11" x14ac:dyDescent="0.35">
      <c r="A9" t="s">
        <v>32</v>
      </c>
      <c r="B9" t="s">
        <v>7</v>
      </c>
      <c r="C9" s="7">
        <v>1954343</v>
      </c>
      <c r="D9" s="7">
        <v>77059690.941529498</v>
      </c>
      <c r="E9" s="12">
        <f t="shared" si="0"/>
        <v>39.429972600270013</v>
      </c>
      <c r="F9" s="11">
        <f t="shared" si="1"/>
        <v>0.11029615641336056</v>
      </c>
      <c r="G9" s="11">
        <f t="shared" si="2"/>
        <v>3.9963379942363673E-2</v>
      </c>
      <c r="I9" s="12"/>
      <c r="J9" s="11"/>
      <c r="K9" s="11"/>
    </row>
    <row r="10" spans="1:11" x14ac:dyDescent="0.35">
      <c r="A10" t="s">
        <v>32</v>
      </c>
      <c r="B10" t="s">
        <v>9</v>
      </c>
      <c r="C10" s="7">
        <v>1747863</v>
      </c>
      <c r="D10" s="7">
        <v>107989083.613997</v>
      </c>
      <c r="E10" s="12">
        <f t="shared" si="0"/>
        <v>61.783494252122161</v>
      </c>
      <c r="F10" s="11">
        <f t="shared" si="1"/>
        <v>9.8643160815233374E-2</v>
      </c>
      <c r="G10" s="11">
        <f t="shared" si="2"/>
        <v>5.6003452977359994E-2</v>
      </c>
      <c r="I10" s="12"/>
      <c r="J10" s="11"/>
      <c r="K10" s="11"/>
    </row>
    <row r="11" spans="1:11" x14ac:dyDescent="0.35">
      <c r="A11" t="s">
        <v>32</v>
      </c>
      <c r="B11" t="s">
        <v>10</v>
      </c>
      <c r="C11" s="7">
        <v>1255356</v>
      </c>
      <c r="D11" s="7">
        <v>109041164.642444</v>
      </c>
      <c r="E11" s="12">
        <f t="shared" si="0"/>
        <v>86.860750769059933</v>
      </c>
      <c r="F11" s="11">
        <f t="shared" si="1"/>
        <v>7.0847820331666783E-2</v>
      </c>
      <c r="G11" s="11">
        <f t="shared" si="2"/>
        <v>5.6549065259946005E-2</v>
      </c>
      <c r="I11" s="12"/>
      <c r="J11" s="11"/>
      <c r="K11" s="11"/>
    </row>
    <row r="12" spans="1:11" x14ac:dyDescent="0.35">
      <c r="A12" t="s">
        <v>32</v>
      </c>
      <c r="B12" t="s">
        <v>3</v>
      </c>
      <c r="C12" s="7">
        <v>932837</v>
      </c>
      <c r="D12" s="7">
        <v>104384239.476293</v>
      </c>
      <c r="E12" s="12">
        <f t="shared" si="0"/>
        <v>111.89976327728532</v>
      </c>
      <c r="F12" s="11">
        <f t="shared" si="1"/>
        <v>5.2645996971959388E-2</v>
      </c>
      <c r="G12" s="11">
        <f t="shared" si="2"/>
        <v>5.4133970318554929E-2</v>
      </c>
      <c r="I12" s="12"/>
      <c r="J12" s="11"/>
      <c r="K12" s="11"/>
    </row>
    <row r="13" spans="1:11" x14ac:dyDescent="0.35">
      <c r="A13" t="s">
        <v>33</v>
      </c>
      <c r="B13" t="s">
        <v>4</v>
      </c>
      <c r="C13" s="7">
        <v>711189</v>
      </c>
      <c r="D13" s="7">
        <v>97412645.949844003</v>
      </c>
      <c r="E13" s="12">
        <f t="shared" si="0"/>
        <v>136.97153070399571</v>
      </c>
      <c r="F13" s="11">
        <f t="shared" si="1"/>
        <v>4.0136973491071669E-2</v>
      </c>
      <c r="G13" s="11">
        <f t="shared" si="2"/>
        <v>5.0518481630537689E-2</v>
      </c>
      <c r="I13" s="12"/>
      <c r="J13" s="11"/>
      <c r="K13" s="11"/>
    </row>
    <row r="14" spans="1:11" x14ac:dyDescent="0.35">
      <c r="A14" t="s">
        <v>33</v>
      </c>
      <c r="B14" t="s">
        <v>5</v>
      </c>
      <c r="C14" s="7">
        <v>998859</v>
      </c>
      <c r="D14" s="7">
        <v>172928399.776961</v>
      </c>
      <c r="E14" s="12">
        <f t="shared" si="0"/>
        <v>173.12593647047382</v>
      </c>
      <c r="F14" s="11">
        <f t="shared" si="1"/>
        <v>5.6372043443189301E-2</v>
      </c>
      <c r="G14" s="11">
        <f t="shared" si="2"/>
        <v>8.9681171292983156E-2</v>
      </c>
      <c r="I14" s="12"/>
      <c r="J14" s="11"/>
      <c r="K14" s="11"/>
    </row>
    <row r="15" spans="1:11" x14ac:dyDescent="0.35">
      <c r="A15" t="s">
        <v>33</v>
      </c>
      <c r="B15" t="s">
        <v>6</v>
      </c>
      <c r="C15" s="7">
        <v>1117196</v>
      </c>
      <c r="D15" s="7">
        <v>272543145.82117403</v>
      </c>
      <c r="E15" s="12">
        <f t="shared" si="0"/>
        <v>243.95284786301957</v>
      </c>
      <c r="F15" s="11">
        <f t="shared" si="1"/>
        <v>6.305056213795672E-2</v>
      </c>
      <c r="G15" s="11">
        <f t="shared" si="2"/>
        <v>0.14134166843989709</v>
      </c>
      <c r="I15" s="12"/>
      <c r="J15" s="11"/>
      <c r="K15" s="11"/>
    </row>
    <row r="16" spans="1:11" x14ac:dyDescent="0.35">
      <c r="A16" t="s">
        <v>34</v>
      </c>
      <c r="B16" t="s">
        <v>8</v>
      </c>
      <c r="C16" s="7">
        <v>905727</v>
      </c>
      <c r="D16" s="7">
        <v>345879024.96813297</v>
      </c>
      <c r="E16" s="12">
        <f t="shared" si="0"/>
        <v>381.87999802162568</v>
      </c>
      <c r="F16" s="11">
        <f t="shared" si="1"/>
        <v>5.1116005153549721E-2</v>
      </c>
      <c r="G16" s="11">
        <f t="shared" si="2"/>
        <v>0.17937386875044528</v>
      </c>
      <c r="I16" s="12"/>
      <c r="J16" s="11"/>
      <c r="K16" s="11"/>
    </row>
    <row r="17" spans="1:11" x14ac:dyDescent="0.35">
      <c r="A17" t="s">
        <v>34</v>
      </c>
      <c r="B17" t="s">
        <v>11</v>
      </c>
      <c r="C17" s="7">
        <v>684884</v>
      </c>
      <c r="D17" s="7">
        <v>571668006.35229504</v>
      </c>
      <c r="E17" s="12">
        <f t="shared" si="0"/>
        <v>834.69318359356475</v>
      </c>
      <c r="F17" s="11">
        <f t="shared" si="1"/>
        <v>3.8652413004783719E-2</v>
      </c>
      <c r="G17" s="11">
        <f t="shared" si="2"/>
        <v>0.2964686914730168</v>
      </c>
      <c r="I17" s="12"/>
      <c r="J17" s="11"/>
      <c r="K17" s="11"/>
    </row>
    <row r="18" spans="1:11" x14ac:dyDescent="0.35">
      <c r="A18" t="s">
        <v>37</v>
      </c>
      <c r="C18" s="7">
        <v>17719049</v>
      </c>
      <c r="D18" s="7">
        <v>1928257596.1459513</v>
      </c>
      <c r="E18" s="12">
        <f t="shared" si="0"/>
        <v>108.82398915122089</v>
      </c>
      <c r="F18" s="11">
        <f t="shared" si="1"/>
        <v>1</v>
      </c>
      <c r="G18" s="11">
        <f t="shared" si="2"/>
        <v>1</v>
      </c>
      <c r="I18" s="12"/>
      <c r="J18" s="11"/>
      <c r="K18" s="11"/>
    </row>
  </sheetData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B83E-5D07-4547-A264-53ACC20C7A39}">
  <dimension ref="A1:P29"/>
  <sheetViews>
    <sheetView topLeftCell="A4" zoomScale="73" zoomScaleNormal="80" workbookViewId="0">
      <selection activeCell="B19" sqref="B19"/>
    </sheetView>
  </sheetViews>
  <sheetFormatPr defaultRowHeight="14.5" x14ac:dyDescent="0.35"/>
  <cols>
    <col min="1" max="1" width="13.36328125" bestFit="1" customWidth="1"/>
    <col min="2" max="2" width="15.54296875" bestFit="1" customWidth="1"/>
    <col min="3" max="4" width="12.453125" bestFit="1" customWidth="1"/>
    <col min="5" max="5" width="16.08984375" bestFit="1" customWidth="1"/>
    <col min="6" max="9" width="17.1796875" bestFit="1" customWidth="1"/>
    <col min="14" max="14" width="14.6328125" bestFit="1" customWidth="1"/>
    <col min="15" max="15" width="12" bestFit="1" customWidth="1"/>
    <col min="16" max="16" width="12.6328125" bestFit="1" customWidth="1"/>
  </cols>
  <sheetData>
    <row r="1" spans="1:16" x14ac:dyDescent="0.35">
      <c r="A1" s="5" t="s">
        <v>26</v>
      </c>
      <c r="B1" t="s">
        <v>29</v>
      </c>
    </row>
    <row r="2" spans="1:16" x14ac:dyDescent="0.35">
      <c r="A2" s="5" t="s">
        <v>17</v>
      </c>
      <c r="B2" t="s">
        <v>38</v>
      </c>
    </row>
    <row r="3" spans="1:16" x14ac:dyDescent="0.35">
      <c r="A3" s="5" t="s">
        <v>16</v>
      </c>
      <c r="B3" t="s">
        <v>0</v>
      </c>
    </row>
    <row r="5" spans="1:16" x14ac:dyDescent="0.35">
      <c r="A5" s="5" t="s">
        <v>36</v>
      </c>
      <c r="B5" t="s">
        <v>39</v>
      </c>
      <c r="C5" t="s">
        <v>51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s="4" t="s">
        <v>55</v>
      </c>
      <c r="K5" s="4" t="s">
        <v>53</v>
      </c>
      <c r="L5" s="4" t="s">
        <v>56</v>
      </c>
      <c r="M5" s="4" t="s">
        <v>57</v>
      </c>
      <c r="N5" s="4" t="s">
        <v>58</v>
      </c>
      <c r="O5" s="4" t="s">
        <v>59</v>
      </c>
      <c r="P5" s="4" t="s">
        <v>60</v>
      </c>
    </row>
    <row r="6" spans="1:16" x14ac:dyDescent="0.35">
      <c r="A6" s="6" t="s">
        <v>31</v>
      </c>
      <c r="B6" s="13">
        <v>8378856</v>
      </c>
      <c r="C6" s="13">
        <v>76871405.905610234</v>
      </c>
      <c r="D6" s="13">
        <v>8.8410926392838185</v>
      </c>
      <c r="E6" s="13">
        <v>5070307</v>
      </c>
      <c r="F6" s="13">
        <v>4127245</v>
      </c>
      <c r="G6" s="13">
        <v>3333367</v>
      </c>
      <c r="H6" s="13">
        <v>1816705</v>
      </c>
      <c r="I6" s="13">
        <v>843803</v>
      </c>
      <c r="J6" s="14">
        <f>B6/$B$10</f>
        <v>0.43585617716196107</v>
      </c>
      <c r="K6" s="14">
        <f>C6/$C$10</f>
        <v>3.8496271523908436E-2</v>
      </c>
      <c r="L6" s="14">
        <f>E6/$B6</f>
        <v>0.60513117781234094</v>
      </c>
      <c r="M6" s="14">
        <f t="shared" ref="M6:P10" si="0">F6/$B6</f>
        <v>0.49257858113327163</v>
      </c>
      <c r="N6" s="14">
        <f t="shared" si="0"/>
        <v>0.39783080172281277</v>
      </c>
      <c r="O6" s="14">
        <f t="shared" si="0"/>
        <v>0.21682017210941446</v>
      </c>
      <c r="P6" s="14">
        <f>I6/$B6</f>
        <v>0.10070623006291074</v>
      </c>
    </row>
    <row r="7" spans="1:16" x14ac:dyDescent="0.35">
      <c r="A7" s="6" t="s">
        <v>32</v>
      </c>
      <c r="B7" s="13">
        <v>6289040</v>
      </c>
      <c r="C7" s="13">
        <v>423616129.99365789</v>
      </c>
      <c r="D7" s="13">
        <v>299.89343769999988</v>
      </c>
      <c r="E7" s="13">
        <v>1075480</v>
      </c>
      <c r="F7" s="13">
        <v>777952</v>
      </c>
      <c r="G7" s="13">
        <v>636100</v>
      </c>
      <c r="H7" s="13">
        <v>468283</v>
      </c>
      <c r="I7" s="13">
        <v>249588</v>
      </c>
      <c r="J7" s="14">
        <f t="shared" ref="J7:J10" si="1">B7/$B$10</f>
        <v>0.32714691986813704</v>
      </c>
      <c r="K7" s="14">
        <f t="shared" ref="K7:K10" si="2">C7/$C$10</f>
        <v>0.21214184090983279</v>
      </c>
      <c r="L7" s="14">
        <f t="shared" ref="L7:L10" si="3">E7/$B7</f>
        <v>0.17100861180720747</v>
      </c>
      <c r="M7" s="14">
        <f t="shared" si="0"/>
        <v>0.12369964255275845</v>
      </c>
      <c r="N7" s="14">
        <f t="shared" si="0"/>
        <v>0.10114421278923333</v>
      </c>
      <c r="O7" s="14">
        <f t="shared" si="0"/>
        <v>7.4460171981733297E-2</v>
      </c>
      <c r="P7" s="14">
        <f t="shared" si="0"/>
        <v>3.9686184218895096E-2</v>
      </c>
    </row>
    <row r="8" spans="1:16" x14ac:dyDescent="0.35">
      <c r="A8" s="6" t="s">
        <v>33</v>
      </c>
      <c r="B8" s="13">
        <v>2933912</v>
      </c>
      <c r="C8" s="13">
        <v>562511703.18190098</v>
      </c>
      <c r="D8" s="13">
        <v>553.937131241423</v>
      </c>
      <c r="E8" s="13">
        <v>158717</v>
      </c>
      <c r="F8" s="13">
        <v>119065</v>
      </c>
      <c r="G8" s="13">
        <v>99347</v>
      </c>
      <c r="H8" s="13">
        <v>80028</v>
      </c>
      <c r="I8" s="13">
        <v>47791</v>
      </c>
      <c r="J8" s="14">
        <f t="shared" si="1"/>
        <v>0.15261793118888825</v>
      </c>
      <c r="K8" s="14">
        <f t="shared" si="2"/>
        <v>0.28169906619967583</v>
      </c>
      <c r="L8" s="14">
        <f t="shared" si="3"/>
        <v>5.4097396240923384E-2</v>
      </c>
      <c r="M8" s="14">
        <f t="shared" si="0"/>
        <v>4.0582335121162459E-2</v>
      </c>
      <c r="N8" s="14">
        <f t="shared" si="0"/>
        <v>3.3861615481309594E-2</v>
      </c>
      <c r="O8" s="14">
        <f t="shared" si="0"/>
        <v>2.7276891740447565E-2</v>
      </c>
      <c r="P8" s="14">
        <f t="shared" si="0"/>
        <v>1.6289172954062698E-2</v>
      </c>
    </row>
    <row r="9" spans="1:16" x14ac:dyDescent="0.35">
      <c r="A9" s="6" t="s">
        <v>34</v>
      </c>
      <c r="B9" s="13">
        <v>1622093</v>
      </c>
      <c r="C9" s="13">
        <v>933854036.90085912</v>
      </c>
      <c r="D9" s="13">
        <v>1215.8024050949139</v>
      </c>
      <c r="E9" s="13">
        <v>31981</v>
      </c>
      <c r="F9" s="13">
        <v>24863</v>
      </c>
      <c r="G9" s="13">
        <v>20927</v>
      </c>
      <c r="H9" s="13">
        <v>17393</v>
      </c>
      <c r="I9" s="13">
        <v>10808</v>
      </c>
      <c r="J9" s="14">
        <f t="shared" si="1"/>
        <v>8.437897178101364E-2</v>
      </c>
      <c r="K9" s="14">
        <f t="shared" si="2"/>
        <v>0.46766282136658288</v>
      </c>
      <c r="L9" s="14">
        <f t="shared" si="3"/>
        <v>1.9715885587324525E-2</v>
      </c>
      <c r="M9" s="14">
        <f t="shared" si="0"/>
        <v>1.5327727818318678E-2</v>
      </c>
      <c r="N9" s="14">
        <f t="shared" si="0"/>
        <v>1.290123315987431E-2</v>
      </c>
      <c r="O9" s="14">
        <f t="shared" si="0"/>
        <v>1.0722566461972279E-2</v>
      </c>
      <c r="P9" s="14">
        <f t="shared" si="0"/>
        <v>6.662996511297441E-3</v>
      </c>
    </row>
    <row r="10" spans="1:16" x14ac:dyDescent="0.35">
      <c r="A10" s="6" t="s">
        <v>37</v>
      </c>
      <c r="B10" s="7">
        <v>19223901</v>
      </c>
      <c r="C10" s="7">
        <v>1996853275.9820282</v>
      </c>
      <c r="D10" s="7">
        <v>2078.4740666756206</v>
      </c>
      <c r="E10" s="7">
        <v>6336485</v>
      </c>
      <c r="F10" s="7">
        <v>5049125</v>
      </c>
      <c r="G10" s="7">
        <v>4089741</v>
      </c>
      <c r="H10" s="7">
        <v>2382409</v>
      </c>
      <c r="I10" s="7">
        <v>1151990</v>
      </c>
      <c r="J10" s="14">
        <f t="shared" si="1"/>
        <v>1</v>
      </c>
      <c r="K10" s="14">
        <f t="shared" si="2"/>
        <v>1</v>
      </c>
      <c r="L10" s="14">
        <f t="shared" si="3"/>
        <v>0.32961494131706148</v>
      </c>
      <c r="M10" s="14">
        <f t="shared" si="0"/>
        <v>0.26264830431659009</v>
      </c>
      <c r="N10" s="14">
        <f t="shared" si="0"/>
        <v>0.2127425125628768</v>
      </c>
      <c r="O10" s="14">
        <f t="shared" si="0"/>
        <v>0.12392952918348882</v>
      </c>
      <c r="P10" s="14">
        <f t="shared" si="0"/>
        <v>5.9924882051775027E-2</v>
      </c>
    </row>
    <row r="12" spans="1:16" x14ac:dyDescent="0.35">
      <c r="D12" s="15">
        <f>C6/B6</f>
        <v>9.1744512503389757</v>
      </c>
    </row>
    <row r="13" spans="1:16" x14ac:dyDescent="0.35">
      <c r="D13" s="15">
        <f t="shared" ref="D13:D15" si="4">C7/B7</f>
        <v>67.357836807153063</v>
      </c>
    </row>
    <row r="14" spans="1:16" x14ac:dyDescent="0.35">
      <c r="D14" s="15">
        <f t="shared" si="4"/>
        <v>191.72753074458299</v>
      </c>
      <c r="N14" s="16" t="s">
        <v>61</v>
      </c>
      <c r="O14" s="17">
        <f>P19/(P19+P26)</f>
        <v>0.74673179129485678</v>
      </c>
    </row>
    <row r="15" spans="1:16" x14ac:dyDescent="0.35">
      <c r="D15" s="15">
        <f t="shared" si="4"/>
        <v>575.70930698847667</v>
      </c>
    </row>
    <row r="17" spans="4:16" x14ac:dyDescent="0.35">
      <c r="D17" s="4" t="s">
        <v>62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4:16" x14ac:dyDescent="0.35">
      <c r="D18" s="18" t="s">
        <v>30</v>
      </c>
      <c r="E18" s="18" t="s">
        <v>63</v>
      </c>
      <c r="F18" s="18" t="s">
        <v>64</v>
      </c>
      <c r="G18" s="18" t="s">
        <v>65</v>
      </c>
      <c r="H18" s="18" t="s">
        <v>76</v>
      </c>
      <c r="I18" s="19" t="s">
        <v>66</v>
      </c>
      <c r="J18" s="19" t="s">
        <v>67</v>
      </c>
      <c r="K18" s="19" t="s">
        <v>55</v>
      </c>
      <c r="L18" s="18" t="s">
        <v>68</v>
      </c>
      <c r="M18" s="18" t="s">
        <v>69</v>
      </c>
      <c r="N18" s="18" t="s">
        <v>70</v>
      </c>
      <c r="O18" s="19" t="s">
        <v>71</v>
      </c>
      <c r="P18" s="20">
        <f>SUM(H19:H22)</f>
        <v>1996853275.9820282</v>
      </c>
    </row>
    <row r="19" spans="4:16" x14ac:dyDescent="0.35">
      <c r="D19" s="4" t="s">
        <v>31</v>
      </c>
      <c r="E19" s="21">
        <v>9.1744512503389757</v>
      </c>
      <c r="F19" s="22">
        <v>0.10070623006291074</v>
      </c>
      <c r="G19" s="23">
        <v>8378856</v>
      </c>
      <c r="H19" s="23">
        <v>76871405.905610204</v>
      </c>
      <c r="I19" s="24">
        <f>+F19*E19*G19</f>
        <v>7741429.4883897789</v>
      </c>
      <c r="J19" s="14">
        <f>+I19/SUM($I$19:$I$22)</f>
        <v>0.19383495114673607</v>
      </c>
      <c r="K19" s="14">
        <f>+G19/SUM($G$19:$G$22)</f>
        <v>0.43585617716196107</v>
      </c>
      <c r="L19" s="22">
        <v>0.60513117781234094</v>
      </c>
      <c r="M19" s="22">
        <v>0.49257858113327163</v>
      </c>
      <c r="N19" s="22">
        <v>0.39783080172281277</v>
      </c>
      <c r="O19" s="19" t="s">
        <v>72</v>
      </c>
      <c r="P19" s="25">
        <f>SUM(I19:I22)</f>
        <v>39938253.873159319</v>
      </c>
    </row>
    <row r="20" spans="4:16" x14ac:dyDescent="0.35">
      <c r="D20" s="26" t="s">
        <v>32</v>
      </c>
      <c r="E20" s="21">
        <v>67.357836807153063</v>
      </c>
      <c r="F20" s="22">
        <v>3.9686184218895096E-2</v>
      </c>
      <c r="G20" s="23">
        <v>6289040</v>
      </c>
      <c r="H20" s="23">
        <v>423616129.99365789</v>
      </c>
      <c r="I20" s="24">
        <f>+F20*E20*G20</f>
        <v>16811707.773023717</v>
      </c>
      <c r="J20" s="27">
        <f>+I20/SUM($I$19:$I$22)</f>
        <v>0.42094248352510222</v>
      </c>
      <c r="K20" s="27">
        <f>+G20/SUM($G$19:$G$22)</f>
        <v>0.32714691986813704</v>
      </c>
      <c r="L20" s="22">
        <v>0.17100861180720747</v>
      </c>
      <c r="M20" s="22">
        <v>0.12369964255275845</v>
      </c>
      <c r="N20" s="22">
        <v>0.10114421278923333</v>
      </c>
      <c r="O20" s="19" t="s">
        <v>73</v>
      </c>
      <c r="P20" s="14">
        <f>P19/P18</f>
        <v>2.0000595113087702E-2</v>
      </c>
    </row>
    <row r="21" spans="4:16" x14ac:dyDescent="0.35">
      <c r="D21" s="26" t="s">
        <v>33</v>
      </c>
      <c r="E21" s="21">
        <v>191.72753074458299</v>
      </c>
      <c r="F21" s="22">
        <v>1.6289172954062698E-2</v>
      </c>
      <c r="G21" s="23">
        <v>2933912</v>
      </c>
      <c r="H21" s="23">
        <v>562511703.18190098</v>
      </c>
      <c r="I21" s="24">
        <f t="shared" ref="I21:I22" si="5">+F21*E21*G21</f>
        <v>9162850.4218143653</v>
      </c>
      <c r="J21" s="27">
        <f>+I21/SUM($I$19:$I$22)</f>
        <v>0.22942541381290332</v>
      </c>
      <c r="K21" s="27">
        <f>+G21/SUM($G$19:$G$22)</f>
        <v>0.15261793118888825</v>
      </c>
      <c r="L21" s="22">
        <v>5.4097396240923384E-2</v>
      </c>
      <c r="M21" s="22">
        <v>4.0582335121162459E-2</v>
      </c>
      <c r="N21" s="22">
        <v>3.3861615481309594E-2</v>
      </c>
      <c r="O21" s="4"/>
      <c r="P21" s="28"/>
    </row>
    <row r="22" spans="4:16" x14ac:dyDescent="0.35">
      <c r="D22" s="4" t="s">
        <v>34</v>
      </c>
      <c r="E22" s="21">
        <v>575.70930698847667</v>
      </c>
      <c r="F22" s="22">
        <v>6.662996511297441E-3</v>
      </c>
      <c r="G22" s="23">
        <v>1622093</v>
      </c>
      <c r="H22" s="23">
        <v>933854036.90085912</v>
      </c>
      <c r="I22" s="24">
        <f t="shared" si="5"/>
        <v>6222266.189931456</v>
      </c>
      <c r="J22" s="14">
        <f>+I22/SUM($I$19:$I$22)</f>
        <v>0.15579715151525836</v>
      </c>
      <c r="K22" s="14">
        <f>+G22/SUM($G$19:$G$22)</f>
        <v>8.437897178101364E-2</v>
      </c>
      <c r="L22" s="22">
        <v>1.9715885587324525E-2</v>
      </c>
      <c r="M22" s="22">
        <v>1.5327727818318678E-2</v>
      </c>
      <c r="N22" s="22">
        <v>1.290123315987431E-2</v>
      </c>
      <c r="O22" s="4"/>
      <c r="P22" s="4"/>
    </row>
    <row r="24" spans="4:16" x14ac:dyDescent="0.35">
      <c r="D24" s="4" t="s">
        <v>74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4:16" x14ac:dyDescent="0.35">
      <c r="D25" s="18" t="s">
        <v>30</v>
      </c>
      <c r="E25" s="18" t="s">
        <v>63</v>
      </c>
      <c r="F25" s="18" t="s">
        <v>64</v>
      </c>
      <c r="G25" s="18" t="s">
        <v>65</v>
      </c>
      <c r="H25" s="18" t="s">
        <v>75</v>
      </c>
      <c r="I25" s="19" t="s">
        <v>66</v>
      </c>
      <c r="J25" s="19" t="s">
        <v>67</v>
      </c>
      <c r="K25" s="19" t="s">
        <v>55</v>
      </c>
      <c r="L25" s="18" t="s">
        <v>68</v>
      </c>
      <c r="M25" s="18" t="s">
        <v>69</v>
      </c>
      <c r="N25" s="18" t="s">
        <v>70</v>
      </c>
      <c r="O25" s="19" t="s">
        <v>71</v>
      </c>
      <c r="P25" s="20">
        <f>SUM(H26:H29)</f>
        <v>121151235.2937213</v>
      </c>
    </row>
    <row r="26" spans="4:16" x14ac:dyDescent="0.35">
      <c r="D26" s="4" t="s">
        <v>31</v>
      </c>
      <c r="E26" s="21">
        <v>6.4716859917376288</v>
      </c>
      <c r="F26" s="22">
        <v>0.21256589440241863</v>
      </c>
      <c r="G26" s="23">
        <v>4527509</v>
      </c>
      <c r="H26" s="23">
        <v>29300616.57276604</v>
      </c>
      <c r="I26" s="24">
        <f>+F26*E26*G26</f>
        <v>6228311.7683323435</v>
      </c>
      <c r="J26" s="14">
        <f>+I26/SUM($I$19:$I$22)</f>
        <v>0.155948524642889</v>
      </c>
      <c r="K26" s="14">
        <f>+G26/SUM($G$19:$G$22)</f>
        <v>0.23551458156177563</v>
      </c>
      <c r="L26" s="22">
        <v>0.70675221186749715</v>
      </c>
      <c r="M26" s="22">
        <v>0.63893677516709524</v>
      </c>
      <c r="N26" s="22">
        <v>0.59527788901137468</v>
      </c>
      <c r="O26" s="19" t="s">
        <v>72</v>
      </c>
      <c r="P26" s="25">
        <f>SUM(I26:I29)</f>
        <v>13545814.086375536</v>
      </c>
    </row>
    <row r="27" spans="4:16" x14ac:dyDescent="0.35">
      <c r="D27" s="26" t="s">
        <v>32</v>
      </c>
      <c r="E27" s="21">
        <v>58.749851010527223</v>
      </c>
      <c r="F27" s="22">
        <v>9.9912784549319511E-2</v>
      </c>
      <c r="G27" s="23">
        <v>841594</v>
      </c>
      <c r="H27" s="23">
        <v>49443522.111353651</v>
      </c>
      <c r="I27" s="24">
        <f t="shared" ref="I27:I29" si="6">+F27*E27*G27</f>
        <v>4940039.9720711922</v>
      </c>
      <c r="J27" s="27">
        <f>+I27/SUM($I$19:$I$22)</f>
        <v>0.12369193675217655</v>
      </c>
      <c r="K27" s="27">
        <f>+G27/SUM($G$19:$G$22)</f>
        <v>4.3778523412079579E-2</v>
      </c>
      <c r="L27" s="22">
        <v>0.27927480471581306</v>
      </c>
      <c r="M27" s="22">
        <v>0.2327286078560446</v>
      </c>
      <c r="N27" s="22">
        <v>0.20734225766818679</v>
      </c>
      <c r="O27" s="19" t="s">
        <v>73</v>
      </c>
      <c r="P27" s="28">
        <f>P26/P25</f>
        <v>0.11180912892497392</v>
      </c>
    </row>
    <row r="28" spans="4:16" x14ac:dyDescent="0.35">
      <c r="D28" s="26" t="s">
        <v>33</v>
      </c>
      <c r="E28" s="21">
        <v>180.77641469290796</v>
      </c>
      <c r="F28" s="22">
        <v>6.4875969318357096E-2</v>
      </c>
      <c r="G28" s="23">
        <v>142626</v>
      </c>
      <c r="H28" s="23">
        <v>25783416.921990693</v>
      </c>
      <c r="I28" s="24">
        <f t="shared" si="6"/>
        <v>1672724.1651534773</v>
      </c>
      <c r="J28" s="27">
        <f>+I28/SUM($I$19:$I$22)</f>
        <v>4.1882756578840795E-2</v>
      </c>
      <c r="K28" s="27">
        <f>+G28/SUM($G$19:$G$22)</f>
        <v>7.4192017530677048E-3</v>
      </c>
      <c r="L28" s="22">
        <v>0.15769915723640851</v>
      </c>
      <c r="M28" s="22">
        <v>0.13657397669429136</v>
      </c>
      <c r="N28" s="22">
        <v>0.12417791987435671</v>
      </c>
      <c r="O28" s="4"/>
      <c r="P28" s="28"/>
    </row>
    <row r="29" spans="4:16" x14ac:dyDescent="0.35">
      <c r="D29" s="4" t="s">
        <v>34</v>
      </c>
      <c r="E29" s="21">
        <v>508.83623163792254</v>
      </c>
      <c r="F29" s="22">
        <v>4.2393633302724214E-2</v>
      </c>
      <c r="G29" s="23">
        <v>32670</v>
      </c>
      <c r="H29" s="23">
        <v>16623679.68761093</v>
      </c>
      <c r="I29" s="24">
        <f t="shared" si="6"/>
        <v>704738.1808185227</v>
      </c>
      <c r="J29" s="14">
        <f>+I29/SUM($I$19:$I$22)</f>
        <v>1.7645693350959068E-2</v>
      </c>
      <c r="K29" s="14">
        <f>+G29/SUM($G$19:$G$22)</f>
        <v>1.6994469540807561E-3</v>
      </c>
      <c r="L29" s="22">
        <v>0.10027548209366391</v>
      </c>
      <c r="M29" s="22">
        <v>8.8246097337006432E-2</v>
      </c>
      <c r="N29" s="22">
        <v>8.0624426078971537E-2</v>
      </c>
      <c r="O29" s="4"/>
      <c r="P29" s="4"/>
    </row>
  </sheetData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7A636-D6DE-4B06-A2E6-02025DF6D82B}">
  <dimension ref="A1:Q27"/>
  <sheetViews>
    <sheetView zoomScale="70" zoomScaleNormal="80" workbookViewId="0">
      <selection activeCell="B14" sqref="B14"/>
    </sheetView>
  </sheetViews>
  <sheetFormatPr defaultRowHeight="14.5" x14ac:dyDescent="0.35"/>
  <cols>
    <col min="1" max="1" width="13.08984375" bestFit="1" customWidth="1"/>
    <col min="2" max="2" width="14.7265625" bestFit="1" customWidth="1"/>
    <col min="3" max="4" width="11.81640625" bestFit="1" customWidth="1"/>
    <col min="5" max="5" width="15.36328125" bestFit="1" customWidth="1"/>
    <col min="6" max="9" width="16.36328125" bestFit="1" customWidth="1"/>
    <col min="14" max="14" width="14.6328125" bestFit="1" customWidth="1"/>
    <col min="15" max="15" width="12" bestFit="1" customWidth="1"/>
    <col min="16" max="16" width="12.6328125" bestFit="1" customWidth="1"/>
  </cols>
  <sheetData>
    <row r="1" spans="1:16" x14ac:dyDescent="0.35">
      <c r="A1" s="5" t="s">
        <v>26</v>
      </c>
      <c r="B1" t="s">
        <v>29</v>
      </c>
    </row>
    <row r="2" spans="1:16" x14ac:dyDescent="0.35">
      <c r="A2" s="5" t="s">
        <v>17</v>
      </c>
      <c r="B2" t="s">
        <v>38</v>
      </c>
    </row>
    <row r="3" spans="1:16" x14ac:dyDescent="0.35">
      <c r="A3" s="5" t="s">
        <v>16</v>
      </c>
      <c r="B3" t="s">
        <v>81</v>
      </c>
    </row>
    <row r="5" spans="1:16" x14ac:dyDescent="0.35">
      <c r="A5" s="5" t="s">
        <v>36</v>
      </c>
      <c r="B5" t="s">
        <v>39</v>
      </c>
      <c r="C5" t="s">
        <v>51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s="4" t="s">
        <v>55</v>
      </c>
      <c r="K5" s="4" t="s">
        <v>53</v>
      </c>
      <c r="L5" s="4" t="s">
        <v>56</v>
      </c>
      <c r="M5" s="4" t="s">
        <v>57</v>
      </c>
      <c r="N5" s="4" t="s">
        <v>58</v>
      </c>
      <c r="O5" s="4" t="s">
        <v>59</v>
      </c>
      <c r="P5" s="4" t="s">
        <v>60</v>
      </c>
    </row>
    <row r="6" spans="1:16" x14ac:dyDescent="0.35">
      <c r="A6" s="6" t="s">
        <v>31</v>
      </c>
      <c r="B6" s="13">
        <v>1000515</v>
      </c>
      <c r="C6" s="13">
        <v>7785522.2884564633</v>
      </c>
      <c r="D6" s="13">
        <v>11.979057233095601</v>
      </c>
      <c r="E6" s="13">
        <v>796586</v>
      </c>
      <c r="F6" s="13">
        <v>712751</v>
      </c>
      <c r="G6" s="13">
        <v>570817</v>
      </c>
      <c r="H6" s="13">
        <v>263470</v>
      </c>
      <c r="I6" s="13">
        <v>116079</v>
      </c>
      <c r="J6" s="14">
        <f>B6/$B$10</f>
        <v>0.6427256813400356</v>
      </c>
      <c r="K6" s="14">
        <f>C6/$C$10</f>
        <v>0.10945410812684392</v>
      </c>
      <c r="L6" s="14">
        <f>E6/$B6</f>
        <v>0.79617596937577151</v>
      </c>
      <c r="M6" s="14">
        <f t="shared" ref="M6:P10" si="0">F6/$B6</f>
        <v>0.7123841221770788</v>
      </c>
      <c r="N6" s="14">
        <f t="shared" si="0"/>
        <v>0.57052318056201057</v>
      </c>
      <c r="O6" s="14">
        <f t="shared" si="0"/>
        <v>0.2633343827928617</v>
      </c>
      <c r="P6" s="14">
        <f>I6/$B6</f>
        <v>0.1160192500862056</v>
      </c>
    </row>
    <row r="7" spans="1:16" x14ac:dyDescent="0.35">
      <c r="A7" s="6" t="s">
        <v>32</v>
      </c>
      <c r="B7" s="13">
        <v>412802</v>
      </c>
      <c r="C7" s="13">
        <v>26035370.060558967</v>
      </c>
      <c r="D7" s="13">
        <v>298.65754109652613</v>
      </c>
      <c r="E7" s="13">
        <v>150643</v>
      </c>
      <c r="F7" s="13">
        <v>123453</v>
      </c>
      <c r="G7" s="13">
        <v>107940</v>
      </c>
      <c r="H7" s="13">
        <v>75689</v>
      </c>
      <c r="I7" s="13">
        <v>37610</v>
      </c>
      <c r="J7" s="14">
        <f t="shared" ref="J7:J10" si="1">B7/$B$10</f>
        <v>0.26518187804133808</v>
      </c>
      <c r="K7" s="14">
        <f t="shared" ref="K7:K10" si="2">C7/$C$10</f>
        <v>0.3660227412046605</v>
      </c>
      <c r="L7" s="14">
        <f t="shared" ref="L7:L10" si="3">E7/$B7</f>
        <v>0.36492798000009691</v>
      </c>
      <c r="M7" s="14">
        <f t="shared" si="0"/>
        <v>0.29906105106079911</v>
      </c>
      <c r="N7" s="14">
        <f t="shared" si="0"/>
        <v>0.26148129127281361</v>
      </c>
      <c r="O7" s="14">
        <f t="shared" si="0"/>
        <v>0.18335424731469324</v>
      </c>
      <c r="P7" s="14">
        <f t="shared" si="0"/>
        <v>9.1109054704192324E-2</v>
      </c>
    </row>
    <row r="8" spans="1:16" x14ac:dyDescent="0.35">
      <c r="A8" s="6" t="s">
        <v>33</v>
      </c>
      <c r="B8" s="13">
        <v>110639</v>
      </c>
      <c r="C8" s="13">
        <v>20362142.953825481</v>
      </c>
      <c r="D8" s="13">
        <v>550.62398488213307</v>
      </c>
      <c r="E8" s="13">
        <v>20159</v>
      </c>
      <c r="F8" s="13">
        <v>16894</v>
      </c>
      <c r="G8" s="13">
        <v>15051</v>
      </c>
      <c r="H8" s="13">
        <v>11803</v>
      </c>
      <c r="I8" s="13">
        <v>6570</v>
      </c>
      <c r="J8" s="14">
        <f t="shared" si="1"/>
        <v>7.1073923587132826E-2</v>
      </c>
      <c r="K8" s="14">
        <f t="shared" si="2"/>
        <v>0.28626469926966547</v>
      </c>
      <c r="L8" s="14">
        <f t="shared" si="3"/>
        <v>0.1822051898516798</v>
      </c>
      <c r="M8" s="14">
        <f t="shared" si="0"/>
        <v>0.15269480020607562</v>
      </c>
      <c r="N8" s="14">
        <f t="shared" si="0"/>
        <v>0.13603702130351866</v>
      </c>
      <c r="O8" s="14">
        <f t="shared" si="0"/>
        <v>0.10668028452896357</v>
      </c>
      <c r="P8" s="14">
        <f t="shared" si="0"/>
        <v>5.938231545838267E-2</v>
      </c>
    </row>
    <row r="9" spans="1:16" x14ac:dyDescent="0.35">
      <c r="A9" s="6" t="s">
        <v>34</v>
      </c>
      <c r="B9" s="13">
        <v>32719</v>
      </c>
      <c r="C9" s="13">
        <v>16947435.921080582</v>
      </c>
      <c r="D9" s="13">
        <v>1169.3482391587381</v>
      </c>
      <c r="E9" s="13">
        <v>3648</v>
      </c>
      <c r="F9" s="13">
        <v>3189</v>
      </c>
      <c r="G9" s="13">
        <v>2889</v>
      </c>
      <c r="H9" s="13">
        <v>2381</v>
      </c>
      <c r="I9" s="13">
        <v>1361</v>
      </c>
      <c r="J9" s="14">
        <f t="shared" si="1"/>
        <v>2.1018517031493409E-2</v>
      </c>
      <c r="K9" s="14">
        <f t="shared" si="2"/>
        <v>0.23825845139883009</v>
      </c>
      <c r="L9" s="14">
        <f t="shared" si="3"/>
        <v>0.11149485008710536</v>
      </c>
      <c r="M9" s="14">
        <f t="shared" si="0"/>
        <v>9.7466303982395544E-2</v>
      </c>
      <c r="N9" s="14">
        <f t="shared" si="0"/>
        <v>8.829731960023228E-2</v>
      </c>
      <c r="O9" s="14">
        <f t="shared" si="0"/>
        <v>7.2771172713102475E-2</v>
      </c>
      <c r="P9" s="14">
        <f t="shared" si="0"/>
        <v>4.1596625813747366E-2</v>
      </c>
    </row>
    <row r="10" spans="1:16" x14ac:dyDescent="0.35">
      <c r="A10" s="6" t="s">
        <v>37</v>
      </c>
      <c r="B10" s="7">
        <v>1556675</v>
      </c>
      <c r="C10" s="7">
        <v>71130471.223921493</v>
      </c>
      <c r="D10" s="7">
        <v>2030.6088223704928</v>
      </c>
      <c r="E10" s="7">
        <v>971036</v>
      </c>
      <c r="F10" s="7">
        <v>856287</v>
      </c>
      <c r="G10" s="7">
        <v>696697</v>
      </c>
      <c r="H10" s="7">
        <v>353343</v>
      </c>
      <c r="I10" s="7">
        <v>161620</v>
      </c>
      <c r="J10" s="14">
        <f t="shared" si="1"/>
        <v>1</v>
      </c>
      <c r="K10" s="14">
        <f t="shared" si="2"/>
        <v>1</v>
      </c>
      <c r="L10" s="14">
        <f t="shared" si="3"/>
        <v>0.62378852361604065</v>
      </c>
      <c r="M10" s="14">
        <f t="shared" si="0"/>
        <v>0.55007435720365527</v>
      </c>
      <c r="N10" s="14">
        <f t="shared" si="0"/>
        <v>0.44755456341240141</v>
      </c>
      <c r="O10" s="14">
        <f t="shared" si="0"/>
        <v>0.22698572277450335</v>
      </c>
      <c r="P10" s="14">
        <f t="shared" si="0"/>
        <v>0.10382385533268024</v>
      </c>
    </row>
    <row r="12" spans="1:16" x14ac:dyDescent="0.35">
      <c r="C12">
        <f>C10/1000000</f>
        <v>71.130471223921489</v>
      </c>
      <c r="D12" s="15">
        <f>C6/B6</f>
        <v>7.7815148083301731</v>
      </c>
    </row>
    <row r="13" spans="1:16" x14ac:dyDescent="0.35">
      <c r="D13" s="15">
        <f t="shared" ref="D13:D15" si="4">C7/B7</f>
        <v>63.069873839174633</v>
      </c>
    </row>
    <row r="14" spans="1:16" x14ac:dyDescent="0.35">
      <c r="D14" s="15">
        <f t="shared" si="4"/>
        <v>184.04127797454316</v>
      </c>
      <c r="N14" s="16" t="s">
        <v>61</v>
      </c>
      <c r="O14" s="17" t="e">
        <f>P19/(P19+#REF!)</f>
        <v>#REF!</v>
      </c>
    </row>
    <row r="15" spans="1:16" x14ac:dyDescent="0.35">
      <c r="D15" s="15">
        <f t="shared" si="4"/>
        <v>517.96925092700212</v>
      </c>
    </row>
    <row r="17" spans="4:17" x14ac:dyDescent="0.35">
      <c r="D17" s="4" t="s">
        <v>82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4:17" x14ac:dyDescent="0.35">
      <c r="D18" s="18" t="s">
        <v>30</v>
      </c>
      <c r="E18" s="18" t="s">
        <v>63</v>
      </c>
      <c r="F18" s="18" t="s">
        <v>64</v>
      </c>
      <c r="G18" s="18" t="s">
        <v>65</v>
      </c>
      <c r="H18" s="18" t="s">
        <v>76</v>
      </c>
      <c r="I18" s="19" t="s">
        <v>66</v>
      </c>
      <c r="J18" s="19" t="s">
        <v>67</v>
      </c>
      <c r="K18" s="19" t="s">
        <v>55</v>
      </c>
      <c r="L18" s="18" t="s">
        <v>68</v>
      </c>
      <c r="M18" s="18" t="s">
        <v>69</v>
      </c>
      <c r="N18" s="18" t="s">
        <v>70</v>
      </c>
      <c r="O18" s="19" t="s">
        <v>71</v>
      </c>
      <c r="P18" s="20">
        <f>SUM(H19:H22)</f>
        <v>71130471.223921493</v>
      </c>
    </row>
    <row r="19" spans="4:17" x14ac:dyDescent="0.35">
      <c r="D19" s="4" t="s">
        <v>31</v>
      </c>
      <c r="E19" s="21">
        <v>7.7815148083301731</v>
      </c>
      <c r="F19" s="22">
        <v>0.1160192500862056</v>
      </c>
      <c r="G19" s="23">
        <v>1000515</v>
      </c>
      <c r="H19" s="23">
        <v>7785522.2884564633</v>
      </c>
      <c r="I19" s="24">
        <f>+F19*E19*G19</f>
        <v>903270.45743615809</v>
      </c>
      <c r="J19" s="14">
        <f>+I19/SUM($I$19:$I$22)</f>
        <v>0.1740594737706985</v>
      </c>
      <c r="K19" s="14">
        <f>+G19/SUM($G$19:$G$22)</f>
        <v>0.6427256813400356</v>
      </c>
      <c r="L19" s="22">
        <v>0.79617596937577151</v>
      </c>
      <c r="M19" s="22">
        <v>0.7123841221770788</v>
      </c>
      <c r="N19" s="22">
        <v>0.57052318056201057</v>
      </c>
      <c r="O19" s="19" t="s">
        <v>72</v>
      </c>
      <c r="P19" s="25">
        <f>SUM(I19:I22)</f>
        <v>5189435.7593319137</v>
      </c>
      <c r="Q19" s="34">
        <f>P19/1000000</f>
        <v>5.1894357593319134</v>
      </c>
    </row>
    <row r="20" spans="4:17" x14ac:dyDescent="0.35">
      <c r="D20" s="26" t="s">
        <v>32</v>
      </c>
      <c r="E20" s="21">
        <v>63.069873839174633</v>
      </c>
      <c r="F20" s="22">
        <v>9.1109054704192324E-2</v>
      </c>
      <c r="G20" s="23">
        <v>412802</v>
      </c>
      <c r="H20" s="23">
        <v>26035370.060558967</v>
      </c>
      <c r="I20" s="24">
        <f>+F20*E20*G20</f>
        <v>2372057.9550913577</v>
      </c>
      <c r="J20" s="27">
        <f>+I20/SUM($I$19:$I$22)</f>
        <v>0.45709361578005847</v>
      </c>
      <c r="K20" s="27">
        <f>+G20/SUM($G$19:$G$22)</f>
        <v>0.26518187804133808</v>
      </c>
      <c r="L20" s="22">
        <v>0.36492798000009691</v>
      </c>
      <c r="M20" s="22">
        <v>0.29906105106079911</v>
      </c>
      <c r="N20" s="22">
        <v>0.26148129127281361</v>
      </c>
      <c r="O20" s="19" t="s">
        <v>73</v>
      </c>
      <c r="P20" s="14">
        <f>P19/P18</f>
        <v>7.2956577821555096E-2</v>
      </c>
    </row>
    <row r="21" spans="4:17" x14ac:dyDescent="0.35">
      <c r="D21" s="26" t="s">
        <v>33</v>
      </c>
      <c r="E21" s="21">
        <v>184.04127797454316</v>
      </c>
      <c r="F21" s="22">
        <v>5.938231545838267E-2</v>
      </c>
      <c r="G21" s="23">
        <v>110639</v>
      </c>
      <c r="H21" s="23">
        <v>20362142.953825481</v>
      </c>
      <c r="I21" s="24">
        <f t="shared" ref="I21:I22" si="5">+F21*E21*G21</f>
        <v>1209151.1962927487</v>
      </c>
      <c r="J21" s="27">
        <f>+I21/SUM($I$19:$I$22)</f>
        <v>0.23300244041337057</v>
      </c>
      <c r="K21" s="27">
        <f>+G21/SUM($G$19:$G$22)</f>
        <v>7.1073923587132826E-2</v>
      </c>
      <c r="L21" s="22">
        <v>0.1822051898516798</v>
      </c>
      <c r="M21" s="22">
        <v>0.15269480020607562</v>
      </c>
      <c r="N21" s="22">
        <v>0.13603702130351866</v>
      </c>
      <c r="O21" s="4"/>
      <c r="P21" s="28"/>
    </row>
    <row r="22" spans="4:17" x14ac:dyDescent="0.35">
      <c r="D22" s="4" t="s">
        <v>34</v>
      </c>
      <c r="E22" s="21">
        <v>517.96925092700212</v>
      </c>
      <c r="F22" s="22">
        <v>4.1596625813747366E-2</v>
      </c>
      <c r="G22" s="23">
        <v>32719</v>
      </c>
      <c r="H22" s="23">
        <v>16947435.921080582</v>
      </c>
      <c r="I22" s="24">
        <f t="shared" si="5"/>
        <v>704956.1505116499</v>
      </c>
      <c r="J22" s="14">
        <f>+I22/SUM($I$19:$I$22)</f>
        <v>0.13584447003587261</v>
      </c>
      <c r="K22" s="14">
        <f>+G22/SUM($G$19:$G$22)</f>
        <v>2.1018517031493409E-2</v>
      </c>
      <c r="L22" s="22">
        <v>0.11149485008710536</v>
      </c>
      <c r="M22" s="22">
        <v>9.7466303982395544E-2</v>
      </c>
      <c r="N22" s="22">
        <v>8.829731960023228E-2</v>
      </c>
      <c r="O22" s="4"/>
      <c r="P22" s="4"/>
    </row>
    <row r="24" spans="4:17" x14ac:dyDescent="0.35">
      <c r="G24" s="33">
        <f>G19/1000000</f>
        <v>1.000515</v>
      </c>
      <c r="H24" s="33">
        <f>H19/1000000</f>
        <v>7.7855222884564634</v>
      </c>
      <c r="I24" s="33">
        <f>I19/1000000</f>
        <v>0.90327045743615808</v>
      </c>
    </row>
    <row r="25" spans="4:17" x14ac:dyDescent="0.35">
      <c r="G25" s="33">
        <f t="shared" ref="G25:H27" si="6">G20/1000000</f>
        <v>0.412802</v>
      </c>
      <c r="H25" s="33">
        <f t="shared" si="6"/>
        <v>26.035370060558968</v>
      </c>
      <c r="I25" s="33">
        <f t="shared" ref="I25" si="7">I20/1000000</f>
        <v>2.3720579550913579</v>
      </c>
    </row>
    <row r="26" spans="4:17" x14ac:dyDescent="0.35">
      <c r="G26" s="33">
        <f t="shared" si="6"/>
        <v>0.110639</v>
      </c>
      <c r="H26" s="33">
        <f t="shared" si="6"/>
        <v>20.362142953825483</v>
      </c>
      <c r="I26" s="33">
        <f t="shared" ref="I26" si="8">I21/1000000</f>
        <v>1.2091511962927486</v>
      </c>
    </row>
    <row r="27" spans="4:17" x14ac:dyDescent="0.35">
      <c r="G27" s="33">
        <f t="shared" si="6"/>
        <v>3.2718999999999998E-2</v>
      </c>
      <c r="H27" s="33">
        <f t="shared" si="6"/>
        <v>16.947435921080583</v>
      </c>
      <c r="I27" s="33">
        <f t="shared" ref="I27" si="9">I22/1000000</f>
        <v>0.70495615051164995</v>
      </c>
    </row>
  </sheetData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BA50-E0BE-414B-97B0-115033C85670}">
  <dimension ref="A1:Q29"/>
  <sheetViews>
    <sheetView zoomScale="71" zoomScaleNormal="80" workbookViewId="0">
      <selection activeCell="P18" sqref="P18"/>
    </sheetView>
  </sheetViews>
  <sheetFormatPr defaultRowHeight="14.5" x14ac:dyDescent="0.35"/>
  <cols>
    <col min="1" max="1" width="13.81640625" bestFit="1" customWidth="1"/>
    <col min="2" max="2" width="15.453125" bestFit="1" customWidth="1"/>
    <col min="3" max="4" width="12.36328125" bestFit="1" customWidth="1"/>
    <col min="5" max="5" width="16.1796875" bestFit="1" customWidth="1"/>
    <col min="6" max="9" width="17.26953125" bestFit="1" customWidth="1"/>
    <col min="14" max="14" width="14.6328125" bestFit="1" customWidth="1"/>
    <col min="15" max="15" width="12" bestFit="1" customWidth="1"/>
    <col min="16" max="16" width="12.6328125" bestFit="1" customWidth="1"/>
  </cols>
  <sheetData>
    <row r="1" spans="1:16" x14ac:dyDescent="0.35">
      <c r="A1" s="5" t="s">
        <v>26</v>
      </c>
      <c r="B1" t="s">
        <v>27</v>
      </c>
    </row>
    <row r="2" spans="1:16" x14ac:dyDescent="0.35">
      <c r="A2" s="5" t="s">
        <v>17</v>
      </c>
      <c r="B2" t="s">
        <v>38</v>
      </c>
    </row>
    <row r="3" spans="1:16" x14ac:dyDescent="0.35">
      <c r="A3" s="5" t="s">
        <v>16</v>
      </c>
      <c r="B3" t="s">
        <v>24</v>
      </c>
    </row>
    <row r="5" spans="1:16" x14ac:dyDescent="0.35">
      <c r="A5" s="5" t="s">
        <v>36</v>
      </c>
      <c r="B5" t="s">
        <v>39</v>
      </c>
      <c r="C5" t="s">
        <v>51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s="4" t="s">
        <v>55</v>
      </c>
      <c r="K5" s="4" t="s">
        <v>53</v>
      </c>
      <c r="L5" s="4" t="s">
        <v>56</v>
      </c>
      <c r="M5" s="4" t="s">
        <v>57</v>
      </c>
      <c r="N5" s="4" t="s">
        <v>58</v>
      </c>
      <c r="O5" s="4" t="s">
        <v>59</v>
      </c>
      <c r="P5" s="4" t="s">
        <v>60</v>
      </c>
    </row>
    <row r="6" spans="1:16" x14ac:dyDescent="0.35">
      <c r="A6" s="6" t="s">
        <v>31</v>
      </c>
      <c r="B6" s="13">
        <v>7423107</v>
      </c>
      <c r="C6" s="13">
        <v>70390520.010305941</v>
      </c>
      <c r="D6" s="13">
        <v>6.6989452847877082</v>
      </c>
      <c r="E6" s="13">
        <v>4123205</v>
      </c>
      <c r="F6" s="13">
        <v>3320360</v>
      </c>
      <c r="G6" s="13">
        <v>2606163</v>
      </c>
      <c r="H6" s="13">
        <v>1475179</v>
      </c>
      <c r="I6" s="13">
        <v>726796</v>
      </c>
      <c r="J6" s="14">
        <f>B6/$B$10</f>
        <v>0.41975545511652923</v>
      </c>
      <c r="K6" s="14">
        <f>C6/$C$10</f>
        <v>3.6698659806407741E-2</v>
      </c>
      <c r="L6" s="14">
        <f>E6/$B6</f>
        <v>0.55545541779203778</v>
      </c>
      <c r="M6" s="14">
        <f t="shared" ref="M6:P10" si="0">F6/$B6</f>
        <v>0.44730057104120957</v>
      </c>
      <c r="N6" s="14">
        <f t="shared" si="0"/>
        <v>0.35108789351951952</v>
      </c>
      <c r="O6" s="14">
        <f t="shared" si="0"/>
        <v>0.19872797199339845</v>
      </c>
      <c r="P6" s="14">
        <f>I6/$B6</f>
        <v>9.7909945256076741E-2</v>
      </c>
    </row>
    <row r="7" spans="1:16" x14ac:dyDescent="0.35">
      <c r="A7" s="6" t="s">
        <v>32</v>
      </c>
      <c r="B7" s="13">
        <v>5870563</v>
      </c>
      <c r="C7" s="13">
        <v>396836911.85101926</v>
      </c>
      <c r="D7" s="13">
        <v>299.9463263263375</v>
      </c>
      <c r="E7" s="35">
        <v>874714</v>
      </c>
      <c r="F7" s="35">
        <v>637350</v>
      </c>
      <c r="G7" s="35">
        <v>510588</v>
      </c>
      <c r="H7" s="35">
        <v>370504</v>
      </c>
      <c r="I7" s="35">
        <v>196503</v>
      </c>
      <c r="J7" s="14">
        <f t="shared" ref="J7:J10" si="1">B7/$B$10</f>
        <v>0.33196353546503604</v>
      </c>
      <c r="K7" s="14">
        <f t="shared" ref="K7:K10" si="2">C7/$C$10</f>
        <v>0.20689409347329349</v>
      </c>
      <c r="L7" s="14">
        <f t="shared" ref="L7:L10" si="3">E7/$B7</f>
        <v>0.14900001924857972</v>
      </c>
      <c r="M7" s="14">
        <f t="shared" si="0"/>
        <v>0.10856709995276433</v>
      </c>
      <c r="N7" s="14">
        <f t="shared" si="0"/>
        <v>8.6974281683034491E-2</v>
      </c>
      <c r="O7" s="14">
        <f t="shared" si="0"/>
        <v>6.3112175101434048E-2</v>
      </c>
      <c r="P7" s="14">
        <f t="shared" si="0"/>
        <v>3.3472598795038909E-2</v>
      </c>
    </row>
    <row r="8" spans="1:16" x14ac:dyDescent="0.35">
      <c r="A8" s="6" t="s">
        <v>33</v>
      </c>
      <c r="B8" s="13">
        <v>2810995</v>
      </c>
      <c r="C8" s="13">
        <v>539574490.66360891</v>
      </c>
      <c r="D8" s="13">
        <v>554.03541928628601</v>
      </c>
      <c r="E8" s="13">
        <v>130479</v>
      </c>
      <c r="F8" s="13">
        <v>98484</v>
      </c>
      <c r="G8" s="13">
        <v>80311</v>
      </c>
      <c r="H8" s="13">
        <v>64220</v>
      </c>
      <c r="I8" s="13">
        <v>37789</v>
      </c>
      <c r="J8" s="14">
        <f t="shared" si="1"/>
        <v>0.15895372187889628</v>
      </c>
      <c r="K8" s="14">
        <f t="shared" si="2"/>
        <v>0.28131147021190261</v>
      </c>
      <c r="L8" s="14">
        <f t="shared" si="3"/>
        <v>4.6417371784723917E-2</v>
      </c>
      <c r="M8" s="14">
        <f t="shared" si="0"/>
        <v>3.5035281101531666E-2</v>
      </c>
      <c r="N8" s="14">
        <f t="shared" si="0"/>
        <v>2.857031051282553E-2</v>
      </c>
      <c r="O8" s="14">
        <f t="shared" si="0"/>
        <v>2.2846002927788916E-2</v>
      </c>
      <c r="P8" s="14">
        <f t="shared" si="0"/>
        <v>1.3443282538745178E-2</v>
      </c>
    </row>
    <row r="9" spans="1:16" x14ac:dyDescent="0.35">
      <c r="A9" s="6" t="s">
        <v>34</v>
      </c>
      <c r="B9" s="13">
        <v>1579696</v>
      </c>
      <c r="C9" s="13">
        <v>911265941.03272796</v>
      </c>
      <c r="D9" s="13">
        <v>1217.0359545544911</v>
      </c>
      <c r="E9" s="13">
        <v>26547</v>
      </c>
      <c r="F9" s="13">
        <v>20935</v>
      </c>
      <c r="G9" s="13">
        <v>17318</v>
      </c>
      <c r="H9" s="13">
        <v>14435</v>
      </c>
      <c r="I9" s="13">
        <v>8968</v>
      </c>
      <c r="J9" s="14">
        <f t="shared" si="1"/>
        <v>8.9327287539538461E-2</v>
      </c>
      <c r="K9" s="14">
        <f t="shared" si="2"/>
        <v>0.47509577650839618</v>
      </c>
      <c r="L9" s="14">
        <f t="shared" si="3"/>
        <v>1.6805132126687668E-2</v>
      </c>
      <c r="M9" s="14">
        <f t="shared" si="0"/>
        <v>1.3252549857694139E-2</v>
      </c>
      <c r="N9" s="14">
        <f t="shared" si="0"/>
        <v>1.096286880513719E-2</v>
      </c>
      <c r="O9" s="14">
        <f t="shared" si="0"/>
        <v>9.1378341149183136E-3</v>
      </c>
      <c r="P9" s="14">
        <f t="shared" si="0"/>
        <v>5.677041658648246E-3</v>
      </c>
    </row>
    <row r="10" spans="1:16" x14ac:dyDescent="0.35">
      <c r="A10" s="6" t="s">
        <v>37</v>
      </c>
      <c r="B10" s="7">
        <v>17684361</v>
      </c>
      <c r="C10" s="7">
        <v>1918067863.557662</v>
      </c>
      <c r="D10" s="7">
        <v>2077.7166454519024</v>
      </c>
      <c r="E10" s="7">
        <v>5154945</v>
      </c>
      <c r="F10" s="7">
        <v>4077129</v>
      </c>
      <c r="G10" s="7">
        <v>3214380</v>
      </c>
      <c r="H10" s="7">
        <v>1924338</v>
      </c>
      <c r="I10" s="7">
        <v>970056</v>
      </c>
      <c r="J10" s="14">
        <f t="shared" si="1"/>
        <v>1</v>
      </c>
      <c r="K10" s="14">
        <f t="shared" si="2"/>
        <v>1</v>
      </c>
      <c r="L10" s="14">
        <f t="shared" si="3"/>
        <v>0.29149738574099454</v>
      </c>
      <c r="M10" s="14">
        <f t="shared" si="0"/>
        <v>0.23054997576672406</v>
      </c>
      <c r="N10" s="14">
        <f t="shared" si="0"/>
        <v>0.18176398909748562</v>
      </c>
      <c r="O10" s="14">
        <f t="shared" si="0"/>
        <v>0.10881580623693443</v>
      </c>
      <c r="P10" s="14">
        <f t="shared" si="0"/>
        <v>5.4853890395021906E-2</v>
      </c>
    </row>
    <row r="12" spans="1:16" x14ac:dyDescent="0.35">
      <c r="D12" s="15">
        <f>C6/B6</f>
        <v>9.4826223049601666</v>
      </c>
    </row>
    <row r="13" spans="1:16" x14ac:dyDescent="0.35">
      <c r="D13" s="15">
        <f t="shared" ref="D13:D15" si="4">C7/B7</f>
        <v>67.597760530126195</v>
      </c>
    </row>
    <row r="14" spans="1:16" x14ac:dyDescent="0.35">
      <c r="A14" s="35">
        <v>929582</v>
      </c>
      <c r="D14" s="15">
        <f t="shared" si="4"/>
        <v>191.95142313081627</v>
      </c>
      <c r="N14" s="16" t="s">
        <v>61</v>
      </c>
      <c r="O14" s="17">
        <f>P19/(P19+P26)</f>
        <v>0.650411078757274</v>
      </c>
    </row>
    <row r="15" spans="1:16" x14ac:dyDescent="0.35">
      <c r="A15" s="35">
        <v>658300</v>
      </c>
      <c r="B15" s="13">
        <f>A14-A15</f>
        <v>271282</v>
      </c>
      <c r="C15" s="11">
        <f>B15/$A$14</f>
        <v>0.29183224287905746</v>
      </c>
      <c r="D15" s="15">
        <f t="shared" si="4"/>
        <v>576.86158668042958</v>
      </c>
    </row>
    <row r="16" spans="1:16" x14ac:dyDescent="0.35">
      <c r="A16" s="35">
        <v>531491</v>
      </c>
      <c r="B16" s="13">
        <f>A14-A16</f>
        <v>398091</v>
      </c>
      <c r="C16" s="11">
        <f t="shared" ref="C16:C18" si="5">B16/$A$14</f>
        <v>0.42824731976307628</v>
      </c>
    </row>
    <row r="17" spans="1:17" x14ac:dyDescent="0.35">
      <c r="A17" s="35">
        <v>395070</v>
      </c>
      <c r="B17" s="13">
        <f>A16-A17</f>
        <v>136421</v>
      </c>
      <c r="C17" s="11">
        <f t="shared" si="5"/>
        <v>0.14675520825489305</v>
      </c>
      <c r="D17" s="4" t="s">
        <v>83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7" x14ac:dyDescent="0.35">
      <c r="A18" s="35">
        <v>213254</v>
      </c>
      <c r="B18" s="13">
        <f>A17-A18</f>
        <v>181816</v>
      </c>
      <c r="C18" s="11">
        <f t="shared" si="5"/>
        <v>0.1955889851567694</v>
      </c>
      <c r="D18" s="18" t="s">
        <v>30</v>
      </c>
      <c r="E18" s="18" t="s">
        <v>63</v>
      </c>
      <c r="F18" s="18" t="s">
        <v>64</v>
      </c>
      <c r="G18" s="18" t="s">
        <v>65</v>
      </c>
      <c r="H18" s="18" t="s">
        <v>75</v>
      </c>
      <c r="I18" s="19" t="s">
        <v>66</v>
      </c>
      <c r="J18" s="19" t="s">
        <v>67</v>
      </c>
      <c r="K18" s="19" t="s">
        <v>55</v>
      </c>
      <c r="L18" s="18" t="s">
        <v>68</v>
      </c>
      <c r="M18" s="18" t="s">
        <v>69</v>
      </c>
      <c r="N18" s="18" t="s">
        <v>70</v>
      </c>
      <c r="O18" s="19" t="s">
        <v>71</v>
      </c>
      <c r="P18" s="20">
        <f>SUM(H19:H22)</f>
        <v>1928257596.1459513</v>
      </c>
      <c r="Q18" s="36" t="s">
        <v>85</v>
      </c>
    </row>
    <row r="19" spans="1:17" x14ac:dyDescent="0.35">
      <c r="D19" s="4" t="s">
        <v>31</v>
      </c>
      <c r="E19" s="21">
        <v>9.3582665022147875</v>
      </c>
      <c r="F19" s="22">
        <v>9.885228237996059E-2</v>
      </c>
      <c r="G19" s="23">
        <v>7410795</v>
      </c>
      <c r="H19" s="23">
        <v>69352194.603280842</v>
      </c>
      <c r="I19" s="24">
        <f>+F19*E19*G19</f>
        <v>6855622.724593496</v>
      </c>
      <c r="J19" s="14">
        <f>+I19/SUM($I$19:$I$22)</f>
        <v>0.19746457794932559</v>
      </c>
      <c r="K19" s="14">
        <f>+G19/SUM($G$19:$G$22)</f>
        <v>0.41823886823722878</v>
      </c>
      <c r="L19" s="22">
        <v>0.57999485885117585</v>
      </c>
      <c r="M19" s="22">
        <v>0.46363784182398782</v>
      </c>
      <c r="N19" s="22">
        <v>0.37524233230038073</v>
      </c>
      <c r="O19" s="19" t="s">
        <v>72</v>
      </c>
      <c r="P19" s="25">
        <f>SUM(I19:I22)</f>
        <v>34718240.586688019</v>
      </c>
      <c r="Q19" s="34"/>
    </row>
    <row r="20" spans="1:17" x14ac:dyDescent="0.35">
      <c r="D20" s="26" t="s">
        <v>32</v>
      </c>
      <c r="E20" s="21">
        <v>67.648079302312709</v>
      </c>
      <c r="F20" s="22">
        <v>3.6203659548359968E-2</v>
      </c>
      <c r="G20" s="23">
        <v>5890399</v>
      </c>
      <c r="H20" s="23">
        <v>398474178.67426348</v>
      </c>
      <c r="I20" s="24">
        <f t="shared" ref="I20:I22" si="6">+F20*E20*G20</f>
        <v>14426223.503535395</v>
      </c>
      <c r="J20" s="27">
        <f>+I20/SUM($I$19:$I$22)</f>
        <v>0.41552288536956644</v>
      </c>
      <c r="K20" s="27">
        <f>+G20/SUM($G$19:$G$22)</f>
        <v>0.33243313453222012</v>
      </c>
      <c r="L20" s="22">
        <v>0.15781307853678503</v>
      </c>
      <c r="M20" s="22">
        <v>0.11175813387174621</v>
      </c>
      <c r="N20" s="22">
        <v>9.0230050629846972E-2</v>
      </c>
      <c r="O20" s="19" t="s">
        <v>73</v>
      </c>
      <c r="P20" s="14">
        <f>P19/P18</f>
        <v>1.800498058769746E-2</v>
      </c>
      <c r="Q20" s="34"/>
    </row>
    <row r="21" spans="1:17" x14ac:dyDescent="0.35">
      <c r="D21" s="26" t="s">
        <v>33</v>
      </c>
      <c r="E21" s="21">
        <v>192.01886768456455</v>
      </c>
      <c r="F21" s="22">
        <v>1.4656676254331072E-2</v>
      </c>
      <c r="G21" s="23">
        <v>2827244</v>
      </c>
      <c r="H21" s="23">
        <v>542884191.547979</v>
      </c>
      <c r="I21" s="24">
        <f t="shared" si="6"/>
        <v>7956877.8391129849</v>
      </c>
      <c r="J21" s="27">
        <f>+I21/SUM($I$19:$I$22)</f>
        <v>0.22918436259019079</v>
      </c>
      <c r="K21" s="27">
        <f>+G21/SUM($G$19:$G$22)</f>
        <v>0.15955957907221771</v>
      </c>
      <c r="L21" s="22">
        <v>4.9215065979448538E-2</v>
      </c>
      <c r="M21" s="22">
        <v>3.6310979880052802E-2</v>
      </c>
      <c r="N21" s="22">
        <v>2.9971590708124236E-2</v>
      </c>
      <c r="O21" s="4"/>
      <c r="P21" s="28"/>
      <c r="Q21" s="34"/>
    </row>
    <row r="22" spans="1:17" x14ac:dyDescent="0.35">
      <c r="D22" s="4" t="s">
        <v>34</v>
      </c>
      <c r="E22" s="21">
        <v>576.85193382947057</v>
      </c>
      <c r="F22" s="22">
        <v>5.9719189669881576E-3</v>
      </c>
      <c r="G22" s="23">
        <v>1590611</v>
      </c>
      <c r="H22" s="23">
        <v>917547031.32042801</v>
      </c>
      <c r="I22" s="24">
        <f t="shared" si="6"/>
        <v>5479516.5194461411</v>
      </c>
      <c r="J22" s="14">
        <f>+I22/SUM($I$19:$I$22)</f>
        <v>0.15782817409091712</v>
      </c>
      <c r="K22" s="14">
        <f>+G22/SUM($G$19:$G$22)</f>
        <v>8.9768418158333446E-2</v>
      </c>
      <c r="L22" s="22">
        <v>1.7884322439615973E-2</v>
      </c>
      <c r="M22" s="22">
        <v>1.3690965295725981E-2</v>
      </c>
      <c r="N22" s="22">
        <v>1.1399393063420284E-2</v>
      </c>
      <c r="O22" s="4"/>
      <c r="P22" s="4"/>
      <c r="Q22" s="34"/>
    </row>
    <row r="24" spans="1:17" x14ac:dyDescent="0.35">
      <c r="D24" s="4" t="s">
        <v>84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7" x14ac:dyDescent="0.35">
      <c r="D25" s="18" t="s">
        <v>30</v>
      </c>
      <c r="E25" s="18" t="s">
        <v>63</v>
      </c>
      <c r="F25" s="18" t="s">
        <v>64</v>
      </c>
      <c r="G25" s="18" t="s">
        <v>65</v>
      </c>
      <c r="H25" s="18" t="s">
        <v>75</v>
      </c>
      <c r="I25" s="19" t="s">
        <v>66</v>
      </c>
      <c r="J25" s="19" t="s">
        <v>67</v>
      </c>
      <c r="K25" s="19" t="s">
        <v>55</v>
      </c>
      <c r="L25" s="18" t="s">
        <v>68</v>
      </c>
      <c r="M25" s="18" t="s">
        <v>69</v>
      </c>
      <c r="N25" s="18" t="s">
        <v>70</v>
      </c>
      <c r="O25" s="19" t="s">
        <v>71</v>
      </c>
      <c r="P25" s="20">
        <f>SUM(H26:H29)</f>
        <v>189746915.12979892</v>
      </c>
    </row>
    <row r="26" spans="1:17" x14ac:dyDescent="0.35">
      <c r="D26" s="4" t="s">
        <v>31</v>
      </c>
      <c r="E26" s="21">
        <v>6.6999106325813909</v>
      </c>
      <c r="F26" s="22">
        <v>0.19536153665588829</v>
      </c>
      <c r="G26" s="23">
        <v>5495570</v>
      </c>
      <c r="H26" s="23">
        <v>36819827.875095315</v>
      </c>
      <c r="I26" s="24">
        <f>+F26*E26*G26</f>
        <v>7193178.1530839298</v>
      </c>
      <c r="J26" s="14">
        <f>+I26/SUM($I$19:$I$22)</f>
        <v>0.20718728920387755</v>
      </c>
      <c r="K26" s="14">
        <f>+G26/SUM($G$19:$G$22)</f>
        <v>0.31015039238279662</v>
      </c>
      <c r="L26" s="22">
        <v>0.7227477768457139</v>
      </c>
      <c r="M26" s="22">
        <v>0.65218203025345867</v>
      </c>
      <c r="N26" s="22">
        <v>0.59095762586956402</v>
      </c>
      <c r="O26" s="19" t="s">
        <v>72</v>
      </c>
      <c r="P26" s="25">
        <f>SUM(I26:I29)</f>
        <v>18660678.869947605</v>
      </c>
    </row>
    <row r="27" spans="1:17" x14ac:dyDescent="0.35">
      <c r="D27" s="26" t="s">
        <v>32</v>
      </c>
      <c r="E27" s="21">
        <v>60.138230490606709</v>
      </c>
      <c r="F27" s="22">
        <v>9.709442396447128E-2</v>
      </c>
      <c r="G27" s="23">
        <v>1240236</v>
      </c>
      <c r="H27" s="23">
        <v>74585598.430748105</v>
      </c>
      <c r="I27" s="24">
        <f t="shared" ref="I27:I29" si="7">+F27*E27*G27</f>
        <v>7241845.7156788595</v>
      </c>
      <c r="J27" s="27">
        <f>+I27/SUM($I$19:$I$22)</f>
        <v>0.20858907575102159</v>
      </c>
      <c r="K27" s="27">
        <f>+G27/SUM($G$19:$G$22)</f>
        <v>6.9994501397902337E-2</v>
      </c>
      <c r="L27" s="22">
        <v>0.30714638181765408</v>
      </c>
      <c r="M27" s="22">
        <v>0.25439916273999463</v>
      </c>
      <c r="N27" s="22">
        <v>0.22504345947061688</v>
      </c>
      <c r="O27" s="19" t="s">
        <v>73</v>
      </c>
      <c r="P27" s="28">
        <f>P26/P25</f>
        <v>9.8345097506236226E-2</v>
      </c>
    </row>
    <row r="28" spans="1:17" x14ac:dyDescent="0.35">
      <c r="D28" s="26" t="s">
        <v>33</v>
      </c>
      <c r="E28" s="21">
        <v>182.15835806025081</v>
      </c>
      <c r="F28" s="22">
        <v>6.2601035729041729E-2</v>
      </c>
      <c r="G28" s="23">
        <v>249293</v>
      </c>
      <c r="H28" s="23">
        <v>45410803.555914104</v>
      </c>
      <c r="I28" s="24">
        <f t="shared" si="7"/>
        <v>2842763.335888274</v>
      </c>
      <c r="J28" s="27">
        <f>+I28/SUM($I$19:$I$22)</f>
        <v>8.1880973455154632E-2</v>
      </c>
      <c r="K28" s="27">
        <f>+G28/SUM($G$19:$G$22)</f>
        <v>1.4069208793316164E-2</v>
      </c>
      <c r="L28" s="22">
        <v>0.16874120011392219</v>
      </c>
      <c r="M28" s="22">
        <v>0.14394307100480158</v>
      </c>
      <c r="N28" s="22">
        <v>0.12965065204398038</v>
      </c>
      <c r="O28" s="4"/>
      <c r="P28" s="28"/>
    </row>
    <row r="29" spans="1:17" x14ac:dyDescent="0.35">
      <c r="D29" s="4" t="s">
        <v>34</v>
      </c>
      <c r="E29" s="21">
        <v>513.32281562603509</v>
      </c>
      <c r="F29" s="22">
        <v>4.1994014216236442E-2</v>
      </c>
      <c r="G29" s="23">
        <v>64152</v>
      </c>
      <c r="H29" s="23">
        <v>32930685.268041402</v>
      </c>
      <c r="I29" s="24">
        <f t="shared" si="7"/>
        <v>1382891.6652965385</v>
      </c>
      <c r="J29" s="14">
        <f>+I29/SUM($I$19:$I$22)</f>
        <v>3.983184752244557E-2</v>
      </c>
      <c r="K29" s="14">
        <f>+G29/SUM($G$19:$G$22)</f>
        <v>3.6205103332577274E-3</v>
      </c>
      <c r="L29" s="22">
        <v>0.10615413393191171</v>
      </c>
      <c r="M29" s="22">
        <v>9.3044643970569899E-2</v>
      </c>
      <c r="N29" s="22">
        <v>8.4627135553061478E-2</v>
      </c>
      <c r="O29" s="4"/>
      <c r="P29" s="4"/>
    </row>
  </sheetData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B41B-ED23-49D5-A649-6BBBCD4A10DC}">
  <dimension ref="B2:H8"/>
  <sheetViews>
    <sheetView tabSelected="1" workbookViewId="0"/>
  </sheetViews>
  <sheetFormatPr defaultRowHeight="14.5" x14ac:dyDescent="0.35"/>
  <cols>
    <col min="2" max="2" width="8.453125" style="32" bestFit="1" customWidth="1"/>
    <col min="3" max="3" width="7.08984375" bestFit="1" customWidth="1"/>
    <col min="4" max="4" width="19.26953125" bestFit="1" customWidth="1"/>
    <col min="5" max="5" width="26.90625" bestFit="1" customWidth="1"/>
    <col min="6" max="6" width="11.81640625" style="30" bestFit="1" customWidth="1"/>
    <col min="8" max="8" width="7.81640625" bestFit="1" customWidth="1"/>
  </cols>
  <sheetData>
    <row r="2" spans="2:8" x14ac:dyDescent="0.35">
      <c r="B2" s="31" t="s">
        <v>77</v>
      </c>
      <c r="C2" s="4" t="s">
        <v>16</v>
      </c>
      <c r="D2" s="4" t="s">
        <v>79</v>
      </c>
      <c r="E2" s="4" t="s">
        <v>80</v>
      </c>
      <c r="F2" s="29" t="s">
        <v>78</v>
      </c>
    </row>
    <row r="3" spans="2:8" x14ac:dyDescent="0.35">
      <c r="B3" s="31">
        <v>44287</v>
      </c>
      <c r="C3" s="4" t="s">
        <v>0</v>
      </c>
      <c r="D3" s="4">
        <v>6289040</v>
      </c>
      <c r="E3" s="4">
        <v>721887</v>
      </c>
      <c r="F3" s="29">
        <f>E3/D3</f>
        <v>0.11478492742930559</v>
      </c>
      <c r="H3">
        <v>6289040</v>
      </c>
    </row>
    <row r="4" spans="2:8" x14ac:dyDescent="0.35">
      <c r="B4" s="31">
        <v>44287</v>
      </c>
      <c r="C4" s="4" t="s">
        <v>13</v>
      </c>
      <c r="D4" s="4">
        <v>841595</v>
      </c>
      <c r="E4" s="4">
        <v>215733</v>
      </c>
      <c r="F4" s="29">
        <f>E4/D4</f>
        <v>0.25633826246591296</v>
      </c>
      <c r="H4">
        <v>841594</v>
      </c>
    </row>
    <row r="6" spans="2:8" x14ac:dyDescent="0.35">
      <c r="B6" s="31" t="s">
        <v>77</v>
      </c>
      <c r="C6" s="4" t="s">
        <v>16</v>
      </c>
      <c r="D6" s="4" t="s">
        <v>79</v>
      </c>
      <c r="E6" s="4" t="s">
        <v>80</v>
      </c>
      <c r="F6" s="29" t="s">
        <v>78</v>
      </c>
    </row>
    <row r="7" spans="2:8" x14ac:dyDescent="0.35">
      <c r="B7" s="31">
        <v>44287</v>
      </c>
      <c r="C7" s="4" t="s">
        <v>24</v>
      </c>
      <c r="D7" s="4">
        <v>5890399</v>
      </c>
      <c r="E7" s="4">
        <v>608443</v>
      </c>
      <c r="F7" s="29">
        <f>E7/D7</f>
        <v>0.10329402133879216</v>
      </c>
      <c r="H7">
        <v>5890399</v>
      </c>
    </row>
    <row r="8" spans="2:8" x14ac:dyDescent="0.35">
      <c r="B8" s="31">
        <v>44287</v>
      </c>
      <c r="C8" s="4" t="s">
        <v>25</v>
      </c>
      <c r="D8" s="4">
        <v>1240236</v>
      </c>
      <c r="E8" s="4">
        <v>329177</v>
      </c>
      <c r="F8" s="29">
        <f>E8/D8</f>
        <v>0.2654148081494167</v>
      </c>
      <c r="H8">
        <v>1240236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0CB46-8301-4D6C-B94E-41FE12D62962}">
  <dimension ref="A1:K25"/>
  <sheetViews>
    <sheetView workbookViewId="0"/>
  </sheetViews>
  <sheetFormatPr defaultColWidth="8.90625" defaultRowHeight="12.5" x14ac:dyDescent="0.25"/>
  <cols>
    <col min="1" max="16384" width="8.90625" style="1"/>
  </cols>
  <sheetData>
    <row r="1" spans="1:11" x14ac:dyDescent="0.25">
      <c r="A1" s="2" t="s">
        <v>26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25">
      <c r="A2" s="1" t="s">
        <v>29</v>
      </c>
      <c r="B2" s="1">
        <v>4396746</v>
      </c>
      <c r="C2" s="1">
        <v>3.0724780168541699</v>
      </c>
      <c r="D2" s="1" t="s">
        <v>24</v>
      </c>
      <c r="E2" s="1" t="s">
        <v>1</v>
      </c>
      <c r="F2" s="1">
        <v>13508905.430691499</v>
      </c>
      <c r="G2" s="1">
        <v>3107275</v>
      </c>
      <c r="H2" s="1">
        <v>2559855</v>
      </c>
      <c r="I2" s="1">
        <v>2079889</v>
      </c>
      <c r="J2" s="1">
        <v>1120785</v>
      </c>
      <c r="K2" s="1">
        <v>518503</v>
      </c>
    </row>
    <row r="3" spans="1:11" x14ac:dyDescent="0.25">
      <c r="A3" s="1" t="s">
        <v>29</v>
      </c>
      <c r="B3" s="1">
        <v>2972617</v>
      </c>
      <c r="C3" s="1">
        <v>18.976686535463799</v>
      </c>
      <c r="D3" s="1" t="s">
        <v>24</v>
      </c>
      <c r="E3" s="1" t="s">
        <v>2</v>
      </c>
      <c r="F3" s="1">
        <v>56410420.998990797</v>
      </c>
      <c r="G3" s="1">
        <v>1163433</v>
      </c>
      <c r="H3" s="1">
        <v>851921</v>
      </c>
      <c r="I3" s="1">
        <v>683367</v>
      </c>
      <c r="J3" s="1">
        <v>431760</v>
      </c>
      <c r="K3" s="1">
        <v>209011</v>
      </c>
    </row>
    <row r="4" spans="1:11" x14ac:dyDescent="0.25">
      <c r="A4" s="1" t="s">
        <v>29</v>
      </c>
      <c r="B4" s="1">
        <v>932837</v>
      </c>
      <c r="C4" s="1">
        <v>111.899763277286</v>
      </c>
      <c r="D4" s="1" t="s">
        <v>24</v>
      </c>
      <c r="E4" s="1" t="s">
        <v>3</v>
      </c>
      <c r="F4" s="1">
        <v>104384239.476293</v>
      </c>
      <c r="G4" s="1">
        <v>76589</v>
      </c>
      <c r="H4" s="1">
        <v>55096</v>
      </c>
      <c r="I4" s="1">
        <v>45161</v>
      </c>
      <c r="J4" s="1">
        <v>35859</v>
      </c>
      <c r="K4" s="1">
        <v>21002</v>
      </c>
    </row>
    <row r="5" spans="1:11" x14ac:dyDescent="0.25">
      <c r="A5" s="1" t="s">
        <v>29</v>
      </c>
      <c r="B5" s="1">
        <v>711189</v>
      </c>
      <c r="C5" s="1">
        <v>136.971530703995</v>
      </c>
      <c r="D5" s="1" t="s">
        <v>24</v>
      </c>
      <c r="E5" s="1" t="s">
        <v>4</v>
      </c>
      <c r="F5" s="1">
        <v>97412645.949844003</v>
      </c>
      <c r="G5" s="1">
        <v>47448</v>
      </c>
      <c r="H5" s="1">
        <v>34665</v>
      </c>
      <c r="I5" s="1">
        <v>28425</v>
      </c>
      <c r="J5" s="1">
        <v>22804</v>
      </c>
      <c r="K5" s="1">
        <v>13691</v>
      </c>
    </row>
    <row r="6" spans="1:11" x14ac:dyDescent="0.25">
      <c r="A6" s="1" t="s">
        <v>29</v>
      </c>
      <c r="B6" s="1">
        <v>998859</v>
      </c>
      <c r="C6" s="1">
        <v>173.12593647047299</v>
      </c>
      <c r="D6" s="1" t="s">
        <v>24</v>
      </c>
      <c r="E6" s="1" t="s">
        <v>5</v>
      </c>
      <c r="F6" s="1">
        <v>172928399.776961</v>
      </c>
      <c r="G6" s="1">
        <v>51541</v>
      </c>
      <c r="H6" s="1">
        <v>37888</v>
      </c>
      <c r="I6" s="1">
        <v>31261</v>
      </c>
      <c r="J6" s="1">
        <v>25264</v>
      </c>
      <c r="K6" s="1">
        <v>15205</v>
      </c>
    </row>
    <row r="7" spans="1:11" x14ac:dyDescent="0.25">
      <c r="A7" s="1" t="s">
        <v>29</v>
      </c>
      <c r="B7" s="1">
        <v>1117196</v>
      </c>
      <c r="C7" s="1">
        <v>243.952847863019</v>
      </c>
      <c r="D7" s="1" t="s">
        <v>24</v>
      </c>
      <c r="E7" s="1" t="s">
        <v>6</v>
      </c>
      <c r="F7" s="1">
        <v>272543145.82117403</v>
      </c>
      <c r="G7" s="1">
        <v>40154</v>
      </c>
      <c r="H7" s="1">
        <v>30107</v>
      </c>
      <c r="I7" s="1">
        <v>25051</v>
      </c>
      <c r="J7" s="1">
        <v>20519</v>
      </c>
      <c r="K7" s="1">
        <v>12542</v>
      </c>
    </row>
    <row r="8" spans="1:11" x14ac:dyDescent="0.25">
      <c r="A8" s="1" t="s">
        <v>29</v>
      </c>
      <c r="B8" s="1">
        <v>1954343</v>
      </c>
      <c r="C8" s="1">
        <v>39.429972600269998</v>
      </c>
      <c r="D8" s="1" t="s">
        <v>24</v>
      </c>
      <c r="E8" s="1" t="s">
        <v>7</v>
      </c>
      <c r="F8" s="1">
        <v>77059690.941529498</v>
      </c>
      <c r="G8" s="1">
        <v>450268</v>
      </c>
      <c r="H8" s="1">
        <v>317985</v>
      </c>
      <c r="I8" s="1">
        <v>255043</v>
      </c>
      <c r="J8" s="1">
        <v>182467</v>
      </c>
      <c r="K8" s="1">
        <v>93931</v>
      </c>
    </row>
    <row r="9" spans="1:11" x14ac:dyDescent="0.25">
      <c r="A9" s="1" t="s">
        <v>29</v>
      </c>
      <c r="B9" s="1">
        <v>905727</v>
      </c>
      <c r="C9" s="1">
        <v>381.87999802162602</v>
      </c>
      <c r="D9" s="1" t="s">
        <v>24</v>
      </c>
      <c r="E9" s="1" t="s">
        <v>8</v>
      </c>
      <c r="F9" s="1">
        <v>345879024.96813297</v>
      </c>
      <c r="G9" s="1">
        <v>20381</v>
      </c>
      <c r="H9" s="1">
        <v>15470</v>
      </c>
      <c r="I9" s="1">
        <v>12826</v>
      </c>
      <c r="J9" s="1">
        <v>10583</v>
      </c>
      <c r="K9" s="1">
        <v>6584</v>
      </c>
    </row>
    <row r="10" spans="1:11" x14ac:dyDescent="0.25">
      <c r="A10" s="1" t="s">
        <v>29</v>
      </c>
      <c r="B10" s="1">
        <v>1747863</v>
      </c>
      <c r="C10" s="1">
        <v>61.783494252122303</v>
      </c>
      <c r="D10" s="1" t="s">
        <v>24</v>
      </c>
      <c r="E10" s="1" t="s">
        <v>9</v>
      </c>
      <c r="F10" s="1">
        <v>107989083.613997</v>
      </c>
      <c r="G10" s="1">
        <v>267043</v>
      </c>
      <c r="H10" s="1">
        <v>188415</v>
      </c>
      <c r="I10" s="1">
        <v>152595</v>
      </c>
      <c r="J10" s="1">
        <v>115454</v>
      </c>
      <c r="K10" s="1">
        <v>63362</v>
      </c>
    </row>
    <row r="11" spans="1:11" x14ac:dyDescent="0.25">
      <c r="A11" s="1" t="s">
        <v>29</v>
      </c>
      <c r="B11" s="1">
        <v>1255356</v>
      </c>
      <c r="C11" s="1">
        <v>86.860750769060303</v>
      </c>
      <c r="D11" s="1" t="s">
        <v>24</v>
      </c>
      <c r="E11" s="1" t="s">
        <v>10</v>
      </c>
      <c r="F11" s="1">
        <v>109041164.642444</v>
      </c>
      <c r="G11" s="1">
        <v>135682</v>
      </c>
      <c r="H11" s="1">
        <v>96804</v>
      </c>
      <c r="I11" s="1">
        <v>78692</v>
      </c>
      <c r="J11" s="1">
        <v>61290</v>
      </c>
      <c r="K11" s="1">
        <v>34959</v>
      </c>
    </row>
    <row r="12" spans="1:11" x14ac:dyDescent="0.25">
      <c r="A12" s="1" t="s">
        <v>29</v>
      </c>
      <c r="B12" s="1">
        <v>684884</v>
      </c>
      <c r="C12" s="1">
        <v>834.69318359356498</v>
      </c>
      <c r="D12" s="1" t="s">
        <v>24</v>
      </c>
      <c r="E12" s="1" t="s">
        <v>11</v>
      </c>
      <c r="F12" s="1">
        <v>571668006.35229504</v>
      </c>
      <c r="G12" s="1">
        <v>8066</v>
      </c>
      <c r="H12" s="1">
        <v>6307</v>
      </c>
      <c r="I12" s="1">
        <v>5306</v>
      </c>
      <c r="J12" s="1">
        <v>4509</v>
      </c>
      <c r="K12" s="1">
        <v>2915</v>
      </c>
    </row>
    <row r="13" spans="1:11" x14ac:dyDescent="0.25">
      <c r="A13" s="1" t="s">
        <v>29</v>
      </c>
      <c r="B13" s="1">
        <v>41432</v>
      </c>
      <c r="C13" s="1">
        <v>-13.688256091944799</v>
      </c>
      <c r="D13" s="1" t="s">
        <v>24</v>
      </c>
      <c r="E13" s="1" t="s">
        <v>12</v>
      </c>
      <c r="F13" s="1">
        <v>-567131.82640145801</v>
      </c>
      <c r="G13" s="1">
        <v>27515</v>
      </c>
      <c r="H13" s="1">
        <v>24149</v>
      </c>
      <c r="I13" s="1">
        <v>17588</v>
      </c>
      <c r="J13" s="1">
        <v>10712</v>
      </c>
      <c r="K13" s="1">
        <v>5060</v>
      </c>
    </row>
    <row r="14" spans="1:11" x14ac:dyDescent="0.25">
      <c r="A14" s="1" t="s">
        <v>29</v>
      </c>
      <c r="B14" s="1">
        <v>3702114</v>
      </c>
      <c r="C14" s="1">
        <v>2.5156588038057799</v>
      </c>
      <c r="D14" s="1" t="s">
        <v>25</v>
      </c>
      <c r="E14" s="1" t="s">
        <v>1</v>
      </c>
      <c r="F14" s="1">
        <v>9313255.6767926496</v>
      </c>
      <c r="G14" s="1">
        <v>2924488</v>
      </c>
      <c r="H14" s="1">
        <v>2651624</v>
      </c>
      <c r="I14" s="1">
        <v>2386284</v>
      </c>
      <c r="J14" s="1">
        <v>1590501</v>
      </c>
      <c r="K14" s="1">
        <v>773989</v>
      </c>
    </row>
    <row r="15" spans="1:11" x14ac:dyDescent="0.25">
      <c r="A15" s="1" t="s">
        <v>29</v>
      </c>
      <c r="B15" s="1">
        <v>1692982</v>
      </c>
      <c r="C15" s="1">
        <v>16.369972552694399</v>
      </c>
      <c r="D15" s="1" t="s">
        <v>25</v>
      </c>
      <c r="E15" s="1" t="s">
        <v>2</v>
      </c>
      <c r="F15" s="1">
        <v>27714068.872205801</v>
      </c>
      <c r="G15" s="1">
        <v>1007225</v>
      </c>
      <c r="H15" s="1">
        <v>894603</v>
      </c>
      <c r="I15" s="1">
        <v>826208</v>
      </c>
      <c r="J15" s="1">
        <v>573020</v>
      </c>
      <c r="K15" s="1">
        <v>283623</v>
      </c>
    </row>
    <row r="16" spans="1:11" x14ac:dyDescent="0.25">
      <c r="A16" s="1" t="s">
        <v>29</v>
      </c>
      <c r="B16" s="1">
        <v>121429</v>
      </c>
      <c r="C16" s="1">
        <v>111.52230142976001</v>
      </c>
      <c r="D16" s="1" t="s">
        <v>25</v>
      </c>
      <c r="E16" s="1" t="s">
        <v>3</v>
      </c>
      <c r="F16" s="1">
        <v>13542041.5403143</v>
      </c>
      <c r="G16" s="1">
        <v>25272</v>
      </c>
      <c r="H16" s="1">
        <v>21232</v>
      </c>
      <c r="I16" s="1">
        <v>18848</v>
      </c>
      <c r="J16" s="1">
        <v>15419</v>
      </c>
      <c r="K16" s="1">
        <v>9016</v>
      </c>
    </row>
    <row r="17" spans="1:11" x14ac:dyDescent="0.25">
      <c r="A17" s="1" t="s">
        <v>29</v>
      </c>
      <c r="B17" s="1">
        <v>79674</v>
      </c>
      <c r="C17" s="1">
        <v>136.66611646422299</v>
      </c>
      <c r="D17" s="1" t="s">
        <v>25</v>
      </c>
      <c r="E17" s="1" t="s">
        <v>4</v>
      </c>
      <c r="F17" s="1">
        <v>10888736.1631705</v>
      </c>
      <c r="G17" s="1">
        <v>15243</v>
      </c>
      <c r="H17" s="1">
        <v>12860</v>
      </c>
      <c r="I17" s="1">
        <v>11526</v>
      </c>
      <c r="J17" s="1">
        <v>9569</v>
      </c>
      <c r="K17" s="1">
        <v>5500</v>
      </c>
    </row>
    <row r="18" spans="1:11" x14ac:dyDescent="0.25">
      <c r="A18" s="1" t="s">
        <v>29</v>
      </c>
      <c r="B18" s="1">
        <v>92221</v>
      </c>
      <c r="C18" s="1">
        <v>171.977776210055</v>
      </c>
      <c r="D18" s="1" t="s">
        <v>25</v>
      </c>
      <c r="E18" s="1" t="s">
        <v>5</v>
      </c>
      <c r="F18" s="1">
        <v>15859962.499867501</v>
      </c>
      <c r="G18" s="1">
        <v>15647</v>
      </c>
      <c r="H18" s="1">
        <v>13365</v>
      </c>
      <c r="I18" s="1">
        <v>12046</v>
      </c>
      <c r="J18" s="1">
        <v>9906</v>
      </c>
      <c r="K18" s="1">
        <v>5691</v>
      </c>
    </row>
    <row r="19" spans="1:11" x14ac:dyDescent="0.25">
      <c r="A19" s="1" t="s">
        <v>29</v>
      </c>
      <c r="B19" s="1">
        <v>77398</v>
      </c>
      <c r="C19" s="1">
        <v>241.11869677351001</v>
      </c>
      <c r="D19" s="1" t="s">
        <v>25</v>
      </c>
      <c r="E19" s="1" t="s">
        <v>6</v>
      </c>
      <c r="F19" s="1">
        <v>18662104.8928761</v>
      </c>
      <c r="G19" s="1">
        <v>11176</v>
      </c>
      <c r="H19" s="1">
        <v>9659</v>
      </c>
      <c r="I19" s="1">
        <v>8749</v>
      </c>
      <c r="J19" s="1">
        <v>7437</v>
      </c>
      <c r="K19" s="1">
        <v>4415</v>
      </c>
    </row>
    <row r="20" spans="1:11" x14ac:dyDescent="0.25">
      <c r="A20" s="1" t="s">
        <v>29</v>
      </c>
      <c r="B20" s="1">
        <v>555828</v>
      </c>
      <c r="C20" s="1">
        <v>38.778090846608798</v>
      </c>
      <c r="D20" s="1" t="s">
        <v>25</v>
      </c>
      <c r="E20" s="1" t="s">
        <v>7</v>
      </c>
      <c r="F20" s="1">
        <v>21553948.679088801</v>
      </c>
      <c r="G20" s="1">
        <v>203009</v>
      </c>
      <c r="H20" s="1">
        <v>167863</v>
      </c>
      <c r="I20" s="1">
        <v>148143</v>
      </c>
      <c r="J20" s="1">
        <v>113061</v>
      </c>
      <c r="K20" s="1">
        <v>61316</v>
      </c>
    </row>
    <row r="21" spans="1:11" x14ac:dyDescent="0.25">
      <c r="A21" s="1" t="s">
        <v>29</v>
      </c>
      <c r="B21" s="1">
        <v>43334</v>
      </c>
      <c r="C21" s="1">
        <v>376.03410870448698</v>
      </c>
      <c r="D21" s="1" t="s">
        <v>25</v>
      </c>
      <c r="E21" s="1" t="s">
        <v>8</v>
      </c>
      <c r="F21" s="1">
        <v>16295062.0666002</v>
      </c>
      <c r="G21" s="1">
        <v>5051</v>
      </c>
      <c r="H21" s="1">
        <v>4389</v>
      </c>
      <c r="I21" s="1">
        <v>3993</v>
      </c>
      <c r="J21" s="1">
        <v>3390</v>
      </c>
      <c r="K21" s="1">
        <v>1989</v>
      </c>
    </row>
    <row r="22" spans="1:11" x14ac:dyDescent="0.25">
      <c r="A22" s="1" t="s">
        <v>29</v>
      </c>
      <c r="B22" s="1">
        <v>362904</v>
      </c>
      <c r="C22" s="1">
        <v>61.190006192237</v>
      </c>
      <c r="D22" s="1" t="s">
        <v>25</v>
      </c>
      <c r="E22" s="1" t="s">
        <v>9</v>
      </c>
      <c r="F22" s="1">
        <v>22206098.007187601</v>
      </c>
      <c r="G22" s="1">
        <v>104896</v>
      </c>
      <c r="H22" s="1">
        <v>86731</v>
      </c>
      <c r="I22" s="1">
        <v>76925</v>
      </c>
      <c r="J22" s="1">
        <v>60729</v>
      </c>
      <c r="K22" s="1">
        <v>34010</v>
      </c>
    </row>
    <row r="23" spans="1:11" x14ac:dyDescent="0.25">
      <c r="A23" s="1" t="s">
        <v>29</v>
      </c>
      <c r="B23" s="1">
        <v>200075</v>
      </c>
      <c r="C23" s="1">
        <v>86.3851565870672</v>
      </c>
      <c r="D23" s="1" t="s">
        <v>25</v>
      </c>
      <c r="E23" s="1" t="s">
        <v>10</v>
      </c>
      <c r="F23" s="1">
        <v>17283510.204157401</v>
      </c>
      <c r="G23" s="1">
        <v>47757</v>
      </c>
      <c r="H23" s="1">
        <v>39689</v>
      </c>
      <c r="I23" s="1">
        <v>35191</v>
      </c>
      <c r="J23" s="1">
        <v>28467</v>
      </c>
      <c r="K23" s="1">
        <v>16078</v>
      </c>
    </row>
    <row r="24" spans="1:11" x14ac:dyDescent="0.25">
      <c r="A24" s="1" t="s">
        <v>29</v>
      </c>
      <c r="B24" s="1">
        <v>20818</v>
      </c>
      <c r="C24" s="1">
        <v>799.09804983385595</v>
      </c>
      <c r="D24" s="1" t="s">
        <v>25</v>
      </c>
      <c r="E24" s="1" t="s">
        <v>11</v>
      </c>
      <c r="F24" s="1">
        <v>16635623.2014412</v>
      </c>
      <c r="G24" s="1">
        <v>1759</v>
      </c>
      <c r="H24" s="1">
        <v>1580</v>
      </c>
      <c r="I24" s="1">
        <v>1436</v>
      </c>
      <c r="J24" s="1">
        <v>1200</v>
      </c>
      <c r="K24" s="1">
        <v>705</v>
      </c>
    </row>
    <row r="25" spans="1:11" x14ac:dyDescent="0.25">
      <c r="A25" s="1" t="s">
        <v>29</v>
      </c>
      <c r="B25" s="1">
        <v>100474</v>
      </c>
      <c r="C25" s="1">
        <v>-2.06517779627697</v>
      </c>
      <c r="D25" s="1" t="s">
        <v>25</v>
      </c>
      <c r="E25" s="1" t="s">
        <v>12</v>
      </c>
      <c r="F25" s="1">
        <v>-207496.673903132</v>
      </c>
      <c r="G25" s="1">
        <v>40198</v>
      </c>
      <c r="H25" s="1">
        <v>37885</v>
      </c>
      <c r="I25" s="1">
        <v>35157</v>
      </c>
      <c r="J25" s="1">
        <v>27035</v>
      </c>
      <c r="K25" s="1">
        <v>16011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90E1-F592-4BBE-AACA-0065ACC91841}">
  <dimension ref="A1:K25"/>
  <sheetViews>
    <sheetView workbookViewId="0">
      <selection activeCell="B2" sqref="B2"/>
    </sheetView>
  </sheetViews>
  <sheetFormatPr defaultRowHeight="14.5" x14ac:dyDescent="0.35"/>
  <cols>
    <col min="2" max="2" width="8.54296875" bestFit="1" customWidth="1"/>
    <col min="3" max="3" width="12.6328125" bestFit="1" customWidth="1"/>
    <col min="4" max="4" width="6.1796875" bestFit="1" customWidth="1"/>
    <col min="5" max="5" width="18.54296875" bestFit="1" customWidth="1"/>
    <col min="6" max="6" width="12.6328125" bestFit="1" customWidth="1"/>
    <col min="7" max="7" width="9.08984375" bestFit="1" customWidth="1"/>
    <col min="8" max="11" width="10.08984375" bestFit="1" customWidth="1"/>
  </cols>
  <sheetData>
    <row r="1" spans="1:11" x14ac:dyDescent="0.35">
      <c r="A1" s="3" t="s">
        <v>26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35">
      <c r="A2" t="s">
        <v>28</v>
      </c>
      <c r="B2">
        <v>5138557</v>
      </c>
      <c r="C2">
        <v>3.0236644377533999</v>
      </c>
      <c r="D2" t="s">
        <v>0</v>
      </c>
      <c r="E2" t="s">
        <v>1</v>
      </c>
      <c r="F2">
        <v>15537272.062268799</v>
      </c>
      <c r="G2">
        <v>3557573</v>
      </c>
      <c r="H2">
        <v>3049193</v>
      </c>
      <c r="I2">
        <v>2463273</v>
      </c>
      <c r="J2">
        <v>1197820</v>
      </c>
      <c r="K2">
        <v>575792</v>
      </c>
    </row>
    <row r="3" spans="1:11" x14ac:dyDescent="0.35">
      <c r="A3" t="s">
        <v>28</v>
      </c>
      <c r="B3">
        <v>3339450</v>
      </c>
      <c r="C3">
        <v>18.8264186900611</v>
      </c>
      <c r="D3" t="s">
        <v>0</v>
      </c>
      <c r="E3" t="s">
        <v>2</v>
      </c>
      <c r="F3">
        <v>62869883.894524597</v>
      </c>
      <c r="G3">
        <v>1321807</v>
      </c>
      <c r="H3">
        <v>1042188</v>
      </c>
      <c r="I3">
        <v>866764</v>
      </c>
      <c r="J3">
        <v>519217</v>
      </c>
      <c r="K3">
        <v>243682</v>
      </c>
    </row>
    <row r="4" spans="1:11" x14ac:dyDescent="0.35">
      <c r="A4" t="s">
        <v>28</v>
      </c>
      <c r="B4">
        <v>974076</v>
      </c>
      <c r="C4">
        <v>111.881758656988</v>
      </c>
      <c r="D4" t="s">
        <v>0</v>
      </c>
      <c r="E4" t="s">
        <v>3</v>
      </c>
      <c r="F4">
        <v>108981335.945565</v>
      </c>
      <c r="G4">
        <v>80809</v>
      </c>
      <c r="H4">
        <v>62183</v>
      </c>
      <c r="I4">
        <v>51931</v>
      </c>
      <c r="J4">
        <v>40572</v>
      </c>
      <c r="K4">
        <v>22725</v>
      </c>
    </row>
    <row r="5" spans="1:11" x14ac:dyDescent="0.35">
      <c r="A5" t="s">
        <v>28</v>
      </c>
      <c r="B5">
        <v>740371</v>
      </c>
      <c r="C5">
        <v>136.94171745369701</v>
      </c>
      <c r="D5" t="s">
        <v>0</v>
      </c>
      <c r="E5" t="s">
        <v>4</v>
      </c>
      <c r="F5">
        <v>101387676.29291099</v>
      </c>
      <c r="G5">
        <v>50255</v>
      </c>
      <c r="H5">
        <v>39020</v>
      </c>
      <c r="I5">
        <v>32713</v>
      </c>
      <c r="J5">
        <v>25823</v>
      </c>
      <c r="K5">
        <v>14814</v>
      </c>
    </row>
    <row r="6" spans="1:11" x14ac:dyDescent="0.35">
      <c r="A6" t="s">
        <v>28</v>
      </c>
      <c r="B6">
        <v>1036454</v>
      </c>
      <c r="C6">
        <v>173.12329275713199</v>
      </c>
      <c r="D6" t="s">
        <v>0</v>
      </c>
      <c r="E6" t="s">
        <v>5</v>
      </c>
      <c r="F6">
        <v>179434329.271301</v>
      </c>
      <c r="G6">
        <v>55146</v>
      </c>
      <c r="H6">
        <v>43206</v>
      </c>
      <c r="I6">
        <v>36233</v>
      </c>
      <c r="J6">
        <v>29041</v>
      </c>
      <c r="K6">
        <v>16974</v>
      </c>
    </row>
    <row r="7" spans="1:11" x14ac:dyDescent="0.35">
      <c r="A7" t="s">
        <v>28</v>
      </c>
      <c r="B7">
        <v>1147761</v>
      </c>
      <c r="C7">
        <v>243.88772600927001</v>
      </c>
      <c r="D7" t="s">
        <v>0</v>
      </c>
      <c r="E7" t="s">
        <v>6</v>
      </c>
      <c r="F7">
        <v>279924820.292126</v>
      </c>
      <c r="G7">
        <v>42335</v>
      </c>
      <c r="H7">
        <v>33636</v>
      </c>
      <c r="I7">
        <v>28271</v>
      </c>
      <c r="J7">
        <v>22914</v>
      </c>
      <c r="K7">
        <v>13689</v>
      </c>
    </row>
    <row r="8" spans="1:11" x14ac:dyDescent="0.35">
      <c r="A8" t="s">
        <v>28</v>
      </c>
      <c r="B8">
        <v>2109213</v>
      </c>
      <c r="C8">
        <v>39.390548515556198</v>
      </c>
      <c r="D8" t="s">
        <v>0</v>
      </c>
      <c r="E8" t="s">
        <v>7</v>
      </c>
      <c r="F8">
        <v>83083057.006142005</v>
      </c>
      <c r="G8">
        <v>487905</v>
      </c>
      <c r="H8">
        <v>372491</v>
      </c>
      <c r="I8">
        <v>309716</v>
      </c>
      <c r="J8">
        <v>215393</v>
      </c>
      <c r="K8">
        <v>106035</v>
      </c>
    </row>
    <row r="9" spans="1:11" x14ac:dyDescent="0.35">
      <c r="A9" t="s">
        <v>28</v>
      </c>
      <c r="B9">
        <v>924288</v>
      </c>
      <c r="C9">
        <v>381.840168791682</v>
      </c>
      <c r="D9" t="s">
        <v>0</v>
      </c>
      <c r="E9" t="s">
        <v>8</v>
      </c>
      <c r="F9">
        <v>352930285.93212599</v>
      </c>
      <c r="G9">
        <v>21927</v>
      </c>
      <c r="H9">
        <v>17583</v>
      </c>
      <c r="I9">
        <v>14907</v>
      </c>
      <c r="J9">
        <v>12164</v>
      </c>
      <c r="K9">
        <v>7346</v>
      </c>
    </row>
    <row r="10" spans="1:11" x14ac:dyDescent="0.35">
      <c r="A10" t="s">
        <v>28</v>
      </c>
      <c r="B10">
        <v>1856338</v>
      </c>
      <c r="C10">
        <v>61.755210221913103</v>
      </c>
      <c r="D10" t="s">
        <v>0</v>
      </c>
      <c r="E10" t="s">
        <v>9</v>
      </c>
      <c r="F10">
        <v>114638543.432925</v>
      </c>
      <c r="G10">
        <v>283633</v>
      </c>
      <c r="H10">
        <v>215627</v>
      </c>
      <c r="I10">
        <v>179978</v>
      </c>
      <c r="J10">
        <v>133384</v>
      </c>
      <c r="K10">
        <v>69324</v>
      </c>
    </row>
    <row r="11" spans="1:11" x14ac:dyDescent="0.35">
      <c r="A11" t="s">
        <v>28</v>
      </c>
      <c r="B11">
        <v>1320955</v>
      </c>
      <c r="C11">
        <v>86.851442718260301</v>
      </c>
      <c r="D11" t="s">
        <v>0</v>
      </c>
      <c r="E11" t="s">
        <v>10</v>
      </c>
      <c r="F11">
        <v>114726847.515899</v>
      </c>
      <c r="G11">
        <v>143454</v>
      </c>
      <c r="H11">
        <v>110017</v>
      </c>
      <c r="I11">
        <v>91684</v>
      </c>
      <c r="J11">
        <v>70099</v>
      </c>
      <c r="K11">
        <v>38275</v>
      </c>
    </row>
    <row r="12" spans="1:11" x14ac:dyDescent="0.35">
      <c r="A12" t="s">
        <v>28</v>
      </c>
      <c r="B12">
        <v>693997</v>
      </c>
      <c r="C12">
        <v>835.49219293163503</v>
      </c>
      <c r="D12" t="s">
        <v>0</v>
      </c>
      <c r="E12" t="s">
        <v>11</v>
      </c>
      <c r="F12">
        <v>579829075.41797602</v>
      </c>
      <c r="G12">
        <v>8586</v>
      </c>
      <c r="H12">
        <v>7011</v>
      </c>
      <c r="I12">
        <v>5925</v>
      </c>
      <c r="J12">
        <v>4971</v>
      </c>
      <c r="K12">
        <v>3140</v>
      </c>
    </row>
    <row r="13" spans="1:11" x14ac:dyDescent="0.35">
      <c r="A13" t="s">
        <v>28</v>
      </c>
      <c r="B13">
        <v>43271</v>
      </c>
      <c r="C13">
        <v>-15.329333293841801</v>
      </c>
      <c r="D13" t="s">
        <v>0</v>
      </c>
      <c r="E13" t="s">
        <v>12</v>
      </c>
      <c r="F13">
        <v>-663315.58095782995</v>
      </c>
      <c r="G13">
        <v>28478</v>
      </c>
      <c r="H13">
        <v>25335</v>
      </c>
      <c r="I13">
        <v>19753</v>
      </c>
      <c r="J13">
        <v>8719</v>
      </c>
      <c r="K13">
        <v>4432</v>
      </c>
    </row>
    <row r="14" spans="1:11" x14ac:dyDescent="0.35">
      <c r="A14" t="s">
        <v>28</v>
      </c>
      <c r="B14">
        <v>3069510</v>
      </c>
      <c r="C14">
        <v>2.4461606727049001</v>
      </c>
      <c r="D14" t="s">
        <v>13</v>
      </c>
      <c r="E14" t="s">
        <v>1</v>
      </c>
      <c r="F14">
        <v>7508514.6464744397</v>
      </c>
      <c r="G14">
        <v>2301737</v>
      </c>
      <c r="H14">
        <v>2125827</v>
      </c>
      <c r="I14">
        <v>1985809</v>
      </c>
      <c r="J14">
        <v>1376007</v>
      </c>
      <c r="K14">
        <v>727361</v>
      </c>
    </row>
    <row r="15" spans="1:11" x14ac:dyDescent="0.35">
      <c r="A15" t="s">
        <v>28</v>
      </c>
      <c r="B15">
        <v>1391731</v>
      </c>
      <c r="C15">
        <v>15.8595847517766</v>
      </c>
      <c r="D15" t="s">
        <v>13</v>
      </c>
      <c r="E15" t="s">
        <v>2</v>
      </c>
      <c r="F15">
        <v>22072275.746174801</v>
      </c>
      <c r="G15">
        <v>798692</v>
      </c>
      <c r="H15">
        <v>732088</v>
      </c>
      <c r="I15">
        <v>690556</v>
      </c>
      <c r="J15">
        <v>517074</v>
      </c>
      <c r="K15">
        <v>254510</v>
      </c>
    </row>
    <row r="16" spans="1:11" x14ac:dyDescent="0.35">
      <c r="A16" t="s">
        <v>28</v>
      </c>
      <c r="B16">
        <v>74414</v>
      </c>
      <c r="C16">
        <v>111.446375264868</v>
      </c>
      <c r="D16" t="s">
        <v>13</v>
      </c>
      <c r="E16" t="s">
        <v>3</v>
      </c>
      <c r="F16">
        <v>8293170.5689598899</v>
      </c>
      <c r="G16">
        <v>13741</v>
      </c>
      <c r="H16">
        <v>11894</v>
      </c>
      <c r="I16">
        <v>10720</v>
      </c>
      <c r="J16">
        <v>9301</v>
      </c>
      <c r="K16">
        <v>5687</v>
      </c>
    </row>
    <row r="17" spans="1:11" x14ac:dyDescent="0.35">
      <c r="A17" t="s">
        <v>28</v>
      </c>
      <c r="B17">
        <v>47197</v>
      </c>
      <c r="C17">
        <v>136.54740691701201</v>
      </c>
      <c r="D17" t="s">
        <v>13</v>
      </c>
      <c r="E17" t="s">
        <v>4</v>
      </c>
      <c r="F17">
        <v>6444627.9642622201</v>
      </c>
      <c r="G17">
        <v>7975</v>
      </c>
      <c r="H17">
        <v>6986</v>
      </c>
      <c r="I17">
        <v>6371</v>
      </c>
      <c r="J17">
        <v>5528</v>
      </c>
      <c r="K17">
        <v>3333</v>
      </c>
    </row>
    <row r="18" spans="1:11" x14ac:dyDescent="0.35">
      <c r="A18" t="s">
        <v>28</v>
      </c>
      <c r="B18">
        <v>53436</v>
      </c>
      <c r="C18">
        <v>171.91728506498001</v>
      </c>
      <c r="D18" t="s">
        <v>13</v>
      </c>
      <c r="E18" t="s">
        <v>5</v>
      </c>
      <c r="F18">
        <v>9186572.0447322894</v>
      </c>
      <c r="G18">
        <v>8234</v>
      </c>
      <c r="H18">
        <v>7249</v>
      </c>
      <c r="I18">
        <v>6633</v>
      </c>
      <c r="J18">
        <v>5773</v>
      </c>
      <c r="K18">
        <v>3533</v>
      </c>
    </row>
    <row r="19" spans="1:11" x14ac:dyDescent="0.35">
      <c r="A19" t="s">
        <v>28</v>
      </c>
      <c r="B19">
        <v>43483</v>
      </c>
      <c r="C19">
        <v>240.702275365188</v>
      </c>
      <c r="D19" t="s">
        <v>13</v>
      </c>
      <c r="E19" t="s">
        <v>6</v>
      </c>
      <c r="F19">
        <v>10466457.0397045</v>
      </c>
      <c r="G19">
        <v>5817</v>
      </c>
      <c r="H19">
        <v>5201</v>
      </c>
      <c r="I19">
        <v>4765</v>
      </c>
      <c r="J19">
        <v>4161</v>
      </c>
      <c r="K19">
        <v>2522</v>
      </c>
    </row>
    <row r="20" spans="1:11" x14ac:dyDescent="0.35">
      <c r="A20" t="s">
        <v>28</v>
      </c>
      <c r="B20">
        <v>394641</v>
      </c>
      <c r="C20">
        <v>38.646307718290899</v>
      </c>
      <c r="D20" t="s">
        <v>13</v>
      </c>
      <c r="E20" t="s">
        <v>7</v>
      </c>
      <c r="F20">
        <v>15251417.524254</v>
      </c>
      <c r="G20">
        <v>125925</v>
      </c>
      <c r="H20">
        <v>107346</v>
      </c>
      <c r="I20">
        <v>96417</v>
      </c>
      <c r="J20">
        <v>78705</v>
      </c>
      <c r="K20">
        <v>45050</v>
      </c>
    </row>
    <row r="21" spans="1:11" x14ac:dyDescent="0.35">
      <c r="A21" t="s">
        <v>28</v>
      </c>
      <c r="B21">
        <v>24000</v>
      </c>
      <c r="C21">
        <v>374.62407917439901</v>
      </c>
      <c r="D21" t="s">
        <v>13</v>
      </c>
      <c r="E21" t="s">
        <v>8</v>
      </c>
      <c r="F21">
        <v>8990977.9001855794</v>
      </c>
      <c r="G21">
        <v>2427</v>
      </c>
      <c r="H21">
        <v>2184</v>
      </c>
      <c r="I21">
        <v>1991</v>
      </c>
      <c r="J21">
        <v>1774</v>
      </c>
      <c r="K21">
        <v>1105</v>
      </c>
    </row>
    <row r="22" spans="1:11" x14ac:dyDescent="0.35">
      <c r="A22" t="s">
        <v>28</v>
      </c>
      <c r="B22">
        <v>239981</v>
      </c>
      <c r="C22">
        <v>61.068654434225301</v>
      </c>
      <c r="D22" t="s">
        <v>13</v>
      </c>
      <c r="E22" t="s">
        <v>9</v>
      </c>
      <c r="F22">
        <v>14655316.7597798</v>
      </c>
      <c r="G22">
        <v>60942</v>
      </c>
      <c r="H22">
        <v>52181</v>
      </c>
      <c r="I22">
        <v>47025</v>
      </c>
      <c r="J22">
        <v>39429</v>
      </c>
      <c r="K22">
        <v>23412</v>
      </c>
    </row>
    <row r="23" spans="1:11" x14ac:dyDescent="0.35">
      <c r="A23" t="s">
        <v>28</v>
      </c>
      <c r="B23">
        <v>127133</v>
      </c>
      <c r="C23">
        <v>86.329300423924394</v>
      </c>
      <c r="D23" t="s">
        <v>13</v>
      </c>
      <c r="E23" t="s">
        <v>10</v>
      </c>
      <c r="F23">
        <v>10975302.950794701</v>
      </c>
      <c r="G23">
        <v>26867</v>
      </c>
      <c r="H23">
        <v>23090</v>
      </c>
      <c r="I23">
        <v>20759</v>
      </c>
      <c r="J23">
        <v>17688</v>
      </c>
      <c r="K23">
        <v>10603</v>
      </c>
    </row>
    <row r="24" spans="1:11" x14ac:dyDescent="0.35">
      <c r="A24" t="s">
        <v>28</v>
      </c>
      <c r="B24">
        <v>10820</v>
      </c>
      <c r="C24">
        <v>801.15081726109702</v>
      </c>
      <c r="D24" t="s">
        <v>13</v>
      </c>
      <c r="E24" t="s">
        <v>11</v>
      </c>
      <c r="F24">
        <v>8668451.8427650705</v>
      </c>
      <c r="G24">
        <v>749</v>
      </c>
      <c r="H24">
        <v>665</v>
      </c>
      <c r="I24">
        <v>604</v>
      </c>
      <c r="J24">
        <v>516</v>
      </c>
      <c r="K24">
        <v>328</v>
      </c>
    </row>
    <row r="25" spans="1:11" x14ac:dyDescent="0.35">
      <c r="A25" t="s">
        <v>28</v>
      </c>
      <c r="B25">
        <v>76670</v>
      </c>
      <c r="C25">
        <v>-1.8688574093814001</v>
      </c>
      <c r="D25" t="s">
        <v>13</v>
      </c>
      <c r="E25" t="s">
        <v>12</v>
      </c>
      <c r="F25">
        <v>-143285.29757727199</v>
      </c>
      <c r="G25">
        <v>30474</v>
      </c>
      <c r="H25">
        <v>28973</v>
      </c>
      <c r="I25">
        <v>27640</v>
      </c>
      <c r="J25">
        <v>21381</v>
      </c>
      <c r="K25">
        <v>13509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7F98-D676-4C26-9D0C-CE06CD0A680C}">
  <dimension ref="A1:K25"/>
  <sheetViews>
    <sheetView workbookViewId="0"/>
  </sheetViews>
  <sheetFormatPr defaultColWidth="8.90625" defaultRowHeight="12.5" x14ac:dyDescent="0.25"/>
  <cols>
    <col min="1" max="16384" width="8.90625" style="1"/>
  </cols>
  <sheetData>
    <row r="1" spans="1:11" x14ac:dyDescent="0.25">
      <c r="A1" s="2" t="s">
        <v>26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25">
      <c r="A2" s="1" t="s">
        <v>28</v>
      </c>
      <c r="B2" s="1">
        <v>4462184</v>
      </c>
      <c r="C2" s="1">
        <v>3.08851798808718</v>
      </c>
      <c r="D2" s="1" t="s">
        <v>24</v>
      </c>
      <c r="E2" s="1" t="s">
        <v>1</v>
      </c>
      <c r="F2" s="1">
        <v>13781535.5501548</v>
      </c>
      <c r="G2" s="1">
        <v>2974075</v>
      </c>
      <c r="H2" s="1">
        <v>2511233</v>
      </c>
      <c r="I2" s="1">
        <v>2056002</v>
      </c>
      <c r="J2" s="1">
        <v>1039917</v>
      </c>
      <c r="K2" s="1">
        <v>505407</v>
      </c>
    </row>
    <row r="3" spans="1:11" x14ac:dyDescent="0.25">
      <c r="A3" s="1" t="s">
        <v>28</v>
      </c>
      <c r="B3" s="1">
        <v>3014933</v>
      </c>
      <c r="C3" s="1">
        <v>18.938522262111899</v>
      </c>
      <c r="D3" s="1" t="s">
        <v>24</v>
      </c>
      <c r="E3" s="1" t="s">
        <v>2</v>
      </c>
      <c r="F3" s="1">
        <v>57098375.739275903</v>
      </c>
      <c r="G3" s="1">
        <v>1109525</v>
      </c>
      <c r="H3" s="1">
        <v>853794</v>
      </c>
      <c r="I3" s="1">
        <v>699464</v>
      </c>
      <c r="J3" s="1">
        <v>435002</v>
      </c>
      <c r="K3" s="1">
        <v>206644</v>
      </c>
    </row>
    <row r="4" spans="1:11" x14ac:dyDescent="0.25">
      <c r="A4" s="1" t="s">
        <v>28</v>
      </c>
      <c r="B4" s="1">
        <v>928564</v>
      </c>
      <c r="C4" s="1">
        <v>111.893710557109</v>
      </c>
      <c r="D4" s="1" t="s">
        <v>24</v>
      </c>
      <c r="E4" s="1" t="s">
        <v>3</v>
      </c>
      <c r="F4" s="1">
        <v>103900471.449752</v>
      </c>
      <c r="G4" s="1">
        <v>70272</v>
      </c>
      <c r="H4" s="1">
        <v>53316</v>
      </c>
      <c r="I4" s="1">
        <v>44036</v>
      </c>
      <c r="J4" s="1">
        <v>34603</v>
      </c>
      <c r="K4" s="1">
        <v>19545</v>
      </c>
    </row>
    <row r="5" spans="1:11" x14ac:dyDescent="0.25">
      <c r="A5" s="1" t="s">
        <v>28</v>
      </c>
      <c r="B5" s="1">
        <v>709419</v>
      </c>
      <c r="C5" s="1">
        <v>136.95375829237801</v>
      </c>
      <c r="D5" s="1" t="s">
        <v>24</v>
      </c>
      <c r="E5" s="1" t="s">
        <v>4</v>
      </c>
      <c r="F5" s="1">
        <v>97157598.254020795</v>
      </c>
      <c r="G5" s="1">
        <v>43850</v>
      </c>
      <c r="H5" s="1">
        <v>33585</v>
      </c>
      <c r="I5" s="1">
        <v>27900</v>
      </c>
      <c r="J5" s="1">
        <v>22149</v>
      </c>
      <c r="K5" s="1">
        <v>12782</v>
      </c>
    </row>
    <row r="6" spans="1:11" x14ac:dyDescent="0.25">
      <c r="A6" s="1" t="s">
        <v>28</v>
      </c>
      <c r="B6" s="1">
        <v>998469</v>
      </c>
      <c r="C6" s="1">
        <v>173.15247461617801</v>
      </c>
      <c r="D6" s="1" t="s">
        <v>24</v>
      </c>
      <c r="E6" s="1" t="s">
        <v>5</v>
      </c>
      <c r="F6" s="1">
        <v>172887378.17754</v>
      </c>
      <c r="G6" s="1">
        <v>48360</v>
      </c>
      <c r="H6" s="1">
        <v>37407</v>
      </c>
      <c r="I6" s="1">
        <v>31054</v>
      </c>
      <c r="J6" s="1">
        <v>24948</v>
      </c>
      <c r="K6" s="1">
        <v>14630</v>
      </c>
    </row>
    <row r="7" spans="1:11" x14ac:dyDescent="0.25">
      <c r="A7" s="1" t="s">
        <v>28</v>
      </c>
      <c r="B7" s="1">
        <v>1114028</v>
      </c>
      <c r="C7" s="1">
        <v>243.948623431974</v>
      </c>
      <c r="D7" s="1" t="s">
        <v>24</v>
      </c>
      <c r="E7" s="1" t="s">
        <v>6</v>
      </c>
      <c r="F7" s="1">
        <v>271765597.06467497</v>
      </c>
      <c r="G7" s="1">
        <v>37460</v>
      </c>
      <c r="H7" s="1">
        <v>29422</v>
      </c>
      <c r="I7" s="1">
        <v>24503</v>
      </c>
      <c r="J7" s="1">
        <v>19863</v>
      </c>
      <c r="K7" s="1">
        <v>11920</v>
      </c>
    </row>
    <row r="8" spans="1:11" x14ac:dyDescent="0.25">
      <c r="A8" s="1" t="s">
        <v>28</v>
      </c>
      <c r="B8" s="1">
        <v>1957611</v>
      </c>
      <c r="C8" s="1">
        <v>39.419503976833496</v>
      </c>
      <c r="D8" s="1" t="s">
        <v>24</v>
      </c>
      <c r="E8" s="1" t="s">
        <v>7</v>
      </c>
      <c r="F8" s="1">
        <v>77168054.599593103</v>
      </c>
      <c r="G8" s="1">
        <v>418468</v>
      </c>
      <c r="H8" s="1">
        <v>313410</v>
      </c>
      <c r="I8" s="1">
        <v>257328</v>
      </c>
      <c r="J8" s="1">
        <v>180932</v>
      </c>
      <c r="K8" s="1">
        <v>90015</v>
      </c>
    </row>
    <row r="9" spans="1:11" x14ac:dyDescent="0.25">
      <c r="A9" s="1" t="s">
        <v>28</v>
      </c>
      <c r="B9" s="1">
        <v>903890</v>
      </c>
      <c r="C9" s="1">
        <v>381.93847685170601</v>
      </c>
      <c r="D9" s="1" t="s">
        <v>24</v>
      </c>
      <c r="E9" s="1" t="s">
        <v>8</v>
      </c>
      <c r="F9" s="1">
        <v>345230369.84148902</v>
      </c>
      <c r="G9" s="1">
        <v>19596</v>
      </c>
      <c r="H9" s="1">
        <v>15561</v>
      </c>
      <c r="I9" s="1">
        <v>13083</v>
      </c>
      <c r="J9" s="1">
        <v>10656</v>
      </c>
      <c r="K9" s="1">
        <v>6480</v>
      </c>
    </row>
    <row r="10" spans="1:11" x14ac:dyDescent="0.25">
      <c r="A10" s="1" t="s">
        <v>28</v>
      </c>
      <c r="B10" s="1">
        <v>1742947</v>
      </c>
      <c r="C10" s="1">
        <v>61.774585123543403</v>
      </c>
      <c r="D10" s="1" t="s">
        <v>24</v>
      </c>
      <c r="E10" s="1" t="s">
        <v>9</v>
      </c>
      <c r="F10" s="1">
        <v>107669827.817324</v>
      </c>
      <c r="G10" s="1">
        <v>244389</v>
      </c>
      <c r="H10" s="1">
        <v>182458</v>
      </c>
      <c r="I10" s="1">
        <v>150591</v>
      </c>
      <c r="J10" s="1">
        <v>112535</v>
      </c>
      <c r="K10" s="1">
        <v>59109</v>
      </c>
    </row>
    <row r="11" spans="1:11" x14ac:dyDescent="0.25">
      <c r="A11" s="1" t="s">
        <v>28</v>
      </c>
      <c r="B11" s="1">
        <v>1250584</v>
      </c>
      <c r="C11" s="1">
        <v>86.866865800611606</v>
      </c>
      <c r="D11" s="1" t="s">
        <v>24</v>
      </c>
      <c r="E11" s="1" t="s">
        <v>10</v>
      </c>
      <c r="F11" s="1">
        <v>108634312.500392</v>
      </c>
      <c r="G11" s="1">
        <v>124075</v>
      </c>
      <c r="H11" s="1">
        <v>93704</v>
      </c>
      <c r="I11" s="1">
        <v>77276</v>
      </c>
      <c r="J11" s="1">
        <v>59505</v>
      </c>
      <c r="K11" s="1">
        <v>32810</v>
      </c>
    </row>
    <row r="12" spans="1:11" x14ac:dyDescent="0.25">
      <c r="A12" s="1" t="s">
        <v>28</v>
      </c>
      <c r="B12" s="1">
        <v>683303</v>
      </c>
      <c r="C12" s="1">
        <v>836.04232499619798</v>
      </c>
      <c r="D12" s="1" t="s">
        <v>24</v>
      </c>
      <c r="E12" s="1" t="s">
        <v>11</v>
      </c>
      <c r="F12" s="1">
        <v>571270228.79687703</v>
      </c>
      <c r="G12" s="1">
        <v>7742</v>
      </c>
      <c r="H12" s="1">
        <v>6271</v>
      </c>
      <c r="I12" s="1">
        <v>5263</v>
      </c>
      <c r="J12" s="1">
        <v>4414</v>
      </c>
      <c r="K12" s="1">
        <v>2805</v>
      </c>
    </row>
    <row r="13" spans="1:11" x14ac:dyDescent="0.25">
      <c r="A13" s="1" t="s">
        <v>28</v>
      </c>
      <c r="B13" s="1">
        <v>36735</v>
      </c>
      <c r="C13" s="1">
        <v>-14.629754189387601</v>
      </c>
      <c r="D13" s="1" t="s">
        <v>24</v>
      </c>
      <c r="E13" s="1" t="s">
        <v>12</v>
      </c>
      <c r="F13" s="1">
        <v>-537424.02014715597</v>
      </c>
      <c r="G13" s="1">
        <v>23103</v>
      </c>
      <c r="H13" s="1">
        <v>20338</v>
      </c>
      <c r="I13" s="1">
        <v>16171</v>
      </c>
      <c r="J13" s="1">
        <v>7543</v>
      </c>
      <c r="K13" s="1">
        <v>3874</v>
      </c>
    </row>
    <row r="14" spans="1:11" x14ac:dyDescent="0.25">
      <c r="A14" s="1" t="s">
        <v>28</v>
      </c>
      <c r="B14" s="1">
        <v>3745885</v>
      </c>
      <c r="C14" s="1">
        <v>2.4731808794419501</v>
      </c>
      <c r="D14" s="1" t="s">
        <v>25</v>
      </c>
      <c r="E14" s="1" t="s">
        <v>1</v>
      </c>
      <c r="F14" s="1">
        <v>9264251.1585884094</v>
      </c>
      <c r="G14" s="1">
        <v>2885237</v>
      </c>
      <c r="H14" s="1">
        <v>2663789</v>
      </c>
      <c r="I14" s="1">
        <v>2393082</v>
      </c>
      <c r="J14" s="1">
        <v>1533910</v>
      </c>
      <c r="K14" s="1">
        <v>797746</v>
      </c>
    </row>
    <row r="15" spans="1:11" x14ac:dyDescent="0.25">
      <c r="A15" s="1" t="s">
        <v>28</v>
      </c>
      <c r="B15" s="1">
        <v>1716248</v>
      </c>
      <c r="C15" s="1">
        <v>16.223636619779601</v>
      </c>
      <c r="D15" s="1" t="s">
        <v>25</v>
      </c>
      <c r="E15" s="1" t="s">
        <v>2</v>
      </c>
      <c r="F15" s="1">
        <v>27843783.901423499</v>
      </c>
      <c r="G15" s="1">
        <v>1010974</v>
      </c>
      <c r="H15" s="1">
        <v>920482</v>
      </c>
      <c r="I15" s="1">
        <v>857856</v>
      </c>
      <c r="J15" s="1">
        <v>601289</v>
      </c>
      <c r="K15" s="1">
        <v>291548</v>
      </c>
    </row>
    <row r="16" spans="1:11" x14ac:dyDescent="0.25">
      <c r="A16" s="1" t="s">
        <v>28</v>
      </c>
      <c r="B16" s="1">
        <v>119926</v>
      </c>
      <c r="C16" s="1">
        <v>111.519062294855</v>
      </c>
      <c r="D16" s="1" t="s">
        <v>25</v>
      </c>
      <c r="E16" s="1" t="s">
        <v>3</v>
      </c>
      <c r="F16" s="1">
        <v>13374035.0647728</v>
      </c>
      <c r="G16" s="1">
        <v>24278</v>
      </c>
      <c r="H16" s="1">
        <v>20761</v>
      </c>
      <c r="I16" s="1">
        <v>18615</v>
      </c>
      <c r="J16" s="1">
        <v>15270</v>
      </c>
      <c r="K16" s="1">
        <v>8867</v>
      </c>
    </row>
    <row r="17" spans="1:11" x14ac:dyDescent="0.25">
      <c r="A17" s="1" t="s">
        <v>28</v>
      </c>
      <c r="B17" s="1">
        <v>78149</v>
      </c>
      <c r="C17" s="1">
        <v>136.59427507904999</v>
      </c>
      <c r="D17" s="1" t="s">
        <v>25</v>
      </c>
      <c r="E17" s="1" t="s">
        <v>4</v>
      </c>
      <c r="F17" s="1">
        <v>10674706.0031527</v>
      </c>
      <c r="G17" s="1">
        <v>14380</v>
      </c>
      <c r="H17" s="1">
        <v>12421</v>
      </c>
      <c r="I17" s="1">
        <v>11184</v>
      </c>
      <c r="J17" s="1">
        <v>9202</v>
      </c>
      <c r="K17" s="1">
        <v>5365</v>
      </c>
    </row>
    <row r="18" spans="1:11" x14ac:dyDescent="0.25">
      <c r="A18" s="1" t="s">
        <v>28</v>
      </c>
      <c r="B18" s="1">
        <v>91421</v>
      </c>
      <c r="C18" s="1">
        <v>172.09966133046299</v>
      </c>
      <c r="D18" s="1" t="s">
        <v>25</v>
      </c>
      <c r="E18" s="1" t="s">
        <v>5</v>
      </c>
      <c r="F18" s="1">
        <v>15733523.138492201</v>
      </c>
      <c r="G18" s="1">
        <v>15020</v>
      </c>
      <c r="H18" s="1">
        <v>13048</v>
      </c>
      <c r="I18" s="1">
        <v>11812</v>
      </c>
      <c r="J18" s="1">
        <v>9866</v>
      </c>
      <c r="K18" s="1">
        <v>5877</v>
      </c>
    </row>
    <row r="19" spans="1:11" x14ac:dyDescent="0.25">
      <c r="A19" s="1" t="s">
        <v>28</v>
      </c>
      <c r="B19" s="1">
        <v>77216</v>
      </c>
      <c r="C19" s="1">
        <v>241.21529562727599</v>
      </c>
      <c r="D19" s="1" t="s">
        <v>25</v>
      </c>
      <c r="E19" s="1" t="s">
        <v>6</v>
      </c>
      <c r="F19" s="1">
        <v>18625680.2671558</v>
      </c>
      <c r="G19" s="1">
        <v>10692</v>
      </c>
      <c r="H19" s="1">
        <v>9415</v>
      </c>
      <c r="I19" s="1">
        <v>8533</v>
      </c>
      <c r="J19" s="1">
        <v>7212</v>
      </c>
      <c r="K19" s="1">
        <v>4291</v>
      </c>
    </row>
    <row r="20" spans="1:11" x14ac:dyDescent="0.25">
      <c r="A20" s="1" t="s">
        <v>28</v>
      </c>
      <c r="B20" s="1">
        <v>546243</v>
      </c>
      <c r="C20" s="1">
        <v>38.749091394860699</v>
      </c>
      <c r="D20" s="1" t="s">
        <v>25</v>
      </c>
      <c r="E20" s="1" t="s">
        <v>7</v>
      </c>
      <c r="F20" s="1">
        <v>21166419.9308029</v>
      </c>
      <c r="G20" s="1">
        <v>195362</v>
      </c>
      <c r="H20" s="1">
        <v>166427</v>
      </c>
      <c r="I20" s="1">
        <v>148805</v>
      </c>
      <c r="J20" s="1">
        <v>113166</v>
      </c>
      <c r="K20" s="1">
        <v>61070</v>
      </c>
    </row>
    <row r="21" spans="1:11" x14ac:dyDescent="0.25">
      <c r="A21" s="1" t="s">
        <v>28</v>
      </c>
      <c r="B21" s="1">
        <v>44398</v>
      </c>
      <c r="C21" s="1">
        <v>375.93796997213002</v>
      </c>
      <c r="D21" s="1" t="s">
        <v>25</v>
      </c>
      <c r="E21" s="1" t="s">
        <v>8</v>
      </c>
      <c r="F21" s="1">
        <v>16690893.9908226</v>
      </c>
      <c r="G21" s="1">
        <v>4758</v>
      </c>
      <c r="H21" s="1">
        <v>4206</v>
      </c>
      <c r="I21" s="1">
        <v>3815</v>
      </c>
      <c r="J21" s="1">
        <v>3282</v>
      </c>
      <c r="K21" s="1">
        <v>1971</v>
      </c>
    </row>
    <row r="22" spans="1:11" x14ac:dyDescent="0.25">
      <c r="A22" s="1" t="s">
        <v>28</v>
      </c>
      <c r="B22" s="1">
        <v>353372</v>
      </c>
      <c r="C22" s="1">
        <v>61.193394992758002</v>
      </c>
      <c r="D22" s="1" t="s">
        <v>25</v>
      </c>
      <c r="E22" s="1" t="s">
        <v>9</v>
      </c>
      <c r="F22" s="1">
        <v>21624032.375380799</v>
      </c>
      <c r="G22" s="1">
        <v>100186</v>
      </c>
      <c r="H22" s="1">
        <v>85350</v>
      </c>
      <c r="I22" s="1">
        <v>76412</v>
      </c>
      <c r="J22" s="1">
        <v>60278</v>
      </c>
      <c r="K22" s="1">
        <v>33627</v>
      </c>
    </row>
    <row r="23" spans="1:11" x14ac:dyDescent="0.25">
      <c r="A23" s="1" t="s">
        <v>28</v>
      </c>
      <c r="B23" s="1">
        <v>197504</v>
      </c>
      <c r="C23" s="1">
        <v>86.417682509226296</v>
      </c>
      <c r="D23" s="1" t="s">
        <v>25</v>
      </c>
      <c r="E23" s="1" t="s">
        <v>10</v>
      </c>
      <c r="F23" s="1">
        <v>17067837.966302201</v>
      </c>
      <c r="G23" s="1">
        <v>46246</v>
      </c>
      <c r="H23" s="1">
        <v>39403</v>
      </c>
      <c r="I23" s="1">
        <v>35167</v>
      </c>
      <c r="J23" s="1">
        <v>28282</v>
      </c>
      <c r="K23" s="1">
        <v>16068</v>
      </c>
    </row>
    <row r="24" spans="1:11" x14ac:dyDescent="0.25">
      <c r="A24" s="1" t="s">
        <v>28</v>
      </c>
      <c r="B24" s="1">
        <v>21514</v>
      </c>
      <c r="C24" s="1">
        <v>800.74827850998304</v>
      </c>
      <c r="D24" s="1" t="s">
        <v>25</v>
      </c>
      <c r="E24" s="1" t="s">
        <v>11</v>
      </c>
      <c r="F24" s="1">
        <v>17227298.463863701</v>
      </c>
      <c r="G24" s="1">
        <v>1593</v>
      </c>
      <c r="H24" s="1">
        <v>1405</v>
      </c>
      <c r="I24" s="1">
        <v>1266</v>
      </c>
      <c r="J24" s="1">
        <v>1073</v>
      </c>
      <c r="K24" s="1">
        <v>663</v>
      </c>
    </row>
    <row r="25" spans="1:11" x14ac:dyDescent="0.25">
      <c r="A25" s="1" t="s">
        <v>28</v>
      </c>
      <c r="B25" s="1">
        <v>83204</v>
      </c>
      <c r="C25" s="1">
        <v>-3.2351432429684399</v>
      </c>
      <c r="D25" s="1" t="s">
        <v>25</v>
      </c>
      <c r="E25" s="1" t="s">
        <v>12</v>
      </c>
      <c r="F25" s="1">
        <v>-269176.85838794598</v>
      </c>
      <c r="G25" s="1">
        <v>35847</v>
      </c>
      <c r="H25" s="1">
        <v>33968</v>
      </c>
      <c r="I25" s="1">
        <v>31220</v>
      </c>
      <c r="J25" s="1">
        <v>22557</v>
      </c>
      <c r="K25" s="1">
        <v>14067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C14F-0CAA-4CAF-A8C8-E120D625389B}">
  <dimension ref="A1:K25"/>
  <sheetViews>
    <sheetView workbookViewId="0"/>
  </sheetViews>
  <sheetFormatPr defaultColWidth="8.90625" defaultRowHeight="12.5" x14ac:dyDescent="0.25"/>
  <cols>
    <col min="1" max="16384" width="8.90625" style="1"/>
  </cols>
  <sheetData>
    <row r="1" spans="1:11" x14ac:dyDescent="0.25">
      <c r="A1" s="2" t="s">
        <v>26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25">
      <c r="A2" s="1" t="s">
        <v>27</v>
      </c>
      <c r="B2" s="1">
        <v>4996947</v>
      </c>
      <c r="C2" s="1">
        <v>3.1308867564239602</v>
      </c>
      <c r="D2" s="1" t="s">
        <v>0</v>
      </c>
      <c r="E2" s="1" t="s">
        <v>1</v>
      </c>
      <c r="F2" s="1">
        <v>15644875.184852401</v>
      </c>
      <c r="G2" s="1">
        <v>3496230</v>
      </c>
      <c r="H2" s="1">
        <v>2934097</v>
      </c>
      <c r="I2" s="1">
        <v>2286096</v>
      </c>
      <c r="J2" s="1">
        <v>1197774</v>
      </c>
      <c r="K2" s="1">
        <v>586803</v>
      </c>
    </row>
    <row r="3" spans="1:11" x14ac:dyDescent="0.25">
      <c r="A3" s="1" t="s">
        <v>27</v>
      </c>
      <c r="B3" s="1">
        <v>3328752</v>
      </c>
      <c r="C3" s="1">
        <v>18.818155542849698</v>
      </c>
      <c r="D3" s="1" t="s">
        <v>0</v>
      </c>
      <c r="E3" s="1" t="s">
        <v>2</v>
      </c>
      <c r="F3" s="1">
        <v>62640972.899572</v>
      </c>
      <c r="G3" s="1">
        <v>1356963</v>
      </c>
      <c r="H3" s="1">
        <v>1047757</v>
      </c>
      <c r="I3" s="1">
        <v>844903</v>
      </c>
      <c r="J3" s="1">
        <v>504242</v>
      </c>
      <c r="K3" s="1">
        <v>242472</v>
      </c>
    </row>
    <row r="4" spans="1:11" x14ac:dyDescent="0.25">
      <c r="A4" s="1" t="s">
        <v>27</v>
      </c>
      <c r="B4" s="1">
        <v>971204</v>
      </c>
      <c r="C4" s="1">
        <v>111.875210271947</v>
      </c>
      <c r="D4" s="1" t="s">
        <v>0</v>
      </c>
      <c r="E4" s="1" t="s">
        <v>3</v>
      </c>
      <c r="F4" s="1">
        <v>108653651.716956</v>
      </c>
      <c r="G4" s="1">
        <v>81925</v>
      </c>
      <c r="H4" s="1">
        <v>61729</v>
      </c>
      <c r="I4" s="1">
        <v>50485</v>
      </c>
      <c r="J4" s="1">
        <v>39397</v>
      </c>
      <c r="K4" s="1">
        <v>22277</v>
      </c>
    </row>
    <row r="5" spans="1:11" x14ac:dyDescent="0.25">
      <c r="A5" s="1" t="s">
        <v>27</v>
      </c>
      <c r="B5" s="1">
        <v>738379</v>
      </c>
      <c r="C5" s="1">
        <v>136.96191997333699</v>
      </c>
      <c r="D5" s="1" t="s">
        <v>0</v>
      </c>
      <c r="E5" s="1" t="s">
        <v>4</v>
      </c>
      <c r="F5" s="1">
        <v>101129805.507993</v>
      </c>
      <c r="G5" s="1">
        <v>50839</v>
      </c>
      <c r="H5" s="1">
        <v>38522</v>
      </c>
      <c r="I5" s="1">
        <v>31544</v>
      </c>
      <c r="J5" s="1">
        <v>24829</v>
      </c>
      <c r="K5" s="1">
        <v>14139</v>
      </c>
    </row>
    <row r="6" spans="1:11" x14ac:dyDescent="0.25">
      <c r="A6" s="1" t="s">
        <v>27</v>
      </c>
      <c r="B6" s="1">
        <v>1032014</v>
      </c>
      <c r="C6" s="1">
        <v>173.09725752681999</v>
      </c>
      <c r="D6" s="1" t="s">
        <v>0</v>
      </c>
      <c r="E6" s="1" t="s">
        <v>5</v>
      </c>
      <c r="F6" s="1">
        <v>178638793.12928399</v>
      </c>
      <c r="G6" s="1">
        <v>55659</v>
      </c>
      <c r="H6" s="1">
        <v>42745</v>
      </c>
      <c r="I6" s="1">
        <v>35310</v>
      </c>
      <c r="J6" s="1">
        <v>28153</v>
      </c>
      <c r="K6" s="1">
        <v>16532</v>
      </c>
    </row>
    <row r="7" spans="1:11" x14ac:dyDescent="0.25">
      <c r="A7" s="1" t="s">
        <v>27</v>
      </c>
      <c r="B7" s="1">
        <v>1142903</v>
      </c>
      <c r="C7" s="1">
        <v>243.86988441060899</v>
      </c>
      <c r="D7" s="1" t="s">
        <v>0</v>
      </c>
      <c r="E7" s="1" t="s">
        <v>6</v>
      </c>
      <c r="F7" s="1">
        <v>278719622.50253803</v>
      </c>
      <c r="G7" s="1">
        <v>42666</v>
      </c>
      <c r="H7" s="1">
        <v>33189</v>
      </c>
      <c r="I7" s="1">
        <v>27448</v>
      </c>
      <c r="J7" s="1">
        <v>22148</v>
      </c>
      <c r="K7" s="1">
        <v>13254</v>
      </c>
    </row>
    <row r="8" spans="1:11" x14ac:dyDescent="0.25">
      <c r="A8" s="1" t="s">
        <v>27</v>
      </c>
      <c r="B8" s="1">
        <v>2099090</v>
      </c>
      <c r="C8" s="1">
        <v>39.404626556855298</v>
      </c>
      <c r="D8" s="1" t="s">
        <v>0</v>
      </c>
      <c r="E8" s="1" t="s">
        <v>7</v>
      </c>
      <c r="F8" s="1">
        <v>82713857.559229404</v>
      </c>
      <c r="G8" s="1">
        <v>497756</v>
      </c>
      <c r="H8" s="1">
        <v>369851</v>
      </c>
      <c r="I8" s="1">
        <v>299483</v>
      </c>
      <c r="J8" s="1">
        <v>206520</v>
      </c>
      <c r="K8" s="1">
        <v>103856</v>
      </c>
    </row>
    <row r="9" spans="1:11" x14ac:dyDescent="0.25">
      <c r="A9" s="1" t="s">
        <v>27</v>
      </c>
      <c r="B9" s="1">
        <v>921339</v>
      </c>
      <c r="C9" s="1">
        <v>381.803730948186</v>
      </c>
      <c r="D9" s="1" t="s">
        <v>0</v>
      </c>
      <c r="E9" s="1" t="s">
        <v>8</v>
      </c>
      <c r="F9" s="1">
        <v>351770667.66807097</v>
      </c>
      <c r="G9" s="1">
        <v>21666</v>
      </c>
      <c r="H9" s="1">
        <v>17245</v>
      </c>
      <c r="I9" s="1">
        <v>14376</v>
      </c>
      <c r="J9" s="1">
        <v>11923</v>
      </c>
      <c r="K9" s="1">
        <v>7252</v>
      </c>
    </row>
    <row r="10" spans="1:11" x14ac:dyDescent="0.25">
      <c r="A10" s="1" t="s">
        <v>27</v>
      </c>
      <c r="B10" s="1">
        <v>1854511</v>
      </c>
      <c r="C10" s="1">
        <v>61.758080145192501</v>
      </c>
      <c r="D10" s="1" t="s">
        <v>0</v>
      </c>
      <c r="E10" s="1" t="s">
        <v>9</v>
      </c>
      <c r="F10" s="1">
        <v>114531038.968141</v>
      </c>
      <c r="G10" s="1">
        <v>289335</v>
      </c>
      <c r="H10" s="1">
        <v>214804</v>
      </c>
      <c r="I10" s="1">
        <v>174648</v>
      </c>
      <c r="J10" s="1">
        <v>127808</v>
      </c>
      <c r="K10" s="1">
        <v>67824</v>
      </c>
    </row>
    <row r="11" spans="1:11" x14ac:dyDescent="0.25">
      <c r="A11" s="1" t="s">
        <v>27</v>
      </c>
      <c r="B11" s="1">
        <v>1317789</v>
      </c>
      <c r="C11" s="1">
        <v>86.838119093502399</v>
      </c>
      <c r="D11" s="1" t="s">
        <v>0</v>
      </c>
      <c r="E11" s="1" t="s">
        <v>10</v>
      </c>
      <c r="F11" s="1">
        <v>114434318.122107</v>
      </c>
      <c r="G11" s="1">
        <v>145754</v>
      </c>
      <c r="H11" s="1">
        <v>109056</v>
      </c>
      <c r="I11" s="1">
        <v>88717</v>
      </c>
      <c r="J11" s="1">
        <v>67492</v>
      </c>
      <c r="K11" s="1">
        <v>37169</v>
      </c>
    </row>
    <row r="12" spans="1:11" x14ac:dyDescent="0.25">
      <c r="A12" s="1" t="s">
        <v>27</v>
      </c>
      <c r="B12" s="1">
        <v>690791</v>
      </c>
      <c r="C12" s="1">
        <v>834.43130796265496</v>
      </c>
      <c r="D12" s="1" t="s">
        <v>0</v>
      </c>
      <c r="E12" s="1" t="s">
        <v>11</v>
      </c>
      <c r="F12" s="1">
        <v>576417637.65883005</v>
      </c>
      <c r="G12" s="1">
        <v>8188</v>
      </c>
      <c r="H12" s="1">
        <v>6608</v>
      </c>
      <c r="I12" s="1">
        <v>5553</v>
      </c>
      <c r="J12" s="1">
        <v>4685</v>
      </c>
      <c r="K12" s="1">
        <v>3005</v>
      </c>
    </row>
    <row r="13" spans="1:11" x14ac:dyDescent="0.25">
      <c r="A13" s="1" t="s">
        <v>27</v>
      </c>
      <c r="B13" s="1">
        <v>39538</v>
      </c>
      <c r="C13" s="1">
        <v>-14.5231553002802</v>
      </c>
      <c r="D13" s="1" t="s">
        <v>0</v>
      </c>
      <c r="E13" s="1" t="s">
        <v>12</v>
      </c>
      <c r="F13" s="1">
        <v>-574216.51426247996</v>
      </c>
      <c r="G13" s="1">
        <v>24693</v>
      </c>
      <c r="H13" s="1">
        <v>21299</v>
      </c>
      <c r="I13" s="1">
        <v>14403</v>
      </c>
      <c r="J13" s="1">
        <v>7844</v>
      </c>
      <c r="K13" s="1">
        <v>4423</v>
      </c>
    </row>
    <row r="14" spans="1:11" x14ac:dyDescent="0.25">
      <c r="A14" s="1" t="s">
        <v>27</v>
      </c>
      <c r="B14" s="1">
        <v>3023614</v>
      </c>
      <c r="C14" s="1">
        <v>2.48571717775808</v>
      </c>
      <c r="D14" s="1" t="s">
        <v>13</v>
      </c>
      <c r="E14" s="1" t="s">
        <v>1</v>
      </c>
      <c r="F14" s="1">
        <v>7515849.2587098302</v>
      </c>
      <c r="G14" s="1">
        <v>2293866</v>
      </c>
      <c r="H14" s="1">
        <v>2101799</v>
      </c>
      <c r="I14" s="1">
        <v>1930363</v>
      </c>
      <c r="J14" s="1">
        <v>1404010</v>
      </c>
      <c r="K14" s="1">
        <v>729804</v>
      </c>
    </row>
    <row r="15" spans="1:11" x14ac:dyDescent="0.25">
      <c r="A15" s="1" t="s">
        <v>27</v>
      </c>
      <c r="B15" s="1">
        <v>1433913</v>
      </c>
      <c r="C15" s="1">
        <v>15.699384571728199</v>
      </c>
      <c r="D15" s="1" t="s">
        <v>13</v>
      </c>
      <c r="E15" s="1" t="s">
        <v>2</v>
      </c>
      <c r="F15" s="1">
        <v>22511551.6294006</v>
      </c>
      <c r="G15" s="1">
        <v>849895</v>
      </c>
      <c r="H15" s="1">
        <v>778579</v>
      </c>
      <c r="I15" s="1">
        <v>726792</v>
      </c>
      <c r="J15" s="1">
        <v>539134</v>
      </c>
      <c r="K15" s="1">
        <v>271221</v>
      </c>
    </row>
    <row r="16" spans="1:11" x14ac:dyDescent="0.25">
      <c r="A16" s="1" t="s">
        <v>27</v>
      </c>
      <c r="B16" s="1">
        <v>73483</v>
      </c>
      <c r="C16" s="1">
        <v>111.43628375783</v>
      </c>
      <c r="D16" s="1" t="s">
        <v>13</v>
      </c>
      <c r="E16" s="1" t="s">
        <v>3</v>
      </c>
      <c r="F16" s="1">
        <v>8188672.4393766299</v>
      </c>
      <c r="G16" s="1">
        <v>14177</v>
      </c>
      <c r="H16" s="1">
        <v>12295</v>
      </c>
      <c r="I16" s="1">
        <v>10944</v>
      </c>
      <c r="J16" s="1">
        <v>9487</v>
      </c>
      <c r="K16" s="1">
        <v>5764</v>
      </c>
    </row>
    <row r="17" spans="1:11" x14ac:dyDescent="0.25">
      <c r="A17" s="1" t="s">
        <v>27</v>
      </c>
      <c r="B17" s="1">
        <v>46297</v>
      </c>
      <c r="C17" s="1">
        <v>136.610273248705</v>
      </c>
      <c r="D17" s="1" t="s">
        <v>13</v>
      </c>
      <c r="E17" s="1" t="s">
        <v>4</v>
      </c>
      <c r="F17" s="1">
        <v>6324645.8205952998</v>
      </c>
      <c r="G17" s="1">
        <v>8091</v>
      </c>
      <c r="H17" s="1">
        <v>7026</v>
      </c>
      <c r="I17" s="1">
        <v>6288</v>
      </c>
      <c r="J17" s="1">
        <v>5476</v>
      </c>
      <c r="K17" s="1">
        <v>3368</v>
      </c>
    </row>
    <row r="18" spans="1:11" x14ac:dyDescent="0.25">
      <c r="A18" s="1" t="s">
        <v>27</v>
      </c>
      <c r="B18" s="1">
        <v>52819</v>
      </c>
      <c r="C18" s="1">
        <v>171.87085988214901</v>
      </c>
      <c r="D18" s="1" t="s">
        <v>13</v>
      </c>
      <c r="E18" s="1" t="s">
        <v>5</v>
      </c>
      <c r="F18" s="1">
        <v>9078046.9481152706</v>
      </c>
      <c r="G18" s="1">
        <v>8366</v>
      </c>
      <c r="H18" s="1">
        <v>7353</v>
      </c>
      <c r="I18" s="1">
        <v>6595</v>
      </c>
      <c r="J18" s="1">
        <v>5797</v>
      </c>
      <c r="K18" s="1">
        <v>3488</v>
      </c>
    </row>
    <row r="19" spans="1:11" x14ac:dyDescent="0.25">
      <c r="A19" s="1" t="s">
        <v>27</v>
      </c>
      <c r="B19" s="1">
        <v>42123</v>
      </c>
      <c r="C19" s="1">
        <v>240.75144123322499</v>
      </c>
      <c r="D19" s="1" t="s">
        <v>13</v>
      </c>
      <c r="E19" s="1" t="s">
        <v>6</v>
      </c>
      <c r="F19" s="1">
        <v>10141172.959067101</v>
      </c>
      <c r="G19" s="1">
        <v>5702</v>
      </c>
      <c r="H19" s="1">
        <v>5120</v>
      </c>
      <c r="I19" s="1">
        <v>4622</v>
      </c>
      <c r="J19" s="1">
        <v>4112</v>
      </c>
      <c r="K19" s="1">
        <v>2452</v>
      </c>
    </row>
    <row r="20" spans="1:11" x14ac:dyDescent="0.25">
      <c r="A20" s="1" t="s">
        <v>27</v>
      </c>
      <c r="B20" s="1">
        <v>393660</v>
      </c>
      <c r="C20" s="1">
        <v>38.655447531799702</v>
      </c>
      <c r="D20" s="1" t="s">
        <v>13</v>
      </c>
      <c r="E20" s="1" t="s">
        <v>7</v>
      </c>
      <c r="F20" s="1">
        <v>15217103.4753683</v>
      </c>
      <c r="G20" s="1">
        <v>127851</v>
      </c>
      <c r="H20" s="1">
        <v>108006</v>
      </c>
      <c r="I20" s="1">
        <v>95128</v>
      </c>
      <c r="J20" s="1">
        <v>78017</v>
      </c>
      <c r="K20" s="1">
        <v>44098</v>
      </c>
    </row>
    <row r="21" spans="1:11" x14ac:dyDescent="0.25">
      <c r="A21" s="1" t="s">
        <v>27</v>
      </c>
      <c r="B21" s="1">
        <v>22940</v>
      </c>
      <c r="C21" s="1">
        <v>374.42770829600499</v>
      </c>
      <c r="D21" s="1" t="s">
        <v>13</v>
      </c>
      <c r="E21" s="1" t="s">
        <v>8</v>
      </c>
      <c r="F21" s="1">
        <v>8589371.62831036</v>
      </c>
      <c r="G21" s="1">
        <v>2490</v>
      </c>
      <c r="H21" s="1">
        <v>2243</v>
      </c>
      <c r="I21" s="1">
        <v>2034</v>
      </c>
      <c r="J21" s="1">
        <v>1832</v>
      </c>
      <c r="K21" s="1">
        <v>1112</v>
      </c>
    </row>
    <row r="22" spans="1:11" x14ac:dyDescent="0.25">
      <c r="A22" s="1" t="s">
        <v>27</v>
      </c>
      <c r="B22" s="1">
        <v>239207</v>
      </c>
      <c r="C22" s="1">
        <v>61.053778090321799</v>
      </c>
      <c r="D22" s="1" t="s">
        <v>13</v>
      </c>
      <c r="E22" s="1" t="s">
        <v>9</v>
      </c>
      <c r="F22" s="1">
        <v>14604491.095651601</v>
      </c>
      <c r="G22" s="1">
        <v>62606</v>
      </c>
      <c r="H22" s="1">
        <v>53493</v>
      </c>
      <c r="I22" s="1">
        <v>47190</v>
      </c>
      <c r="J22" s="1">
        <v>39874</v>
      </c>
      <c r="K22" s="1">
        <v>23391</v>
      </c>
    </row>
    <row r="23" spans="1:11" x14ac:dyDescent="0.25">
      <c r="A23" s="1" t="s">
        <v>27</v>
      </c>
      <c r="B23" s="1">
        <v>124757</v>
      </c>
      <c r="C23" s="1">
        <v>86.296694261477299</v>
      </c>
      <c r="D23" s="1" t="s">
        <v>13</v>
      </c>
      <c r="E23" s="1" t="s">
        <v>10</v>
      </c>
      <c r="F23" s="1">
        <v>10766116.6859791</v>
      </c>
      <c r="G23" s="1">
        <v>27212</v>
      </c>
      <c r="H23" s="1">
        <v>23273</v>
      </c>
      <c r="I23" s="1">
        <v>20607</v>
      </c>
      <c r="J23" s="1">
        <v>17683</v>
      </c>
      <c r="K23" s="1">
        <v>10610</v>
      </c>
    </row>
    <row r="24" spans="1:11" x14ac:dyDescent="0.25">
      <c r="A24" s="1" t="s">
        <v>27</v>
      </c>
      <c r="B24" s="1">
        <v>10204</v>
      </c>
      <c r="C24" s="1">
        <v>796.43900892123804</v>
      </c>
      <c r="D24" s="1" t="s">
        <v>13</v>
      </c>
      <c r="E24" s="1" t="s">
        <v>11</v>
      </c>
      <c r="F24" s="1">
        <v>8126863.6470323196</v>
      </c>
      <c r="G24" s="1">
        <v>761</v>
      </c>
      <c r="H24" s="1">
        <v>697</v>
      </c>
      <c r="I24" s="1">
        <v>619</v>
      </c>
      <c r="J24" s="1">
        <v>558</v>
      </c>
      <c r="K24" s="1">
        <v>347</v>
      </c>
    </row>
    <row r="25" spans="1:11" x14ac:dyDescent="0.25">
      <c r="A25" s="1" t="s">
        <v>27</v>
      </c>
      <c r="B25" s="1">
        <v>90371</v>
      </c>
      <c r="C25" s="1">
        <v>-1.8956745770724399</v>
      </c>
      <c r="D25" s="1" t="s">
        <v>13</v>
      </c>
      <c r="E25" s="1" t="s">
        <v>12</v>
      </c>
      <c r="F25" s="1">
        <v>-171314.00720461301</v>
      </c>
      <c r="G25" s="1">
        <v>31786</v>
      </c>
      <c r="H25" s="1">
        <v>30134</v>
      </c>
      <c r="I25" s="1">
        <v>28595</v>
      </c>
      <c r="J25" s="1">
        <v>22310</v>
      </c>
      <c r="K25" s="1">
        <v>13600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FB5A-D406-4981-B991-7C2F1778E9EA}">
  <dimension ref="A1:K25"/>
  <sheetViews>
    <sheetView workbookViewId="0"/>
  </sheetViews>
  <sheetFormatPr defaultColWidth="8.90625" defaultRowHeight="12.5" x14ac:dyDescent="0.25"/>
  <cols>
    <col min="1" max="16384" width="8.90625" style="1"/>
  </cols>
  <sheetData>
    <row r="1" spans="1:11" x14ac:dyDescent="0.25">
      <c r="A1" s="2" t="s">
        <v>26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25">
      <c r="A2" s="1" t="s">
        <v>27</v>
      </c>
      <c r="B2" s="1">
        <v>4377559</v>
      </c>
      <c r="C2" s="1">
        <v>3.17873118872361</v>
      </c>
      <c r="D2" s="1" t="s">
        <v>24</v>
      </c>
      <c r="E2" s="1" t="s">
        <v>1</v>
      </c>
      <c r="F2" s="1">
        <v>13915083.3237777</v>
      </c>
      <c r="G2" s="1">
        <v>2959246</v>
      </c>
      <c r="H2" s="1">
        <v>2443161</v>
      </c>
      <c r="I2" s="1">
        <v>1912854</v>
      </c>
      <c r="J2" s="1">
        <v>1046357</v>
      </c>
      <c r="K2" s="1">
        <v>517557</v>
      </c>
    </row>
    <row r="3" spans="1:11" x14ac:dyDescent="0.25">
      <c r="A3" s="1" t="s">
        <v>27</v>
      </c>
      <c r="B3" s="1">
        <v>3011550</v>
      </c>
      <c r="C3" s="1">
        <v>18.926875650766199</v>
      </c>
      <c r="D3" s="1" t="s">
        <v>24</v>
      </c>
      <c r="E3" s="1" t="s">
        <v>2</v>
      </c>
      <c r="F3" s="1">
        <v>56999232.366065003</v>
      </c>
      <c r="G3" s="1">
        <v>1143655</v>
      </c>
      <c r="H3" s="1">
        <v>859851</v>
      </c>
      <c r="I3" s="1">
        <v>681273</v>
      </c>
      <c r="J3" s="1">
        <v>421788</v>
      </c>
      <c r="K3" s="1">
        <v>205205</v>
      </c>
    </row>
    <row r="4" spans="1:11" x14ac:dyDescent="0.25">
      <c r="A4" s="1" t="s">
        <v>27</v>
      </c>
      <c r="B4" s="1">
        <v>926258</v>
      </c>
      <c r="C4" s="1">
        <v>111.887203802225</v>
      </c>
      <c r="D4" s="1" t="s">
        <v>24</v>
      </c>
      <c r="E4" s="1" t="s">
        <v>3</v>
      </c>
      <c r="F4" s="1">
        <v>103636417.619441</v>
      </c>
      <c r="G4" s="1">
        <v>71064</v>
      </c>
      <c r="H4" s="1">
        <v>52543</v>
      </c>
      <c r="I4" s="1">
        <v>42448</v>
      </c>
      <c r="J4" s="1">
        <v>33225</v>
      </c>
      <c r="K4" s="1">
        <v>18979</v>
      </c>
    </row>
    <row r="5" spans="1:11" x14ac:dyDescent="0.25">
      <c r="A5" s="1" t="s">
        <v>27</v>
      </c>
      <c r="B5" s="1">
        <v>708004</v>
      </c>
      <c r="C5" s="1">
        <v>136.97109099644899</v>
      </c>
      <c r="D5" s="1" t="s">
        <v>24</v>
      </c>
      <c r="E5" s="1" t="s">
        <v>4</v>
      </c>
      <c r="F5" s="1">
        <v>96976080.309849903</v>
      </c>
      <c r="G5" s="1">
        <v>44418</v>
      </c>
      <c r="H5" s="1">
        <v>33086</v>
      </c>
      <c r="I5" s="1">
        <v>26803</v>
      </c>
      <c r="J5" s="1">
        <v>21198</v>
      </c>
      <c r="K5" s="1">
        <v>12134</v>
      </c>
    </row>
    <row r="6" spans="1:11" x14ac:dyDescent="0.25">
      <c r="A6" s="1" t="s">
        <v>27</v>
      </c>
      <c r="B6" s="1">
        <v>994201</v>
      </c>
      <c r="C6" s="1">
        <v>173.126095966707</v>
      </c>
      <c r="D6" s="1" t="s">
        <v>24</v>
      </c>
      <c r="E6" s="1" t="s">
        <v>5</v>
      </c>
      <c r="F6" s="1">
        <v>172122137.73619601</v>
      </c>
      <c r="G6" s="1">
        <v>48597</v>
      </c>
      <c r="H6" s="1">
        <v>36682</v>
      </c>
      <c r="I6" s="1">
        <v>30010</v>
      </c>
      <c r="J6" s="1">
        <v>24022</v>
      </c>
      <c r="K6" s="1">
        <v>14236</v>
      </c>
    </row>
    <row r="7" spans="1:11" x14ac:dyDescent="0.25">
      <c r="A7" s="1" t="s">
        <v>27</v>
      </c>
      <c r="B7" s="1">
        <v>1108790</v>
      </c>
      <c r="C7" s="1">
        <v>243.93823232312999</v>
      </c>
      <c r="D7" s="1" t="s">
        <v>24</v>
      </c>
      <c r="E7" s="1" t="s">
        <v>6</v>
      </c>
      <c r="F7" s="1">
        <v>270476272.61756301</v>
      </c>
      <c r="G7" s="1">
        <v>37464</v>
      </c>
      <c r="H7" s="1">
        <v>28716</v>
      </c>
      <c r="I7" s="1">
        <v>23498</v>
      </c>
      <c r="J7" s="1">
        <v>19000</v>
      </c>
      <c r="K7" s="1">
        <v>11419</v>
      </c>
    </row>
    <row r="8" spans="1:11" x14ac:dyDescent="0.25">
      <c r="A8" s="1" t="s">
        <v>27</v>
      </c>
      <c r="B8" s="1">
        <v>1950562</v>
      </c>
      <c r="C8" s="1">
        <v>39.429938120030101</v>
      </c>
      <c r="D8" s="1" t="s">
        <v>24</v>
      </c>
      <c r="E8" s="1" t="s">
        <v>7</v>
      </c>
      <c r="F8" s="1">
        <v>76910538.959282294</v>
      </c>
      <c r="G8" s="1">
        <v>427554</v>
      </c>
      <c r="H8" s="1">
        <v>310509</v>
      </c>
      <c r="I8" s="1">
        <v>247811</v>
      </c>
      <c r="J8" s="1">
        <v>172557</v>
      </c>
      <c r="K8" s="1">
        <v>87804</v>
      </c>
    </row>
    <row r="9" spans="1:11" x14ac:dyDescent="0.25">
      <c r="A9" s="1" t="s">
        <v>27</v>
      </c>
      <c r="B9" s="1">
        <v>900185</v>
      </c>
      <c r="C9" s="1">
        <v>381.90553720624598</v>
      </c>
      <c r="D9" s="1" t="s">
        <v>24</v>
      </c>
      <c r="E9" s="1" t="s">
        <v>8</v>
      </c>
      <c r="F9" s="1">
        <v>343785636.010005</v>
      </c>
      <c r="G9" s="1">
        <v>19219</v>
      </c>
      <c r="H9" s="1">
        <v>15079</v>
      </c>
      <c r="I9" s="1">
        <v>12450</v>
      </c>
      <c r="J9" s="1">
        <v>10334</v>
      </c>
      <c r="K9" s="1">
        <v>6320</v>
      </c>
    </row>
    <row r="10" spans="1:11" x14ac:dyDescent="0.25">
      <c r="A10" s="1" t="s">
        <v>27</v>
      </c>
      <c r="B10" s="1">
        <v>1743703</v>
      </c>
      <c r="C10" s="1">
        <v>61.778034002585102</v>
      </c>
      <c r="D10" s="1" t="s">
        <v>24</v>
      </c>
      <c r="E10" s="1" t="s">
        <v>9</v>
      </c>
      <c r="F10" s="1">
        <v>107722543.224409</v>
      </c>
      <c r="G10" s="1">
        <v>249767</v>
      </c>
      <c r="H10" s="1">
        <v>181543</v>
      </c>
      <c r="I10" s="1">
        <v>145776</v>
      </c>
      <c r="J10" s="1">
        <v>107552</v>
      </c>
      <c r="K10" s="1">
        <v>57913</v>
      </c>
    </row>
    <row r="11" spans="1:11" x14ac:dyDescent="0.25">
      <c r="A11" s="1" t="s">
        <v>27</v>
      </c>
      <c r="B11" s="1">
        <v>1250040</v>
      </c>
      <c r="C11" s="1">
        <v>86.851150401497307</v>
      </c>
      <c r="D11" s="1" t="s">
        <v>24</v>
      </c>
      <c r="E11" s="1" t="s">
        <v>10</v>
      </c>
      <c r="F11" s="1">
        <v>108567412.047887</v>
      </c>
      <c r="G11" s="1">
        <v>126329</v>
      </c>
      <c r="H11" s="1">
        <v>92755</v>
      </c>
      <c r="I11" s="1">
        <v>74553</v>
      </c>
      <c r="J11" s="1">
        <v>57170</v>
      </c>
      <c r="K11" s="1">
        <v>31807</v>
      </c>
    </row>
    <row r="12" spans="1:11" x14ac:dyDescent="0.25">
      <c r="A12" s="1" t="s">
        <v>27</v>
      </c>
      <c r="B12" s="1">
        <v>679511</v>
      </c>
      <c r="C12" s="1">
        <v>835.13041734824503</v>
      </c>
      <c r="D12" s="1" t="s">
        <v>24</v>
      </c>
      <c r="E12" s="1" t="s">
        <v>11</v>
      </c>
      <c r="F12" s="1">
        <v>567480305.02272296</v>
      </c>
      <c r="G12" s="1">
        <v>7328</v>
      </c>
      <c r="H12" s="1">
        <v>5856</v>
      </c>
      <c r="I12" s="1">
        <v>4868</v>
      </c>
      <c r="J12" s="1">
        <v>4101</v>
      </c>
      <c r="K12" s="1">
        <v>2648</v>
      </c>
    </row>
    <row r="13" spans="1:11" x14ac:dyDescent="0.25">
      <c r="A13" s="1" t="s">
        <v>27</v>
      </c>
      <c r="B13" s="1">
        <v>33998</v>
      </c>
      <c r="C13" s="1">
        <v>-15.406661554702101</v>
      </c>
      <c r="D13" s="1" t="s">
        <v>24</v>
      </c>
      <c r="E13" s="1" t="s">
        <v>12</v>
      </c>
      <c r="F13" s="1">
        <v>-523795.679536763</v>
      </c>
      <c r="G13" s="1">
        <v>20304</v>
      </c>
      <c r="H13" s="1">
        <v>17348</v>
      </c>
      <c r="I13" s="1">
        <v>12036</v>
      </c>
      <c r="J13" s="1">
        <v>7034</v>
      </c>
      <c r="K13" s="1">
        <v>4034</v>
      </c>
    </row>
    <row r="14" spans="1:11" x14ac:dyDescent="0.25">
      <c r="A14" s="1" t="s">
        <v>27</v>
      </c>
      <c r="B14" s="1">
        <v>3643003</v>
      </c>
      <c r="C14" s="1">
        <v>2.5379175146944699</v>
      </c>
      <c r="D14" s="1" t="s">
        <v>25</v>
      </c>
      <c r="E14" s="1" t="s">
        <v>1</v>
      </c>
      <c r="F14" s="1">
        <v>9245641.1197845004</v>
      </c>
      <c r="G14" s="1">
        <v>2830851</v>
      </c>
      <c r="H14" s="1">
        <v>2592736</v>
      </c>
      <c r="I14" s="1">
        <v>2303606</v>
      </c>
      <c r="J14" s="1">
        <v>1555427</v>
      </c>
      <c r="K14" s="1">
        <v>799051</v>
      </c>
    </row>
    <row r="15" spans="1:11" x14ac:dyDescent="0.25">
      <c r="A15" s="1" t="s">
        <v>27</v>
      </c>
      <c r="B15" s="1">
        <v>1751115</v>
      </c>
      <c r="C15" s="1">
        <v>16.077351951703601</v>
      </c>
      <c r="D15" s="1" t="s">
        <v>25</v>
      </c>
      <c r="E15" s="1" t="s">
        <v>2</v>
      </c>
      <c r="F15" s="1">
        <v>28153292.1629076</v>
      </c>
      <c r="G15" s="1">
        <v>1063203</v>
      </c>
      <c r="H15" s="1">
        <v>966485</v>
      </c>
      <c r="I15" s="1">
        <v>890422</v>
      </c>
      <c r="J15" s="1">
        <v>621588</v>
      </c>
      <c r="K15" s="1">
        <v>308488</v>
      </c>
    </row>
    <row r="16" spans="1:11" x14ac:dyDescent="0.25">
      <c r="A16" s="1" t="s">
        <v>27</v>
      </c>
      <c r="B16" s="1">
        <v>118429</v>
      </c>
      <c r="C16" s="1">
        <v>111.50906059235</v>
      </c>
      <c r="D16" s="1" t="s">
        <v>25</v>
      </c>
      <c r="E16" s="1" t="s">
        <v>3</v>
      </c>
      <c r="F16" s="1">
        <v>13205906.536891401</v>
      </c>
      <c r="G16" s="1">
        <v>25038</v>
      </c>
      <c r="H16" s="1">
        <v>21481</v>
      </c>
      <c r="I16" s="1">
        <v>18981</v>
      </c>
      <c r="J16" s="1">
        <v>15659</v>
      </c>
      <c r="K16" s="1">
        <v>9062</v>
      </c>
    </row>
    <row r="17" spans="1:11" x14ac:dyDescent="0.25">
      <c r="A17" s="1" t="s">
        <v>27</v>
      </c>
      <c r="B17" s="1">
        <v>76672</v>
      </c>
      <c r="C17" s="1">
        <v>136.66489746894001</v>
      </c>
      <c r="D17" s="1" t="s">
        <v>25</v>
      </c>
      <c r="E17" s="1" t="s">
        <v>4</v>
      </c>
      <c r="F17" s="1">
        <v>10478371.018738599</v>
      </c>
      <c r="G17" s="1">
        <v>14512</v>
      </c>
      <c r="H17" s="1">
        <v>12462</v>
      </c>
      <c r="I17" s="1">
        <v>11029</v>
      </c>
      <c r="J17" s="1">
        <v>9107</v>
      </c>
      <c r="K17" s="1">
        <v>5373</v>
      </c>
    </row>
    <row r="18" spans="1:11" x14ac:dyDescent="0.25">
      <c r="A18" s="1" t="s">
        <v>27</v>
      </c>
      <c r="B18" s="1">
        <v>90632</v>
      </c>
      <c r="C18" s="1">
        <v>172.06618348048099</v>
      </c>
      <c r="D18" s="1" t="s">
        <v>25</v>
      </c>
      <c r="E18" s="1" t="s">
        <v>5</v>
      </c>
      <c r="F18" s="1">
        <v>15594702.341203</v>
      </c>
      <c r="G18" s="1">
        <v>15428</v>
      </c>
      <c r="H18" s="1">
        <v>13416</v>
      </c>
      <c r="I18" s="1">
        <v>11895</v>
      </c>
      <c r="J18" s="1">
        <v>9928</v>
      </c>
      <c r="K18" s="1">
        <v>5784</v>
      </c>
    </row>
    <row r="19" spans="1:11" x14ac:dyDescent="0.25">
      <c r="A19" s="1" t="s">
        <v>27</v>
      </c>
      <c r="B19" s="1">
        <v>76236</v>
      </c>
      <c r="C19" s="1">
        <v>241.15277354585001</v>
      </c>
      <c r="D19" s="1" t="s">
        <v>25</v>
      </c>
      <c r="E19" s="1" t="s">
        <v>6</v>
      </c>
      <c r="F19" s="1">
        <v>18384522.8440414</v>
      </c>
      <c r="G19" s="1">
        <v>10904</v>
      </c>
      <c r="H19" s="1">
        <v>9593</v>
      </c>
      <c r="I19" s="1">
        <v>8572</v>
      </c>
      <c r="J19" s="1">
        <v>7260</v>
      </c>
      <c r="K19" s="1">
        <v>4287</v>
      </c>
    </row>
    <row r="20" spans="1:11" x14ac:dyDescent="0.25">
      <c r="A20" s="1" t="s">
        <v>27</v>
      </c>
      <c r="B20" s="1">
        <v>542188</v>
      </c>
      <c r="C20" s="1">
        <v>38.769618795169698</v>
      </c>
      <c r="D20" s="1" t="s">
        <v>25</v>
      </c>
      <c r="E20" s="1" t="s">
        <v>7</v>
      </c>
      <c r="F20" s="1">
        <v>21020422.075315502</v>
      </c>
      <c r="G20" s="1">
        <v>198053</v>
      </c>
      <c r="H20" s="1">
        <v>167348</v>
      </c>
      <c r="I20" s="1">
        <v>146800</v>
      </c>
      <c r="J20" s="1">
        <v>111980</v>
      </c>
      <c r="K20" s="1">
        <v>60150</v>
      </c>
    </row>
    <row r="21" spans="1:11" x14ac:dyDescent="0.25">
      <c r="A21" s="1" t="s">
        <v>27</v>
      </c>
      <c r="B21" s="1">
        <v>44094</v>
      </c>
      <c r="C21" s="1">
        <v>375.88795043263701</v>
      </c>
      <c r="D21" s="1" t="s">
        <v>25</v>
      </c>
      <c r="E21" s="1" t="s">
        <v>8</v>
      </c>
      <c r="F21" s="1">
        <v>16574403.2863767</v>
      </c>
      <c r="G21" s="1">
        <v>4937</v>
      </c>
      <c r="H21" s="1">
        <v>4409</v>
      </c>
      <c r="I21" s="1">
        <v>3960</v>
      </c>
      <c r="J21" s="1">
        <v>3421</v>
      </c>
      <c r="K21" s="1">
        <v>2044</v>
      </c>
    </row>
    <row r="22" spans="1:11" x14ac:dyDescent="0.25">
      <c r="A22" s="1" t="s">
        <v>27</v>
      </c>
      <c r="B22" s="1">
        <v>350015</v>
      </c>
      <c r="C22" s="1">
        <v>61.177340512215402</v>
      </c>
      <c r="D22" s="1" t="s">
        <v>25</v>
      </c>
      <c r="E22" s="1" t="s">
        <v>9</v>
      </c>
      <c r="F22" s="1">
        <v>21412986.839382999</v>
      </c>
      <c r="G22" s="1">
        <v>102174</v>
      </c>
      <c r="H22" s="1">
        <v>86754</v>
      </c>
      <c r="I22" s="1">
        <v>76062</v>
      </c>
      <c r="J22" s="1">
        <v>60130</v>
      </c>
      <c r="K22" s="1">
        <v>33302</v>
      </c>
    </row>
    <row r="23" spans="1:11" x14ac:dyDescent="0.25">
      <c r="A23" s="1" t="s">
        <v>27</v>
      </c>
      <c r="B23" s="1">
        <v>192506</v>
      </c>
      <c r="C23" s="1">
        <v>86.402619971319496</v>
      </c>
      <c r="D23" s="1" t="s">
        <v>25</v>
      </c>
      <c r="E23" s="1" t="s">
        <v>10</v>
      </c>
      <c r="F23" s="1">
        <v>16633022.7601988</v>
      </c>
      <c r="G23" s="1">
        <v>46637</v>
      </c>
      <c r="H23" s="1">
        <v>39574</v>
      </c>
      <c r="I23" s="1">
        <v>34771</v>
      </c>
      <c r="J23" s="1">
        <v>28005</v>
      </c>
      <c r="K23" s="1">
        <v>15972</v>
      </c>
    </row>
    <row r="24" spans="1:11" x14ac:dyDescent="0.25">
      <c r="A24" s="1" t="s">
        <v>27</v>
      </c>
      <c r="B24" s="1">
        <v>21484</v>
      </c>
      <c r="C24" s="1">
        <v>794.274636154321</v>
      </c>
      <c r="D24" s="1" t="s">
        <v>25</v>
      </c>
      <c r="E24" s="1" t="s">
        <v>11</v>
      </c>
      <c r="F24" s="1">
        <v>17064196.2831394</v>
      </c>
      <c r="G24" s="1">
        <v>1621</v>
      </c>
      <c r="H24" s="1">
        <v>1449</v>
      </c>
      <c r="I24" s="1">
        <v>1304</v>
      </c>
      <c r="J24" s="1">
        <v>1142</v>
      </c>
      <c r="K24" s="1">
        <v>704</v>
      </c>
    </row>
    <row r="25" spans="1:11" x14ac:dyDescent="0.25">
      <c r="A25" s="1" t="s">
        <v>27</v>
      </c>
      <c r="B25" s="1">
        <v>95910</v>
      </c>
      <c r="C25" s="1">
        <v>-2.31190534803806</v>
      </c>
      <c r="D25" s="1" t="s">
        <v>25</v>
      </c>
      <c r="E25" s="1" t="s">
        <v>12</v>
      </c>
      <c r="F25" s="1">
        <v>-221734.84193033</v>
      </c>
      <c r="G25" s="1">
        <v>36174</v>
      </c>
      <c r="H25" s="1">
        <v>34084</v>
      </c>
      <c r="I25" s="1">
        <v>30961</v>
      </c>
      <c r="J25" s="1">
        <v>23120</v>
      </c>
      <c r="K25" s="1">
        <v>13988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89D7-8261-4EC8-953F-04EDC84F5BA3}">
  <dimension ref="A1:L109"/>
  <sheetViews>
    <sheetView topLeftCell="A65" workbookViewId="0">
      <selection activeCell="D72" sqref="D72"/>
    </sheetView>
  </sheetViews>
  <sheetFormatPr defaultRowHeight="14.5" x14ac:dyDescent="0.35"/>
  <sheetData>
    <row r="1" spans="1:12" x14ac:dyDescent="0.35">
      <c r="A1" s="2" t="s">
        <v>26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3" t="s">
        <v>35</v>
      </c>
    </row>
    <row r="2" spans="1:12" x14ac:dyDescent="0.35">
      <c r="A2" s="1" t="s">
        <v>29</v>
      </c>
      <c r="B2" s="1">
        <v>5032625</v>
      </c>
      <c r="C2" s="1">
        <v>3.0268629849009199</v>
      </c>
      <c r="D2" s="1" t="s">
        <v>0</v>
      </c>
      <c r="E2" s="1" t="s">
        <v>1</v>
      </c>
      <c r="F2" s="1">
        <v>15233066.329387</v>
      </c>
      <c r="G2" s="1">
        <v>3661536</v>
      </c>
      <c r="H2" s="1">
        <v>3063964</v>
      </c>
      <c r="I2" s="1">
        <v>2470156</v>
      </c>
      <c r="J2" s="1">
        <v>1289436</v>
      </c>
      <c r="K2" s="1">
        <v>592383</v>
      </c>
      <c r="L2" t="str">
        <f>VLOOKUP(E2,Segment!$A$1:$B$13,2,0)</f>
        <v>Low</v>
      </c>
    </row>
    <row r="3" spans="1:12" x14ac:dyDescent="0.35">
      <c r="A3" s="1" t="s">
        <v>29</v>
      </c>
      <c r="B3" s="1">
        <v>3298805</v>
      </c>
      <c r="C3" s="1">
        <v>18.872790259343599</v>
      </c>
      <c r="D3" s="1" t="s">
        <v>0</v>
      </c>
      <c r="E3" s="1" t="s">
        <v>2</v>
      </c>
      <c r="F3" s="1">
        <v>62257654.871474102</v>
      </c>
      <c r="G3" s="1">
        <v>1376410</v>
      </c>
      <c r="H3" s="1">
        <v>1034598</v>
      </c>
      <c r="I3" s="1">
        <v>842454</v>
      </c>
      <c r="J3" s="1">
        <v>515266</v>
      </c>
      <c r="K3" s="1">
        <v>245774</v>
      </c>
      <c r="L3" t="str">
        <f>VLOOKUP(E3,Segment!$A$1:$B$13,2,0)</f>
        <v>Low</v>
      </c>
    </row>
    <row r="4" spans="1:12" x14ac:dyDescent="0.35">
      <c r="A4" s="1" t="s">
        <v>29</v>
      </c>
      <c r="B4" s="1">
        <v>980348</v>
      </c>
      <c r="C4" s="1">
        <v>111.885561848672</v>
      </c>
      <c r="D4" s="1" t="s">
        <v>0</v>
      </c>
      <c r="E4" s="1" t="s">
        <v>3</v>
      </c>
      <c r="F4" s="1">
        <v>109686786.787222</v>
      </c>
      <c r="G4" s="1">
        <v>87802</v>
      </c>
      <c r="H4" s="1">
        <v>64375</v>
      </c>
      <c r="I4" s="1">
        <v>53320</v>
      </c>
      <c r="J4" s="1">
        <v>42025</v>
      </c>
      <c r="K4" s="1">
        <v>24375</v>
      </c>
      <c r="L4" t="str">
        <f>VLOOKUP(E4,Segment!$A$1:$B$13,2,0)</f>
        <v>Medium</v>
      </c>
    </row>
    <row r="5" spans="1:12" x14ac:dyDescent="0.35">
      <c r="A5" s="1" t="s">
        <v>29</v>
      </c>
      <c r="B5" s="1">
        <v>743688</v>
      </c>
      <c r="C5" s="1">
        <v>136.96186497408499</v>
      </c>
      <c r="D5" s="1" t="s">
        <v>0</v>
      </c>
      <c r="E5" s="1" t="s">
        <v>4</v>
      </c>
      <c r="F5" s="1">
        <v>101856895.43884701</v>
      </c>
      <c r="G5" s="1">
        <v>54338</v>
      </c>
      <c r="H5" s="1">
        <v>40393</v>
      </c>
      <c r="I5" s="1">
        <v>33506</v>
      </c>
      <c r="J5" s="1">
        <v>26770</v>
      </c>
      <c r="K5" s="1">
        <v>15858</v>
      </c>
      <c r="L5" t="str">
        <f>VLOOKUP(E5,Segment!$A$1:$B$13,2,0)</f>
        <v>High</v>
      </c>
    </row>
    <row r="6" spans="1:12" x14ac:dyDescent="0.35">
      <c r="A6" s="1" t="s">
        <v>29</v>
      </c>
      <c r="B6" s="1">
        <v>1038327</v>
      </c>
      <c r="C6" s="1">
        <v>173.089288936283</v>
      </c>
      <c r="D6" s="1" t="s">
        <v>0</v>
      </c>
      <c r="E6" s="1" t="s">
        <v>5</v>
      </c>
      <c r="F6" s="1">
        <v>179723282.11334401</v>
      </c>
      <c r="G6" s="1">
        <v>58952</v>
      </c>
      <c r="H6" s="1">
        <v>44102</v>
      </c>
      <c r="I6" s="1">
        <v>36800</v>
      </c>
      <c r="J6" s="1">
        <v>29557</v>
      </c>
      <c r="K6" s="1">
        <v>17554</v>
      </c>
      <c r="L6" t="str">
        <f>VLOOKUP(E6,Segment!$A$1:$B$13,2,0)</f>
        <v>High</v>
      </c>
    </row>
    <row r="7" spans="1:12" x14ac:dyDescent="0.35">
      <c r="A7" s="1" t="s">
        <v>29</v>
      </c>
      <c r="B7" s="1">
        <v>1151897</v>
      </c>
      <c r="C7" s="1">
        <v>243.88597733105499</v>
      </c>
      <c r="D7" s="1" t="s">
        <v>0</v>
      </c>
      <c r="E7" s="1" t="s">
        <v>6</v>
      </c>
      <c r="F7" s="1">
        <v>280931525.62971002</v>
      </c>
      <c r="G7" s="1">
        <v>45427</v>
      </c>
      <c r="H7" s="1">
        <v>34570</v>
      </c>
      <c r="I7" s="1">
        <v>29041</v>
      </c>
      <c r="J7" s="1">
        <v>23701</v>
      </c>
      <c r="K7" s="1">
        <v>14379</v>
      </c>
      <c r="L7" t="str">
        <f>VLOOKUP(E7,Segment!$A$1:$B$13,2,0)</f>
        <v>High</v>
      </c>
    </row>
    <row r="8" spans="1:12" x14ac:dyDescent="0.35">
      <c r="A8" s="1" t="s">
        <v>29</v>
      </c>
      <c r="B8" s="1">
        <v>2113221</v>
      </c>
      <c r="C8" s="1">
        <v>39.403407283756799</v>
      </c>
      <c r="D8" s="1" t="s">
        <v>0</v>
      </c>
      <c r="E8" s="1" t="s">
        <v>7</v>
      </c>
      <c r="F8" s="1">
        <v>83268107.743587896</v>
      </c>
      <c r="G8" s="1">
        <v>522920</v>
      </c>
      <c r="H8" s="1">
        <v>377627</v>
      </c>
      <c r="I8" s="1">
        <v>306964</v>
      </c>
      <c r="J8" s="1">
        <v>217186</v>
      </c>
      <c r="K8" s="1">
        <v>110485</v>
      </c>
      <c r="L8" t="str">
        <f>VLOOKUP(E8,Segment!$A$1:$B$13,2,0)</f>
        <v>Medium</v>
      </c>
    </row>
    <row r="9" spans="1:12" x14ac:dyDescent="0.35">
      <c r="A9" s="1" t="s">
        <v>29</v>
      </c>
      <c r="B9" s="1">
        <v>926506</v>
      </c>
      <c r="C9" s="1">
        <v>381.768885834873</v>
      </c>
      <c r="D9" s="1" t="s">
        <v>0</v>
      </c>
      <c r="E9" s="1" t="s">
        <v>8</v>
      </c>
      <c r="F9" s="1">
        <v>353711163.33932501</v>
      </c>
      <c r="G9" s="1">
        <v>22960</v>
      </c>
      <c r="H9" s="1">
        <v>17694</v>
      </c>
      <c r="I9" s="1">
        <v>14845</v>
      </c>
      <c r="J9" s="1">
        <v>12234</v>
      </c>
      <c r="K9" s="1">
        <v>7520</v>
      </c>
      <c r="L9" t="str">
        <f>VLOOKUP(E9,Segment!$A$1:$B$13,2,0)</f>
        <v>VHigh</v>
      </c>
    </row>
    <row r="10" spans="1:12" x14ac:dyDescent="0.35">
      <c r="A10" s="1" t="s">
        <v>29</v>
      </c>
      <c r="B10" s="1">
        <v>1867594</v>
      </c>
      <c r="C10" s="1">
        <v>61.759736222406801</v>
      </c>
      <c r="D10" s="1" t="s">
        <v>0</v>
      </c>
      <c r="E10" s="1" t="s">
        <v>9</v>
      </c>
      <c r="F10" s="1">
        <v>115342112.81054901</v>
      </c>
      <c r="G10" s="1">
        <v>308758</v>
      </c>
      <c r="H10" s="1">
        <v>222527</v>
      </c>
      <c r="I10" s="1">
        <v>182531</v>
      </c>
      <c r="J10" s="1">
        <v>136874</v>
      </c>
      <c r="K10" s="1">
        <v>74142</v>
      </c>
      <c r="L10" t="str">
        <f>VLOOKUP(E10,Segment!$A$1:$B$13,2,0)</f>
        <v>Medium</v>
      </c>
    </row>
    <row r="11" spans="1:12" x14ac:dyDescent="0.35">
      <c r="A11" s="1" t="s">
        <v>29</v>
      </c>
      <c r="B11" s="1">
        <v>1327877</v>
      </c>
      <c r="C11" s="1">
        <v>86.844732345164303</v>
      </c>
      <c r="D11" s="1" t="s">
        <v>0</v>
      </c>
      <c r="E11" s="1" t="s">
        <v>10</v>
      </c>
      <c r="F11" s="1">
        <v>115319122.652299</v>
      </c>
      <c r="G11" s="1">
        <v>156000</v>
      </c>
      <c r="H11" s="1">
        <v>113423</v>
      </c>
      <c r="I11" s="1">
        <v>93285</v>
      </c>
      <c r="J11" s="1">
        <v>72198</v>
      </c>
      <c r="K11" s="1">
        <v>40586</v>
      </c>
      <c r="L11" t="str">
        <f>VLOOKUP(E11,Segment!$A$1:$B$13,2,0)</f>
        <v>Medium</v>
      </c>
    </row>
    <row r="12" spans="1:12" x14ac:dyDescent="0.35">
      <c r="A12" s="1" t="s">
        <v>29</v>
      </c>
      <c r="B12" s="1">
        <v>695587</v>
      </c>
      <c r="C12" s="1">
        <v>834.03351926004098</v>
      </c>
      <c r="D12" s="1" t="s">
        <v>0</v>
      </c>
      <c r="E12" s="1" t="s">
        <v>11</v>
      </c>
      <c r="F12" s="1">
        <v>580142873.56153405</v>
      </c>
      <c r="G12" s="1">
        <v>9021</v>
      </c>
      <c r="H12" s="1">
        <v>7169</v>
      </c>
      <c r="I12" s="1">
        <v>6082</v>
      </c>
      <c r="J12" s="1">
        <v>5159</v>
      </c>
      <c r="K12" s="1">
        <v>3288</v>
      </c>
      <c r="L12" t="str">
        <f>VLOOKUP(E12,Segment!$A$1:$B$13,2,0)</f>
        <v>VHigh</v>
      </c>
    </row>
    <row r="13" spans="1:12" x14ac:dyDescent="0.35">
      <c r="A13" s="1" t="s">
        <v>29</v>
      </c>
      <c r="B13" s="1">
        <v>47426</v>
      </c>
      <c r="C13" s="1">
        <v>-13.0585606049607</v>
      </c>
      <c r="D13" s="1" t="s">
        <v>0</v>
      </c>
      <c r="E13" s="1" t="s">
        <v>12</v>
      </c>
      <c r="F13" s="1">
        <v>-619315.29525087005</v>
      </c>
      <c r="G13" s="1">
        <v>32361</v>
      </c>
      <c r="H13" s="1">
        <v>28683</v>
      </c>
      <c r="I13" s="1">
        <v>20757</v>
      </c>
      <c r="J13" s="1">
        <v>12003</v>
      </c>
      <c r="K13" s="1">
        <v>5646</v>
      </c>
      <c r="L13" t="str">
        <f>VLOOKUP(E13,Segment!$A$1:$B$13,2,0)</f>
        <v>Low</v>
      </c>
    </row>
    <row r="14" spans="1:12" x14ac:dyDescent="0.35">
      <c r="A14" s="1" t="s">
        <v>29</v>
      </c>
      <c r="B14" s="1">
        <v>3066233</v>
      </c>
      <c r="C14" s="1">
        <v>2.4750515626494001</v>
      </c>
      <c r="D14" s="1" t="s">
        <v>13</v>
      </c>
      <c r="E14" s="1" t="s">
        <v>1</v>
      </c>
      <c r="F14" s="1">
        <v>7589084.7780971602</v>
      </c>
      <c r="G14" s="1">
        <v>2370225</v>
      </c>
      <c r="H14" s="1">
        <v>2147513</v>
      </c>
      <c r="I14" s="1">
        <v>1996016</v>
      </c>
      <c r="J14" s="1">
        <v>1421849</v>
      </c>
      <c r="K14" s="1">
        <v>700109</v>
      </c>
      <c r="L14" t="str">
        <f>VLOOKUP(E14,Segment!$A$1:$B$13,2,0)</f>
        <v>Low</v>
      </c>
    </row>
    <row r="15" spans="1:12" x14ac:dyDescent="0.35">
      <c r="A15" s="1" t="s">
        <v>29</v>
      </c>
      <c r="B15" s="1">
        <v>1366795</v>
      </c>
      <c r="C15" s="1">
        <v>15.998628177395</v>
      </c>
      <c r="D15" s="1" t="s">
        <v>13</v>
      </c>
      <c r="E15" s="1" t="s">
        <v>2</v>
      </c>
      <c r="F15" s="1">
        <v>21866844.9997226</v>
      </c>
      <c r="G15" s="1">
        <v>794249</v>
      </c>
      <c r="H15" s="1">
        <v>711927</v>
      </c>
      <c r="I15" s="1">
        <v>667121</v>
      </c>
      <c r="J15" s="1">
        <v>489514</v>
      </c>
      <c r="K15" s="1">
        <v>246860</v>
      </c>
      <c r="L15" t="str">
        <f>VLOOKUP(E15,Segment!$A$1:$B$13,2,0)</f>
        <v>Low</v>
      </c>
    </row>
    <row r="16" spans="1:12" x14ac:dyDescent="0.35">
      <c r="A16" s="1" t="s">
        <v>29</v>
      </c>
      <c r="B16" s="1">
        <v>73917</v>
      </c>
      <c r="C16" s="1">
        <v>111.467852177252</v>
      </c>
      <c r="D16" s="1" t="s">
        <v>13</v>
      </c>
      <c r="E16" s="1" t="s">
        <v>3</v>
      </c>
      <c r="F16" s="1">
        <v>8239369.2293859497</v>
      </c>
      <c r="G16" s="1">
        <v>14059</v>
      </c>
      <c r="H16" s="1">
        <v>11953</v>
      </c>
      <c r="I16" s="1">
        <v>10689</v>
      </c>
      <c r="J16" s="1">
        <v>9253</v>
      </c>
      <c r="K16" s="1">
        <v>5643</v>
      </c>
      <c r="L16" t="str">
        <f>VLOOKUP(E16,Segment!$A$1:$B$13,2,0)</f>
        <v>Medium</v>
      </c>
    </row>
    <row r="17" spans="1:12" x14ac:dyDescent="0.35">
      <c r="A17" s="1" t="s">
        <v>29</v>
      </c>
      <c r="B17" s="1">
        <v>47176</v>
      </c>
      <c r="C17" s="1">
        <v>136.60784454313401</v>
      </c>
      <c r="D17" s="1" t="s">
        <v>13</v>
      </c>
      <c r="E17" s="1" t="s">
        <v>4</v>
      </c>
      <c r="F17" s="1">
        <v>6444611.6741668899</v>
      </c>
      <c r="G17" s="1">
        <v>8353</v>
      </c>
      <c r="H17" s="1">
        <v>7132</v>
      </c>
      <c r="I17" s="1">
        <v>6445</v>
      </c>
      <c r="J17" s="1">
        <v>5603</v>
      </c>
      <c r="K17" s="1">
        <v>3333</v>
      </c>
      <c r="L17" t="str">
        <f>VLOOKUP(E17,Segment!$A$1:$B$13,2,0)</f>
        <v>High</v>
      </c>
    </row>
    <row r="18" spans="1:12" x14ac:dyDescent="0.35">
      <c r="A18" s="1" t="s">
        <v>29</v>
      </c>
      <c r="B18" s="1">
        <v>52753</v>
      </c>
      <c r="C18" s="1">
        <v>171.840088023128</v>
      </c>
      <c r="D18" s="1" t="s">
        <v>13</v>
      </c>
      <c r="E18" s="1" t="s">
        <v>5</v>
      </c>
      <c r="F18" s="1">
        <v>9065080.1634841003</v>
      </c>
      <c r="G18" s="1">
        <v>8236</v>
      </c>
      <c r="H18" s="1">
        <v>7151</v>
      </c>
      <c r="I18" s="1">
        <v>6507</v>
      </c>
      <c r="J18" s="1">
        <v>5613</v>
      </c>
      <c r="K18" s="1">
        <v>3342</v>
      </c>
      <c r="L18" t="str">
        <f>VLOOKUP(E18,Segment!$A$1:$B$13,2,0)</f>
        <v>High</v>
      </c>
    </row>
    <row r="19" spans="1:12" x14ac:dyDescent="0.35">
      <c r="A19" s="1" t="s">
        <v>29</v>
      </c>
      <c r="B19" s="1">
        <v>42697</v>
      </c>
      <c r="C19" s="1">
        <v>240.61936633346099</v>
      </c>
      <c r="D19" s="1" t="s">
        <v>13</v>
      </c>
      <c r="E19" s="1" t="s">
        <v>6</v>
      </c>
      <c r="F19" s="1">
        <v>10273725.084339701</v>
      </c>
      <c r="G19" s="1">
        <v>5903</v>
      </c>
      <c r="H19" s="1">
        <v>5196</v>
      </c>
      <c r="I19" s="1">
        <v>4759</v>
      </c>
      <c r="J19" s="1">
        <v>4255</v>
      </c>
      <c r="K19" s="1">
        <v>2578</v>
      </c>
      <c r="L19" t="str">
        <f>VLOOKUP(E19,Segment!$A$1:$B$13,2,0)</f>
        <v>High</v>
      </c>
    </row>
    <row r="20" spans="1:12" x14ac:dyDescent="0.35">
      <c r="A20" s="1" t="s">
        <v>29</v>
      </c>
      <c r="B20" s="1">
        <v>396950</v>
      </c>
      <c r="C20" s="1">
        <v>38.6586015292364</v>
      </c>
      <c r="D20" s="1" t="s">
        <v>13</v>
      </c>
      <c r="E20" s="1" t="s">
        <v>7</v>
      </c>
      <c r="F20" s="1">
        <v>15345531.877030401</v>
      </c>
      <c r="G20" s="1">
        <v>130357</v>
      </c>
      <c r="H20" s="1">
        <v>108221</v>
      </c>
      <c r="I20" s="1">
        <v>96222</v>
      </c>
      <c r="J20" s="1">
        <v>78342</v>
      </c>
      <c r="K20" s="1">
        <v>44762</v>
      </c>
      <c r="L20" t="str">
        <f>VLOOKUP(E20,Segment!$A$1:$B$13,2,0)</f>
        <v>Medium</v>
      </c>
    </row>
    <row r="21" spans="1:12" x14ac:dyDescent="0.35">
      <c r="A21" s="1" t="s">
        <v>29</v>
      </c>
      <c r="B21" s="1">
        <v>22555</v>
      </c>
      <c r="C21" s="1">
        <v>375.21275528304301</v>
      </c>
      <c r="D21" s="1" t="s">
        <v>13</v>
      </c>
      <c r="E21" s="1" t="s">
        <v>8</v>
      </c>
      <c r="F21" s="1">
        <v>8462923.6954090502</v>
      </c>
      <c r="G21" s="1">
        <v>2472</v>
      </c>
      <c r="H21" s="1">
        <v>2165</v>
      </c>
      <c r="I21" s="1">
        <v>1974</v>
      </c>
      <c r="J21" s="1">
        <v>1739</v>
      </c>
      <c r="K21" s="1">
        <v>1053</v>
      </c>
      <c r="L21" t="str">
        <f>VLOOKUP(E21,Segment!$A$1:$B$13,2,0)</f>
        <v>VHigh</v>
      </c>
    </row>
    <row r="22" spans="1:12" x14ac:dyDescent="0.35">
      <c r="A22" s="1" t="s">
        <v>29</v>
      </c>
      <c r="B22" s="1">
        <v>243173</v>
      </c>
      <c r="C22" s="1">
        <v>61.080254841759498</v>
      </c>
      <c r="D22" s="1" t="s">
        <v>13</v>
      </c>
      <c r="E22" s="1" t="s">
        <v>9</v>
      </c>
      <c r="F22" s="1">
        <v>14853068.810635099</v>
      </c>
      <c r="G22" s="1">
        <v>63181</v>
      </c>
      <c r="H22" s="1">
        <v>52619</v>
      </c>
      <c r="I22" s="1">
        <v>46989</v>
      </c>
      <c r="J22" s="1">
        <v>39309</v>
      </c>
      <c r="K22" s="1">
        <v>23230</v>
      </c>
      <c r="L22" t="str">
        <f>VLOOKUP(E22,Segment!$A$1:$B$13,2,0)</f>
        <v>Medium</v>
      </c>
    </row>
    <row r="23" spans="1:12" x14ac:dyDescent="0.35">
      <c r="A23" s="1" t="s">
        <v>29</v>
      </c>
      <c r="B23" s="1">
        <v>127554</v>
      </c>
      <c r="C23" s="1">
        <v>86.281513667170202</v>
      </c>
      <c r="D23" s="1" t="s">
        <v>13</v>
      </c>
      <c r="E23" s="1" t="s">
        <v>10</v>
      </c>
      <c r="F23" s="1">
        <v>11005552.194302199</v>
      </c>
      <c r="G23" s="1">
        <v>27439</v>
      </c>
      <c r="H23" s="1">
        <v>23070</v>
      </c>
      <c r="I23" s="1">
        <v>20598</v>
      </c>
      <c r="J23" s="1">
        <v>17559</v>
      </c>
      <c r="K23" s="1">
        <v>10451</v>
      </c>
      <c r="L23" t="str">
        <f>VLOOKUP(E23,Segment!$A$1:$B$13,2,0)</f>
        <v>Medium</v>
      </c>
    </row>
    <row r="24" spans="1:12" x14ac:dyDescent="0.35">
      <c r="A24" s="1" t="s">
        <v>29</v>
      </c>
      <c r="B24" s="1">
        <v>10115</v>
      </c>
      <c r="C24" s="1">
        <v>806.79742878911304</v>
      </c>
      <c r="D24" s="1" t="s">
        <v>13</v>
      </c>
      <c r="E24" s="1" t="s">
        <v>11</v>
      </c>
      <c r="F24" s="1">
        <v>8160755.9922018796</v>
      </c>
      <c r="G24" s="1">
        <v>804</v>
      </c>
      <c r="H24" s="1">
        <v>718</v>
      </c>
      <c r="I24" s="1">
        <v>660</v>
      </c>
      <c r="J24" s="1">
        <v>550</v>
      </c>
      <c r="K24" s="1">
        <v>332</v>
      </c>
      <c r="L24" t="str">
        <f>VLOOKUP(E24,Segment!$A$1:$B$13,2,0)</f>
        <v>VHigh</v>
      </c>
    </row>
    <row r="25" spans="1:12" x14ac:dyDescent="0.35">
      <c r="A25" s="1" t="s">
        <v>29</v>
      </c>
      <c r="B25" s="1">
        <v>94481</v>
      </c>
      <c r="C25" s="1">
        <v>-1.6438564902331601</v>
      </c>
      <c r="D25" s="1" t="s">
        <v>13</v>
      </c>
      <c r="E25" s="1" t="s">
        <v>12</v>
      </c>
      <c r="F25" s="1">
        <v>-155313.20505371899</v>
      </c>
      <c r="G25" s="1">
        <v>35353</v>
      </c>
      <c r="H25" s="1">
        <v>33352</v>
      </c>
      <c r="I25" s="1">
        <v>31989</v>
      </c>
      <c r="J25" s="1">
        <v>25745</v>
      </c>
      <c r="K25" s="1">
        <v>15425</v>
      </c>
      <c r="L25" t="str">
        <f>VLOOKUP(E25,Segment!$A$1:$B$13,2,0)</f>
        <v>Low</v>
      </c>
    </row>
    <row r="26" spans="1:12" x14ac:dyDescent="0.35">
      <c r="A26" t="s">
        <v>28</v>
      </c>
      <c r="B26">
        <v>5138557</v>
      </c>
      <c r="C26">
        <v>3.0236644377533999</v>
      </c>
      <c r="D26" t="s">
        <v>0</v>
      </c>
      <c r="E26" t="s">
        <v>1</v>
      </c>
      <c r="F26">
        <v>15537272.062268799</v>
      </c>
      <c r="G26">
        <v>3557573</v>
      </c>
      <c r="H26">
        <v>3049193</v>
      </c>
      <c r="I26">
        <v>2463273</v>
      </c>
      <c r="J26">
        <v>1197820</v>
      </c>
      <c r="K26">
        <v>575792</v>
      </c>
      <c r="L26" t="str">
        <f>VLOOKUP(E26,Segment!$A$1:$B$13,2,0)</f>
        <v>Low</v>
      </c>
    </row>
    <row r="27" spans="1:12" x14ac:dyDescent="0.35">
      <c r="A27" t="s">
        <v>28</v>
      </c>
      <c r="B27">
        <v>3339450</v>
      </c>
      <c r="C27">
        <v>18.8264186900611</v>
      </c>
      <c r="D27" t="s">
        <v>0</v>
      </c>
      <c r="E27" t="s">
        <v>2</v>
      </c>
      <c r="F27">
        <v>62869883.894524597</v>
      </c>
      <c r="G27">
        <v>1321807</v>
      </c>
      <c r="H27">
        <v>1042188</v>
      </c>
      <c r="I27">
        <v>866764</v>
      </c>
      <c r="J27">
        <v>519217</v>
      </c>
      <c r="K27">
        <v>243682</v>
      </c>
      <c r="L27" t="str">
        <f>VLOOKUP(E27,Segment!$A$1:$B$13,2,0)</f>
        <v>Low</v>
      </c>
    </row>
    <row r="28" spans="1:12" x14ac:dyDescent="0.35">
      <c r="A28" t="s">
        <v>28</v>
      </c>
      <c r="B28">
        <v>974076</v>
      </c>
      <c r="C28">
        <v>111.881758656988</v>
      </c>
      <c r="D28" t="s">
        <v>0</v>
      </c>
      <c r="E28" t="s">
        <v>3</v>
      </c>
      <c r="F28">
        <v>108981335.945565</v>
      </c>
      <c r="G28">
        <v>80809</v>
      </c>
      <c r="H28">
        <v>62183</v>
      </c>
      <c r="I28">
        <v>51931</v>
      </c>
      <c r="J28">
        <v>40572</v>
      </c>
      <c r="K28">
        <v>22725</v>
      </c>
      <c r="L28" t="str">
        <f>VLOOKUP(E28,Segment!$A$1:$B$13,2,0)</f>
        <v>Medium</v>
      </c>
    </row>
    <row r="29" spans="1:12" x14ac:dyDescent="0.35">
      <c r="A29" t="s">
        <v>28</v>
      </c>
      <c r="B29">
        <v>740371</v>
      </c>
      <c r="C29">
        <v>136.94171745369701</v>
      </c>
      <c r="D29" t="s">
        <v>0</v>
      </c>
      <c r="E29" t="s">
        <v>4</v>
      </c>
      <c r="F29">
        <v>101387676.29291099</v>
      </c>
      <c r="G29">
        <v>50255</v>
      </c>
      <c r="H29">
        <v>39020</v>
      </c>
      <c r="I29">
        <v>32713</v>
      </c>
      <c r="J29">
        <v>25823</v>
      </c>
      <c r="K29">
        <v>14814</v>
      </c>
      <c r="L29" t="str">
        <f>VLOOKUP(E29,Segment!$A$1:$B$13,2,0)</f>
        <v>High</v>
      </c>
    </row>
    <row r="30" spans="1:12" x14ac:dyDescent="0.35">
      <c r="A30" t="s">
        <v>28</v>
      </c>
      <c r="B30">
        <v>1036454</v>
      </c>
      <c r="C30">
        <v>173.12329275713199</v>
      </c>
      <c r="D30" t="s">
        <v>0</v>
      </c>
      <c r="E30" t="s">
        <v>5</v>
      </c>
      <c r="F30">
        <v>179434329.271301</v>
      </c>
      <c r="G30">
        <v>55146</v>
      </c>
      <c r="H30">
        <v>43206</v>
      </c>
      <c r="I30">
        <v>36233</v>
      </c>
      <c r="J30">
        <v>29041</v>
      </c>
      <c r="K30">
        <v>16974</v>
      </c>
      <c r="L30" t="str">
        <f>VLOOKUP(E30,Segment!$A$1:$B$13,2,0)</f>
        <v>High</v>
      </c>
    </row>
    <row r="31" spans="1:12" x14ac:dyDescent="0.35">
      <c r="A31" t="s">
        <v>28</v>
      </c>
      <c r="B31">
        <v>1147761</v>
      </c>
      <c r="C31">
        <v>243.88772600927001</v>
      </c>
      <c r="D31" t="s">
        <v>0</v>
      </c>
      <c r="E31" t="s">
        <v>6</v>
      </c>
      <c r="F31">
        <v>279924820.292126</v>
      </c>
      <c r="G31">
        <v>42335</v>
      </c>
      <c r="H31">
        <v>33636</v>
      </c>
      <c r="I31">
        <v>28271</v>
      </c>
      <c r="J31">
        <v>22914</v>
      </c>
      <c r="K31">
        <v>13689</v>
      </c>
      <c r="L31" t="str">
        <f>VLOOKUP(E31,Segment!$A$1:$B$13,2,0)</f>
        <v>High</v>
      </c>
    </row>
    <row r="32" spans="1:12" x14ac:dyDescent="0.35">
      <c r="A32" t="s">
        <v>28</v>
      </c>
      <c r="B32">
        <v>2109213</v>
      </c>
      <c r="C32">
        <v>39.390548515556198</v>
      </c>
      <c r="D32" t="s">
        <v>0</v>
      </c>
      <c r="E32" t="s">
        <v>7</v>
      </c>
      <c r="F32">
        <v>83083057.006142005</v>
      </c>
      <c r="G32">
        <v>487905</v>
      </c>
      <c r="H32">
        <v>372491</v>
      </c>
      <c r="I32">
        <v>309716</v>
      </c>
      <c r="J32">
        <v>215393</v>
      </c>
      <c r="K32">
        <v>106035</v>
      </c>
      <c r="L32" t="str">
        <f>VLOOKUP(E32,Segment!$A$1:$B$13,2,0)</f>
        <v>Medium</v>
      </c>
    </row>
    <row r="33" spans="1:12" x14ac:dyDescent="0.35">
      <c r="A33" t="s">
        <v>28</v>
      </c>
      <c r="B33">
        <v>924288</v>
      </c>
      <c r="C33">
        <v>381.840168791682</v>
      </c>
      <c r="D33" t="s">
        <v>0</v>
      </c>
      <c r="E33" t="s">
        <v>8</v>
      </c>
      <c r="F33">
        <v>352930285.93212599</v>
      </c>
      <c r="G33">
        <v>21927</v>
      </c>
      <c r="H33">
        <v>17583</v>
      </c>
      <c r="I33">
        <v>14907</v>
      </c>
      <c r="J33">
        <v>12164</v>
      </c>
      <c r="K33">
        <v>7346</v>
      </c>
      <c r="L33" t="str">
        <f>VLOOKUP(E33,Segment!$A$1:$B$13,2,0)</f>
        <v>VHigh</v>
      </c>
    </row>
    <row r="34" spans="1:12" x14ac:dyDescent="0.35">
      <c r="A34" t="s">
        <v>28</v>
      </c>
      <c r="B34">
        <v>1856338</v>
      </c>
      <c r="C34">
        <v>61.755210221913103</v>
      </c>
      <c r="D34" t="s">
        <v>0</v>
      </c>
      <c r="E34" t="s">
        <v>9</v>
      </c>
      <c r="F34">
        <v>114638543.432925</v>
      </c>
      <c r="G34">
        <v>283633</v>
      </c>
      <c r="H34">
        <v>215627</v>
      </c>
      <c r="I34">
        <v>179978</v>
      </c>
      <c r="J34">
        <v>133384</v>
      </c>
      <c r="K34">
        <v>69324</v>
      </c>
      <c r="L34" t="str">
        <f>VLOOKUP(E34,Segment!$A$1:$B$13,2,0)</f>
        <v>Medium</v>
      </c>
    </row>
    <row r="35" spans="1:12" x14ac:dyDescent="0.35">
      <c r="A35" t="s">
        <v>28</v>
      </c>
      <c r="B35">
        <v>1320955</v>
      </c>
      <c r="C35">
        <v>86.851442718260301</v>
      </c>
      <c r="D35" t="s">
        <v>0</v>
      </c>
      <c r="E35" t="s">
        <v>10</v>
      </c>
      <c r="F35">
        <v>114726847.515899</v>
      </c>
      <c r="G35">
        <v>143454</v>
      </c>
      <c r="H35">
        <v>110017</v>
      </c>
      <c r="I35">
        <v>91684</v>
      </c>
      <c r="J35">
        <v>70099</v>
      </c>
      <c r="K35">
        <v>38275</v>
      </c>
      <c r="L35" t="str">
        <f>VLOOKUP(E35,Segment!$A$1:$B$13,2,0)</f>
        <v>Medium</v>
      </c>
    </row>
    <row r="36" spans="1:12" x14ac:dyDescent="0.35">
      <c r="A36" t="s">
        <v>28</v>
      </c>
      <c r="B36">
        <v>693997</v>
      </c>
      <c r="C36">
        <v>835.49219293163503</v>
      </c>
      <c r="D36" t="s">
        <v>0</v>
      </c>
      <c r="E36" t="s">
        <v>11</v>
      </c>
      <c r="F36">
        <v>579829075.41797602</v>
      </c>
      <c r="G36">
        <v>8586</v>
      </c>
      <c r="H36">
        <v>7011</v>
      </c>
      <c r="I36">
        <v>5925</v>
      </c>
      <c r="J36">
        <v>4971</v>
      </c>
      <c r="K36">
        <v>3140</v>
      </c>
      <c r="L36" t="str">
        <f>VLOOKUP(E36,Segment!$A$1:$B$13,2,0)</f>
        <v>VHigh</v>
      </c>
    </row>
    <row r="37" spans="1:12" x14ac:dyDescent="0.35">
      <c r="A37" t="s">
        <v>28</v>
      </c>
      <c r="B37">
        <v>43271</v>
      </c>
      <c r="C37">
        <v>-15.329333293841801</v>
      </c>
      <c r="D37" t="s">
        <v>0</v>
      </c>
      <c r="E37" t="s">
        <v>12</v>
      </c>
      <c r="F37">
        <v>-663315.58095782995</v>
      </c>
      <c r="G37">
        <v>28478</v>
      </c>
      <c r="H37">
        <v>25335</v>
      </c>
      <c r="I37">
        <v>19753</v>
      </c>
      <c r="J37">
        <v>8719</v>
      </c>
      <c r="K37">
        <v>4432</v>
      </c>
      <c r="L37" t="str">
        <f>VLOOKUP(E37,Segment!$A$1:$B$13,2,0)</f>
        <v>Low</v>
      </c>
    </row>
    <row r="38" spans="1:12" x14ac:dyDescent="0.35">
      <c r="A38" t="s">
        <v>28</v>
      </c>
      <c r="B38">
        <v>3069510</v>
      </c>
      <c r="C38">
        <v>2.4461606727049001</v>
      </c>
      <c r="D38" t="s">
        <v>13</v>
      </c>
      <c r="E38" t="s">
        <v>1</v>
      </c>
      <c r="F38">
        <v>7508514.6464744397</v>
      </c>
      <c r="G38">
        <v>2301737</v>
      </c>
      <c r="H38">
        <v>2125827</v>
      </c>
      <c r="I38">
        <v>1985809</v>
      </c>
      <c r="J38">
        <v>1376007</v>
      </c>
      <c r="K38">
        <v>727361</v>
      </c>
      <c r="L38" t="str">
        <f>VLOOKUP(E38,Segment!$A$1:$B$13,2,0)</f>
        <v>Low</v>
      </c>
    </row>
    <row r="39" spans="1:12" x14ac:dyDescent="0.35">
      <c r="A39" t="s">
        <v>28</v>
      </c>
      <c r="B39">
        <v>1391731</v>
      </c>
      <c r="C39">
        <v>15.8595847517766</v>
      </c>
      <c r="D39" t="s">
        <v>13</v>
      </c>
      <c r="E39" t="s">
        <v>2</v>
      </c>
      <c r="F39">
        <v>22072275.746174801</v>
      </c>
      <c r="G39">
        <v>798692</v>
      </c>
      <c r="H39">
        <v>732088</v>
      </c>
      <c r="I39">
        <v>690556</v>
      </c>
      <c r="J39">
        <v>517074</v>
      </c>
      <c r="K39">
        <v>254510</v>
      </c>
      <c r="L39" t="str">
        <f>VLOOKUP(E39,Segment!$A$1:$B$13,2,0)</f>
        <v>Low</v>
      </c>
    </row>
    <row r="40" spans="1:12" x14ac:dyDescent="0.35">
      <c r="A40" t="s">
        <v>28</v>
      </c>
      <c r="B40">
        <v>74414</v>
      </c>
      <c r="C40">
        <v>111.446375264868</v>
      </c>
      <c r="D40" t="s">
        <v>13</v>
      </c>
      <c r="E40" t="s">
        <v>3</v>
      </c>
      <c r="F40">
        <v>8293170.5689598899</v>
      </c>
      <c r="G40">
        <v>13741</v>
      </c>
      <c r="H40">
        <v>11894</v>
      </c>
      <c r="I40">
        <v>10720</v>
      </c>
      <c r="J40">
        <v>9301</v>
      </c>
      <c r="K40">
        <v>5687</v>
      </c>
      <c r="L40" t="str">
        <f>VLOOKUP(E40,Segment!$A$1:$B$13,2,0)</f>
        <v>Medium</v>
      </c>
    </row>
    <row r="41" spans="1:12" x14ac:dyDescent="0.35">
      <c r="A41" t="s">
        <v>28</v>
      </c>
      <c r="B41">
        <v>47197</v>
      </c>
      <c r="C41">
        <v>136.54740691701201</v>
      </c>
      <c r="D41" t="s">
        <v>13</v>
      </c>
      <c r="E41" t="s">
        <v>4</v>
      </c>
      <c r="F41">
        <v>6444627.9642622201</v>
      </c>
      <c r="G41">
        <v>7975</v>
      </c>
      <c r="H41">
        <v>6986</v>
      </c>
      <c r="I41">
        <v>6371</v>
      </c>
      <c r="J41">
        <v>5528</v>
      </c>
      <c r="K41">
        <v>3333</v>
      </c>
      <c r="L41" t="str">
        <f>VLOOKUP(E41,Segment!$A$1:$B$13,2,0)</f>
        <v>High</v>
      </c>
    </row>
    <row r="42" spans="1:12" x14ac:dyDescent="0.35">
      <c r="A42" t="s">
        <v>28</v>
      </c>
      <c r="B42">
        <v>53436</v>
      </c>
      <c r="C42">
        <v>171.91728506498001</v>
      </c>
      <c r="D42" t="s">
        <v>13</v>
      </c>
      <c r="E42" t="s">
        <v>5</v>
      </c>
      <c r="F42">
        <v>9186572.0447322894</v>
      </c>
      <c r="G42">
        <v>8234</v>
      </c>
      <c r="H42">
        <v>7249</v>
      </c>
      <c r="I42">
        <v>6633</v>
      </c>
      <c r="J42">
        <v>5773</v>
      </c>
      <c r="K42">
        <v>3533</v>
      </c>
      <c r="L42" t="str">
        <f>VLOOKUP(E42,Segment!$A$1:$B$13,2,0)</f>
        <v>High</v>
      </c>
    </row>
    <row r="43" spans="1:12" x14ac:dyDescent="0.35">
      <c r="A43" t="s">
        <v>28</v>
      </c>
      <c r="B43">
        <v>43483</v>
      </c>
      <c r="C43">
        <v>240.702275365188</v>
      </c>
      <c r="D43" t="s">
        <v>13</v>
      </c>
      <c r="E43" t="s">
        <v>6</v>
      </c>
      <c r="F43">
        <v>10466457.0397045</v>
      </c>
      <c r="G43">
        <v>5817</v>
      </c>
      <c r="H43">
        <v>5201</v>
      </c>
      <c r="I43">
        <v>4765</v>
      </c>
      <c r="J43">
        <v>4161</v>
      </c>
      <c r="K43">
        <v>2522</v>
      </c>
      <c r="L43" t="str">
        <f>VLOOKUP(E43,Segment!$A$1:$B$13,2,0)</f>
        <v>High</v>
      </c>
    </row>
    <row r="44" spans="1:12" x14ac:dyDescent="0.35">
      <c r="A44" t="s">
        <v>28</v>
      </c>
      <c r="B44">
        <v>394641</v>
      </c>
      <c r="C44">
        <v>38.646307718290899</v>
      </c>
      <c r="D44" t="s">
        <v>13</v>
      </c>
      <c r="E44" t="s">
        <v>7</v>
      </c>
      <c r="F44">
        <v>15251417.524254</v>
      </c>
      <c r="G44">
        <v>125925</v>
      </c>
      <c r="H44">
        <v>107346</v>
      </c>
      <c r="I44">
        <v>96417</v>
      </c>
      <c r="J44">
        <v>78705</v>
      </c>
      <c r="K44">
        <v>45050</v>
      </c>
      <c r="L44" t="str">
        <f>VLOOKUP(E44,Segment!$A$1:$B$13,2,0)</f>
        <v>Medium</v>
      </c>
    </row>
    <row r="45" spans="1:12" x14ac:dyDescent="0.35">
      <c r="A45" t="s">
        <v>28</v>
      </c>
      <c r="B45">
        <v>24000</v>
      </c>
      <c r="C45">
        <v>374.62407917439901</v>
      </c>
      <c r="D45" t="s">
        <v>13</v>
      </c>
      <c r="E45" t="s">
        <v>8</v>
      </c>
      <c r="F45">
        <v>8990977.9001855794</v>
      </c>
      <c r="G45">
        <v>2427</v>
      </c>
      <c r="H45">
        <v>2184</v>
      </c>
      <c r="I45">
        <v>1991</v>
      </c>
      <c r="J45">
        <v>1774</v>
      </c>
      <c r="K45">
        <v>1105</v>
      </c>
      <c r="L45" t="str">
        <f>VLOOKUP(E45,Segment!$A$1:$B$13,2,0)</f>
        <v>VHigh</v>
      </c>
    </row>
    <row r="46" spans="1:12" x14ac:dyDescent="0.35">
      <c r="A46" t="s">
        <v>28</v>
      </c>
      <c r="B46">
        <v>239981</v>
      </c>
      <c r="C46">
        <v>61.068654434225301</v>
      </c>
      <c r="D46" t="s">
        <v>13</v>
      </c>
      <c r="E46" t="s">
        <v>9</v>
      </c>
      <c r="F46">
        <v>14655316.7597798</v>
      </c>
      <c r="G46">
        <v>60942</v>
      </c>
      <c r="H46">
        <v>52181</v>
      </c>
      <c r="I46">
        <v>47025</v>
      </c>
      <c r="J46">
        <v>39429</v>
      </c>
      <c r="K46">
        <v>23412</v>
      </c>
      <c r="L46" t="str">
        <f>VLOOKUP(E46,Segment!$A$1:$B$13,2,0)</f>
        <v>Medium</v>
      </c>
    </row>
    <row r="47" spans="1:12" x14ac:dyDescent="0.35">
      <c r="A47" t="s">
        <v>28</v>
      </c>
      <c r="B47">
        <v>127133</v>
      </c>
      <c r="C47">
        <v>86.329300423924394</v>
      </c>
      <c r="D47" t="s">
        <v>13</v>
      </c>
      <c r="E47" t="s">
        <v>10</v>
      </c>
      <c r="F47">
        <v>10975302.950794701</v>
      </c>
      <c r="G47">
        <v>26867</v>
      </c>
      <c r="H47">
        <v>23090</v>
      </c>
      <c r="I47">
        <v>20759</v>
      </c>
      <c r="J47">
        <v>17688</v>
      </c>
      <c r="K47">
        <v>10603</v>
      </c>
      <c r="L47" t="str">
        <f>VLOOKUP(E47,Segment!$A$1:$B$13,2,0)</f>
        <v>Medium</v>
      </c>
    </row>
    <row r="48" spans="1:12" x14ac:dyDescent="0.35">
      <c r="A48" t="s">
        <v>28</v>
      </c>
      <c r="B48">
        <v>10820</v>
      </c>
      <c r="C48">
        <v>801.15081726109702</v>
      </c>
      <c r="D48" t="s">
        <v>13</v>
      </c>
      <c r="E48" t="s">
        <v>11</v>
      </c>
      <c r="F48">
        <v>8668451.8427650705</v>
      </c>
      <c r="G48">
        <v>749</v>
      </c>
      <c r="H48">
        <v>665</v>
      </c>
      <c r="I48">
        <v>604</v>
      </c>
      <c r="J48">
        <v>516</v>
      </c>
      <c r="K48">
        <v>328</v>
      </c>
      <c r="L48" t="str">
        <f>VLOOKUP(E48,Segment!$A$1:$B$13,2,0)</f>
        <v>VHigh</v>
      </c>
    </row>
    <row r="49" spans="1:12" x14ac:dyDescent="0.35">
      <c r="A49" t="s">
        <v>28</v>
      </c>
      <c r="B49">
        <v>76670</v>
      </c>
      <c r="C49">
        <v>-1.8688574093814001</v>
      </c>
      <c r="D49" t="s">
        <v>13</v>
      </c>
      <c r="E49" t="s">
        <v>12</v>
      </c>
      <c r="F49">
        <v>-143285.29757727199</v>
      </c>
      <c r="G49">
        <v>30474</v>
      </c>
      <c r="H49">
        <v>28973</v>
      </c>
      <c r="I49">
        <v>27640</v>
      </c>
      <c r="J49">
        <v>21381</v>
      </c>
      <c r="K49">
        <v>13509</v>
      </c>
      <c r="L49" t="str">
        <f>VLOOKUP(E49,Segment!$A$1:$B$13,2,0)</f>
        <v>Low</v>
      </c>
    </row>
    <row r="50" spans="1:12" x14ac:dyDescent="0.35">
      <c r="A50" t="s">
        <v>27</v>
      </c>
      <c r="B50">
        <v>4996947</v>
      </c>
      <c r="C50">
        <v>3.1308867564239602</v>
      </c>
      <c r="D50" t="s">
        <v>0</v>
      </c>
      <c r="E50" t="s">
        <v>1</v>
      </c>
      <c r="F50">
        <v>15644875.184852401</v>
      </c>
      <c r="G50">
        <v>3496230</v>
      </c>
      <c r="H50">
        <v>2934097</v>
      </c>
      <c r="I50">
        <v>2286096</v>
      </c>
      <c r="J50">
        <v>1197774</v>
      </c>
      <c r="K50">
        <v>586803</v>
      </c>
      <c r="L50" t="str">
        <f>VLOOKUP(E50,Segment!$A$1:$B$13,2,0)</f>
        <v>Low</v>
      </c>
    </row>
    <row r="51" spans="1:12" x14ac:dyDescent="0.35">
      <c r="A51" t="s">
        <v>27</v>
      </c>
      <c r="B51">
        <v>3328752</v>
      </c>
      <c r="C51">
        <v>18.818155542849698</v>
      </c>
      <c r="D51" t="s">
        <v>0</v>
      </c>
      <c r="E51" t="s">
        <v>2</v>
      </c>
      <c r="F51">
        <v>62640972.899572</v>
      </c>
      <c r="G51">
        <v>1356963</v>
      </c>
      <c r="H51">
        <v>1047757</v>
      </c>
      <c r="I51">
        <v>844903</v>
      </c>
      <c r="J51">
        <v>504242</v>
      </c>
      <c r="K51">
        <v>242472</v>
      </c>
      <c r="L51" t="str">
        <f>VLOOKUP(E51,Segment!$A$1:$B$13,2,0)</f>
        <v>Low</v>
      </c>
    </row>
    <row r="52" spans="1:12" x14ac:dyDescent="0.35">
      <c r="A52" t="s">
        <v>27</v>
      </c>
      <c r="B52">
        <v>971204</v>
      </c>
      <c r="C52">
        <v>111.875210271947</v>
      </c>
      <c r="D52" t="s">
        <v>0</v>
      </c>
      <c r="E52" t="s">
        <v>3</v>
      </c>
      <c r="F52">
        <v>108653651.716956</v>
      </c>
      <c r="G52">
        <v>81925</v>
      </c>
      <c r="H52">
        <v>61729</v>
      </c>
      <c r="I52">
        <v>50485</v>
      </c>
      <c r="J52">
        <v>39397</v>
      </c>
      <c r="K52">
        <v>22277</v>
      </c>
      <c r="L52" t="str">
        <f>VLOOKUP(E52,Segment!$A$1:$B$13,2,0)</f>
        <v>Medium</v>
      </c>
    </row>
    <row r="53" spans="1:12" x14ac:dyDescent="0.35">
      <c r="A53" t="s">
        <v>27</v>
      </c>
      <c r="B53">
        <v>738379</v>
      </c>
      <c r="C53">
        <v>136.96191997333699</v>
      </c>
      <c r="D53" t="s">
        <v>0</v>
      </c>
      <c r="E53" t="s">
        <v>4</v>
      </c>
      <c r="F53">
        <v>101129805.507993</v>
      </c>
      <c r="G53">
        <v>50839</v>
      </c>
      <c r="H53">
        <v>38522</v>
      </c>
      <c r="I53">
        <v>31544</v>
      </c>
      <c r="J53">
        <v>24829</v>
      </c>
      <c r="K53">
        <v>14139</v>
      </c>
      <c r="L53" t="str">
        <f>VLOOKUP(E53,Segment!$A$1:$B$13,2,0)</f>
        <v>High</v>
      </c>
    </row>
    <row r="54" spans="1:12" x14ac:dyDescent="0.35">
      <c r="A54" t="s">
        <v>27</v>
      </c>
      <c r="B54">
        <v>1032014</v>
      </c>
      <c r="C54">
        <v>173.09725752681999</v>
      </c>
      <c r="D54" t="s">
        <v>0</v>
      </c>
      <c r="E54" t="s">
        <v>5</v>
      </c>
      <c r="F54">
        <v>178638793.12928399</v>
      </c>
      <c r="G54">
        <v>55659</v>
      </c>
      <c r="H54">
        <v>42745</v>
      </c>
      <c r="I54">
        <v>35310</v>
      </c>
      <c r="J54">
        <v>28153</v>
      </c>
      <c r="K54">
        <v>16532</v>
      </c>
      <c r="L54" t="str">
        <f>VLOOKUP(E54,Segment!$A$1:$B$13,2,0)</f>
        <v>High</v>
      </c>
    </row>
    <row r="55" spans="1:12" x14ac:dyDescent="0.35">
      <c r="A55" t="s">
        <v>27</v>
      </c>
      <c r="B55">
        <v>1142903</v>
      </c>
      <c r="C55">
        <v>243.86988441060899</v>
      </c>
      <c r="D55" t="s">
        <v>0</v>
      </c>
      <c r="E55" t="s">
        <v>6</v>
      </c>
      <c r="F55">
        <v>278719622.50253803</v>
      </c>
      <c r="G55">
        <v>42666</v>
      </c>
      <c r="H55">
        <v>33189</v>
      </c>
      <c r="I55">
        <v>27448</v>
      </c>
      <c r="J55">
        <v>22148</v>
      </c>
      <c r="K55">
        <v>13254</v>
      </c>
      <c r="L55" t="str">
        <f>VLOOKUP(E55,Segment!$A$1:$B$13,2,0)</f>
        <v>High</v>
      </c>
    </row>
    <row r="56" spans="1:12" x14ac:dyDescent="0.35">
      <c r="A56" t="s">
        <v>27</v>
      </c>
      <c r="B56">
        <v>2099090</v>
      </c>
      <c r="C56">
        <v>39.404626556855298</v>
      </c>
      <c r="D56" t="s">
        <v>0</v>
      </c>
      <c r="E56" t="s">
        <v>7</v>
      </c>
      <c r="F56">
        <v>82713857.559229404</v>
      </c>
      <c r="G56">
        <v>497756</v>
      </c>
      <c r="H56">
        <v>369851</v>
      </c>
      <c r="I56">
        <v>299483</v>
      </c>
      <c r="J56">
        <v>206520</v>
      </c>
      <c r="K56">
        <v>103856</v>
      </c>
      <c r="L56" t="str">
        <f>VLOOKUP(E56,Segment!$A$1:$B$13,2,0)</f>
        <v>Medium</v>
      </c>
    </row>
    <row r="57" spans="1:12" x14ac:dyDescent="0.35">
      <c r="A57" t="s">
        <v>27</v>
      </c>
      <c r="B57">
        <v>921339</v>
      </c>
      <c r="C57">
        <v>381.803730948186</v>
      </c>
      <c r="D57" t="s">
        <v>0</v>
      </c>
      <c r="E57" t="s">
        <v>8</v>
      </c>
      <c r="F57">
        <v>351770667.66807097</v>
      </c>
      <c r="G57">
        <v>21666</v>
      </c>
      <c r="H57">
        <v>17245</v>
      </c>
      <c r="I57">
        <v>14376</v>
      </c>
      <c r="J57">
        <v>11923</v>
      </c>
      <c r="K57">
        <v>7252</v>
      </c>
      <c r="L57" t="str">
        <f>VLOOKUP(E57,Segment!$A$1:$B$13,2,0)</f>
        <v>VHigh</v>
      </c>
    </row>
    <row r="58" spans="1:12" x14ac:dyDescent="0.35">
      <c r="A58" t="s">
        <v>27</v>
      </c>
      <c r="B58">
        <v>1854511</v>
      </c>
      <c r="C58">
        <v>61.758080145192501</v>
      </c>
      <c r="D58" t="s">
        <v>0</v>
      </c>
      <c r="E58" t="s">
        <v>9</v>
      </c>
      <c r="F58">
        <v>114531038.968141</v>
      </c>
      <c r="G58">
        <v>289335</v>
      </c>
      <c r="H58">
        <v>214804</v>
      </c>
      <c r="I58">
        <v>174648</v>
      </c>
      <c r="J58">
        <v>127808</v>
      </c>
      <c r="K58">
        <v>67824</v>
      </c>
      <c r="L58" t="str">
        <f>VLOOKUP(E58,Segment!$A$1:$B$13,2,0)</f>
        <v>Medium</v>
      </c>
    </row>
    <row r="59" spans="1:12" x14ac:dyDescent="0.35">
      <c r="A59" t="s">
        <v>27</v>
      </c>
      <c r="B59">
        <v>1317789</v>
      </c>
      <c r="C59">
        <v>86.838119093502399</v>
      </c>
      <c r="D59" t="s">
        <v>0</v>
      </c>
      <c r="E59" t="s">
        <v>10</v>
      </c>
      <c r="F59">
        <v>114434318.122107</v>
      </c>
      <c r="G59">
        <v>145754</v>
      </c>
      <c r="H59">
        <v>109056</v>
      </c>
      <c r="I59">
        <v>88717</v>
      </c>
      <c r="J59">
        <v>67492</v>
      </c>
      <c r="K59">
        <v>37169</v>
      </c>
      <c r="L59" t="str">
        <f>VLOOKUP(E59,Segment!$A$1:$B$13,2,0)</f>
        <v>Medium</v>
      </c>
    </row>
    <row r="60" spans="1:12" x14ac:dyDescent="0.35">
      <c r="A60" t="s">
        <v>27</v>
      </c>
      <c r="B60">
        <v>690791</v>
      </c>
      <c r="C60">
        <v>834.43130796265496</v>
      </c>
      <c r="D60" t="s">
        <v>0</v>
      </c>
      <c r="E60" t="s">
        <v>11</v>
      </c>
      <c r="F60">
        <v>576417637.65883005</v>
      </c>
      <c r="G60">
        <v>8188</v>
      </c>
      <c r="H60">
        <v>6608</v>
      </c>
      <c r="I60">
        <v>5553</v>
      </c>
      <c r="J60">
        <v>4685</v>
      </c>
      <c r="K60">
        <v>3005</v>
      </c>
      <c r="L60" t="str">
        <f>VLOOKUP(E60,Segment!$A$1:$B$13,2,0)</f>
        <v>VHigh</v>
      </c>
    </row>
    <row r="61" spans="1:12" x14ac:dyDescent="0.35">
      <c r="A61" t="s">
        <v>27</v>
      </c>
      <c r="B61">
        <v>39538</v>
      </c>
      <c r="C61">
        <v>-14.5231553002802</v>
      </c>
      <c r="D61" t="s">
        <v>0</v>
      </c>
      <c r="E61" t="s">
        <v>12</v>
      </c>
      <c r="F61">
        <v>-574216.51426247996</v>
      </c>
      <c r="G61">
        <v>24693</v>
      </c>
      <c r="H61">
        <v>21299</v>
      </c>
      <c r="I61">
        <v>14403</v>
      </c>
      <c r="J61">
        <v>7844</v>
      </c>
      <c r="K61">
        <v>4423</v>
      </c>
      <c r="L61" t="str">
        <f>VLOOKUP(E61,Segment!$A$1:$B$13,2,0)</f>
        <v>Low</v>
      </c>
    </row>
    <row r="62" spans="1:12" x14ac:dyDescent="0.35">
      <c r="A62" t="s">
        <v>27</v>
      </c>
      <c r="B62">
        <v>3023614</v>
      </c>
      <c r="C62">
        <v>2.48571717775808</v>
      </c>
      <c r="D62" t="s">
        <v>13</v>
      </c>
      <c r="E62" t="s">
        <v>1</v>
      </c>
      <c r="F62">
        <v>7515849.2587098302</v>
      </c>
      <c r="G62">
        <v>2293866</v>
      </c>
      <c r="H62">
        <v>2101799</v>
      </c>
      <c r="I62">
        <v>1930363</v>
      </c>
      <c r="J62">
        <v>1404010</v>
      </c>
      <c r="K62">
        <v>729804</v>
      </c>
      <c r="L62" t="str">
        <f>VLOOKUP(E62,Segment!$A$1:$B$13,2,0)</f>
        <v>Low</v>
      </c>
    </row>
    <row r="63" spans="1:12" x14ac:dyDescent="0.35">
      <c r="A63" t="s">
        <v>27</v>
      </c>
      <c r="B63">
        <v>1433913</v>
      </c>
      <c r="C63">
        <v>15.699384571728199</v>
      </c>
      <c r="D63" t="s">
        <v>13</v>
      </c>
      <c r="E63" t="s">
        <v>2</v>
      </c>
      <c r="F63">
        <v>22511551.6294006</v>
      </c>
      <c r="G63">
        <v>849895</v>
      </c>
      <c r="H63">
        <v>778579</v>
      </c>
      <c r="I63">
        <v>726792</v>
      </c>
      <c r="J63">
        <v>539134</v>
      </c>
      <c r="K63">
        <v>271221</v>
      </c>
      <c r="L63" t="str">
        <f>VLOOKUP(E63,Segment!$A$1:$B$13,2,0)</f>
        <v>Low</v>
      </c>
    </row>
    <row r="64" spans="1:12" x14ac:dyDescent="0.35">
      <c r="A64" t="s">
        <v>27</v>
      </c>
      <c r="B64">
        <v>73483</v>
      </c>
      <c r="C64">
        <v>111.43628375783</v>
      </c>
      <c r="D64" t="s">
        <v>13</v>
      </c>
      <c r="E64" t="s">
        <v>3</v>
      </c>
      <c r="F64">
        <v>8188672.4393766299</v>
      </c>
      <c r="G64">
        <v>14177</v>
      </c>
      <c r="H64">
        <v>12295</v>
      </c>
      <c r="I64">
        <v>10944</v>
      </c>
      <c r="J64">
        <v>9487</v>
      </c>
      <c r="K64">
        <v>5764</v>
      </c>
      <c r="L64" t="str">
        <f>VLOOKUP(E64,Segment!$A$1:$B$13,2,0)</f>
        <v>Medium</v>
      </c>
    </row>
    <row r="65" spans="1:12" x14ac:dyDescent="0.35">
      <c r="A65" t="s">
        <v>27</v>
      </c>
      <c r="B65">
        <v>46297</v>
      </c>
      <c r="C65">
        <v>136.610273248705</v>
      </c>
      <c r="D65" t="s">
        <v>13</v>
      </c>
      <c r="E65" t="s">
        <v>4</v>
      </c>
      <c r="F65">
        <v>6324645.8205952998</v>
      </c>
      <c r="G65">
        <v>8091</v>
      </c>
      <c r="H65">
        <v>7026</v>
      </c>
      <c r="I65">
        <v>6288</v>
      </c>
      <c r="J65">
        <v>5476</v>
      </c>
      <c r="K65">
        <v>3368</v>
      </c>
      <c r="L65" t="str">
        <f>VLOOKUP(E65,Segment!$A$1:$B$13,2,0)</f>
        <v>High</v>
      </c>
    </row>
    <row r="66" spans="1:12" x14ac:dyDescent="0.35">
      <c r="A66" t="s">
        <v>27</v>
      </c>
      <c r="B66">
        <v>52819</v>
      </c>
      <c r="C66">
        <v>171.87085988214901</v>
      </c>
      <c r="D66" t="s">
        <v>13</v>
      </c>
      <c r="E66" t="s">
        <v>5</v>
      </c>
      <c r="F66">
        <v>9078046.9481152706</v>
      </c>
      <c r="G66">
        <v>8366</v>
      </c>
      <c r="H66">
        <v>7353</v>
      </c>
      <c r="I66">
        <v>6595</v>
      </c>
      <c r="J66">
        <v>5797</v>
      </c>
      <c r="K66">
        <v>3488</v>
      </c>
      <c r="L66" t="str">
        <f>VLOOKUP(E66,Segment!$A$1:$B$13,2,0)</f>
        <v>High</v>
      </c>
    </row>
    <row r="67" spans="1:12" x14ac:dyDescent="0.35">
      <c r="A67" t="s">
        <v>27</v>
      </c>
      <c r="B67">
        <v>42123</v>
      </c>
      <c r="C67">
        <v>240.75144123322499</v>
      </c>
      <c r="D67" t="s">
        <v>13</v>
      </c>
      <c r="E67" t="s">
        <v>6</v>
      </c>
      <c r="F67">
        <v>10141172.959067101</v>
      </c>
      <c r="G67">
        <v>5702</v>
      </c>
      <c r="H67">
        <v>5120</v>
      </c>
      <c r="I67">
        <v>4622</v>
      </c>
      <c r="J67">
        <v>4112</v>
      </c>
      <c r="K67">
        <v>2452</v>
      </c>
      <c r="L67" t="str">
        <f>VLOOKUP(E67,Segment!$A$1:$B$13,2,0)</f>
        <v>High</v>
      </c>
    </row>
    <row r="68" spans="1:12" x14ac:dyDescent="0.35">
      <c r="A68" t="s">
        <v>27</v>
      </c>
      <c r="B68">
        <v>393660</v>
      </c>
      <c r="C68">
        <v>38.655447531799702</v>
      </c>
      <c r="D68" t="s">
        <v>13</v>
      </c>
      <c r="E68" t="s">
        <v>7</v>
      </c>
      <c r="F68">
        <v>15217103.4753683</v>
      </c>
      <c r="G68">
        <v>127851</v>
      </c>
      <c r="H68">
        <v>108006</v>
      </c>
      <c r="I68">
        <v>95128</v>
      </c>
      <c r="J68">
        <v>78017</v>
      </c>
      <c r="K68">
        <v>44098</v>
      </c>
      <c r="L68" t="str">
        <f>VLOOKUP(E68,Segment!$A$1:$B$13,2,0)</f>
        <v>Medium</v>
      </c>
    </row>
    <row r="69" spans="1:12" x14ac:dyDescent="0.35">
      <c r="A69" t="s">
        <v>27</v>
      </c>
      <c r="B69">
        <v>22940</v>
      </c>
      <c r="C69">
        <v>374.42770829600499</v>
      </c>
      <c r="D69" t="s">
        <v>13</v>
      </c>
      <c r="E69" t="s">
        <v>8</v>
      </c>
      <c r="F69">
        <v>8589371.62831036</v>
      </c>
      <c r="G69">
        <v>2490</v>
      </c>
      <c r="H69">
        <v>2243</v>
      </c>
      <c r="I69">
        <v>2034</v>
      </c>
      <c r="J69">
        <v>1832</v>
      </c>
      <c r="K69">
        <v>1112</v>
      </c>
      <c r="L69" t="str">
        <f>VLOOKUP(E69,Segment!$A$1:$B$13,2,0)</f>
        <v>VHigh</v>
      </c>
    </row>
    <row r="70" spans="1:12" x14ac:dyDescent="0.35">
      <c r="A70" t="s">
        <v>27</v>
      </c>
      <c r="B70">
        <v>239207</v>
      </c>
      <c r="C70">
        <v>61.053778090321799</v>
      </c>
      <c r="D70" t="s">
        <v>13</v>
      </c>
      <c r="E70" t="s">
        <v>9</v>
      </c>
      <c r="F70">
        <v>14604491.095651601</v>
      </c>
      <c r="G70">
        <v>62606</v>
      </c>
      <c r="H70">
        <v>53493</v>
      </c>
      <c r="I70">
        <v>47190</v>
      </c>
      <c r="J70">
        <v>39874</v>
      </c>
      <c r="K70">
        <v>23391</v>
      </c>
      <c r="L70" t="str">
        <f>VLOOKUP(E70,Segment!$A$1:$B$13,2,0)</f>
        <v>Medium</v>
      </c>
    </row>
    <row r="71" spans="1:12" x14ac:dyDescent="0.35">
      <c r="A71" t="s">
        <v>27</v>
      </c>
      <c r="B71">
        <v>124757</v>
      </c>
      <c r="C71">
        <v>86.296694261477299</v>
      </c>
      <c r="D71" t="s">
        <v>13</v>
      </c>
      <c r="E71" t="s">
        <v>10</v>
      </c>
      <c r="F71">
        <v>10766116.6859791</v>
      </c>
      <c r="G71">
        <v>27212</v>
      </c>
      <c r="H71">
        <v>23273</v>
      </c>
      <c r="I71">
        <v>20607</v>
      </c>
      <c r="J71">
        <v>17683</v>
      </c>
      <c r="K71">
        <v>10610</v>
      </c>
      <c r="L71" t="str">
        <f>VLOOKUP(E71,Segment!$A$1:$B$13,2,0)</f>
        <v>Medium</v>
      </c>
    </row>
    <row r="72" spans="1:12" x14ac:dyDescent="0.35">
      <c r="A72" t="s">
        <v>27</v>
      </c>
      <c r="B72">
        <v>10204</v>
      </c>
      <c r="C72">
        <v>796.43900892123804</v>
      </c>
      <c r="D72" t="s">
        <v>13</v>
      </c>
      <c r="E72" t="s">
        <v>11</v>
      </c>
      <c r="F72">
        <v>8126863.6470323196</v>
      </c>
      <c r="G72">
        <v>761</v>
      </c>
      <c r="H72">
        <v>697</v>
      </c>
      <c r="I72">
        <v>619</v>
      </c>
      <c r="J72">
        <v>558</v>
      </c>
      <c r="K72">
        <v>347</v>
      </c>
      <c r="L72" t="str">
        <f>VLOOKUP(E72,Segment!$A$1:$B$13,2,0)</f>
        <v>VHigh</v>
      </c>
    </row>
    <row r="73" spans="1:12" x14ac:dyDescent="0.35">
      <c r="A73" t="s">
        <v>27</v>
      </c>
      <c r="B73">
        <v>90371</v>
      </c>
      <c r="C73">
        <v>-1.8956745770724399</v>
      </c>
      <c r="D73" t="s">
        <v>13</v>
      </c>
      <c r="E73" t="s">
        <v>12</v>
      </c>
      <c r="F73">
        <v>-171314.00720461301</v>
      </c>
      <c r="G73">
        <v>31786</v>
      </c>
      <c r="H73">
        <v>30134</v>
      </c>
      <c r="I73">
        <v>28595</v>
      </c>
      <c r="J73">
        <v>22310</v>
      </c>
      <c r="K73">
        <v>13600</v>
      </c>
      <c r="L73" t="str">
        <f>VLOOKUP(E73,Segment!$A$1:$B$13,2,0)</f>
        <v>Low</v>
      </c>
    </row>
    <row r="74" spans="1:12" x14ac:dyDescent="0.35">
      <c r="A74" t="s">
        <v>29</v>
      </c>
      <c r="B74" s="1">
        <v>656703</v>
      </c>
      <c r="C74" s="1">
        <v>2.7186953220797601</v>
      </c>
      <c r="D74" s="2" t="s">
        <v>81</v>
      </c>
      <c r="E74" s="1" t="s">
        <v>1</v>
      </c>
      <c r="F74" s="1">
        <v>1785375.37409574</v>
      </c>
      <c r="G74" s="1">
        <v>571746</v>
      </c>
      <c r="H74" s="1">
        <v>519748</v>
      </c>
      <c r="I74" s="1">
        <v>403538</v>
      </c>
      <c r="J74" s="1">
        <v>175612</v>
      </c>
      <c r="K74" s="1">
        <v>77227</v>
      </c>
      <c r="L74" t="str">
        <f>VLOOKUP(E74,Segment!$A$1:$B$13,2,0)</f>
        <v>Low</v>
      </c>
    </row>
    <row r="75" spans="1:12" x14ac:dyDescent="0.35">
      <c r="A75" t="s">
        <v>29</v>
      </c>
      <c r="B75" s="1">
        <v>337582</v>
      </c>
      <c r="C75" s="1">
        <v>17.9339640613459</v>
      </c>
      <c r="D75" s="2" t="s">
        <v>81</v>
      </c>
      <c r="E75" s="1" t="s">
        <v>2</v>
      </c>
      <c r="F75" s="1">
        <v>6054183.4557572799</v>
      </c>
      <c r="G75" s="1">
        <v>219820</v>
      </c>
      <c r="H75" s="1">
        <v>188315</v>
      </c>
      <c r="I75" s="1">
        <v>164000</v>
      </c>
      <c r="J75" s="1">
        <v>86515</v>
      </c>
      <c r="K75" s="1">
        <v>38239</v>
      </c>
      <c r="L75" t="str">
        <f>VLOOKUP(E75,Segment!$A$1:$B$13,2,0)</f>
        <v>Low</v>
      </c>
    </row>
    <row r="76" spans="1:12" x14ac:dyDescent="0.35">
      <c r="A76" t="s">
        <v>29</v>
      </c>
      <c r="B76" s="1">
        <v>49256</v>
      </c>
      <c r="C76" s="1">
        <v>111.61337829330201</v>
      </c>
      <c r="D76" s="2" t="s">
        <v>81</v>
      </c>
      <c r="E76" s="1" t="s">
        <v>3</v>
      </c>
      <c r="F76" s="1">
        <v>5497628.5612149099</v>
      </c>
      <c r="G76" s="1">
        <v>11564</v>
      </c>
      <c r="H76" s="1">
        <v>9568</v>
      </c>
      <c r="I76" s="1">
        <v>8416</v>
      </c>
      <c r="J76" s="1">
        <v>6366</v>
      </c>
      <c r="K76" s="1">
        <v>3475</v>
      </c>
      <c r="L76" t="str">
        <f>VLOOKUP(E76,Segment!$A$1:$B$13,2,0)</f>
        <v>Medium</v>
      </c>
    </row>
    <row r="77" spans="1:12" x14ac:dyDescent="0.35">
      <c r="A77" t="s">
        <v>29</v>
      </c>
      <c r="B77" s="1">
        <v>33687</v>
      </c>
      <c r="C77" s="1">
        <v>136.744514967957</v>
      </c>
      <c r="D77" s="2" t="s">
        <v>81</v>
      </c>
      <c r="E77" s="1" t="s">
        <v>4</v>
      </c>
      <c r="F77" s="1">
        <v>4606512.4757255996</v>
      </c>
      <c r="G77" s="1">
        <v>7101</v>
      </c>
      <c r="H77" s="1">
        <v>5887</v>
      </c>
      <c r="I77" s="1">
        <v>5228</v>
      </c>
      <c r="J77" s="1">
        <v>4086</v>
      </c>
      <c r="K77" s="1">
        <v>2239</v>
      </c>
      <c r="L77" t="str">
        <f>VLOOKUP(E77,Segment!$A$1:$B$13,2,0)</f>
        <v>High</v>
      </c>
    </row>
    <row r="78" spans="1:12" x14ac:dyDescent="0.35">
      <c r="A78" t="s">
        <v>29</v>
      </c>
      <c r="B78" s="1">
        <v>40902</v>
      </c>
      <c r="C78" s="1">
        <v>172.15078064587701</v>
      </c>
      <c r="D78" s="2" t="s">
        <v>81</v>
      </c>
      <c r="E78" s="1" t="s">
        <v>5</v>
      </c>
      <c r="F78" s="1">
        <v>7041311.2299776804</v>
      </c>
      <c r="G78" s="1">
        <v>7621</v>
      </c>
      <c r="H78" s="1">
        <v>6403</v>
      </c>
      <c r="I78" s="1">
        <v>5708</v>
      </c>
      <c r="J78" s="1">
        <v>4430</v>
      </c>
      <c r="K78" s="1">
        <v>2430</v>
      </c>
      <c r="L78" t="str">
        <f>VLOOKUP(E78,Segment!$A$1:$B$13,2,0)</f>
        <v>High</v>
      </c>
    </row>
    <row r="79" spans="1:12" x14ac:dyDescent="0.35">
      <c r="A79" t="s">
        <v>29</v>
      </c>
      <c r="B79" s="1">
        <v>36050</v>
      </c>
      <c r="C79" s="1">
        <v>241.72868926829901</v>
      </c>
      <c r="D79" s="2" t="s">
        <v>81</v>
      </c>
      <c r="E79" s="1" t="s">
        <v>6</v>
      </c>
      <c r="F79" s="1">
        <v>8714319.2481222004</v>
      </c>
      <c r="G79" s="1">
        <v>5437</v>
      </c>
      <c r="H79" s="1">
        <v>4604</v>
      </c>
      <c r="I79" s="1">
        <v>4115</v>
      </c>
      <c r="J79" s="1">
        <v>3287</v>
      </c>
      <c r="K79" s="1">
        <v>1901</v>
      </c>
      <c r="L79" t="str">
        <f>VLOOKUP(E79,Segment!$A$1:$B$13,2,0)</f>
        <v>High</v>
      </c>
    </row>
    <row r="80" spans="1:12" x14ac:dyDescent="0.35">
      <c r="A80" t="s">
        <v>29</v>
      </c>
      <c r="B80" s="1">
        <v>164560</v>
      </c>
      <c r="C80" s="1">
        <v>39.076195190394003</v>
      </c>
      <c r="D80" s="2" t="s">
        <v>81</v>
      </c>
      <c r="E80" s="1" t="s">
        <v>7</v>
      </c>
      <c r="F80" s="1">
        <v>6430378.6805312401</v>
      </c>
      <c r="G80" s="1">
        <v>75072</v>
      </c>
      <c r="H80" s="1">
        <v>61567</v>
      </c>
      <c r="I80" s="1">
        <v>53609</v>
      </c>
      <c r="J80" s="1">
        <v>35941</v>
      </c>
      <c r="K80" s="1">
        <v>17157</v>
      </c>
      <c r="L80" t="str">
        <f>VLOOKUP(E80,Segment!$A$1:$B$13,2,0)</f>
        <v>Medium</v>
      </c>
    </row>
    <row r="81" spans="1:12" x14ac:dyDescent="0.35">
      <c r="A81" t="s">
        <v>29</v>
      </c>
      <c r="B81" s="1">
        <v>21611</v>
      </c>
      <c r="C81" s="1">
        <v>376.87476725748002</v>
      </c>
      <c r="D81" s="2" t="s">
        <v>81</v>
      </c>
      <c r="E81" s="1" t="s">
        <v>8</v>
      </c>
      <c r="F81" s="1">
        <v>8144640.5952014001</v>
      </c>
      <c r="G81" s="1">
        <v>2660</v>
      </c>
      <c r="H81" s="1">
        <v>2297</v>
      </c>
      <c r="I81" s="1">
        <v>2085</v>
      </c>
      <c r="J81" s="1">
        <v>1707</v>
      </c>
      <c r="K81" s="1">
        <v>970</v>
      </c>
      <c r="L81" t="str">
        <f>VLOOKUP(E81,Segment!$A$1:$B$13,2,0)</f>
        <v>VHigh</v>
      </c>
    </row>
    <row r="82" spans="1:12" x14ac:dyDescent="0.35">
      <c r="A82" t="s">
        <v>29</v>
      </c>
      <c r="B82" s="1">
        <v>123911</v>
      </c>
      <c r="C82" s="1">
        <v>61.402810432459702</v>
      </c>
      <c r="D82" s="2" t="s">
        <v>81</v>
      </c>
      <c r="E82" s="1" t="s">
        <v>9</v>
      </c>
      <c r="F82" s="1">
        <v>7608483.6434965096</v>
      </c>
      <c r="G82" s="1">
        <v>43080</v>
      </c>
      <c r="H82" s="1">
        <v>35190</v>
      </c>
      <c r="I82" s="1">
        <v>30881</v>
      </c>
      <c r="J82" s="1">
        <v>22111</v>
      </c>
      <c r="K82" s="1">
        <v>11140</v>
      </c>
      <c r="L82" t="str">
        <f>VLOOKUP(E82,Segment!$A$1:$B$13,2,0)</f>
        <v>Medium</v>
      </c>
    </row>
    <row r="83" spans="1:12" x14ac:dyDescent="0.35">
      <c r="A83" t="s">
        <v>29</v>
      </c>
      <c r="B83" s="1">
        <v>75075</v>
      </c>
      <c r="C83" s="1">
        <v>86.565157180370406</v>
      </c>
      <c r="D83" s="2" t="s">
        <v>81</v>
      </c>
      <c r="E83" s="1" t="s">
        <v>10</v>
      </c>
      <c r="F83" s="1">
        <v>6498879.1753163096</v>
      </c>
      <c r="G83" s="1">
        <v>20927</v>
      </c>
      <c r="H83" s="1">
        <v>17128</v>
      </c>
      <c r="I83" s="1">
        <v>15034</v>
      </c>
      <c r="J83" s="1">
        <v>11271</v>
      </c>
      <c r="K83" s="1">
        <v>5838</v>
      </c>
      <c r="L83" t="str">
        <f>VLOOKUP(E83,Segment!$A$1:$B$13,2,0)</f>
        <v>Medium</v>
      </c>
    </row>
    <row r="84" spans="1:12" x14ac:dyDescent="0.35">
      <c r="A84" t="s">
        <v>29</v>
      </c>
      <c r="B84" s="1">
        <v>11108</v>
      </c>
      <c r="C84" s="1">
        <v>792.47347190125799</v>
      </c>
      <c r="D84" s="2" t="s">
        <v>81</v>
      </c>
      <c r="E84" s="1" t="s">
        <v>11</v>
      </c>
      <c r="F84" s="1">
        <v>8802795.3258791808</v>
      </c>
      <c r="G84" s="1">
        <v>988</v>
      </c>
      <c r="H84" s="1">
        <v>892</v>
      </c>
      <c r="I84" s="1">
        <v>804</v>
      </c>
      <c r="J84" s="1">
        <v>674</v>
      </c>
      <c r="K84" s="1">
        <v>391</v>
      </c>
      <c r="L84" t="str">
        <f>VLOOKUP(E84,Segment!$A$1:$B$13,2,0)</f>
        <v>VHigh</v>
      </c>
    </row>
    <row r="85" spans="1:12" x14ac:dyDescent="0.35">
      <c r="A85" t="s">
        <v>29</v>
      </c>
      <c r="B85" s="1">
        <v>6230</v>
      </c>
      <c r="C85" s="1">
        <v>-8.6736021503300602</v>
      </c>
      <c r="D85" s="2" t="s">
        <v>81</v>
      </c>
      <c r="E85" s="1" t="s">
        <v>12</v>
      </c>
      <c r="F85" s="1">
        <v>-54036.541396556298</v>
      </c>
      <c r="G85" s="1">
        <v>5020</v>
      </c>
      <c r="H85" s="1">
        <v>4688</v>
      </c>
      <c r="I85" s="1">
        <v>3279</v>
      </c>
      <c r="J85" s="1">
        <v>1343</v>
      </c>
      <c r="K85" s="1">
        <v>613</v>
      </c>
      <c r="L85" t="str">
        <f>VLOOKUP(E85,Segment!$A$1:$B$13,2,0)</f>
        <v>Low</v>
      </c>
    </row>
    <row r="86" spans="1:12" x14ac:dyDescent="0.35">
      <c r="A86" t="s">
        <v>28</v>
      </c>
      <c r="B86" s="1">
        <v>684170</v>
      </c>
      <c r="C86" s="1">
        <v>2.6010544155251201</v>
      </c>
      <c r="D86" s="2" t="s">
        <v>81</v>
      </c>
      <c r="E86" s="1" t="s">
        <v>1</v>
      </c>
      <c r="F86" s="1">
        <v>1779563.3994698201</v>
      </c>
      <c r="G86" s="1">
        <v>590064</v>
      </c>
      <c r="H86" s="1">
        <v>543967</v>
      </c>
      <c r="I86" s="1">
        <v>412131</v>
      </c>
      <c r="J86" s="1">
        <v>160133</v>
      </c>
      <c r="K86" s="1">
        <v>71412</v>
      </c>
      <c r="L86" t="str">
        <f>VLOOKUP(E86,Segment!$A$1:$B$13,2,0)</f>
        <v>Low</v>
      </c>
    </row>
    <row r="87" spans="1:12" x14ac:dyDescent="0.35">
      <c r="A87" t="s">
        <v>28</v>
      </c>
      <c r="B87" s="1">
        <v>329049</v>
      </c>
      <c r="C87" s="1">
        <v>17.7913390145637</v>
      </c>
      <c r="D87" s="2" t="s">
        <v>81</v>
      </c>
      <c r="E87" s="1" t="s">
        <v>2</v>
      </c>
      <c r="F87" s="1">
        <v>5854222.3114031795</v>
      </c>
      <c r="G87" s="1">
        <v>215148</v>
      </c>
      <c r="H87" s="1">
        <v>190901</v>
      </c>
      <c r="I87" s="1">
        <v>169502</v>
      </c>
      <c r="J87" s="1">
        <v>85513</v>
      </c>
      <c r="K87" s="1">
        <v>37608</v>
      </c>
      <c r="L87" t="str">
        <f>VLOOKUP(E87,Segment!$A$1:$B$13,2,0)</f>
        <v>Low</v>
      </c>
    </row>
    <row r="88" spans="1:12" x14ac:dyDescent="0.35">
      <c r="A88" t="s">
        <v>28</v>
      </c>
      <c r="B88" s="1">
        <v>46210</v>
      </c>
      <c r="C88" s="1">
        <v>111.638282987723</v>
      </c>
      <c r="D88" s="2" t="s">
        <v>81</v>
      </c>
      <c r="E88" s="1" t="s">
        <v>3</v>
      </c>
      <c r="F88" s="1">
        <v>5158805.0568626896</v>
      </c>
      <c r="G88" s="1">
        <v>10673</v>
      </c>
      <c r="H88" s="1">
        <v>8975</v>
      </c>
      <c r="I88" s="1">
        <v>7992</v>
      </c>
      <c r="J88" s="1">
        <v>6046</v>
      </c>
      <c r="K88" s="1">
        <v>3222</v>
      </c>
      <c r="L88" t="str">
        <f>VLOOKUP(E88,Segment!$A$1:$B$13,2,0)</f>
        <v>Medium</v>
      </c>
    </row>
    <row r="89" spans="1:12" x14ac:dyDescent="0.35">
      <c r="A89" t="s">
        <v>28</v>
      </c>
      <c r="B89" s="1">
        <v>31454</v>
      </c>
      <c r="C89" s="1">
        <v>136.65578921787301</v>
      </c>
      <c r="D89" s="2" t="s">
        <v>81</v>
      </c>
      <c r="E89" s="1" t="s">
        <v>4</v>
      </c>
      <c r="F89" s="1">
        <v>4298371.1940589901</v>
      </c>
      <c r="G89" s="1">
        <v>6501</v>
      </c>
      <c r="H89" s="1">
        <v>5514</v>
      </c>
      <c r="I89" s="1">
        <v>4885</v>
      </c>
      <c r="J89" s="1">
        <v>3730</v>
      </c>
      <c r="K89" s="1">
        <v>2068</v>
      </c>
      <c r="L89" t="str">
        <f>VLOOKUP(E89,Segment!$A$1:$B$13,2,0)</f>
        <v>High</v>
      </c>
    </row>
    <row r="90" spans="1:12" x14ac:dyDescent="0.35">
      <c r="A90" t="s">
        <v>28</v>
      </c>
      <c r="B90" s="1">
        <v>38595</v>
      </c>
      <c r="C90" s="1">
        <v>172.36830541714301</v>
      </c>
      <c r="D90" s="2" t="s">
        <v>81</v>
      </c>
      <c r="E90" s="1" t="s">
        <v>5</v>
      </c>
      <c r="F90" s="1">
        <v>6652554.74757466</v>
      </c>
      <c r="G90" s="1">
        <v>6894</v>
      </c>
      <c r="H90" s="1">
        <v>5889</v>
      </c>
      <c r="I90" s="1">
        <v>5255</v>
      </c>
      <c r="J90" s="1">
        <v>4149</v>
      </c>
      <c r="K90" s="1">
        <v>2384</v>
      </c>
      <c r="L90" t="str">
        <f>VLOOKUP(E90,Segment!$A$1:$B$13,2,0)</f>
        <v>High</v>
      </c>
    </row>
    <row r="91" spans="1:12" x14ac:dyDescent="0.35">
      <c r="A91" t="s">
        <v>28</v>
      </c>
      <c r="B91" s="1">
        <v>34203</v>
      </c>
      <c r="C91" s="1">
        <v>241.89715967517</v>
      </c>
      <c r="D91" s="2" t="s">
        <v>81</v>
      </c>
      <c r="E91" s="1" t="s">
        <v>6</v>
      </c>
      <c r="F91" s="1">
        <v>8273608.5523698404</v>
      </c>
      <c r="G91" s="1">
        <v>4952</v>
      </c>
      <c r="H91" s="1">
        <v>4279</v>
      </c>
      <c r="I91" s="1">
        <v>3826</v>
      </c>
      <c r="J91" s="1">
        <v>3102</v>
      </c>
      <c r="K91" s="1">
        <v>1802</v>
      </c>
      <c r="L91" t="str">
        <f>VLOOKUP(E91,Segment!$A$1:$B$13,2,0)</f>
        <v>High</v>
      </c>
    </row>
    <row r="92" spans="1:12" x14ac:dyDescent="0.35">
      <c r="A92" t="s">
        <v>28</v>
      </c>
      <c r="B92" s="1">
        <v>153837</v>
      </c>
      <c r="C92" s="1">
        <v>39.019410750060104</v>
      </c>
      <c r="D92" s="2" t="s">
        <v>81</v>
      </c>
      <c r="E92" s="1" t="s">
        <v>7</v>
      </c>
      <c r="F92" s="1">
        <v>6002629.0915569998</v>
      </c>
      <c r="G92" s="1">
        <v>70426</v>
      </c>
      <c r="H92" s="1">
        <v>59922</v>
      </c>
      <c r="I92" s="1">
        <v>53126</v>
      </c>
      <c r="J92" s="1">
        <v>34966</v>
      </c>
      <c r="K92" s="1">
        <v>16258</v>
      </c>
      <c r="L92" t="str">
        <f>VLOOKUP(E92,Segment!$A$1:$B$13,2,0)</f>
        <v>Medium</v>
      </c>
    </row>
    <row r="93" spans="1:12" x14ac:dyDescent="0.35">
      <c r="A93" t="s">
        <v>28</v>
      </c>
      <c r="B93" s="1">
        <v>20678</v>
      </c>
      <c r="C93" s="1">
        <v>377.48362549683702</v>
      </c>
      <c r="D93" s="2" t="s">
        <v>81</v>
      </c>
      <c r="E93" s="1" t="s">
        <v>8</v>
      </c>
      <c r="F93" s="1">
        <v>7805606.4080236098</v>
      </c>
      <c r="G93" s="1">
        <v>2371</v>
      </c>
      <c r="H93" s="1">
        <v>2057</v>
      </c>
      <c r="I93" s="1">
        <v>1857</v>
      </c>
      <c r="J93" s="1">
        <v>1538</v>
      </c>
      <c r="K93" s="1">
        <v>890</v>
      </c>
      <c r="L93" t="str">
        <f>VLOOKUP(E93,Segment!$A$1:$B$13,2,0)</f>
        <v>VHigh</v>
      </c>
    </row>
    <row r="94" spans="1:12" x14ac:dyDescent="0.35">
      <c r="A94" t="s">
        <v>28</v>
      </c>
      <c r="B94" s="1">
        <v>115023</v>
      </c>
      <c r="C94" s="1">
        <v>61.459689635167003</v>
      </c>
      <c r="D94" s="2" t="s">
        <v>81</v>
      </c>
      <c r="E94" s="1" t="s">
        <v>9</v>
      </c>
      <c r="F94" s="1">
        <v>7069277.8809058098</v>
      </c>
      <c r="G94" s="1">
        <v>39816</v>
      </c>
      <c r="H94" s="1">
        <v>33652</v>
      </c>
      <c r="I94" s="1">
        <v>29819</v>
      </c>
      <c r="J94" s="1">
        <v>21174</v>
      </c>
      <c r="K94" s="1">
        <v>10386</v>
      </c>
      <c r="L94" t="str">
        <f>VLOOKUP(E94,Segment!$A$1:$B$13,2,0)</f>
        <v>Medium</v>
      </c>
    </row>
    <row r="95" spans="1:12" x14ac:dyDescent="0.35">
      <c r="A95" t="s">
        <v>28</v>
      </c>
      <c r="B95" s="1">
        <v>71407</v>
      </c>
      <c r="C95" s="1">
        <v>86.577728894296001</v>
      </c>
      <c r="D95" s="2" t="s">
        <v>81</v>
      </c>
      <c r="E95" s="1" t="s">
        <v>10</v>
      </c>
      <c r="F95" s="1">
        <v>6182255.8871549899</v>
      </c>
      <c r="G95" s="1">
        <v>19667</v>
      </c>
      <c r="H95" s="1">
        <v>16541</v>
      </c>
      <c r="I95" s="1">
        <v>14610</v>
      </c>
      <c r="J95" s="1">
        <v>10740</v>
      </c>
      <c r="K95" s="1">
        <v>5546</v>
      </c>
      <c r="L95" t="str">
        <f>VLOOKUP(E95,Segment!$A$1:$B$13,2,0)</f>
        <v>Medium</v>
      </c>
    </row>
    <row r="96" spans="1:12" x14ac:dyDescent="0.35">
      <c r="A96" t="s">
        <v>28</v>
      </c>
      <c r="B96" s="1">
        <v>10838</v>
      </c>
      <c r="C96" s="1">
        <v>799.906077114352</v>
      </c>
      <c r="D96" s="2" t="s">
        <v>81</v>
      </c>
      <c r="E96" s="1" t="s">
        <v>11</v>
      </c>
      <c r="F96" s="1">
        <v>8669382.0637653507</v>
      </c>
      <c r="G96" s="1">
        <v>859</v>
      </c>
      <c r="H96" s="1">
        <v>754</v>
      </c>
      <c r="I96" s="1">
        <v>675</v>
      </c>
      <c r="J96" s="1">
        <v>566</v>
      </c>
      <c r="K96" s="1">
        <v>339</v>
      </c>
      <c r="L96" t="str">
        <f>VLOOKUP(E96,Segment!$A$1:$B$13,2,0)</f>
        <v>VHigh</v>
      </c>
    </row>
    <row r="97" spans="1:12" x14ac:dyDescent="0.35">
      <c r="A97" t="s">
        <v>28</v>
      </c>
      <c r="B97" s="1">
        <v>6609</v>
      </c>
      <c r="C97" s="1">
        <v>-19.149522074043499</v>
      </c>
      <c r="D97" s="2" t="s">
        <v>81</v>
      </c>
      <c r="E97" s="1" t="s">
        <v>12</v>
      </c>
      <c r="F97" s="1">
        <v>-126559.191387353</v>
      </c>
      <c r="G97" s="1">
        <v>5437</v>
      </c>
      <c r="H97" s="1">
        <v>5055</v>
      </c>
      <c r="I97" s="1">
        <v>3626</v>
      </c>
      <c r="J97" s="1">
        <v>1191</v>
      </c>
      <c r="K97" s="1">
        <v>568</v>
      </c>
      <c r="L97" t="str">
        <f>VLOOKUP(E97,Segment!$A$1:$B$13,2,0)</f>
        <v>Low</v>
      </c>
    </row>
    <row r="98" spans="1:12" x14ac:dyDescent="0.35">
      <c r="A98" t="s">
        <v>27</v>
      </c>
      <c r="B98">
        <v>637600</v>
      </c>
      <c r="C98">
        <v>2.8005580022073899</v>
      </c>
      <c r="D98" s="3" t="s">
        <v>81</v>
      </c>
      <c r="E98" t="s">
        <v>1</v>
      </c>
      <c r="F98">
        <v>1785635.7822074301</v>
      </c>
      <c r="G98">
        <v>551851</v>
      </c>
      <c r="H98">
        <v>504124</v>
      </c>
      <c r="I98">
        <v>383877</v>
      </c>
      <c r="J98">
        <v>156714</v>
      </c>
      <c r="K98">
        <v>71702</v>
      </c>
      <c r="L98" t="str">
        <f>VLOOKUP(E98,Segment!$A$1:$B$13,2,0)</f>
        <v>Low</v>
      </c>
    </row>
    <row r="99" spans="1:12" x14ac:dyDescent="0.35">
      <c r="A99" t="s">
        <v>27</v>
      </c>
      <c r="B99">
        <v>327235</v>
      </c>
      <c r="C99">
        <v>17.803520012663199</v>
      </c>
      <c r="D99" s="3" t="s">
        <v>81</v>
      </c>
      <c r="E99" t="s">
        <v>2</v>
      </c>
      <c r="F99">
        <v>5825934.8713438399</v>
      </c>
      <c r="G99">
        <v>219534</v>
      </c>
      <c r="H99">
        <v>193165</v>
      </c>
      <c r="I99">
        <v>168135</v>
      </c>
      <c r="J99">
        <v>85141</v>
      </c>
      <c r="K99">
        <v>38485</v>
      </c>
      <c r="L99" t="str">
        <f>VLOOKUP(E99,Segment!$A$1:$B$13,2,0)</f>
        <v>Low</v>
      </c>
    </row>
    <row r="100" spans="1:12" x14ac:dyDescent="0.35">
      <c r="A100" t="s">
        <v>27</v>
      </c>
      <c r="B100">
        <v>46605</v>
      </c>
      <c r="C100">
        <v>111.631224669896</v>
      </c>
      <c r="D100" s="3" t="s">
        <v>81</v>
      </c>
      <c r="E100" t="s">
        <v>3</v>
      </c>
      <c r="F100">
        <v>5202573.2257405296</v>
      </c>
      <c r="G100">
        <v>11203</v>
      </c>
      <c r="H100">
        <v>9457</v>
      </c>
      <c r="I100">
        <v>8271</v>
      </c>
      <c r="J100">
        <v>6367</v>
      </c>
      <c r="K100">
        <v>3401</v>
      </c>
      <c r="L100" t="str">
        <f>VLOOKUP(E100,Segment!$A$1:$B$13,2,0)</f>
        <v>Medium</v>
      </c>
    </row>
    <row r="101" spans="1:12" x14ac:dyDescent="0.35">
      <c r="A101" t="s">
        <v>27</v>
      </c>
      <c r="B101">
        <v>31551</v>
      </c>
      <c r="C101">
        <v>136.74503542814301</v>
      </c>
      <c r="D101" s="3" t="s">
        <v>81</v>
      </c>
      <c r="E101" t="s">
        <v>4</v>
      </c>
      <c r="F101">
        <v>4314442.6127933403</v>
      </c>
      <c r="G101">
        <v>6640</v>
      </c>
      <c r="H101">
        <v>5627</v>
      </c>
      <c r="I101">
        <v>4901</v>
      </c>
      <c r="J101">
        <v>3758</v>
      </c>
      <c r="K101">
        <v>2071</v>
      </c>
      <c r="L101" t="str">
        <f>VLOOKUP(E101,Segment!$A$1:$B$13,2,0)</f>
        <v>High</v>
      </c>
    </row>
    <row r="102" spans="1:12" x14ac:dyDescent="0.35">
      <c r="A102" t="s">
        <v>27</v>
      </c>
      <c r="B102">
        <v>39208</v>
      </c>
      <c r="C102">
        <v>172.35993478757999</v>
      </c>
      <c r="D102" s="3" t="s">
        <v>81</v>
      </c>
      <c r="E102" t="s">
        <v>5</v>
      </c>
      <c r="F102">
        <v>6757888.3231514497</v>
      </c>
      <c r="G102">
        <v>7306</v>
      </c>
      <c r="H102">
        <v>6263</v>
      </c>
      <c r="I102">
        <v>5480</v>
      </c>
      <c r="J102">
        <v>4283</v>
      </c>
      <c r="K102">
        <v>2387</v>
      </c>
      <c r="L102" t="str">
        <f>VLOOKUP(E102,Segment!$A$1:$B$13,2,0)</f>
        <v>High</v>
      </c>
    </row>
    <row r="103" spans="1:12" x14ac:dyDescent="0.35">
      <c r="A103" t="s">
        <v>27</v>
      </c>
      <c r="B103">
        <v>35441</v>
      </c>
      <c r="C103">
        <v>241.63911813731701</v>
      </c>
      <c r="D103" s="3" t="s">
        <v>81</v>
      </c>
      <c r="E103" t="s">
        <v>6</v>
      </c>
      <c r="F103">
        <v>8563931.9859046601</v>
      </c>
      <c r="G103">
        <v>5383</v>
      </c>
      <c r="H103">
        <v>4629</v>
      </c>
      <c r="I103">
        <v>4093</v>
      </c>
      <c r="J103">
        <v>3272</v>
      </c>
      <c r="K103">
        <v>1912</v>
      </c>
      <c r="L103" t="str">
        <f>VLOOKUP(E103,Segment!$A$1:$B$13,2,0)</f>
        <v>High</v>
      </c>
    </row>
    <row r="104" spans="1:12" x14ac:dyDescent="0.35">
      <c r="A104" t="s">
        <v>27</v>
      </c>
      <c r="B104">
        <v>153696</v>
      </c>
      <c r="C104">
        <v>39.074660902277799</v>
      </c>
      <c r="D104" s="3" t="s">
        <v>81</v>
      </c>
      <c r="E104" t="s">
        <v>7</v>
      </c>
      <c r="F104">
        <v>6005619.0820364803</v>
      </c>
      <c r="G104">
        <v>72442</v>
      </c>
      <c r="H104">
        <v>61172</v>
      </c>
      <c r="I104">
        <v>53237</v>
      </c>
      <c r="J104">
        <v>35064</v>
      </c>
      <c r="K104">
        <v>16583</v>
      </c>
      <c r="L104" t="str">
        <f>VLOOKUP(E104,Segment!$A$1:$B$13,2,0)</f>
        <v>Medium</v>
      </c>
    </row>
    <row r="105" spans="1:12" x14ac:dyDescent="0.35">
      <c r="A105" t="s">
        <v>27</v>
      </c>
      <c r="B105">
        <v>21947</v>
      </c>
      <c r="C105">
        <v>377.496295866526</v>
      </c>
      <c r="D105" s="3" t="s">
        <v>81</v>
      </c>
      <c r="E105" t="s">
        <v>8</v>
      </c>
      <c r="F105">
        <v>8284911.2053826498</v>
      </c>
      <c r="G105">
        <v>2517</v>
      </c>
      <c r="H105">
        <v>2225</v>
      </c>
      <c r="I105">
        <v>1976</v>
      </c>
      <c r="J105">
        <v>1627</v>
      </c>
      <c r="K105">
        <v>959</v>
      </c>
      <c r="L105" t="str">
        <f>VLOOKUP(E105,Segment!$A$1:$B$13,2,0)</f>
        <v>VHigh</v>
      </c>
    </row>
    <row r="106" spans="1:12" x14ac:dyDescent="0.35">
      <c r="A106" t="s">
        <v>27</v>
      </c>
      <c r="B106">
        <v>114801</v>
      </c>
      <c r="C106">
        <v>61.441690934060603</v>
      </c>
      <c r="D106" s="3" t="s">
        <v>81</v>
      </c>
      <c r="E106" t="s">
        <v>9</v>
      </c>
      <c r="F106">
        <v>7053567.5609210897</v>
      </c>
      <c r="G106">
        <v>40894</v>
      </c>
      <c r="H106">
        <v>34326</v>
      </c>
      <c r="I106">
        <v>29797</v>
      </c>
      <c r="J106">
        <v>20953</v>
      </c>
      <c r="K106">
        <v>10279</v>
      </c>
      <c r="L106" t="str">
        <f>VLOOKUP(E106,Segment!$A$1:$B$13,2,0)</f>
        <v>Medium</v>
      </c>
    </row>
    <row r="107" spans="1:12" x14ac:dyDescent="0.35">
      <c r="A107" t="s">
        <v>27</v>
      </c>
      <c r="B107">
        <v>70237</v>
      </c>
      <c r="C107">
        <v>86.596924415977995</v>
      </c>
      <c r="D107" s="3" t="s">
        <v>81</v>
      </c>
      <c r="E107" t="s">
        <v>10</v>
      </c>
      <c r="F107">
        <v>6082308.1802050499</v>
      </c>
      <c r="G107">
        <v>20097</v>
      </c>
      <c r="H107">
        <v>16856</v>
      </c>
      <c r="I107">
        <v>14640</v>
      </c>
      <c r="J107">
        <v>10703</v>
      </c>
      <c r="K107">
        <v>5567</v>
      </c>
      <c r="L107" t="str">
        <f>VLOOKUP(E107,Segment!$A$1:$B$13,2,0)</f>
        <v>Medium</v>
      </c>
    </row>
    <row r="108" spans="1:12" x14ac:dyDescent="0.35">
      <c r="A108" t="s">
        <v>27</v>
      </c>
      <c r="B108">
        <v>11698</v>
      </c>
      <c r="C108">
        <v>792.33956199931094</v>
      </c>
      <c r="D108" s="3" t="s">
        <v>81</v>
      </c>
      <c r="E108" t="s">
        <v>11</v>
      </c>
      <c r="F108">
        <v>9268788.1962679401</v>
      </c>
      <c r="G108">
        <v>887</v>
      </c>
      <c r="H108">
        <v>775</v>
      </c>
      <c r="I108">
        <v>707</v>
      </c>
      <c r="J108">
        <v>602</v>
      </c>
      <c r="K108">
        <v>369</v>
      </c>
      <c r="L108" t="str">
        <f>VLOOKUP(E108,Segment!$A$1:$B$13,2,0)</f>
        <v>VHigh</v>
      </c>
    </row>
    <row r="109" spans="1:12" x14ac:dyDescent="0.35">
      <c r="A109" t="s">
        <v>27</v>
      </c>
      <c r="B109">
        <v>5684</v>
      </c>
      <c r="C109">
        <v>-9.1138034732576205</v>
      </c>
      <c r="D109" s="3" t="s">
        <v>81</v>
      </c>
      <c r="E109" t="s">
        <v>12</v>
      </c>
      <c r="F109">
        <v>-51802.858941996303</v>
      </c>
      <c r="G109">
        <v>4487</v>
      </c>
      <c r="H109">
        <v>4033</v>
      </c>
      <c r="I109">
        <v>2411</v>
      </c>
      <c r="J109">
        <v>831</v>
      </c>
      <c r="K109">
        <v>396</v>
      </c>
      <c r="L109" t="str">
        <f>VLOOKUP(E109,Segment!$A$1:$B$13,2,0)</f>
        <v>Low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208F-BC01-4B92-A858-58D9AE3292A3}">
  <dimension ref="A1:L73"/>
  <sheetViews>
    <sheetView workbookViewId="0">
      <selection activeCell="L1" sqref="L1"/>
    </sheetView>
  </sheetViews>
  <sheetFormatPr defaultRowHeight="14.5" x14ac:dyDescent="0.35"/>
  <sheetData>
    <row r="1" spans="1:12" x14ac:dyDescent="0.35">
      <c r="A1" s="2" t="s">
        <v>26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3" t="s">
        <v>35</v>
      </c>
    </row>
    <row r="2" spans="1:12" x14ac:dyDescent="0.35">
      <c r="A2" s="1" t="s">
        <v>29</v>
      </c>
      <c r="B2" s="1">
        <v>4396746</v>
      </c>
      <c r="C2" s="1">
        <v>3.0724780168541699</v>
      </c>
      <c r="D2" s="1" t="s">
        <v>24</v>
      </c>
      <c r="E2" s="1" t="s">
        <v>1</v>
      </c>
      <c r="F2" s="1">
        <v>13508905.430691499</v>
      </c>
      <c r="G2" s="1">
        <v>3107275</v>
      </c>
      <c r="H2" s="1">
        <v>2559855</v>
      </c>
      <c r="I2" s="1">
        <v>2079889</v>
      </c>
      <c r="J2" s="1">
        <v>1120785</v>
      </c>
      <c r="K2" s="1">
        <v>518503</v>
      </c>
      <c r="L2" t="str">
        <f>VLOOKUP(E2,Segment!$A$1:$B$13,2,0)</f>
        <v>Low</v>
      </c>
    </row>
    <row r="3" spans="1:12" x14ac:dyDescent="0.35">
      <c r="A3" s="1" t="s">
        <v>29</v>
      </c>
      <c r="B3" s="1">
        <v>2972617</v>
      </c>
      <c r="C3" s="1">
        <v>18.976686535463799</v>
      </c>
      <c r="D3" s="1" t="s">
        <v>24</v>
      </c>
      <c r="E3" s="1" t="s">
        <v>2</v>
      </c>
      <c r="F3" s="1">
        <v>56410420.998990797</v>
      </c>
      <c r="G3" s="1">
        <v>1163433</v>
      </c>
      <c r="H3" s="1">
        <v>851921</v>
      </c>
      <c r="I3" s="1">
        <v>683367</v>
      </c>
      <c r="J3" s="1">
        <v>431760</v>
      </c>
      <c r="K3" s="1">
        <v>209011</v>
      </c>
      <c r="L3" t="str">
        <f>VLOOKUP(E3,Segment!$A$1:$B$13,2,0)</f>
        <v>Low</v>
      </c>
    </row>
    <row r="4" spans="1:12" x14ac:dyDescent="0.35">
      <c r="A4" s="1" t="s">
        <v>29</v>
      </c>
      <c r="B4" s="1">
        <v>932837</v>
      </c>
      <c r="C4" s="1">
        <v>111.899763277286</v>
      </c>
      <c r="D4" s="1" t="s">
        <v>24</v>
      </c>
      <c r="E4" s="1" t="s">
        <v>3</v>
      </c>
      <c r="F4" s="1">
        <v>104384239.476293</v>
      </c>
      <c r="G4" s="1">
        <v>76589</v>
      </c>
      <c r="H4" s="1">
        <v>55096</v>
      </c>
      <c r="I4" s="1">
        <v>45161</v>
      </c>
      <c r="J4" s="1">
        <v>35859</v>
      </c>
      <c r="K4" s="1">
        <v>21002</v>
      </c>
      <c r="L4" t="str">
        <f>VLOOKUP(E4,Segment!$A$1:$B$13,2,0)</f>
        <v>Medium</v>
      </c>
    </row>
    <row r="5" spans="1:12" x14ac:dyDescent="0.35">
      <c r="A5" s="1" t="s">
        <v>29</v>
      </c>
      <c r="B5" s="1">
        <v>711189</v>
      </c>
      <c r="C5" s="1">
        <v>136.971530703995</v>
      </c>
      <c r="D5" s="1" t="s">
        <v>24</v>
      </c>
      <c r="E5" s="1" t="s">
        <v>4</v>
      </c>
      <c r="F5" s="1">
        <v>97412645.949844003</v>
      </c>
      <c r="G5" s="1">
        <v>47448</v>
      </c>
      <c r="H5" s="1">
        <v>34665</v>
      </c>
      <c r="I5" s="1">
        <v>28425</v>
      </c>
      <c r="J5" s="1">
        <v>22804</v>
      </c>
      <c r="K5" s="1">
        <v>13691</v>
      </c>
      <c r="L5" t="str">
        <f>VLOOKUP(E5,Segment!$A$1:$B$13,2,0)</f>
        <v>High</v>
      </c>
    </row>
    <row r="6" spans="1:12" x14ac:dyDescent="0.35">
      <c r="A6" s="1" t="s">
        <v>29</v>
      </c>
      <c r="B6" s="1">
        <v>998859</v>
      </c>
      <c r="C6" s="1">
        <v>173.12593647047299</v>
      </c>
      <c r="D6" s="1" t="s">
        <v>24</v>
      </c>
      <c r="E6" s="1" t="s">
        <v>5</v>
      </c>
      <c r="F6" s="1">
        <v>172928399.776961</v>
      </c>
      <c r="G6" s="1">
        <v>51541</v>
      </c>
      <c r="H6" s="1">
        <v>37888</v>
      </c>
      <c r="I6" s="1">
        <v>31261</v>
      </c>
      <c r="J6" s="1">
        <v>25264</v>
      </c>
      <c r="K6" s="1">
        <v>15205</v>
      </c>
      <c r="L6" t="str">
        <f>VLOOKUP(E6,Segment!$A$1:$B$13,2,0)</f>
        <v>High</v>
      </c>
    </row>
    <row r="7" spans="1:12" x14ac:dyDescent="0.35">
      <c r="A7" s="1" t="s">
        <v>29</v>
      </c>
      <c r="B7" s="1">
        <v>1117196</v>
      </c>
      <c r="C7" s="1">
        <v>243.952847863019</v>
      </c>
      <c r="D7" s="1" t="s">
        <v>24</v>
      </c>
      <c r="E7" s="1" t="s">
        <v>6</v>
      </c>
      <c r="F7" s="1">
        <v>272543145.82117403</v>
      </c>
      <c r="G7" s="1">
        <v>40154</v>
      </c>
      <c r="H7" s="1">
        <v>30107</v>
      </c>
      <c r="I7" s="1">
        <v>25051</v>
      </c>
      <c r="J7" s="1">
        <v>20519</v>
      </c>
      <c r="K7" s="1">
        <v>12542</v>
      </c>
      <c r="L7" t="str">
        <f>VLOOKUP(E7,Segment!$A$1:$B$13,2,0)</f>
        <v>High</v>
      </c>
    </row>
    <row r="8" spans="1:12" x14ac:dyDescent="0.35">
      <c r="A8" s="1" t="s">
        <v>29</v>
      </c>
      <c r="B8" s="1">
        <v>1954343</v>
      </c>
      <c r="C8" s="1">
        <v>39.429972600269998</v>
      </c>
      <c r="D8" s="1" t="s">
        <v>24</v>
      </c>
      <c r="E8" s="1" t="s">
        <v>7</v>
      </c>
      <c r="F8" s="1">
        <v>77059690.941529498</v>
      </c>
      <c r="G8" s="1">
        <v>450268</v>
      </c>
      <c r="H8" s="1">
        <v>317985</v>
      </c>
      <c r="I8" s="1">
        <v>255043</v>
      </c>
      <c r="J8" s="1">
        <v>182467</v>
      </c>
      <c r="K8" s="1">
        <v>93931</v>
      </c>
      <c r="L8" t="str">
        <f>VLOOKUP(E8,Segment!$A$1:$B$13,2,0)</f>
        <v>Medium</v>
      </c>
    </row>
    <row r="9" spans="1:12" x14ac:dyDescent="0.35">
      <c r="A9" s="1" t="s">
        <v>29</v>
      </c>
      <c r="B9" s="1">
        <v>905727</v>
      </c>
      <c r="C9" s="1">
        <v>381.87999802162602</v>
      </c>
      <c r="D9" s="1" t="s">
        <v>24</v>
      </c>
      <c r="E9" s="1" t="s">
        <v>8</v>
      </c>
      <c r="F9" s="1">
        <v>345879024.96813297</v>
      </c>
      <c r="G9" s="1">
        <v>20381</v>
      </c>
      <c r="H9" s="1">
        <v>15470</v>
      </c>
      <c r="I9" s="1">
        <v>12826</v>
      </c>
      <c r="J9" s="1">
        <v>10583</v>
      </c>
      <c r="K9" s="1">
        <v>6584</v>
      </c>
      <c r="L9" t="str">
        <f>VLOOKUP(E9,Segment!$A$1:$B$13,2,0)</f>
        <v>VHigh</v>
      </c>
    </row>
    <row r="10" spans="1:12" x14ac:dyDescent="0.35">
      <c r="A10" s="1" t="s">
        <v>29</v>
      </c>
      <c r="B10" s="1">
        <v>1747863</v>
      </c>
      <c r="C10" s="1">
        <v>61.783494252122303</v>
      </c>
      <c r="D10" s="1" t="s">
        <v>24</v>
      </c>
      <c r="E10" s="1" t="s">
        <v>9</v>
      </c>
      <c r="F10" s="1">
        <v>107989083.613997</v>
      </c>
      <c r="G10" s="1">
        <v>267043</v>
      </c>
      <c r="H10" s="1">
        <v>188415</v>
      </c>
      <c r="I10" s="1">
        <v>152595</v>
      </c>
      <c r="J10" s="1">
        <v>115454</v>
      </c>
      <c r="K10" s="1">
        <v>63362</v>
      </c>
      <c r="L10" t="str">
        <f>VLOOKUP(E10,Segment!$A$1:$B$13,2,0)</f>
        <v>Medium</v>
      </c>
    </row>
    <row r="11" spans="1:12" x14ac:dyDescent="0.35">
      <c r="A11" s="1" t="s">
        <v>29</v>
      </c>
      <c r="B11" s="1">
        <v>1255356</v>
      </c>
      <c r="C11" s="1">
        <v>86.860750769060303</v>
      </c>
      <c r="D11" s="1" t="s">
        <v>24</v>
      </c>
      <c r="E11" s="1" t="s">
        <v>10</v>
      </c>
      <c r="F11" s="1">
        <v>109041164.642444</v>
      </c>
      <c r="G11" s="1">
        <v>135682</v>
      </c>
      <c r="H11" s="1">
        <v>96804</v>
      </c>
      <c r="I11" s="1">
        <v>78692</v>
      </c>
      <c r="J11" s="1">
        <v>61290</v>
      </c>
      <c r="K11" s="1">
        <v>34959</v>
      </c>
      <c r="L11" t="str">
        <f>VLOOKUP(E11,Segment!$A$1:$B$13,2,0)</f>
        <v>Medium</v>
      </c>
    </row>
    <row r="12" spans="1:12" x14ac:dyDescent="0.35">
      <c r="A12" s="1" t="s">
        <v>29</v>
      </c>
      <c r="B12" s="1">
        <v>684884</v>
      </c>
      <c r="C12" s="1">
        <v>834.69318359356498</v>
      </c>
      <c r="D12" s="1" t="s">
        <v>24</v>
      </c>
      <c r="E12" s="1" t="s">
        <v>11</v>
      </c>
      <c r="F12" s="1">
        <v>571668006.35229504</v>
      </c>
      <c r="G12" s="1">
        <v>8066</v>
      </c>
      <c r="H12" s="1">
        <v>6307</v>
      </c>
      <c r="I12" s="1">
        <v>5306</v>
      </c>
      <c r="J12" s="1">
        <v>4509</v>
      </c>
      <c r="K12" s="1">
        <v>2915</v>
      </c>
      <c r="L12" t="str">
        <f>VLOOKUP(E12,Segment!$A$1:$B$13,2,0)</f>
        <v>VHigh</v>
      </c>
    </row>
    <row r="13" spans="1:12" x14ac:dyDescent="0.35">
      <c r="A13" s="1" t="s">
        <v>29</v>
      </c>
      <c r="B13" s="1">
        <v>41432</v>
      </c>
      <c r="C13" s="1">
        <v>-13.688256091944799</v>
      </c>
      <c r="D13" s="1" t="s">
        <v>24</v>
      </c>
      <c r="E13" s="1" t="s">
        <v>12</v>
      </c>
      <c r="F13" s="1">
        <v>-567131.82640145801</v>
      </c>
      <c r="G13" s="1">
        <v>27515</v>
      </c>
      <c r="H13" s="1">
        <v>24149</v>
      </c>
      <c r="I13" s="1">
        <v>17588</v>
      </c>
      <c r="J13" s="1">
        <v>10712</v>
      </c>
      <c r="K13" s="1">
        <v>5060</v>
      </c>
      <c r="L13" t="str">
        <f>VLOOKUP(E13,Segment!$A$1:$B$13,2,0)</f>
        <v>Low</v>
      </c>
    </row>
    <row r="14" spans="1:12" x14ac:dyDescent="0.35">
      <c r="A14" s="1" t="s">
        <v>29</v>
      </c>
      <c r="B14" s="1">
        <v>3702114</v>
      </c>
      <c r="C14" s="1">
        <v>2.5156588038057799</v>
      </c>
      <c r="D14" s="1" t="s">
        <v>25</v>
      </c>
      <c r="E14" s="1" t="s">
        <v>1</v>
      </c>
      <c r="F14" s="1">
        <v>9313255.6767926496</v>
      </c>
      <c r="G14" s="1">
        <v>2924488</v>
      </c>
      <c r="H14" s="1">
        <v>2651624</v>
      </c>
      <c r="I14" s="1">
        <v>2386284</v>
      </c>
      <c r="J14" s="1">
        <v>1590501</v>
      </c>
      <c r="K14" s="1">
        <v>773989</v>
      </c>
      <c r="L14" t="str">
        <f>VLOOKUP(E14,Segment!$A$1:$B$13,2,0)</f>
        <v>Low</v>
      </c>
    </row>
    <row r="15" spans="1:12" x14ac:dyDescent="0.35">
      <c r="A15" s="1" t="s">
        <v>29</v>
      </c>
      <c r="B15" s="1">
        <v>1692982</v>
      </c>
      <c r="C15" s="1">
        <v>16.369972552694399</v>
      </c>
      <c r="D15" s="1" t="s">
        <v>25</v>
      </c>
      <c r="E15" s="1" t="s">
        <v>2</v>
      </c>
      <c r="F15" s="1">
        <v>27714068.872205801</v>
      </c>
      <c r="G15" s="1">
        <v>1007225</v>
      </c>
      <c r="H15" s="1">
        <v>894603</v>
      </c>
      <c r="I15" s="1">
        <v>826208</v>
      </c>
      <c r="J15" s="1">
        <v>573020</v>
      </c>
      <c r="K15" s="1">
        <v>283623</v>
      </c>
      <c r="L15" t="str">
        <f>VLOOKUP(E15,Segment!$A$1:$B$13,2,0)</f>
        <v>Low</v>
      </c>
    </row>
    <row r="16" spans="1:12" x14ac:dyDescent="0.35">
      <c r="A16" s="1" t="s">
        <v>29</v>
      </c>
      <c r="B16" s="1">
        <v>121429</v>
      </c>
      <c r="C16" s="1">
        <v>111.52230142976001</v>
      </c>
      <c r="D16" s="1" t="s">
        <v>25</v>
      </c>
      <c r="E16" s="1" t="s">
        <v>3</v>
      </c>
      <c r="F16" s="1">
        <v>13542041.5403143</v>
      </c>
      <c r="G16" s="1">
        <v>25272</v>
      </c>
      <c r="H16" s="1">
        <v>21232</v>
      </c>
      <c r="I16" s="1">
        <v>18848</v>
      </c>
      <c r="J16" s="1">
        <v>15419</v>
      </c>
      <c r="K16" s="1">
        <v>9016</v>
      </c>
      <c r="L16" t="str">
        <f>VLOOKUP(E16,Segment!$A$1:$B$13,2,0)</f>
        <v>Medium</v>
      </c>
    </row>
    <row r="17" spans="1:12" x14ac:dyDescent="0.35">
      <c r="A17" s="1" t="s">
        <v>29</v>
      </c>
      <c r="B17" s="1">
        <v>79674</v>
      </c>
      <c r="C17" s="1">
        <v>136.66611646422299</v>
      </c>
      <c r="D17" s="1" t="s">
        <v>25</v>
      </c>
      <c r="E17" s="1" t="s">
        <v>4</v>
      </c>
      <c r="F17" s="1">
        <v>10888736.1631705</v>
      </c>
      <c r="G17" s="1">
        <v>15243</v>
      </c>
      <c r="H17" s="1">
        <v>12860</v>
      </c>
      <c r="I17" s="1">
        <v>11526</v>
      </c>
      <c r="J17" s="1">
        <v>9569</v>
      </c>
      <c r="K17" s="1">
        <v>5500</v>
      </c>
      <c r="L17" t="str">
        <f>VLOOKUP(E17,Segment!$A$1:$B$13,2,0)</f>
        <v>High</v>
      </c>
    </row>
    <row r="18" spans="1:12" x14ac:dyDescent="0.35">
      <c r="A18" s="1" t="s">
        <v>29</v>
      </c>
      <c r="B18" s="1">
        <v>92221</v>
      </c>
      <c r="C18" s="1">
        <v>171.977776210055</v>
      </c>
      <c r="D18" s="1" t="s">
        <v>25</v>
      </c>
      <c r="E18" s="1" t="s">
        <v>5</v>
      </c>
      <c r="F18" s="1">
        <v>15859962.499867501</v>
      </c>
      <c r="G18" s="1">
        <v>15647</v>
      </c>
      <c r="H18" s="1">
        <v>13365</v>
      </c>
      <c r="I18" s="1">
        <v>12046</v>
      </c>
      <c r="J18" s="1">
        <v>9906</v>
      </c>
      <c r="K18" s="1">
        <v>5691</v>
      </c>
      <c r="L18" t="str">
        <f>VLOOKUP(E18,Segment!$A$1:$B$13,2,0)</f>
        <v>High</v>
      </c>
    </row>
    <row r="19" spans="1:12" x14ac:dyDescent="0.35">
      <c r="A19" s="1" t="s">
        <v>29</v>
      </c>
      <c r="B19" s="1">
        <v>77398</v>
      </c>
      <c r="C19" s="1">
        <v>241.11869677351001</v>
      </c>
      <c r="D19" s="1" t="s">
        <v>25</v>
      </c>
      <c r="E19" s="1" t="s">
        <v>6</v>
      </c>
      <c r="F19" s="1">
        <v>18662104.8928761</v>
      </c>
      <c r="G19" s="1">
        <v>11176</v>
      </c>
      <c r="H19" s="1">
        <v>9659</v>
      </c>
      <c r="I19" s="1">
        <v>8749</v>
      </c>
      <c r="J19" s="1">
        <v>7437</v>
      </c>
      <c r="K19" s="1">
        <v>4415</v>
      </c>
      <c r="L19" t="str">
        <f>VLOOKUP(E19,Segment!$A$1:$B$13,2,0)</f>
        <v>High</v>
      </c>
    </row>
    <row r="20" spans="1:12" x14ac:dyDescent="0.35">
      <c r="A20" s="1" t="s">
        <v>29</v>
      </c>
      <c r="B20" s="1">
        <v>555828</v>
      </c>
      <c r="C20" s="1">
        <v>38.778090846608798</v>
      </c>
      <c r="D20" s="1" t="s">
        <v>25</v>
      </c>
      <c r="E20" s="1" t="s">
        <v>7</v>
      </c>
      <c r="F20" s="1">
        <v>21553948.679088801</v>
      </c>
      <c r="G20" s="1">
        <v>203009</v>
      </c>
      <c r="H20" s="1">
        <v>167863</v>
      </c>
      <c r="I20" s="1">
        <v>148143</v>
      </c>
      <c r="J20" s="1">
        <v>113061</v>
      </c>
      <c r="K20" s="1">
        <v>61316</v>
      </c>
      <c r="L20" t="str">
        <f>VLOOKUP(E20,Segment!$A$1:$B$13,2,0)</f>
        <v>Medium</v>
      </c>
    </row>
    <row r="21" spans="1:12" x14ac:dyDescent="0.35">
      <c r="A21" s="1" t="s">
        <v>29</v>
      </c>
      <c r="B21" s="1">
        <v>43334</v>
      </c>
      <c r="C21" s="1">
        <v>376.03410870448698</v>
      </c>
      <c r="D21" s="1" t="s">
        <v>25</v>
      </c>
      <c r="E21" s="1" t="s">
        <v>8</v>
      </c>
      <c r="F21" s="1">
        <v>16295062.0666002</v>
      </c>
      <c r="G21" s="1">
        <v>5051</v>
      </c>
      <c r="H21" s="1">
        <v>4389</v>
      </c>
      <c r="I21" s="1">
        <v>3993</v>
      </c>
      <c r="J21" s="1">
        <v>3390</v>
      </c>
      <c r="K21" s="1">
        <v>1989</v>
      </c>
      <c r="L21" t="str">
        <f>VLOOKUP(E21,Segment!$A$1:$B$13,2,0)</f>
        <v>VHigh</v>
      </c>
    </row>
    <row r="22" spans="1:12" x14ac:dyDescent="0.35">
      <c r="A22" s="1" t="s">
        <v>29</v>
      </c>
      <c r="B22" s="1">
        <v>362904</v>
      </c>
      <c r="C22" s="1">
        <v>61.190006192237</v>
      </c>
      <c r="D22" s="1" t="s">
        <v>25</v>
      </c>
      <c r="E22" s="1" t="s">
        <v>9</v>
      </c>
      <c r="F22" s="1">
        <v>22206098.007187601</v>
      </c>
      <c r="G22" s="1">
        <v>104896</v>
      </c>
      <c r="H22" s="1">
        <v>86731</v>
      </c>
      <c r="I22" s="1">
        <v>76925</v>
      </c>
      <c r="J22" s="1">
        <v>60729</v>
      </c>
      <c r="K22" s="1">
        <v>34010</v>
      </c>
      <c r="L22" t="str">
        <f>VLOOKUP(E22,Segment!$A$1:$B$13,2,0)</f>
        <v>Medium</v>
      </c>
    </row>
    <row r="23" spans="1:12" x14ac:dyDescent="0.35">
      <c r="A23" s="1" t="s">
        <v>29</v>
      </c>
      <c r="B23" s="1">
        <v>200075</v>
      </c>
      <c r="C23" s="1">
        <v>86.3851565870672</v>
      </c>
      <c r="D23" s="1" t="s">
        <v>25</v>
      </c>
      <c r="E23" s="1" t="s">
        <v>10</v>
      </c>
      <c r="F23" s="1">
        <v>17283510.204157401</v>
      </c>
      <c r="G23" s="1">
        <v>47757</v>
      </c>
      <c r="H23" s="1">
        <v>39689</v>
      </c>
      <c r="I23" s="1">
        <v>35191</v>
      </c>
      <c r="J23" s="1">
        <v>28467</v>
      </c>
      <c r="K23" s="1">
        <v>16078</v>
      </c>
      <c r="L23" t="str">
        <f>VLOOKUP(E23,Segment!$A$1:$B$13,2,0)</f>
        <v>Medium</v>
      </c>
    </row>
    <row r="24" spans="1:12" x14ac:dyDescent="0.35">
      <c r="A24" s="1" t="s">
        <v>29</v>
      </c>
      <c r="B24" s="1">
        <v>20818</v>
      </c>
      <c r="C24" s="1">
        <v>799.09804983385595</v>
      </c>
      <c r="D24" s="1" t="s">
        <v>25</v>
      </c>
      <c r="E24" s="1" t="s">
        <v>11</v>
      </c>
      <c r="F24" s="1">
        <v>16635623.2014412</v>
      </c>
      <c r="G24" s="1">
        <v>1759</v>
      </c>
      <c r="H24" s="1">
        <v>1580</v>
      </c>
      <c r="I24" s="1">
        <v>1436</v>
      </c>
      <c r="J24" s="1">
        <v>1200</v>
      </c>
      <c r="K24" s="1">
        <v>705</v>
      </c>
      <c r="L24" t="str">
        <f>VLOOKUP(E24,Segment!$A$1:$B$13,2,0)</f>
        <v>VHigh</v>
      </c>
    </row>
    <row r="25" spans="1:12" x14ac:dyDescent="0.35">
      <c r="A25" s="1" t="s">
        <v>29</v>
      </c>
      <c r="B25" s="1">
        <v>100474</v>
      </c>
      <c r="C25" s="1">
        <v>-2.06517779627697</v>
      </c>
      <c r="D25" s="1" t="s">
        <v>25</v>
      </c>
      <c r="E25" s="1" t="s">
        <v>12</v>
      </c>
      <c r="F25" s="1">
        <v>-207496.673903132</v>
      </c>
      <c r="G25" s="1">
        <v>40198</v>
      </c>
      <c r="H25" s="1">
        <v>37885</v>
      </c>
      <c r="I25" s="1">
        <v>35157</v>
      </c>
      <c r="J25" s="1">
        <v>27035</v>
      </c>
      <c r="K25" s="1">
        <v>16011</v>
      </c>
      <c r="L25" t="str">
        <f>VLOOKUP(E25,Segment!$A$1:$B$13,2,0)</f>
        <v>Low</v>
      </c>
    </row>
    <row r="26" spans="1:12" x14ac:dyDescent="0.35">
      <c r="A26" t="s">
        <v>28</v>
      </c>
      <c r="B26">
        <v>4462184</v>
      </c>
      <c r="C26">
        <v>3.08851798808718</v>
      </c>
      <c r="D26" t="s">
        <v>24</v>
      </c>
      <c r="E26" t="s">
        <v>1</v>
      </c>
      <c r="F26">
        <v>13781535.5501548</v>
      </c>
      <c r="G26">
        <v>2974075</v>
      </c>
      <c r="H26">
        <v>2511233</v>
      </c>
      <c r="I26">
        <v>2056002</v>
      </c>
      <c r="J26">
        <v>1039917</v>
      </c>
      <c r="K26">
        <v>505407</v>
      </c>
      <c r="L26" t="str">
        <f>VLOOKUP(E26,Segment!$A$1:$B$13,2,0)</f>
        <v>Low</v>
      </c>
    </row>
    <row r="27" spans="1:12" x14ac:dyDescent="0.35">
      <c r="A27" t="s">
        <v>28</v>
      </c>
      <c r="B27">
        <v>3014933</v>
      </c>
      <c r="C27">
        <v>18.938522262111899</v>
      </c>
      <c r="D27" t="s">
        <v>24</v>
      </c>
      <c r="E27" t="s">
        <v>2</v>
      </c>
      <c r="F27">
        <v>57098375.739275903</v>
      </c>
      <c r="G27">
        <v>1109525</v>
      </c>
      <c r="H27">
        <v>853794</v>
      </c>
      <c r="I27">
        <v>699464</v>
      </c>
      <c r="J27">
        <v>435002</v>
      </c>
      <c r="K27">
        <v>206644</v>
      </c>
      <c r="L27" t="str">
        <f>VLOOKUP(E27,Segment!$A$1:$B$13,2,0)</f>
        <v>Low</v>
      </c>
    </row>
    <row r="28" spans="1:12" x14ac:dyDescent="0.35">
      <c r="A28" t="s">
        <v>28</v>
      </c>
      <c r="B28">
        <v>928564</v>
      </c>
      <c r="C28">
        <v>111.893710557109</v>
      </c>
      <c r="D28" t="s">
        <v>24</v>
      </c>
      <c r="E28" t="s">
        <v>3</v>
      </c>
      <c r="F28">
        <v>103900471.449752</v>
      </c>
      <c r="G28">
        <v>70272</v>
      </c>
      <c r="H28">
        <v>53316</v>
      </c>
      <c r="I28">
        <v>44036</v>
      </c>
      <c r="J28">
        <v>34603</v>
      </c>
      <c r="K28">
        <v>19545</v>
      </c>
      <c r="L28" t="str">
        <f>VLOOKUP(E28,Segment!$A$1:$B$13,2,0)</f>
        <v>Medium</v>
      </c>
    </row>
    <row r="29" spans="1:12" x14ac:dyDescent="0.35">
      <c r="A29" t="s">
        <v>28</v>
      </c>
      <c r="B29">
        <v>709419</v>
      </c>
      <c r="C29">
        <v>136.95375829237801</v>
      </c>
      <c r="D29" t="s">
        <v>24</v>
      </c>
      <c r="E29" t="s">
        <v>4</v>
      </c>
      <c r="F29">
        <v>97157598.254020795</v>
      </c>
      <c r="G29">
        <v>43850</v>
      </c>
      <c r="H29">
        <v>33585</v>
      </c>
      <c r="I29">
        <v>27900</v>
      </c>
      <c r="J29">
        <v>22149</v>
      </c>
      <c r="K29">
        <v>12782</v>
      </c>
      <c r="L29" t="str">
        <f>VLOOKUP(E29,Segment!$A$1:$B$13,2,0)</f>
        <v>High</v>
      </c>
    </row>
    <row r="30" spans="1:12" x14ac:dyDescent="0.35">
      <c r="A30" t="s">
        <v>28</v>
      </c>
      <c r="B30">
        <v>998469</v>
      </c>
      <c r="C30">
        <v>173.15247461617801</v>
      </c>
      <c r="D30" t="s">
        <v>24</v>
      </c>
      <c r="E30" t="s">
        <v>5</v>
      </c>
      <c r="F30">
        <v>172887378.17754</v>
      </c>
      <c r="G30">
        <v>48360</v>
      </c>
      <c r="H30">
        <v>37407</v>
      </c>
      <c r="I30">
        <v>31054</v>
      </c>
      <c r="J30">
        <v>24948</v>
      </c>
      <c r="K30">
        <v>14630</v>
      </c>
      <c r="L30" t="str">
        <f>VLOOKUP(E30,Segment!$A$1:$B$13,2,0)</f>
        <v>High</v>
      </c>
    </row>
    <row r="31" spans="1:12" x14ac:dyDescent="0.35">
      <c r="A31" t="s">
        <v>28</v>
      </c>
      <c r="B31">
        <v>1114028</v>
      </c>
      <c r="C31">
        <v>243.948623431974</v>
      </c>
      <c r="D31" t="s">
        <v>24</v>
      </c>
      <c r="E31" t="s">
        <v>6</v>
      </c>
      <c r="F31">
        <v>271765597.06467497</v>
      </c>
      <c r="G31">
        <v>37460</v>
      </c>
      <c r="H31">
        <v>29422</v>
      </c>
      <c r="I31">
        <v>24503</v>
      </c>
      <c r="J31">
        <v>19863</v>
      </c>
      <c r="K31">
        <v>11920</v>
      </c>
      <c r="L31" t="str">
        <f>VLOOKUP(E31,Segment!$A$1:$B$13,2,0)</f>
        <v>High</v>
      </c>
    </row>
    <row r="32" spans="1:12" x14ac:dyDescent="0.35">
      <c r="A32" t="s">
        <v>28</v>
      </c>
      <c r="B32">
        <v>1957611</v>
      </c>
      <c r="C32">
        <v>39.419503976833496</v>
      </c>
      <c r="D32" t="s">
        <v>24</v>
      </c>
      <c r="E32" t="s">
        <v>7</v>
      </c>
      <c r="F32">
        <v>77168054.599593103</v>
      </c>
      <c r="G32">
        <v>418468</v>
      </c>
      <c r="H32">
        <v>313410</v>
      </c>
      <c r="I32">
        <v>257328</v>
      </c>
      <c r="J32">
        <v>180932</v>
      </c>
      <c r="K32">
        <v>90015</v>
      </c>
      <c r="L32" t="str">
        <f>VLOOKUP(E32,Segment!$A$1:$B$13,2,0)</f>
        <v>Medium</v>
      </c>
    </row>
    <row r="33" spans="1:12" x14ac:dyDescent="0.35">
      <c r="A33" t="s">
        <v>28</v>
      </c>
      <c r="B33">
        <v>903890</v>
      </c>
      <c r="C33">
        <v>381.93847685170601</v>
      </c>
      <c r="D33" t="s">
        <v>24</v>
      </c>
      <c r="E33" t="s">
        <v>8</v>
      </c>
      <c r="F33">
        <v>345230369.84148902</v>
      </c>
      <c r="G33">
        <v>19596</v>
      </c>
      <c r="H33">
        <v>15561</v>
      </c>
      <c r="I33">
        <v>13083</v>
      </c>
      <c r="J33">
        <v>10656</v>
      </c>
      <c r="K33">
        <v>6480</v>
      </c>
      <c r="L33" t="str">
        <f>VLOOKUP(E33,Segment!$A$1:$B$13,2,0)</f>
        <v>VHigh</v>
      </c>
    </row>
    <row r="34" spans="1:12" x14ac:dyDescent="0.35">
      <c r="A34" t="s">
        <v>28</v>
      </c>
      <c r="B34">
        <v>1742947</v>
      </c>
      <c r="C34">
        <v>61.774585123543403</v>
      </c>
      <c r="D34" t="s">
        <v>24</v>
      </c>
      <c r="E34" t="s">
        <v>9</v>
      </c>
      <c r="F34">
        <v>107669827.817324</v>
      </c>
      <c r="G34">
        <v>244389</v>
      </c>
      <c r="H34">
        <v>182458</v>
      </c>
      <c r="I34">
        <v>150591</v>
      </c>
      <c r="J34">
        <v>112535</v>
      </c>
      <c r="K34">
        <v>59109</v>
      </c>
      <c r="L34" t="str">
        <f>VLOOKUP(E34,Segment!$A$1:$B$13,2,0)</f>
        <v>Medium</v>
      </c>
    </row>
    <row r="35" spans="1:12" x14ac:dyDescent="0.35">
      <c r="A35" t="s">
        <v>28</v>
      </c>
      <c r="B35">
        <v>1250584</v>
      </c>
      <c r="C35">
        <v>86.866865800611606</v>
      </c>
      <c r="D35" t="s">
        <v>24</v>
      </c>
      <c r="E35" t="s">
        <v>10</v>
      </c>
      <c r="F35">
        <v>108634312.500392</v>
      </c>
      <c r="G35">
        <v>124075</v>
      </c>
      <c r="H35">
        <v>93704</v>
      </c>
      <c r="I35">
        <v>77276</v>
      </c>
      <c r="J35">
        <v>59505</v>
      </c>
      <c r="K35">
        <v>32810</v>
      </c>
      <c r="L35" t="str">
        <f>VLOOKUP(E35,Segment!$A$1:$B$13,2,0)</f>
        <v>Medium</v>
      </c>
    </row>
    <row r="36" spans="1:12" x14ac:dyDescent="0.35">
      <c r="A36" t="s">
        <v>28</v>
      </c>
      <c r="B36">
        <v>683303</v>
      </c>
      <c r="C36">
        <v>836.04232499619798</v>
      </c>
      <c r="D36" t="s">
        <v>24</v>
      </c>
      <c r="E36" t="s">
        <v>11</v>
      </c>
      <c r="F36">
        <v>571270228.79687703</v>
      </c>
      <c r="G36">
        <v>7742</v>
      </c>
      <c r="H36">
        <v>6271</v>
      </c>
      <c r="I36">
        <v>5263</v>
      </c>
      <c r="J36">
        <v>4414</v>
      </c>
      <c r="K36">
        <v>2805</v>
      </c>
      <c r="L36" t="str">
        <f>VLOOKUP(E36,Segment!$A$1:$B$13,2,0)</f>
        <v>VHigh</v>
      </c>
    </row>
    <row r="37" spans="1:12" x14ac:dyDescent="0.35">
      <c r="A37" t="s">
        <v>28</v>
      </c>
      <c r="B37">
        <v>36735</v>
      </c>
      <c r="C37">
        <v>-14.629754189387601</v>
      </c>
      <c r="D37" t="s">
        <v>24</v>
      </c>
      <c r="E37" t="s">
        <v>12</v>
      </c>
      <c r="F37">
        <v>-537424.02014715597</v>
      </c>
      <c r="G37">
        <v>23103</v>
      </c>
      <c r="H37">
        <v>20338</v>
      </c>
      <c r="I37">
        <v>16171</v>
      </c>
      <c r="J37">
        <v>7543</v>
      </c>
      <c r="K37">
        <v>3874</v>
      </c>
      <c r="L37" t="str">
        <f>VLOOKUP(E37,Segment!$A$1:$B$13,2,0)</f>
        <v>Low</v>
      </c>
    </row>
    <row r="38" spans="1:12" x14ac:dyDescent="0.35">
      <c r="A38" t="s">
        <v>28</v>
      </c>
      <c r="B38">
        <v>3745885</v>
      </c>
      <c r="C38">
        <v>2.4731808794419501</v>
      </c>
      <c r="D38" t="s">
        <v>25</v>
      </c>
      <c r="E38" t="s">
        <v>1</v>
      </c>
      <c r="F38">
        <v>9264251.1585884094</v>
      </c>
      <c r="G38">
        <v>2885237</v>
      </c>
      <c r="H38">
        <v>2663789</v>
      </c>
      <c r="I38">
        <v>2393082</v>
      </c>
      <c r="J38">
        <v>1533910</v>
      </c>
      <c r="K38">
        <v>797746</v>
      </c>
      <c r="L38" t="str">
        <f>VLOOKUP(E38,Segment!$A$1:$B$13,2,0)</f>
        <v>Low</v>
      </c>
    </row>
    <row r="39" spans="1:12" x14ac:dyDescent="0.35">
      <c r="A39" t="s">
        <v>28</v>
      </c>
      <c r="B39">
        <v>1716248</v>
      </c>
      <c r="C39">
        <v>16.223636619779601</v>
      </c>
      <c r="D39" t="s">
        <v>25</v>
      </c>
      <c r="E39" t="s">
        <v>2</v>
      </c>
      <c r="F39">
        <v>27843783.901423499</v>
      </c>
      <c r="G39">
        <v>1010974</v>
      </c>
      <c r="H39">
        <v>920482</v>
      </c>
      <c r="I39">
        <v>857856</v>
      </c>
      <c r="J39">
        <v>601289</v>
      </c>
      <c r="K39">
        <v>291548</v>
      </c>
      <c r="L39" t="str">
        <f>VLOOKUP(E39,Segment!$A$1:$B$13,2,0)</f>
        <v>Low</v>
      </c>
    </row>
    <row r="40" spans="1:12" x14ac:dyDescent="0.35">
      <c r="A40" t="s">
        <v>28</v>
      </c>
      <c r="B40">
        <v>119926</v>
      </c>
      <c r="C40">
        <v>111.519062294855</v>
      </c>
      <c r="D40" t="s">
        <v>25</v>
      </c>
      <c r="E40" t="s">
        <v>3</v>
      </c>
      <c r="F40">
        <v>13374035.0647728</v>
      </c>
      <c r="G40">
        <v>24278</v>
      </c>
      <c r="H40">
        <v>20761</v>
      </c>
      <c r="I40">
        <v>18615</v>
      </c>
      <c r="J40">
        <v>15270</v>
      </c>
      <c r="K40">
        <v>8867</v>
      </c>
      <c r="L40" t="str">
        <f>VLOOKUP(E40,Segment!$A$1:$B$13,2,0)</f>
        <v>Medium</v>
      </c>
    </row>
    <row r="41" spans="1:12" x14ac:dyDescent="0.35">
      <c r="A41" t="s">
        <v>28</v>
      </c>
      <c r="B41">
        <v>78149</v>
      </c>
      <c r="C41">
        <v>136.59427507904999</v>
      </c>
      <c r="D41" t="s">
        <v>25</v>
      </c>
      <c r="E41" t="s">
        <v>4</v>
      </c>
      <c r="F41">
        <v>10674706.0031527</v>
      </c>
      <c r="G41">
        <v>14380</v>
      </c>
      <c r="H41">
        <v>12421</v>
      </c>
      <c r="I41">
        <v>11184</v>
      </c>
      <c r="J41">
        <v>9202</v>
      </c>
      <c r="K41">
        <v>5365</v>
      </c>
      <c r="L41" t="str">
        <f>VLOOKUP(E41,Segment!$A$1:$B$13,2,0)</f>
        <v>High</v>
      </c>
    </row>
    <row r="42" spans="1:12" x14ac:dyDescent="0.35">
      <c r="A42" t="s">
        <v>28</v>
      </c>
      <c r="B42">
        <v>91421</v>
      </c>
      <c r="C42">
        <v>172.09966133046299</v>
      </c>
      <c r="D42" t="s">
        <v>25</v>
      </c>
      <c r="E42" t="s">
        <v>5</v>
      </c>
      <c r="F42">
        <v>15733523.138492201</v>
      </c>
      <c r="G42">
        <v>15020</v>
      </c>
      <c r="H42">
        <v>13048</v>
      </c>
      <c r="I42">
        <v>11812</v>
      </c>
      <c r="J42">
        <v>9866</v>
      </c>
      <c r="K42">
        <v>5877</v>
      </c>
      <c r="L42" t="str">
        <f>VLOOKUP(E42,Segment!$A$1:$B$13,2,0)</f>
        <v>High</v>
      </c>
    </row>
    <row r="43" spans="1:12" x14ac:dyDescent="0.35">
      <c r="A43" t="s">
        <v>28</v>
      </c>
      <c r="B43">
        <v>77216</v>
      </c>
      <c r="C43">
        <v>241.21529562727599</v>
      </c>
      <c r="D43" t="s">
        <v>25</v>
      </c>
      <c r="E43" t="s">
        <v>6</v>
      </c>
      <c r="F43">
        <v>18625680.2671558</v>
      </c>
      <c r="G43">
        <v>10692</v>
      </c>
      <c r="H43">
        <v>9415</v>
      </c>
      <c r="I43">
        <v>8533</v>
      </c>
      <c r="J43">
        <v>7212</v>
      </c>
      <c r="K43">
        <v>4291</v>
      </c>
      <c r="L43" t="str">
        <f>VLOOKUP(E43,Segment!$A$1:$B$13,2,0)</f>
        <v>High</v>
      </c>
    </row>
    <row r="44" spans="1:12" x14ac:dyDescent="0.35">
      <c r="A44" t="s">
        <v>28</v>
      </c>
      <c r="B44">
        <v>546243</v>
      </c>
      <c r="C44">
        <v>38.749091394860699</v>
      </c>
      <c r="D44" t="s">
        <v>25</v>
      </c>
      <c r="E44" t="s">
        <v>7</v>
      </c>
      <c r="F44">
        <v>21166419.9308029</v>
      </c>
      <c r="G44">
        <v>195362</v>
      </c>
      <c r="H44">
        <v>166427</v>
      </c>
      <c r="I44">
        <v>148805</v>
      </c>
      <c r="J44">
        <v>113166</v>
      </c>
      <c r="K44">
        <v>61070</v>
      </c>
      <c r="L44" t="str">
        <f>VLOOKUP(E44,Segment!$A$1:$B$13,2,0)</f>
        <v>Medium</v>
      </c>
    </row>
    <row r="45" spans="1:12" x14ac:dyDescent="0.35">
      <c r="A45" t="s">
        <v>28</v>
      </c>
      <c r="B45">
        <v>44398</v>
      </c>
      <c r="C45">
        <v>375.93796997213002</v>
      </c>
      <c r="D45" t="s">
        <v>25</v>
      </c>
      <c r="E45" t="s">
        <v>8</v>
      </c>
      <c r="F45">
        <v>16690893.9908226</v>
      </c>
      <c r="G45">
        <v>4758</v>
      </c>
      <c r="H45">
        <v>4206</v>
      </c>
      <c r="I45">
        <v>3815</v>
      </c>
      <c r="J45">
        <v>3282</v>
      </c>
      <c r="K45">
        <v>1971</v>
      </c>
      <c r="L45" t="str">
        <f>VLOOKUP(E45,Segment!$A$1:$B$13,2,0)</f>
        <v>VHigh</v>
      </c>
    </row>
    <row r="46" spans="1:12" x14ac:dyDescent="0.35">
      <c r="A46" t="s">
        <v>28</v>
      </c>
      <c r="B46">
        <v>353372</v>
      </c>
      <c r="C46">
        <v>61.193394992758002</v>
      </c>
      <c r="D46" t="s">
        <v>25</v>
      </c>
      <c r="E46" t="s">
        <v>9</v>
      </c>
      <c r="F46">
        <v>21624032.375380799</v>
      </c>
      <c r="G46">
        <v>100186</v>
      </c>
      <c r="H46">
        <v>85350</v>
      </c>
      <c r="I46">
        <v>76412</v>
      </c>
      <c r="J46">
        <v>60278</v>
      </c>
      <c r="K46">
        <v>33627</v>
      </c>
      <c r="L46" t="str">
        <f>VLOOKUP(E46,Segment!$A$1:$B$13,2,0)</f>
        <v>Medium</v>
      </c>
    </row>
    <row r="47" spans="1:12" x14ac:dyDescent="0.35">
      <c r="A47" t="s">
        <v>28</v>
      </c>
      <c r="B47">
        <v>197504</v>
      </c>
      <c r="C47">
        <v>86.417682509226296</v>
      </c>
      <c r="D47" t="s">
        <v>25</v>
      </c>
      <c r="E47" t="s">
        <v>10</v>
      </c>
      <c r="F47">
        <v>17067837.966302201</v>
      </c>
      <c r="G47">
        <v>46246</v>
      </c>
      <c r="H47">
        <v>39403</v>
      </c>
      <c r="I47">
        <v>35167</v>
      </c>
      <c r="J47">
        <v>28282</v>
      </c>
      <c r="K47">
        <v>16068</v>
      </c>
      <c r="L47" t="str">
        <f>VLOOKUP(E47,Segment!$A$1:$B$13,2,0)</f>
        <v>Medium</v>
      </c>
    </row>
    <row r="48" spans="1:12" x14ac:dyDescent="0.35">
      <c r="A48" t="s">
        <v>28</v>
      </c>
      <c r="B48">
        <v>21514</v>
      </c>
      <c r="C48">
        <v>800.74827850998304</v>
      </c>
      <c r="D48" t="s">
        <v>25</v>
      </c>
      <c r="E48" t="s">
        <v>11</v>
      </c>
      <c r="F48">
        <v>17227298.463863701</v>
      </c>
      <c r="G48">
        <v>1593</v>
      </c>
      <c r="H48">
        <v>1405</v>
      </c>
      <c r="I48">
        <v>1266</v>
      </c>
      <c r="J48">
        <v>1073</v>
      </c>
      <c r="K48">
        <v>663</v>
      </c>
      <c r="L48" t="str">
        <f>VLOOKUP(E48,Segment!$A$1:$B$13,2,0)</f>
        <v>VHigh</v>
      </c>
    </row>
    <row r="49" spans="1:12" x14ac:dyDescent="0.35">
      <c r="A49" t="s">
        <v>28</v>
      </c>
      <c r="B49">
        <v>83204</v>
      </c>
      <c r="C49">
        <v>-3.2351432429684399</v>
      </c>
      <c r="D49" t="s">
        <v>25</v>
      </c>
      <c r="E49" t="s">
        <v>12</v>
      </c>
      <c r="F49">
        <v>-269176.85838794598</v>
      </c>
      <c r="G49">
        <v>35847</v>
      </c>
      <c r="H49">
        <v>33968</v>
      </c>
      <c r="I49">
        <v>31220</v>
      </c>
      <c r="J49">
        <v>22557</v>
      </c>
      <c r="K49">
        <v>14067</v>
      </c>
      <c r="L49" t="str">
        <f>VLOOKUP(E49,Segment!$A$1:$B$13,2,0)</f>
        <v>Low</v>
      </c>
    </row>
    <row r="50" spans="1:12" x14ac:dyDescent="0.35">
      <c r="A50" t="s">
        <v>27</v>
      </c>
      <c r="B50">
        <v>4377559</v>
      </c>
      <c r="C50">
        <v>3.17873118872361</v>
      </c>
      <c r="D50" t="s">
        <v>24</v>
      </c>
      <c r="E50" t="s">
        <v>1</v>
      </c>
      <c r="F50">
        <v>13915083.3237777</v>
      </c>
      <c r="G50">
        <v>2959246</v>
      </c>
      <c r="H50">
        <v>2443161</v>
      </c>
      <c r="I50">
        <v>1912854</v>
      </c>
      <c r="J50">
        <v>1046357</v>
      </c>
      <c r="K50">
        <v>517557</v>
      </c>
      <c r="L50" t="str">
        <f>VLOOKUP(E50,Segment!$A$1:$B$13,2,0)</f>
        <v>Low</v>
      </c>
    </row>
    <row r="51" spans="1:12" x14ac:dyDescent="0.35">
      <c r="A51" t="s">
        <v>27</v>
      </c>
      <c r="B51">
        <v>3011550</v>
      </c>
      <c r="C51">
        <v>18.926875650766199</v>
      </c>
      <c r="D51" t="s">
        <v>24</v>
      </c>
      <c r="E51" t="s">
        <v>2</v>
      </c>
      <c r="F51">
        <v>56999232.366065003</v>
      </c>
      <c r="G51">
        <v>1143655</v>
      </c>
      <c r="H51">
        <v>859851</v>
      </c>
      <c r="I51">
        <v>681273</v>
      </c>
      <c r="J51">
        <v>421788</v>
      </c>
      <c r="K51">
        <v>205205</v>
      </c>
      <c r="L51" t="str">
        <f>VLOOKUP(E51,Segment!$A$1:$B$13,2,0)</f>
        <v>Low</v>
      </c>
    </row>
    <row r="52" spans="1:12" x14ac:dyDescent="0.35">
      <c r="A52" t="s">
        <v>27</v>
      </c>
      <c r="B52">
        <v>926258</v>
      </c>
      <c r="C52">
        <v>111.887203802225</v>
      </c>
      <c r="D52" t="s">
        <v>24</v>
      </c>
      <c r="E52" t="s">
        <v>3</v>
      </c>
      <c r="F52">
        <v>103636417.619441</v>
      </c>
      <c r="G52">
        <v>71064</v>
      </c>
      <c r="H52">
        <v>52543</v>
      </c>
      <c r="I52">
        <v>42448</v>
      </c>
      <c r="J52">
        <v>33225</v>
      </c>
      <c r="K52">
        <v>18979</v>
      </c>
      <c r="L52" t="str">
        <f>VLOOKUP(E52,Segment!$A$1:$B$13,2,0)</f>
        <v>Medium</v>
      </c>
    </row>
    <row r="53" spans="1:12" x14ac:dyDescent="0.35">
      <c r="A53" t="s">
        <v>27</v>
      </c>
      <c r="B53">
        <v>708004</v>
      </c>
      <c r="C53">
        <v>136.97109099644899</v>
      </c>
      <c r="D53" t="s">
        <v>24</v>
      </c>
      <c r="E53" t="s">
        <v>4</v>
      </c>
      <c r="F53">
        <v>96976080.309849903</v>
      </c>
      <c r="G53">
        <v>44418</v>
      </c>
      <c r="H53">
        <v>33086</v>
      </c>
      <c r="I53">
        <v>26803</v>
      </c>
      <c r="J53">
        <v>21198</v>
      </c>
      <c r="K53">
        <v>12134</v>
      </c>
      <c r="L53" t="str">
        <f>VLOOKUP(E53,Segment!$A$1:$B$13,2,0)</f>
        <v>High</v>
      </c>
    </row>
    <row r="54" spans="1:12" x14ac:dyDescent="0.35">
      <c r="A54" t="s">
        <v>27</v>
      </c>
      <c r="B54">
        <v>994201</v>
      </c>
      <c r="C54">
        <v>173.126095966707</v>
      </c>
      <c r="D54" t="s">
        <v>24</v>
      </c>
      <c r="E54" t="s">
        <v>5</v>
      </c>
      <c r="F54">
        <v>172122137.73619601</v>
      </c>
      <c r="G54">
        <v>48597</v>
      </c>
      <c r="H54">
        <v>36682</v>
      </c>
      <c r="I54">
        <v>30010</v>
      </c>
      <c r="J54">
        <v>24022</v>
      </c>
      <c r="K54">
        <v>14236</v>
      </c>
      <c r="L54" t="str">
        <f>VLOOKUP(E54,Segment!$A$1:$B$13,2,0)</f>
        <v>High</v>
      </c>
    </row>
    <row r="55" spans="1:12" x14ac:dyDescent="0.35">
      <c r="A55" t="s">
        <v>27</v>
      </c>
      <c r="B55">
        <v>1108790</v>
      </c>
      <c r="C55">
        <v>243.93823232312999</v>
      </c>
      <c r="D55" t="s">
        <v>24</v>
      </c>
      <c r="E55" t="s">
        <v>6</v>
      </c>
      <c r="F55">
        <v>270476272.61756301</v>
      </c>
      <c r="G55">
        <v>37464</v>
      </c>
      <c r="H55">
        <v>28716</v>
      </c>
      <c r="I55">
        <v>23498</v>
      </c>
      <c r="J55">
        <v>19000</v>
      </c>
      <c r="K55">
        <v>11419</v>
      </c>
      <c r="L55" t="str">
        <f>VLOOKUP(E55,Segment!$A$1:$B$13,2,0)</f>
        <v>High</v>
      </c>
    </row>
    <row r="56" spans="1:12" x14ac:dyDescent="0.35">
      <c r="A56" t="s">
        <v>27</v>
      </c>
      <c r="B56">
        <v>1950562</v>
      </c>
      <c r="C56">
        <v>39.429938120030101</v>
      </c>
      <c r="D56" t="s">
        <v>24</v>
      </c>
      <c r="E56" t="s">
        <v>7</v>
      </c>
      <c r="F56">
        <v>76910538.959282294</v>
      </c>
      <c r="G56">
        <v>427554</v>
      </c>
      <c r="H56">
        <v>310509</v>
      </c>
      <c r="I56">
        <v>247811</v>
      </c>
      <c r="J56">
        <v>172557</v>
      </c>
      <c r="K56">
        <v>87804</v>
      </c>
      <c r="L56" t="str">
        <f>VLOOKUP(E56,Segment!$A$1:$B$13,2,0)</f>
        <v>Medium</v>
      </c>
    </row>
    <row r="57" spans="1:12" x14ac:dyDescent="0.35">
      <c r="A57" t="s">
        <v>27</v>
      </c>
      <c r="B57">
        <v>900185</v>
      </c>
      <c r="C57">
        <v>381.90553720624598</v>
      </c>
      <c r="D57" t="s">
        <v>24</v>
      </c>
      <c r="E57" t="s">
        <v>8</v>
      </c>
      <c r="F57">
        <v>343785636.010005</v>
      </c>
      <c r="G57">
        <v>19219</v>
      </c>
      <c r="H57">
        <v>15079</v>
      </c>
      <c r="I57">
        <v>12450</v>
      </c>
      <c r="J57">
        <v>10334</v>
      </c>
      <c r="K57">
        <v>6320</v>
      </c>
      <c r="L57" t="str">
        <f>VLOOKUP(E57,Segment!$A$1:$B$13,2,0)</f>
        <v>VHigh</v>
      </c>
    </row>
    <row r="58" spans="1:12" x14ac:dyDescent="0.35">
      <c r="A58" t="s">
        <v>27</v>
      </c>
      <c r="B58">
        <v>1743703</v>
      </c>
      <c r="C58">
        <v>61.778034002585102</v>
      </c>
      <c r="D58" t="s">
        <v>24</v>
      </c>
      <c r="E58" t="s">
        <v>9</v>
      </c>
      <c r="F58">
        <v>107722543.224409</v>
      </c>
      <c r="G58">
        <v>249767</v>
      </c>
      <c r="H58">
        <v>181543</v>
      </c>
      <c r="I58">
        <v>145776</v>
      </c>
      <c r="J58">
        <v>107552</v>
      </c>
      <c r="K58">
        <v>57913</v>
      </c>
      <c r="L58" t="str">
        <f>VLOOKUP(E58,Segment!$A$1:$B$13,2,0)</f>
        <v>Medium</v>
      </c>
    </row>
    <row r="59" spans="1:12" x14ac:dyDescent="0.35">
      <c r="A59" t="s">
        <v>27</v>
      </c>
      <c r="B59">
        <v>1250040</v>
      </c>
      <c r="C59">
        <v>86.851150401497307</v>
      </c>
      <c r="D59" t="s">
        <v>24</v>
      </c>
      <c r="E59" t="s">
        <v>10</v>
      </c>
      <c r="F59">
        <v>108567412.047887</v>
      </c>
      <c r="G59">
        <v>126329</v>
      </c>
      <c r="H59">
        <v>92755</v>
      </c>
      <c r="I59">
        <v>74553</v>
      </c>
      <c r="J59">
        <v>57170</v>
      </c>
      <c r="K59">
        <v>31807</v>
      </c>
      <c r="L59" t="str">
        <f>VLOOKUP(E59,Segment!$A$1:$B$13,2,0)</f>
        <v>Medium</v>
      </c>
    </row>
    <row r="60" spans="1:12" x14ac:dyDescent="0.35">
      <c r="A60" t="s">
        <v>27</v>
      </c>
      <c r="B60">
        <v>679511</v>
      </c>
      <c r="C60">
        <v>835.13041734824503</v>
      </c>
      <c r="D60" t="s">
        <v>24</v>
      </c>
      <c r="E60" t="s">
        <v>11</v>
      </c>
      <c r="F60">
        <v>567480305.02272296</v>
      </c>
      <c r="G60">
        <v>7328</v>
      </c>
      <c r="H60">
        <v>5856</v>
      </c>
      <c r="I60">
        <v>4868</v>
      </c>
      <c r="J60">
        <v>4101</v>
      </c>
      <c r="K60">
        <v>2648</v>
      </c>
      <c r="L60" t="str">
        <f>VLOOKUP(E60,Segment!$A$1:$B$13,2,0)</f>
        <v>VHigh</v>
      </c>
    </row>
    <row r="61" spans="1:12" x14ac:dyDescent="0.35">
      <c r="A61" t="s">
        <v>27</v>
      </c>
      <c r="B61">
        <v>33998</v>
      </c>
      <c r="C61">
        <v>-15.406661554702101</v>
      </c>
      <c r="D61" t="s">
        <v>24</v>
      </c>
      <c r="E61" t="s">
        <v>12</v>
      </c>
      <c r="F61">
        <v>-523795.679536763</v>
      </c>
      <c r="G61">
        <v>20304</v>
      </c>
      <c r="H61">
        <v>17348</v>
      </c>
      <c r="I61">
        <v>12036</v>
      </c>
      <c r="J61">
        <v>7034</v>
      </c>
      <c r="K61">
        <v>4034</v>
      </c>
      <c r="L61" t="str">
        <f>VLOOKUP(E61,Segment!$A$1:$B$13,2,0)</f>
        <v>Low</v>
      </c>
    </row>
    <row r="62" spans="1:12" x14ac:dyDescent="0.35">
      <c r="A62" t="s">
        <v>27</v>
      </c>
      <c r="B62">
        <v>3643003</v>
      </c>
      <c r="C62">
        <v>2.5379175146944699</v>
      </c>
      <c r="D62" t="s">
        <v>25</v>
      </c>
      <c r="E62" t="s">
        <v>1</v>
      </c>
      <c r="F62">
        <v>9245641.1197845004</v>
      </c>
      <c r="G62">
        <v>2830851</v>
      </c>
      <c r="H62">
        <v>2592736</v>
      </c>
      <c r="I62">
        <v>2303606</v>
      </c>
      <c r="J62">
        <v>1555427</v>
      </c>
      <c r="K62">
        <v>799051</v>
      </c>
      <c r="L62" t="str">
        <f>VLOOKUP(E62,Segment!$A$1:$B$13,2,0)</f>
        <v>Low</v>
      </c>
    </row>
    <row r="63" spans="1:12" x14ac:dyDescent="0.35">
      <c r="A63" t="s">
        <v>27</v>
      </c>
      <c r="B63">
        <v>1751115</v>
      </c>
      <c r="C63">
        <v>16.077351951703601</v>
      </c>
      <c r="D63" t="s">
        <v>25</v>
      </c>
      <c r="E63" t="s">
        <v>2</v>
      </c>
      <c r="F63">
        <v>28153292.1629076</v>
      </c>
      <c r="G63">
        <v>1063203</v>
      </c>
      <c r="H63">
        <v>966485</v>
      </c>
      <c r="I63">
        <v>890422</v>
      </c>
      <c r="J63">
        <v>621588</v>
      </c>
      <c r="K63">
        <v>308488</v>
      </c>
      <c r="L63" t="str">
        <f>VLOOKUP(E63,Segment!$A$1:$B$13,2,0)</f>
        <v>Low</v>
      </c>
    </row>
    <row r="64" spans="1:12" x14ac:dyDescent="0.35">
      <c r="A64" t="s">
        <v>27</v>
      </c>
      <c r="B64">
        <v>118429</v>
      </c>
      <c r="C64">
        <v>111.50906059235</v>
      </c>
      <c r="D64" t="s">
        <v>25</v>
      </c>
      <c r="E64" t="s">
        <v>3</v>
      </c>
      <c r="F64">
        <v>13205906.536891401</v>
      </c>
      <c r="G64">
        <v>25038</v>
      </c>
      <c r="H64">
        <v>21481</v>
      </c>
      <c r="I64">
        <v>18981</v>
      </c>
      <c r="J64">
        <v>15659</v>
      </c>
      <c r="K64">
        <v>9062</v>
      </c>
      <c r="L64" t="str">
        <f>VLOOKUP(E64,Segment!$A$1:$B$13,2,0)</f>
        <v>Medium</v>
      </c>
    </row>
    <row r="65" spans="1:12" x14ac:dyDescent="0.35">
      <c r="A65" t="s">
        <v>27</v>
      </c>
      <c r="B65">
        <v>76672</v>
      </c>
      <c r="C65">
        <v>136.66489746894001</v>
      </c>
      <c r="D65" t="s">
        <v>25</v>
      </c>
      <c r="E65" t="s">
        <v>4</v>
      </c>
      <c r="F65">
        <v>10478371.018738599</v>
      </c>
      <c r="G65">
        <v>14512</v>
      </c>
      <c r="H65">
        <v>12462</v>
      </c>
      <c r="I65">
        <v>11029</v>
      </c>
      <c r="J65">
        <v>9107</v>
      </c>
      <c r="K65">
        <v>5373</v>
      </c>
      <c r="L65" t="str">
        <f>VLOOKUP(E65,Segment!$A$1:$B$13,2,0)</f>
        <v>High</v>
      </c>
    </row>
    <row r="66" spans="1:12" x14ac:dyDescent="0.35">
      <c r="A66" t="s">
        <v>27</v>
      </c>
      <c r="B66">
        <v>90632</v>
      </c>
      <c r="C66">
        <v>172.06618348048099</v>
      </c>
      <c r="D66" t="s">
        <v>25</v>
      </c>
      <c r="E66" t="s">
        <v>5</v>
      </c>
      <c r="F66">
        <v>15594702.341203</v>
      </c>
      <c r="G66">
        <v>15428</v>
      </c>
      <c r="H66">
        <v>13416</v>
      </c>
      <c r="I66">
        <v>11895</v>
      </c>
      <c r="J66">
        <v>9928</v>
      </c>
      <c r="K66">
        <v>5784</v>
      </c>
      <c r="L66" t="str">
        <f>VLOOKUP(E66,Segment!$A$1:$B$13,2,0)</f>
        <v>High</v>
      </c>
    </row>
    <row r="67" spans="1:12" x14ac:dyDescent="0.35">
      <c r="A67" t="s">
        <v>27</v>
      </c>
      <c r="B67">
        <v>76236</v>
      </c>
      <c r="C67">
        <v>241.15277354585001</v>
      </c>
      <c r="D67" t="s">
        <v>25</v>
      </c>
      <c r="E67" t="s">
        <v>6</v>
      </c>
      <c r="F67">
        <v>18384522.8440414</v>
      </c>
      <c r="G67">
        <v>10904</v>
      </c>
      <c r="H67">
        <v>9593</v>
      </c>
      <c r="I67">
        <v>8572</v>
      </c>
      <c r="J67">
        <v>7260</v>
      </c>
      <c r="K67">
        <v>4287</v>
      </c>
      <c r="L67" t="str">
        <f>VLOOKUP(E67,Segment!$A$1:$B$13,2,0)</f>
        <v>High</v>
      </c>
    </row>
    <row r="68" spans="1:12" x14ac:dyDescent="0.35">
      <c r="A68" t="s">
        <v>27</v>
      </c>
      <c r="B68">
        <v>542188</v>
      </c>
      <c r="C68">
        <v>38.769618795169698</v>
      </c>
      <c r="D68" t="s">
        <v>25</v>
      </c>
      <c r="E68" t="s">
        <v>7</v>
      </c>
      <c r="F68">
        <v>21020422.075315502</v>
      </c>
      <c r="G68">
        <v>198053</v>
      </c>
      <c r="H68">
        <v>167348</v>
      </c>
      <c r="I68">
        <v>146800</v>
      </c>
      <c r="J68">
        <v>111980</v>
      </c>
      <c r="K68">
        <v>60150</v>
      </c>
      <c r="L68" t="str">
        <f>VLOOKUP(E68,Segment!$A$1:$B$13,2,0)</f>
        <v>Medium</v>
      </c>
    </row>
    <row r="69" spans="1:12" x14ac:dyDescent="0.35">
      <c r="A69" t="s">
        <v>27</v>
      </c>
      <c r="B69">
        <v>44094</v>
      </c>
      <c r="C69">
        <v>375.88795043263701</v>
      </c>
      <c r="D69" t="s">
        <v>25</v>
      </c>
      <c r="E69" t="s">
        <v>8</v>
      </c>
      <c r="F69">
        <v>16574403.2863767</v>
      </c>
      <c r="G69">
        <v>4937</v>
      </c>
      <c r="H69">
        <v>4409</v>
      </c>
      <c r="I69">
        <v>3960</v>
      </c>
      <c r="J69">
        <v>3421</v>
      </c>
      <c r="K69">
        <v>2044</v>
      </c>
      <c r="L69" t="str">
        <f>VLOOKUP(E69,Segment!$A$1:$B$13,2,0)</f>
        <v>VHigh</v>
      </c>
    </row>
    <row r="70" spans="1:12" x14ac:dyDescent="0.35">
      <c r="A70" t="s">
        <v>27</v>
      </c>
      <c r="B70">
        <v>350015</v>
      </c>
      <c r="C70">
        <v>61.177340512215402</v>
      </c>
      <c r="D70" t="s">
        <v>25</v>
      </c>
      <c r="E70" t="s">
        <v>9</v>
      </c>
      <c r="F70">
        <v>21412986.839382999</v>
      </c>
      <c r="G70">
        <v>102174</v>
      </c>
      <c r="H70">
        <v>86754</v>
      </c>
      <c r="I70">
        <v>76062</v>
      </c>
      <c r="J70">
        <v>60130</v>
      </c>
      <c r="K70">
        <v>33302</v>
      </c>
      <c r="L70" t="str">
        <f>VLOOKUP(E70,Segment!$A$1:$B$13,2,0)</f>
        <v>Medium</v>
      </c>
    </row>
    <row r="71" spans="1:12" x14ac:dyDescent="0.35">
      <c r="A71" t="s">
        <v>27</v>
      </c>
      <c r="B71">
        <v>192506</v>
      </c>
      <c r="C71">
        <v>86.402619971319496</v>
      </c>
      <c r="D71" t="s">
        <v>25</v>
      </c>
      <c r="E71" t="s">
        <v>10</v>
      </c>
      <c r="F71">
        <v>16633022.7601988</v>
      </c>
      <c r="G71">
        <v>46637</v>
      </c>
      <c r="H71">
        <v>39574</v>
      </c>
      <c r="I71">
        <v>34771</v>
      </c>
      <c r="J71">
        <v>28005</v>
      </c>
      <c r="K71">
        <v>15972</v>
      </c>
      <c r="L71" t="str">
        <f>VLOOKUP(E71,Segment!$A$1:$B$13,2,0)</f>
        <v>Medium</v>
      </c>
    </row>
    <row r="72" spans="1:12" x14ac:dyDescent="0.35">
      <c r="A72" t="s">
        <v>27</v>
      </c>
      <c r="B72">
        <v>21484</v>
      </c>
      <c r="C72">
        <v>794.274636154321</v>
      </c>
      <c r="D72" t="s">
        <v>25</v>
      </c>
      <c r="E72" t="s">
        <v>11</v>
      </c>
      <c r="F72">
        <v>17064196.2831394</v>
      </c>
      <c r="G72">
        <v>1621</v>
      </c>
      <c r="H72">
        <v>1449</v>
      </c>
      <c r="I72">
        <v>1304</v>
      </c>
      <c r="J72">
        <v>1142</v>
      </c>
      <c r="K72">
        <v>704</v>
      </c>
      <c r="L72" t="str">
        <f>VLOOKUP(E72,Segment!$A$1:$B$13,2,0)</f>
        <v>VHigh</v>
      </c>
    </row>
    <row r="73" spans="1:12" x14ac:dyDescent="0.35">
      <c r="A73" t="s">
        <v>27</v>
      </c>
      <c r="B73">
        <v>95910</v>
      </c>
      <c r="C73">
        <v>-2.31190534803806</v>
      </c>
      <c r="D73" t="s">
        <v>25</v>
      </c>
      <c r="E73" t="s">
        <v>12</v>
      </c>
      <c r="F73">
        <v>-221734.84193033</v>
      </c>
      <c r="G73">
        <v>36174</v>
      </c>
      <c r="H73">
        <v>34084</v>
      </c>
      <c r="I73">
        <v>30961</v>
      </c>
      <c r="J73">
        <v>23120</v>
      </c>
      <c r="K73">
        <v>13988</v>
      </c>
      <c r="L73" t="str">
        <f>VLOOKUP(E73,Segment!$A$1:$B$13,2,0)</f>
        <v>Low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7462-9BC7-46FD-8317-4D84FF4DA34D}">
  <dimension ref="A1:B13"/>
  <sheetViews>
    <sheetView workbookViewId="0">
      <selection sqref="A1:B13"/>
    </sheetView>
  </sheetViews>
  <sheetFormatPr defaultRowHeight="14.5" x14ac:dyDescent="0.35"/>
  <cols>
    <col min="1" max="1" width="18.453125" bestFit="1" customWidth="1"/>
    <col min="2" max="2" width="8" bestFit="1" customWidth="1"/>
  </cols>
  <sheetData>
    <row r="1" spans="1:2" x14ac:dyDescent="0.35">
      <c r="A1" s="4" t="s">
        <v>17</v>
      </c>
      <c r="B1" s="4" t="s">
        <v>30</v>
      </c>
    </row>
    <row r="2" spans="1:2" x14ac:dyDescent="0.35">
      <c r="A2" s="4" t="s">
        <v>12</v>
      </c>
      <c r="B2" s="4" t="s">
        <v>31</v>
      </c>
    </row>
    <row r="3" spans="1:2" x14ac:dyDescent="0.35">
      <c r="A3" s="4" t="s">
        <v>1</v>
      </c>
      <c r="B3" s="4" t="s">
        <v>31</v>
      </c>
    </row>
    <row r="4" spans="1:2" x14ac:dyDescent="0.35">
      <c r="A4" s="4" t="s">
        <v>2</v>
      </c>
      <c r="B4" s="4" t="s">
        <v>31</v>
      </c>
    </row>
    <row r="5" spans="1:2" x14ac:dyDescent="0.35">
      <c r="A5" s="4" t="s">
        <v>7</v>
      </c>
      <c r="B5" s="4" t="s">
        <v>32</v>
      </c>
    </row>
    <row r="6" spans="1:2" x14ac:dyDescent="0.35">
      <c r="A6" s="4" t="s">
        <v>9</v>
      </c>
      <c r="B6" s="4" t="s">
        <v>32</v>
      </c>
    </row>
    <row r="7" spans="1:2" x14ac:dyDescent="0.35">
      <c r="A7" s="4" t="s">
        <v>10</v>
      </c>
      <c r="B7" s="4" t="s">
        <v>32</v>
      </c>
    </row>
    <row r="8" spans="1:2" x14ac:dyDescent="0.35">
      <c r="A8" s="4" t="s">
        <v>3</v>
      </c>
      <c r="B8" s="4" t="s">
        <v>32</v>
      </c>
    </row>
    <row r="9" spans="1:2" x14ac:dyDescent="0.35">
      <c r="A9" s="4" t="s">
        <v>4</v>
      </c>
      <c r="B9" s="4" t="s">
        <v>33</v>
      </c>
    </row>
    <row r="10" spans="1:2" x14ac:dyDescent="0.35">
      <c r="A10" s="4" t="s">
        <v>5</v>
      </c>
      <c r="B10" s="4" t="s">
        <v>33</v>
      </c>
    </row>
    <row r="11" spans="1:2" x14ac:dyDescent="0.35">
      <c r="A11" s="4" t="s">
        <v>6</v>
      </c>
      <c r="B11" s="4" t="s">
        <v>33</v>
      </c>
    </row>
    <row r="12" spans="1:2" x14ac:dyDescent="0.35">
      <c r="A12" s="4" t="s">
        <v>8</v>
      </c>
      <c r="B12" s="4" t="s">
        <v>34</v>
      </c>
    </row>
    <row r="13" spans="1:2" x14ac:dyDescent="0.35">
      <c r="A13" s="4" t="s">
        <v>11</v>
      </c>
      <c r="B13" s="4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Apr90</vt:lpstr>
      <vt:lpstr>Apr120</vt:lpstr>
      <vt:lpstr>May90</vt:lpstr>
      <vt:lpstr>May120</vt:lpstr>
      <vt:lpstr>Jun90</vt:lpstr>
      <vt:lpstr>Jun120</vt:lpstr>
      <vt:lpstr>90_C+</vt:lpstr>
      <vt:lpstr>120_C</vt:lpstr>
      <vt:lpstr>Segment</vt:lpstr>
      <vt:lpstr>90_SB</vt:lpstr>
      <vt:lpstr>120_SB</vt:lpstr>
      <vt:lpstr>90_Seg</vt:lpstr>
      <vt:lpstr>90_120_Seg</vt:lpstr>
      <vt:lpstr>120_Seg</vt:lpstr>
      <vt:lpstr>VL&gt;90</vt:lpstr>
      <vt:lpstr>VL&gt;90_120</vt:lpstr>
      <vt:lpstr>VL&gt;120</vt:lpstr>
      <vt:lpstr>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Shahrukh, Mohammad (IN - Pune)</dc:creator>
  <cp:lastModifiedBy>Meher, Motilal</cp:lastModifiedBy>
  <dcterms:created xsi:type="dcterms:W3CDTF">2021-08-20T05:09:16Z</dcterms:created>
  <dcterms:modified xsi:type="dcterms:W3CDTF">2021-11-18T09:43:47Z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2021-08-20T05:09:17Z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7e73b5a2-e652-4fa6-bae7-054ada869277</vt:lpwstr>
  </property>
  <property fmtid="{D5CDD505-2E9C-101B-9397-08002B2CF9AE}" pid="8" name="MSIP_Label_ea60d57e-af5b-4752-ac57-3e4f28ca11dc_ContentBits">
    <vt:lpwstr>0</vt:lpwstr>
  </property>
</Properties>
</file>