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Config\"/>
    </mc:Choice>
  </mc:AlternateContent>
  <bookViews>
    <workbookView xWindow="0" yWindow="0" windowWidth="19200" windowHeight="8235"/>
  </bookViews>
  <sheets>
    <sheet name="config_actor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R33" i="1"/>
  <c r="Q33" i="1"/>
  <c r="P33" i="1"/>
  <c r="O33" i="1"/>
  <c r="N33" i="1"/>
  <c r="M33" i="1"/>
  <c r="K33" i="1"/>
  <c r="J33" i="1"/>
  <c r="I33" i="1"/>
  <c r="H33" i="1"/>
  <c r="G33" i="1"/>
  <c r="AH33" i="1" s="1"/>
  <c r="R32" i="1"/>
  <c r="Q32" i="1"/>
  <c r="P32" i="1"/>
  <c r="O32" i="1"/>
  <c r="N32" i="1"/>
  <c r="M32" i="1"/>
  <c r="K32" i="1"/>
  <c r="J32" i="1"/>
  <c r="I32" i="1"/>
  <c r="H32" i="1"/>
  <c r="G32" i="1"/>
  <c r="AH32" i="1" s="1"/>
  <c r="T31" i="1"/>
  <c r="R31" i="1"/>
  <c r="Q31" i="1"/>
  <c r="P31" i="1"/>
  <c r="O31" i="1"/>
  <c r="N31" i="1"/>
  <c r="M31" i="1"/>
  <c r="K31" i="1"/>
  <c r="J31" i="1"/>
  <c r="I31" i="1"/>
  <c r="H31" i="1"/>
  <c r="G31" i="1"/>
  <c r="AH31" i="1" s="1"/>
  <c r="R30" i="1"/>
  <c r="Q30" i="1"/>
  <c r="P30" i="1"/>
  <c r="O30" i="1"/>
  <c r="N30" i="1"/>
  <c r="M30" i="1"/>
  <c r="K30" i="1"/>
  <c r="J30" i="1"/>
  <c r="I30" i="1"/>
  <c r="H30" i="1"/>
  <c r="G30" i="1"/>
  <c r="AH30" i="1" s="1"/>
  <c r="T29" i="1"/>
  <c r="R29" i="1"/>
  <c r="Q29" i="1"/>
  <c r="P29" i="1"/>
  <c r="O29" i="1"/>
  <c r="N29" i="1"/>
  <c r="M29" i="1"/>
  <c r="K29" i="1"/>
  <c r="J29" i="1"/>
  <c r="I29" i="1"/>
  <c r="H29" i="1"/>
  <c r="G29" i="1"/>
  <c r="AH29" i="1" s="1"/>
  <c r="R28" i="1"/>
  <c r="Q28" i="1"/>
  <c r="P28" i="1"/>
  <c r="O28" i="1"/>
  <c r="N28" i="1"/>
  <c r="M28" i="1"/>
  <c r="K28" i="1"/>
  <c r="J28" i="1"/>
  <c r="I28" i="1"/>
  <c r="H28" i="1"/>
  <c r="G28" i="1"/>
  <c r="AH28" i="1" s="1"/>
  <c r="T27" i="1"/>
  <c r="R27" i="1"/>
  <c r="Q27" i="1"/>
  <c r="P27" i="1"/>
  <c r="O27" i="1"/>
  <c r="N27" i="1"/>
  <c r="M27" i="1"/>
  <c r="K27" i="1"/>
  <c r="J27" i="1"/>
  <c r="I27" i="1"/>
  <c r="H27" i="1"/>
  <c r="G27" i="1"/>
  <c r="AH27" i="1" s="1"/>
  <c r="R26" i="1"/>
  <c r="Q26" i="1"/>
  <c r="P26" i="1"/>
  <c r="O26" i="1"/>
  <c r="N26" i="1"/>
  <c r="M26" i="1"/>
  <c r="K26" i="1"/>
  <c r="J26" i="1"/>
  <c r="I26" i="1"/>
  <c r="H26" i="1"/>
  <c r="G26" i="1"/>
  <c r="AH26" i="1" s="1"/>
  <c r="T25" i="1"/>
  <c r="R25" i="1"/>
  <c r="Q25" i="1"/>
  <c r="P25" i="1"/>
  <c r="O25" i="1"/>
  <c r="N25" i="1"/>
  <c r="M25" i="1"/>
  <c r="K25" i="1"/>
  <c r="J25" i="1"/>
  <c r="I25" i="1"/>
  <c r="H25" i="1"/>
  <c r="G25" i="1"/>
  <c r="AH25" i="1" s="1"/>
  <c r="R24" i="1"/>
  <c r="Q24" i="1"/>
  <c r="P24" i="1"/>
  <c r="O24" i="1"/>
  <c r="N24" i="1"/>
  <c r="M24" i="1"/>
  <c r="K24" i="1"/>
  <c r="J24" i="1"/>
  <c r="I24" i="1"/>
  <c r="H24" i="1"/>
  <c r="G24" i="1"/>
  <c r="AH24" i="1" s="1"/>
  <c r="T23" i="1"/>
  <c r="R23" i="1"/>
  <c r="Q23" i="1"/>
  <c r="P23" i="1"/>
  <c r="O23" i="1"/>
  <c r="N23" i="1"/>
  <c r="M23" i="1"/>
  <c r="K23" i="1"/>
  <c r="J23" i="1"/>
  <c r="I23" i="1"/>
  <c r="H23" i="1"/>
  <c r="G23" i="1"/>
  <c r="AH23" i="1" s="1"/>
  <c r="R22" i="1"/>
  <c r="Q22" i="1"/>
  <c r="P22" i="1"/>
  <c r="O22" i="1"/>
  <c r="N22" i="1"/>
  <c r="M22" i="1"/>
  <c r="K22" i="1"/>
  <c r="J22" i="1"/>
  <c r="I22" i="1"/>
  <c r="H22" i="1"/>
  <c r="G22" i="1"/>
  <c r="AH22" i="1" s="1"/>
  <c r="T21" i="1"/>
  <c r="R21" i="1"/>
  <c r="Q21" i="1"/>
  <c r="P21" i="1"/>
  <c r="O21" i="1"/>
  <c r="N21" i="1"/>
  <c r="M21" i="1"/>
  <c r="K21" i="1"/>
  <c r="J21" i="1"/>
  <c r="I21" i="1"/>
  <c r="H21" i="1"/>
  <c r="G21" i="1"/>
  <c r="AH21" i="1" s="1"/>
  <c r="R20" i="1"/>
  <c r="Q20" i="1"/>
  <c r="P20" i="1"/>
  <c r="O20" i="1"/>
  <c r="N20" i="1"/>
  <c r="M20" i="1"/>
  <c r="K20" i="1"/>
  <c r="J20" i="1"/>
  <c r="I20" i="1"/>
  <c r="H20" i="1"/>
  <c r="G20" i="1"/>
  <c r="AH20" i="1" s="1"/>
  <c r="T19" i="1"/>
  <c r="R19" i="1"/>
  <c r="Q19" i="1"/>
  <c r="P19" i="1"/>
  <c r="O19" i="1"/>
  <c r="N19" i="1"/>
  <c r="M19" i="1"/>
  <c r="K19" i="1"/>
  <c r="J19" i="1"/>
  <c r="I19" i="1"/>
  <c r="H19" i="1"/>
  <c r="G19" i="1"/>
  <c r="AH19" i="1" s="1"/>
  <c r="R18" i="1"/>
  <c r="Q18" i="1"/>
  <c r="P18" i="1"/>
  <c r="O18" i="1"/>
  <c r="N18" i="1"/>
  <c r="M18" i="1"/>
  <c r="K18" i="1"/>
  <c r="J18" i="1"/>
  <c r="I18" i="1"/>
  <c r="H18" i="1"/>
  <c r="G18" i="1"/>
  <c r="AH18" i="1" s="1"/>
  <c r="T17" i="1"/>
  <c r="R17" i="1"/>
  <c r="Q17" i="1"/>
  <c r="P17" i="1"/>
  <c r="O17" i="1"/>
  <c r="N17" i="1"/>
  <c r="M17" i="1"/>
  <c r="K17" i="1"/>
  <c r="J17" i="1"/>
  <c r="I17" i="1"/>
  <c r="H17" i="1"/>
  <c r="G17" i="1"/>
  <c r="AH17" i="1" s="1"/>
  <c r="R16" i="1"/>
  <c r="Q16" i="1"/>
  <c r="P16" i="1"/>
  <c r="O16" i="1"/>
  <c r="N16" i="1"/>
  <c r="M16" i="1"/>
  <c r="K16" i="1"/>
  <c r="J16" i="1"/>
  <c r="I16" i="1"/>
  <c r="H16" i="1"/>
  <c r="G16" i="1"/>
  <c r="AH16" i="1" s="1"/>
  <c r="T15" i="1"/>
  <c r="R15" i="1"/>
  <c r="Q15" i="1"/>
  <c r="P15" i="1"/>
  <c r="O15" i="1"/>
  <c r="N15" i="1"/>
  <c r="M15" i="1"/>
  <c r="K15" i="1"/>
  <c r="J15" i="1"/>
  <c r="I15" i="1"/>
  <c r="H15" i="1"/>
  <c r="G15" i="1"/>
  <c r="AH15" i="1" s="1"/>
  <c r="R14" i="1"/>
  <c r="Q14" i="1"/>
  <c r="P14" i="1"/>
  <c r="O14" i="1"/>
  <c r="N14" i="1"/>
  <c r="M14" i="1"/>
  <c r="K14" i="1"/>
  <c r="J14" i="1"/>
  <c r="I14" i="1"/>
  <c r="H14" i="1"/>
  <c r="G14" i="1"/>
  <c r="AH14" i="1" s="1"/>
  <c r="T13" i="1"/>
  <c r="R13" i="1"/>
  <c r="Q13" i="1"/>
  <c r="P13" i="1"/>
  <c r="O13" i="1"/>
  <c r="N13" i="1"/>
  <c r="M13" i="1"/>
  <c r="K13" i="1"/>
  <c r="J13" i="1"/>
  <c r="I13" i="1"/>
  <c r="H13" i="1"/>
  <c r="G13" i="1"/>
  <c r="AH13" i="1" s="1"/>
  <c r="R12" i="1"/>
  <c r="Q12" i="1"/>
  <c r="P12" i="1"/>
  <c r="O12" i="1"/>
  <c r="N12" i="1"/>
  <c r="M12" i="1"/>
  <c r="K12" i="1"/>
  <c r="J12" i="1"/>
  <c r="I12" i="1"/>
  <c r="H12" i="1"/>
  <c r="G12" i="1"/>
  <c r="AH12" i="1" s="1"/>
  <c r="T11" i="1"/>
  <c r="R11" i="1"/>
  <c r="Q11" i="1"/>
  <c r="P11" i="1"/>
  <c r="O11" i="1"/>
  <c r="N11" i="1"/>
  <c r="M11" i="1"/>
  <c r="K11" i="1"/>
  <c r="J11" i="1"/>
  <c r="I11" i="1"/>
  <c r="H11" i="1"/>
  <c r="G11" i="1"/>
  <c r="AH11" i="1" s="1"/>
  <c r="R10" i="1"/>
  <c r="Q10" i="1"/>
  <c r="P10" i="1"/>
  <c r="O10" i="1"/>
  <c r="N10" i="1"/>
  <c r="M10" i="1"/>
  <c r="K10" i="1"/>
  <c r="J10" i="1"/>
  <c r="I10" i="1"/>
  <c r="H10" i="1"/>
  <c r="G10" i="1"/>
  <c r="AH10" i="1" s="1"/>
  <c r="T9" i="1"/>
  <c r="R9" i="1"/>
  <c r="Q9" i="1"/>
  <c r="P9" i="1"/>
  <c r="O9" i="1"/>
  <c r="N9" i="1"/>
  <c r="M9" i="1"/>
  <c r="K9" i="1"/>
  <c r="J9" i="1"/>
  <c r="I9" i="1"/>
  <c r="H9" i="1"/>
  <c r="G9" i="1"/>
  <c r="AH9" i="1" s="1"/>
  <c r="R8" i="1"/>
  <c r="Q8" i="1"/>
  <c r="P8" i="1"/>
  <c r="O8" i="1"/>
  <c r="N8" i="1"/>
  <c r="M8" i="1"/>
  <c r="K8" i="1"/>
  <c r="J8" i="1"/>
  <c r="I8" i="1"/>
  <c r="H8" i="1"/>
  <c r="G8" i="1"/>
  <c r="AH8" i="1" s="1"/>
  <c r="T7" i="1"/>
  <c r="R7" i="1"/>
  <c r="Q7" i="1"/>
  <c r="P7" i="1"/>
  <c r="O7" i="1"/>
  <c r="N7" i="1"/>
  <c r="M7" i="1"/>
  <c r="K7" i="1"/>
  <c r="J7" i="1"/>
  <c r="I7" i="1"/>
  <c r="H7" i="1"/>
  <c r="G7" i="1"/>
  <c r="AH7" i="1" s="1"/>
  <c r="R6" i="1"/>
  <c r="Q6" i="1"/>
  <c r="P6" i="1"/>
  <c r="O6" i="1"/>
  <c r="N6" i="1"/>
  <c r="M6" i="1"/>
  <c r="K6" i="1"/>
  <c r="J6" i="1"/>
  <c r="I6" i="1"/>
  <c r="H6" i="1"/>
  <c r="G6" i="1"/>
  <c r="AH6" i="1" s="1"/>
  <c r="U5" i="1"/>
  <c r="S5" i="1"/>
  <c r="R5" i="1"/>
  <c r="Q5" i="1"/>
  <c r="P5" i="1"/>
  <c r="O5" i="1"/>
  <c r="N5" i="1"/>
  <c r="M5" i="1"/>
  <c r="K5" i="1"/>
  <c r="V5" i="1" s="1"/>
  <c r="J5" i="1"/>
  <c r="I5" i="1"/>
  <c r="H5" i="1"/>
  <c r="G5" i="1"/>
  <c r="AH5" i="1" s="1"/>
  <c r="AH4" i="1"/>
  <c r="U4" i="1"/>
  <c r="S4" i="1"/>
  <c r="R4" i="1"/>
  <c r="Q4" i="1"/>
  <c r="P4" i="1"/>
  <c r="O4" i="1"/>
  <c r="N4" i="1"/>
  <c r="M4" i="1"/>
  <c r="K4" i="1"/>
  <c r="V4" i="1" s="1"/>
  <c r="J4" i="1"/>
  <c r="I4" i="1"/>
  <c r="H4" i="1"/>
  <c r="G4" i="1"/>
  <c r="AH3" i="1"/>
  <c r="U3" i="1"/>
  <c r="S3" i="1"/>
  <c r="R3" i="1"/>
  <c r="Q3" i="1"/>
  <c r="P3" i="1"/>
  <c r="O3" i="1"/>
  <c r="N3" i="1"/>
  <c r="M3" i="1"/>
  <c r="K3" i="1"/>
  <c r="V3" i="1" s="1"/>
  <c r="J3" i="1"/>
  <c r="I3" i="1"/>
  <c r="H3" i="1"/>
  <c r="G3" i="1"/>
  <c r="AH2" i="1"/>
  <c r="U2" i="1"/>
  <c r="S2" i="1"/>
  <c r="R2" i="1"/>
  <c r="Q2" i="1"/>
  <c r="P2" i="1"/>
  <c r="O2" i="1"/>
  <c r="N2" i="1"/>
  <c r="M2" i="1"/>
  <c r="K2" i="1"/>
  <c r="V2" i="1" s="1"/>
  <c r="J2" i="1"/>
  <c r="I2" i="1"/>
  <c r="H2" i="1"/>
  <c r="G2" i="1"/>
  <c r="U6" i="1" l="1"/>
  <c r="S6" i="1"/>
  <c r="V6" i="1"/>
  <c r="U8" i="1"/>
  <c r="S8" i="1"/>
  <c r="V8" i="1"/>
  <c r="U10" i="1"/>
  <c r="S10" i="1"/>
  <c r="V10" i="1"/>
  <c r="U12" i="1"/>
  <c r="S12" i="1"/>
  <c r="V12" i="1"/>
  <c r="U14" i="1"/>
  <c r="S14" i="1"/>
  <c r="V14" i="1"/>
  <c r="U16" i="1"/>
  <c r="S16" i="1"/>
  <c r="V16" i="1"/>
  <c r="U18" i="1"/>
  <c r="S18" i="1"/>
  <c r="V18" i="1"/>
  <c r="U20" i="1"/>
  <c r="S20" i="1"/>
  <c r="V20" i="1"/>
  <c r="U22" i="1"/>
  <c r="S22" i="1"/>
  <c r="V22" i="1"/>
  <c r="U24" i="1"/>
  <c r="S24" i="1"/>
  <c r="V24" i="1"/>
  <c r="U26" i="1"/>
  <c r="S26" i="1"/>
  <c r="V26" i="1"/>
  <c r="U28" i="1"/>
  <c r="S28" i="1"/>
  <c r="V28" i="1"/>
  <c r="U30" i="1"/>
  <c r="S30" i="1"/>
  <c r="V30" i="1"/>
  <c r="U32" i="1"/>
  <c r="S32" i="1"/>
  <c r="V32" i="1"/>
  <c r="T2" i="1"/>
  <c r="T3" i="1"/>
  <c r="T4" i="1"/>
  <c r="T5" i="1"/>
  <c r="T6" i="1"/>
  <c r="U7" i="1"/>
  <c r="S7" i="1"/>
  <c r="V7" i="1"/>
  <c r="T8" i="1"/>
  <c r="U9" i="1"/>
  <c r="S9" i="1"/>
  <c r="V9" i="1"/>
  <c r="T10" i="1"/>
  <c r="U11" i="1"/>
  <c r="S11" i="1"/>
  <c r="V11" i="1"/>
  <c r="T12" i="1"/>
  <c r="U13" i="1"/>
  <c r="S13" i="1"/>
  <c r="V13" i="1"/>
  <c r="T14" i="1"/>
  <c r="U15" i="1"/>
  <c r="S15" i="1"/>
  <c r="V15" i="1"/>
  <c r="T16" i="1"/>
  <c r="U17" i="1"/>
  <c r="S17" i="1"/>
  <c r="V17" i="1"/>
  <c r="T18" i="1"/>
  <c r="U19" i="1"/>
  <c r="S19" i="1"/>
  <c r="V19" i="1"/>
  <c r="T20" i="1"/>
  <c r="U21" i="1"/>
  <c r="S21" i="1"/>
  <c r="V21" i="1"/>
  <c r="T22" i="1"/>
  <c r="U23" i="1"/>
  <c r="S23" i="1"/>
  <c r="V23" i="1"/>
  <c r="T24" i="1"/>
  <c r="U25" i="1"/>
  <c r="S25" i="1"/>
  <c r="V25" i="1"/>
  <c r="T26" i="1"/>
  <c r="U27" i="1"/>
  <c r="S27" i="1"/>
  <c r="V27" i="1"/>
  <c r="T28" i="1"/>
  <c r="U29" i="1"/>
  <c r="S29" i="1"/>
  <c r="V29" i="1"/>
  <c r="T30" i="1"/>
  <c r="U31" i="1"/>
  <c r="S31" i="1"/>
  <c r="V31" i="1"/>
  <c r="T32" i="1"/>
  <c r="U33" i="1"/>
  <c r="S33" i="1"/>
  <c r="V33" i="1"/>
</calcChain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护盾类型
没有护盾属性 = 0,
先使用护盾再使用生命 = 1,
先使用生命再使用护盾 = 2,
填写类型：0-2整数
</t>
        </r>
      </text>
    </comment>
  </commentList>
</comments>
</file>

<file path=xl/sharedStrings.xml><?xml version="1.0" encoding="utf-8"?>
<sst xmlns="http://schemas.openxmlformats.org/spreadsheetml/2006/main" count="68" uniqueCount="68">
  <si>
    <t>ID</t>
    <phoneticPr fontId="3" type="noConversion"/>
  </si>
  <si>
    <t>Name</t>
    <phoneticPr fontId="3" type="noConversion"/>
  </si>
  <si>
    <t>Description</t>
  </si>
  <si>
    <t>Texture</t>
  </si>
  <si>
    <t>Model</t>
  </si>
  <si>
    <t>Nationality</t>
    <phoneticPr fontId="3" type="noConversion"/>
  </si>
  <si>
    <t>Color</t>
  </si>
  <si>
    <t>Quality</t>
  </si>
  <si>
    <t>LV</t>
    <phoneticPr fontId="3" type="noConversion"/>
  </si>
  <si>
    <t>L1MainAttribute</t>
  </si>
  <si>
    <t>Power</t>
  </si>
  <si>
    <t>Physique</t>
  </si>
  <si>
    <t>EnableWeaponTypes</t>
  </si>
  <si>
    <t>HP</t>
  </si>
  <si>
    <t>AP</t>
  </si>
  <si>
    <t>PhysicsDEF</t>
  </si>
  <si>
    <t>MagicDEf</t>
  </si>
  <si>
    <t>Speed</t>
  </si>
  <si>
    <t>Hit</t>
    <phoneticPr fontId="3" type="noConversion"/>
  </si>
  <si>
    <t>CriticalDamge</t>
  </si>
  <si>
    <t>Heal</t>
  </si>
  <si>
    <t>BeHealed</t>
  </si>
  <si>
    <t>Broken</t>
    <phoneticPr fontId="3" type="noConversion"/>
  </si>
  <si>
    <t>SpecialAttribute</t>
  </si>
  <si>
    <t>ShieldType</t>
  </si>
  <si>
    <t>技能还未进行设计</t>
    <phoneticPr fontId="3" type="noConversion"/>
  </si>
  <si>
    <t>孙策</t>
  </si>
  <si>
    <t>周瑜</t>
  </si>
  <si>
    <t>甘宁</t>
  </si>
  <si>
    <t>陆逊</t>
  </si>
  <si>
    <t>吕蒙</t>
  </si>
  <si>
    <t>太史慈</t>
  </si>
  <si>
    <t>周泰</t>
  </si>
  <si>
    <t>凌统</t>
  </si>
  <si>
    <t>典韦</t>
  </si>
  <si>
    <t>司马懿</t>
  </si>
  <si>
    <t>郭嘉</t>
  </si>
  <si>
    <t>许褚</t>
  </si>
  <si>
    <t>张辽</t>
  </si>
  <si>
    <t>夏侯惇</t>
  </si>
  <si>
    <t>夏侯渊</t>
  </si>
  <si>
    <t>荀彧</t>
  </si>
  <si>
    <t>赵云</t>
  </si>
  <si>
    <t>诸葛亮</t>
  </si>
  <si>
    <t>关羽</t>
  </si>
  <si>
    <t>马超</t>
  </si>
  <si>
    <t>庞统</t>
  </si>
  <si>
    <t>张飞</t>
  </si>
  <si>
    <t>黄忠</t>
  </si>
  <si>
    <t>姜维</t>
  </si>
  <si>
    <t>吕布</t>
  </si>
  <si>
    <t>左慈</t>
  </si>
  <si>
    <t>贾诩</t>
  </si>
  <si>
    <t>貂蝉</t>
  </si>
  <si>
    <t>于吉</t>
  </si>
  <si>
    <t>张角</t>
  </si>
  <si>
    <t>文丑</t>
  </si>
  <si>
    <t>颜良</t>
  </si>
  <si>
    <t>Icon</t>
    <phoneticPr fontId="3" type="noConversion"/>
  </si>
  <si>
    <t>Profession</t>
    <phoneticPr fontId="3" type="noConversion"/>
  </si>
  <si>
    <t>Sex</t>
    <phoneticPr fontId="3" type="noConversion"/>
  </si>
  <si>
    <t>IQ</t>
    <phoneticPr fontId="3" type="noConversion"/>
  </si>
  <si>
    <t>Agile</t>
    <phoneticPr fontId="3" type="noConversion"/>
  </si>
  <si>
    <t>Dodge</t>
    <phoneticPr fontId="3" type="noConversion"/>
  </si>
  <si>
    <t>Critical</t>
    <phoneticPr fontId="3" type="noConversion"/>
  </si>
  <si>
    <t>OpposeCritical</t>
    <phoneticPr fontId="3" type="noConversion"/>
  </si>
  <si>
    <t>CriticalDamgeCounteract</t>
    <phoneticPr fontId="3" type="noConversion"/>
  </si>
  <si>
    <t>Block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</si>
</sst>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;[Red]\-0\ "/>
  </numFmts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0" fontId="1" fillId="2" borderId="1" xfId="1" applyAlignment="1"/>
    <xf numFmtId="0" fontId="4" fillId="0" borderId="0" xfId="2" applyFill="1" applyAlignment="1">
      <alignment horizontal="left" vertical="center"/>
    </xf>
    <xf numFmtId="0" fontId="4" fillId="0" borderId="0" xfId="2" applyFill="1" applyAlignment="1">
      <alignment horizontal="left" vertical="center" wrapText="1"/>
    </xf>
    <xf numFmtId="0" fontId="4" fillId="0" borderId="0" xfId="2" applyFont="1" applyFill="1" applyAlignment="1">
      <alignment horizontal="left" vertical="center" wrapText="1"/>
    </xf>
    <xf numFmtId="0" fontId="4" fillId="0" borderId="0" xfId="2" applyFont="1" applyFill="1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常规" xfId="0" builtinId="0"/>
    <cellStyle name="常规 3" xfId="2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ng/Documents/GitHub/NewPhoenix/Document/&#27494;&#23558;&#25216;&#33021;&#21450;&#26187;&#21319;&#36164;&#361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阶段"/>
      <sheetName val="actor角色表"/>
      <sheetName val="天气"/>
      <sheetName val="永久性通用被动"/>
      <sheetName val="条件性通用被动"/>
      <sheetName val="战斗公式"/>
      <sheetName val="debuff"/>
      <sheetName val="buff"/>
      <sheetName val="备份"/>
    </sheetNames>
    <sheetDataSet>
      <sheetData sheetId="0">
        <row r="1">
          <cell r="B1" t="str">
            <v>姓名</v>
          </cell>
          <cell r="C1" t="str">
            <v>性别</v>
          </cell>
          <cell r="D1" t="str">
            <v>人物特点</v>
          </cell>
          <cell r="E1" t="str">
            <v>职业</v>
          </cell>
          <cell r="F1" t="str">
            <v>品质</v>
          </cell>
          <cell r="G1" t="str">
            <v>国籍</v>
          </cell>
          <cell r="H1" t="str">
            <v>主属性</v>
          </cell>
          <cell r="I1" t="str">
            <v>力量</v>
          </cell>
          <cell r="J1" t="str">
            <v>智力</v>
          </cell>
          <cell r="K1" t="str">
            <v>敏捷</v>
          </cell>
          <cell r="L1" t="str">
            <v>体质</v>
          </cell>
          <cell r="M1" t="str">
            <v>总属性</v>
          </cell>
          <cell r="N1" t="str">
            <v>武器1</v>
          </cell>
          <cell r="O1" t="str">
            <v>武器2</v>
          </cell>
        </row>
        <row r="2">
          <cell r="B2" t="str">
            <v>孙策</v>
          </cell>
          <cell r="C2" t="str">
            <v>男</v>
          </cell>
          <cell r="D2" t="str">
            <v>残血觉醒，效果强力，单秒收人头，吴国小光环</v>
          </cell>
          <cell r="E2" t="str">
            <v>七杀</v>
          </cell>
          <cell r="F2" t="str">
            <v>7星</v>
          </cell>
          <cell r="G2" t="str">
            <v>吴</v>
          </cell>
          <cell r="H2" t="str">
            <v>力量</v>
          </cell>
          <cell r="I2">
            <v>96</v>
          </cell>
          <cell r="J2">
            <v>76</v>
          </cell>
          <cell r="K2">
            <v>94</v>
          </cell>
          <cell r="L2">
            <v>88</v>
          </cell>
          <cell r="M2">
            <v>354</v>
          </cell>
          <cell r="N2" t="str">
            <v>穿刺</v>
          </cell>
          <cell r="O2" t="str">
            <v>短兵</v>
          </cell>
        </row>
        <row r="3">
          <cell r="B3" t="str">
            <v>周瑜</v>
          </cell>
          <cell r="C3" t="str">
            <v>男</v>
          </cell>
          <cell r="D3" t="str">
            <v>群攻群疗，灼烧叠加，大风天气专家，召唤</v>
          </cell>
          <cell r="E3" t="str">
            <v>贪狼</v>
          </cell>
          <cell r="F3" t="str">
            <v>7星</v>
          </cell>
          <cell r="G3" t="str">
            <v>吴</v>
          </cell>
          <cell r="H3" t="str">
            <v>智力</v>
          </cell>
          <cell r="I3">
            <v>84</v>
          </cell>
          <cell r="J3">
            <v>98</v>
          </cell>
          <cell r="K3">
            <v>89</v>
          </cell>
          <cell r="L3">
            <v>82</v>
          </cell>
          <cell r="M3">
            <v>353</v>
          </cell>
          <cell r="N3" t="str">
            <v>法术</v>
          </cell>
          <cell r="O3" t="str">
            <v>短兵</v>
          </cell>
        </row>
        <row r="4">
          <cell r="B4" t="str">
            <v>甘宁</v>
          </cell>
          <cell r="C4" t="str">
            <v>男</v>
          </cell>
          <cell r="D4" t="str">
            <v>短兵肉，高格挡反击；远射高输出，克破军</v>
          </cell>
          <cell r="E4" t="str">
            <v>七杀</v>
          </cell>
          <cell r="F4" t="str">
            <v>6星</v>
          </cell>
          <cell r="G4" t="str">
            <v>吴</v>
          </cell>
          <cell r="H4" t="str">
            <v>体质</v>
          </cell>
          <cell r="I4">
            <v>96</v>
          </cell>
          <cell r="J4">
            <v>82</v>
          </cell>
          <cell r="K4">
            <v>92</v>
          </cell>
          <cell r="L4">
            <v>94</v>
          </cell>
          <cell r="M4">
            <v>364</v>
          </cell>
          <cell r="N4" t="str">
            <v>短兵</v>
          </cell>
          <cell r="O4" t="str">
            <v>远射</v>
          </cell>
        </row>
        <row r="5">
          <cell r="B5" t="str">
            <v>陆逊</v>
          </cell>
          <cell r="C5" t="str">
            <v>男</v>
          </cell>
          <cell r="D5" t="str">
            <v>火烧一切，召唤</v>
          </cell>
          <cell r="E5" t="str">
            <v>贪狼</v>
          </cell>
          <cell r="F5" t="str">
            <v>6星</v>
          </cell>
          <cell r="G5" t="str">
            <v>吴</v>
          </cell>
          <cell r="H5" t="str">
            <v>智力</v>
          </cell>
          <cell r="I5">
            <v>72</v>
          </cell>
          <cell r="J5">
            <v>97</v>
          </cell>
          <cell r="K5">
            <v>93</v>
          </cell>
          <cell r="L5">
            <v>88</v>
          </cell>
          <cell r="M5">
            <v>350</v>
          </cell>
          <cell r="N5" t="str">
            <v>法术</v>
          </cell>
          <cell r="O5" t="str">
            <v>短兵</v>
          </cell>
        </row>
        <row r="6">
          <cell r="B6" t="str">
            <v>吕蒙</v>
          </cell>
          <cell r="C6" t="str">
            <v>男</v>
          </cell>
          <cell r="D6" t="str">
            <v>持续回合越久越强力，前期输出薄弱，召唤</v>
          </cell>
          <cell r="E6" t="str">
            <v>破军</v>
          </cell>
          <cell r="F6" t="str">
            <v>6星</v>
          </cell>
          <cell r="G6" t="str">
            <v>吴</v>
          </cell>
          <cell r="H6" t="str">
            <v>敏捷</v>
          </cell>
          <cell r="I6">
            <v>90</v>
          </cell>
          <cell r="J6">
            <v>90</v>
          </cell>
          <cell r="K6">
            <v>90</v>
          </cell>
          <cell r="L6">
            <v>90</v>
          </cell>
          <cell r="M6">
            <v>360</v>
          </cell>
          <cell r="N6" t="str">
            <v>法术</v>
          </cell>
          <cell r="O6" t="str">
            <v>短兵</v>
          </cell>
        </row>
        <row r="7">
          <cell r="B7" t="str">
            <v>太史慈</v>
          </cell>
          <cell r="C7" t="str">
            <v>男</v>
          </cell>
          <cell r="D7" t="str">
            <v>远射群伤，短兵连击，输出位</v>
          </cell>
          <cell r="E7" t="str">
            <v>七杀</v>
          </cell>
          <cell r="F7" t="str">
            <v>6星</v>
          </cell>
          <cell r="G7" t="str">
            <v>吴</v>
          </cell>
          <cell r="H7" t="str">
            <v>敏捷</v>
          </cell>
          <cell r="N7" t="str">
            <v>远射</v>
          </cell>
          <cell r="O7" t="str">
            <v>短兵</v>
          </cell>
        </row>
        <row r="8">
          <cell r="B8" t="str">
            <v>周泰</v>
          </cell>
          <cell r="C8" t="str">
            <v>男</v>
          </cell>
          <cell r="D8" t="str">
            <v>死亡出盾，纯肉，防高，压血</v>
          </cell>
          <cell r="E8" t="str">
            <v>破军</v>
          </cell>
          <cell r="F8" t="str">
            <v>6星</v>
          </cell>
          <cell r="G8" t="str">
            <v>吴</v>
          </cell>
          <cell r="H8" t="str">
            <v>体质</v>
          </cell>
          <cell r="I8">
            <v>92</v>
          </cell>
          <cell r="J8">
            <v>70</v>
          </cell>
          <cell r="K8">
            <v>80</v>
          </cell>
          <cell r="L8">
            <v>98</v>
          </cell>
          <cell r="M8">
            <v>340</v>
          </cell>
          <cell r="N8" t="str">
            <v>粉碎</v>
          </cell>
          <cell r="O8" t="str">
            <v>穿刺</v>
          </cell>
        </row>
        <row r="9">
          <cell r="B9" t="str">
            <v>凌统</v>
          </cell>
          <cell r="C9" t="str">
            <v>男</v>
          </cell>
          <cell r="D9" t="str">
            <v>射手，几率触发多次打击，高速度，吴国第一速度</v>
          </cell>
          <cell r="E9" t="str">
            <v>破军</v>
          </cell>
          <cell r="F9" t="str">
            <v>6星</v>
          </cell>
          <cell r="G9" t="str">
            <v>吴</v>
          </cell>
          <cell r="H9" t="str">
            <v>敏捷</v>
          </cell>
          <cell r="M9">
            <v>0</v>
          </cell>
          <cell r="N9" t="str">
            <v>远射</v>
          </cell>
        </row>
        <row r="10">
          <cell r="B10" t="str">
            <v>黄盖</v>
          </cell>
          <cell r="D10" t="str">
            <v>高血反伤</v>
          </cell>
          <cell r="E10" t="str">
            <v>破军</v>
          </cell>
          <cell r="F10" t="str">
            <v>5星</v>
          </cell>
          <cell r="G10" t="str">
            <v>吴</v>
          </cell>
          <cell r="H10" t="str">
            <v>体质</v>
          </cell>
          <cell r="M10">
            <v>0</v>
          </cell>
          <cell r="N10" t="str">
            <v>粉碎</v>
          </cell>
          <cell r="O10" t="str">
            <v>短兵</v>
          </cell>
        </row>
        <row r="11">
          <cell r="B11" t="str">
            <v>鲁肃</v>
          </cell>
          <cell r="D11" t="str">
            <v>治疗，减少自身伤害，召唤</v>
          </cell>
          <cell r="E11" t="str">
            <v>贪狼</v>
          </cell>
          <cell r="F11" t="str">
            <v>5星</v>
          </cell>
          <cell r="G11" t="str">
            <v>吴</v>
          </cell>
          <cell r="H11" t="str">
            <v>智力</v>
          </cell>
          <cell r="N11" t="str">
            <v>法术</v>
          </cell>
        </row>
        <row r="12">
          <cell r="B12" t="str">
            <v>张昭</v>
          </cell>
          <cell r="D12" t="str">
            <v>辅助带减益，克贪狼</v>
          </cell>
          <cell r="E12" t="str">
            <v>贪狼</v>
          </cell>
          <cell r="F12" t="str">
            <v>5星</v>
          </cell>
          <cell r="G12" t="str">
            <v>吴</v>
          </cell>
          <cell r="H12" t="str">
            <v>智力</v>
          </cell>
          <cell r="N12" t="str">
            <v>法术</v>
          </cell>
        </row>
        <row r="13">
          <cell r="B13" t="str">
            <v>大乔</v>
          </cell>
          <cell r="D13" t="str">
            <v>锤主控制，法术生七杀</v>
          </cell>
          <cell r="E13" t="str">
            <v>七杀</v>
          </cell>
          <cell r="F13" t="str">
            <v>5星</v>
          </cell>
          <cell r="G13" t="str">
            <v>吴</v>
          </cell>
          <cell r="H13" t="str">
            <v>力量</v>
          </cell>
          <cell r="N13" t="str">
            <v>法术</v>
          </cell>
          <cell r="O13" t="str">
            <v>粉碎</v>
          </cell>
        </row>
        <row r="14">
          <cell r="B14" t="str">
            <v>小乔</v>
          </cell>
          <cell r="D14" t="str">
            <v>增益，生贪狼</v>
          </cell>
          <cell r="E14" t="str">
            <v>贪狼</v>
          </cell>
          <cell r="F14" t="str">
            <v>5星</v>
          </cell>
          <cell r="G14" t="str">
            <v>吴</v>
          </cell>
          <cell r="H14" t="str">
            <v>智力</v>
          </cell>
          <cell r="N14" t="str">
            <v>法术</v>
          </cell>
          <cell r="O14" t="str">
            <v>治疗</v>
          </cell>
        </row>
        <row r="15">
          <cell r="B15" t="str">
            <v>孙权</v>
          </cell>
          <cell r="D15" t="str">
            <v>吴国大光环，灵魂锁链</v>
          </cell>
          <cell r="E15" t="str">
            <v>破军</v>
          </cell>
          <cell r="F15" t="str">
            <v>5星</v>
          </cell>
          <cell r="G15" t="str">
            <v>吴</v>
          </cell>
          <cell r="H15" t="str">
            <v>体质</v>
          </cell>
          <cell r="M15">
            <v>0</v>
          </cell>
          <cell r="N15" t="str">
            <v>短兵</v>
          </cell>
          <cell r="O15" t="str">
            <v>法术</v>
          </cell>
        </row>
        <row r="16">
          <cell r="B16" t="str">
            <v>孙尚香</v>
          </cell>
          <cell r="D16" t="str">
            <v>双人回复，输出带破甲，克七杀</v>
          </cell>
          <cell r="E16" t="str">
            <v>破军</v>
          </cell>
          <cell r="F16" t="str">
            <v>5星</v>
          </cell>
          <cell r="G16" t="str">
            <v>吴</v>
          </cell>
          <cell r="H16" t="str">
            <v>敏捷</v>
          </cell>
          <cell r="M16">
            <v>0</v>
          </cell>
          <cell r="N16" t="str">
            <v>远射</v>
          </cell>
          <cell r="O16" t="str">
            <v>短兵</v>
          </cell>
        </row>
        <row r="17">
          <cell r="B17" t="str">
            <v>程普</v>
          </cell>
          <cell r="D17" t="str">
            <v>标准战士，生破军</v>
          </cell>
          <cell r="E17" t="str">
            <v>破军</v>
          </cell>
          <cell r="F17" t="str">
            <v>5星</v>
          </cell>
          <cell r="G17" t="str">
            <v>吴</v>
          </cell>
          <cell r="H17" t="str">
            <v>力量</v>
          </cell>
          <cell r="M17">
            <v>0</v>
          </cell>
          <cell r="N17" t="str">
            <v>穿刺</v>
          </cell>
        </row>
        <row r="18">
          <cell r="B18" t="str">
            <v>典韦</v>
          </cell>
          <cell r="C18" t="str">
            <v>男</v>
          </cell>
          <cell r="D18" t="str">
            <v>高格挡，死亡出盾</v>
          </cell>
          <cell r="E18" t="str">
            <v>破军</v>
          </cell>
          <cell r="F18" t="str">
            <v>7星</v>
          </cell>
          <cell r="G18" t="str">
            <v>魏</v>
          </cell>
          <cell r="H18" t="str">
            <v>体质</v>
          </cell>
          <cell r="I18">
            <v>99</v>
          </cell>
          <cell r="J18">
            <v>75</v>
          </cell>
          <cell r="K18">
            <v>87</v>
          </cell>
          <cell r="L18">
            <v>100</v>
          </cell>
          <cell r="M18">
            <v>361</v>
          </cell>
          <cell r="N18" t="str">
            <v>粉碎</v>
          </cell>
          <cell r="O18" t="str">
            <v>短兵</v>
          </cell>
        </row>
        <row r="19">
          <cell r="B19" t="str">
            <v>司马懿</v>
          </cell>
          <cell r="C19" t="str">
            <v>男</v>
          </cell>
          <cell r="D19" t="str">
            <v>单点击破，沙暴天气专家，收人头刷cd，法术兵器回复法力，永动机；短兵回复生命，靠普攻</v>
          </cell>
          <cell r="E19" t="str">
            <v>贪狼</v>
          </cell>
          <cell r="F19" t="str">
            <v>7星</v>
          </cell>
          <cell r="G19" t="str">
            <v>魏</v>
          </cell>
          <cell r="H19" t="str">
            <v>智力</v>
          </cell>
          <cell r="I19">
            <v>72</v>
          </cell>
          <cell r="J19">
            <v>100</v>
          </cell>
          <cell r="K19">
            <v>92</v>
          </cell>
          <cell r="L19">
            <v>95</v>
          </cell>
          <cell r="M19">
            <v>359</v>
          </cell>
          <cell r="N19" t="str">
            <v>法术</v>
          </cell>
          <cell r="O19" t="str">
            <v>短兵</v>
          </cell>
        </row>
        <row r="20">
          <cell r="B20" t="str">
            <v>郭嘉</v>
          </cell>
          <cell r="C20" t="str">
            <v>男</v>
          </cell>
          <cell r="D20" t="str">
            <v>死亡自爆，先机技晕眩，控制</v>
          </cell>
          <cell r="E20" t="str">
            <v>贪狼</v>
          </cell>
          <cell r="F20" t="str">
            <v>6星</v>
          </cell>
          <cell r="G20" t="str">
            <v>魏</v>
          </cell>
          <cell r="H20" t="str">
            <v>智力</v>
          </cell>
          <cell r="I20">
            <v>70</v>
          </cell>
          <cell r="J20">
            <v>99</v>
          </cell>
          <cell r="K20">
            <v>94</v>
          </cell>
          <cell r="L20">
            <v>68</v>
          </cell>
          <cell r="M20">
            <v>331</v>
          </cell>
          <cell r="N20" t="str">
            <v>法术</v>
          </cell>
        </row>
        <row r="21">
          <cell r="B21" t="str">
            <v>许褚</v>
          </cell>
          <cell r="C21" t="str">
            <v>男</v>
          </cell>
          <cell r="D21" t="str">
            <v>速度很慢，开局减伤，高伤害，面积伤害</v>
          </cell>
          <cell r="E21" t="str">
            <v>七杀</v>
          </cell>
          <cell r="F21" t="str">
            <v>6星</v>
          </cell>
          <cell r="G21" t="str">
            <v>魏</v>
          </cell>
          <cell r="H21" t="str">
            <v>体质</v>
          </cell>
          <cell r="I21">
            <v>98</v>
          </cell>
          <cell r="J21">
            <v>66</v>
          </cell>
          <cell r="K21">
            <v>72</v>
          </cell>
          <cell r="L21">
            <v>99</v>
          </cell>
          <cell r="M21">
            <v>335</v>
          </cell>
          <cell r="N21" t="str">
            <v>粉碎</v>
          </cell>
        </row>
        <row r="22">
          <cell r="B22" t="str">
            <v>张辽</v>
          </cell>
          <cell r="C22" t="str">
            <v>男</v>
          </cell>
          <cell r="D22" t="str">
            <v>稳定输出，可横排可竖排，生破军</v>
          </cell>
          <cell r="E22" t="str">
            <v>破军</v>
          </cell>
          <cell r="F22" t="str">
            <v>6星</v>
          </cell>
          <cell r="G22" t="str">
            <v>魏</v>
          </cell>
          <cell r="H22" t="str">
            <v>力量</v>
          </cell>
          <cell r="I22">
            <v>95</v>
          </cell>
          <cell r="J22">
            <v>89</v>
          </cell>
          <cell r="K22">
            <v>80</v>
          </cell>
          <cell r="L22">
            <v>95</v>
          </cell>
          <cell r="M22">
            <v>359</v>
          </cell>
          <cell r="N22" t="str">
            <v>横扫</v>
          </cell>
          <cell r="O22" t="str">
            <v>穿刺</v>
          </cell>
        </row>
        <row r="23">
          <cell r="B23" t="str">
            <v>夏侯惇</v>
          </cell>
          <cell r="C23" t="str">
            <v>男</v>
          </cell>
          <cell r="D23" t="str">
            <v>命中较低，暴击伤害高，格挡后反击暴击高</v>
          </cell>
          <cell r="E23" t="str">
            <v>七杀</v>
          </cell>
          <cell r="F23" t="str">
            <v>6星</v>
          </cell>
          <cell r="G23" t="str">
            <v>魏</v>
          </cell>
          <cell r="H23" t="str">
            <v>力量</v>
          </cell>
          <cell r="N23" t="str">
            <v>穿刺</v>
          </cell>
        </row>
        <row r="24">
          <cell r="B24" t="str">
            <v>夏侯渊</v>
          </cell>
          <cell r="C24" t="str">
            <v>男</v>
          </cell>
          <cell r="D24" t="str">
            <v>远程高伤害克破军，魏国第一速度</v>
          </cell>
          <cell r="E24" t="str">
            <v>七杀</v>
          </cell>
          <cell r="F24" t="str">
            <v>6星</v>
          </cell>
          <cell r="G24" t="str">
            <v>魏</v>
          </cell>
          <cell r="H24" t="str">
            <v>敏捷</v>
          </cell>
          <cell r="N24" t="str">
            <v>远射</v>
          </cell>
          <cell r="O24" t="str">
            <v>横扫</v>
          </cell>
        </row>
        <row r="25">
          <cell r="B25" t="str">
            <v>荀彧</v>
          </cell>
          <cell r="C25" t="str">
            <v>男</v>
          </cell>
          <cell r="D25" t="str">
            <v>治疗，生贪狼</v>
          </cell>
          <cell r="E25" t="str">
            <v>贪狼</v>
          </cell>
          <cell r="F25" t="str">
            <v>6星</v>
          </cell>
          <cell r="G25" t="str">
            <v>魏</v>
          </cell>
          <cell r="H25" t="str">
            <v>智力</v>
          </cell>
          <cell r="N25" t="str">
            <v>法术</v>
          </cell>
          <cell r="O25" t="str">
            <v>治疗</v>
          </cell>
        </row>
        <row r="26">
          <cell r="B26" t="str">
            <v>曹操</v>
          </cell>
          <cell r="D26" t="str">
            <v>高血，魏国大光环</v>
          </cell>
          <cell r="E26" t="str">
            <v>破军</v>
          </cell>
          <cell r="F26" t="str">
            <v>5星</v>
          </cell>
          <cell r="G26" t="str">
            <v>魏</v>
          </cell>
          <cell r="H26" t="str">
            <v>体质</v>
          </cell>
          <cell r="M26">
            <v>0</v>
          </cell>
          <cell r="N26" t="str">
            <v>短兵</v>
          </cell>
        </row>
        <row r="27">
          <cell r="B27" t="str">
            <v>张合</v>
          </cell>
          <cell r="D27" t="str">
            <v>单点击破，高暴击率，克七杀</v>
          </cell>
          <cell r="E27" t="str">
            <v>破军</v>
          </cell>
          <cell r="F27" t="str">
            <v>5星</v>
          </cell>
          <cell r="G27" t="str">
            <v>魏</v>
          </cell>
          <cell r="H27" t="str">
            <v>敏捷</v>
          </cell>
          <cell r="M27">
            <v>0</v>
          </cell>
          <cell r="N27" t="str">
            <v>穿刺</v>
          </cell>
          <cell r="O27" t="str">
            <v>远射</v>
          </cell>
        </row>
        <row r="28">
          <cell r="B28" t="str">
            <v>曹仁</v>
          </cell>
          <cell r="D28" t="str">
            <v>高防御，可无敌</v>
          </cell>
          <cell r="E28" t="str">
            <v>破军</v>
          </cell>
          <cell r="F28" t="str">
            <v>5星</v>
          </cell>
          <cell r="G28" t="str">
            <v>魏</v>
          </cell>
          <cell r="H28" t="str">
            <v>体质</v>
          </cell>
          <cell r="M28">
            <v>0</v>
          </cell>
          <cell r="N28" t="str">
            <v>短兵</v>
          </cell>
        </row>
        <row r="29">
          <cell r="B29" t="str">
            <v>荀攸</v>
          </cell>
          <cell r="D29" t="str">
            <v>先机技加全体速度，依赖法力</v>
          </cell>
          <cell r="E29" t="str">
            <v>贪狼</v>
          </cell>
          <cell r="F29" t="str">
            <v>5星</v>
          </cell>
          <cell r="G29" t="str">
            <v>魏</v>
          </cell>
          <cell r="H29" t="str">
            <v>智力</v>
          </cell>
          <cell r="N29" t="str">
            <v>法术</v>
          </cell>
        </row>
        <row r="30">
          <cell r="B30" t="str">
            <v>程昱</v>
          </cell>
          <cell r="D30" t="str">
            <v>随机AOE伤害，生七杀</v>
          </cell>
          <cell r="E30" t="str">
            <v>七杀</v>
          </cell>
          <cell r="F30" t="str">
            <v>5星</v>
          </cell>
          <cell r="G30" t="str">
            <v>魏</v>
          </cell>
          <cell r="H30" t="str">
            <v>智力</v>
          </cell>
          <cell r="N30" t="str">
            <v>法术</v>
          </cell>
        </row>
        <row r="31">
          <cell r="B31" t="str">
            <v>徐晃</v>
          </cell>
          <cell r="D31" t="str">
            <v>长驱直入，前几次攻击较高，先机技带破甲</v>
          </cell>
          <cell r="E31" t="str">
            <v>破军</v>
          </cell>
          <cell r="F31" t="str">
            <v>5星</v>
          </cell>
          <cell r="G31" t="str">
            <v>魏</v>
          </cell>
          <cell r="H31" t="str">
            <v>力量</v>
          </cell>
          <cell r="M31">
            <v>0</v>
          </cell>
          <cell r="N31" t="str">
            <v>粉碎</v>
          </cell>
          <cell r="O31" t="str">
            <v>横扫</v>
          </cell>
        </row>
        <row r="32">
          <cell r="B32" t="str">
            <v>曹丕</v>
          </cell>
          <cell r="D32" t="str">
            <v>魏国小光环，克贪狼</v>
          </cell>
          <cell r="E32" t="str">
            <v>七杀</v>
          </cell>
          <cell r="F32" t="str">
            <v>5星</v>
          </cell>
          <cell r="G32" t="str">
            <v>魏</v>
          </cell>
          <cell r="H32" t="str">
            <v>敏捷</v>
          </cell>
          <cell r="N32" t="str">
            <v>短兵</v>
          </cell>
          <cell r="O32" t="str">
            <v>远射</v>
          </cell>
        </row>
        <row r="33">
          <cell r="B33" t="str">
            <v>甄姬</v>
          </cell>
          <cell r="D33" t="str">
            <v>高闪避高速度，减益增益</v>
          </cell>
          <cell r="E33" t="str">
            <v>贪狼</v>
          </cell>
          <cell r="F33" t="str">
            <v>5星</v>
          </cell>
          <cell r="G33" t="str">
            <v>魏</v>
          </cell>
          <cell r="H33" t="str">
            <v>敏捷</v>
          </cell>
          <cell r="N33" t="str">
            <v>法术</v>
          </cell>
          <cell r="O33" t="str">
            <v>治疗</v>
          </cell>
        </row>
        <row r="34">
          <cell r="B34" t="str">
            <v>赵云</v>
          </cell>
          <cell r="C34" t="str">
            <v>男</v>
          </cell>
          <cell r="D34" t="str">
            <v>速度快，直线突击，受伤减CD，克破军</v>
          </cell>
          <cell r="E34" t="str">
            <v>破军</v>
          </cell>
          <cell r="F34" t="str">
            <v>7星</v>
          </cell>
          <cell r="G34" t="str">
            <v>蜀</v>
          </cell>
          <cell r="H34" t="str">
            <v>敏捷</v>
          </cell>
          <cell r="I34">
            <v>94</v>
          </cell>
          <cell r="J34">
            <v>86</v>
          </cell>
          <cell r="K34">
            <v>100</v>
          </cell>
          <cell r="L34">
            <v>90</v>
          </cell>
          <cell r="M34">
            <v>370</v>
          </cell>
          <cell r="N34" t="str">
            <v>穿刺</v>
          </cell>
          <cell r="O34" t="str">
            <v>短兵</v>
          </cell>
        </row>
        <row r="35">
          <cell r="B35" t="str">
            <v>诸葛亮</v>
          </cell>
          <cell r="C35" t="str">
            <v>男</v>
          </cell>
          <cell r="D35" t="str">
            <v>高闪避，面积伤害，大雾天气专家</v>
          </cell>
          <cell r="E35" t="str">
            <v>贪狼</v>
          </cell>
          <cell r="F35" t="str">
            <v>7星</v>
          </cell>
          <cell r="G35" t="str">
            <v>蜀</v>
          </cell>
          <cell r="H35" t="str">
            <v>智力</v>
          </cell>
          <cell r="I35">
            <v>66</v>
          </cell>
          <cell r="J35">
            <v>100</v>
          </cell>
          <cell r="K35">
            <v>90</v>
          </cell>
          <cell r="L35">
            <v>78</v>
          </cell>
          <cell r="M35">
            <v>334</v>
          </cell>
          <cell r="N35" t="str">
            <v>法术</v>
          </cell>
        </row>
        <row r="36">
          <cell r="B36" t="str">
            <v>关羽</v>
          </cell>
          <cell r="C36" t="str">
            <v>男</v>
          </cell>
          <cell r="D36" t="str">
            <v>点杀，死亡废掉一人</v>
          </cell>
          <cell r="E36" t="str">
            <v>破军</v>
          </cell>
          <cell r="F36" t="str">
            <v>6星</v>
          </cell>
          <cell r="G36" t="str">
            <v>蜀</v>
          </cell>
          <cell r="H36" t="str">
            <v>力量</v>
          </cell>
          <cell r="I36">
            <v>96</v>
          </cell>
          <cell r="J36">
            <v>88</v>
          </cell>
          <cell r="K36">
            <v>85</v>
          </cell>
          <cell r="L36">
            <v>90</v>
          </cell>
          <cell r="M36">
            <v>359</v>
          </cell>
          <cell r="N36" t="str">
            <v>横扫</v>
          </cell>
        </row>
        <row r="37">
          <cell r="B37" t="str">
            <v>马超</v>
          </cell>
          <cell r="C37" t="str">
            <v>男</v>
          </cell>
          <cell r="D37" t="str">
            <v>蜀国第一速度，先机技废掉对面一个</v>
          </cell>
          <cell r="E37" t="str">
            <v>七杀</v>
          </cell>
          <cell r="F37" t="str">
            <v>6星</v>
          </cell>
          <cell r="G37" t="str">
            <v>蜀</v>
          </cell>
          <cell r="H37" t="str">
            <v>敏捷</v>
          </cell>
          <cell r="I37">
            <v>92</v>
          </cell>
          <cell r="J37">
            <v>67</v>
          </cell>
          <cell r="K37">
            <v>99</v>
          </cell>
          <cell r="L37">
            <v>88</v>
          </cell>
          <cell r="M37">
            <v>346</v>
          </cell>
          <cell r="N37" t="str">
            <v>穿刺</v>
          </cell>
        </row>
        <row r="38">
          <cell r="B38" t="str">
            <v>庞统</v>
          </cell>
          <cell r="C38" t="str">
            <v>男</v>
          </cell>
          <cell r="D38" t="str">
            <v>连环伤害，克贪狼</v>
          </cell>
          <cell r="E38" t="str">
            <v>贪狼</v>
          </cell>
          <cell r="F38" t="str">
            <v>6星</v>
          </cell>
          <cell r="G38" t="str">
            <v>蜀</v>
          </cell>
          <cell r="H38" t="str">
            <v>智力</v>
          </cell>
          <cell r="I38">
            <v>72</v>
          </cell>
          <cell r="J38">
            <v>97</v>
          </cell>
          <cell r="K38">
            <v>80</v>
          </cell>
          <cell r="L38">
            <v>90</v>
          </cell>
          <cell r="M38">
            <v>339</v>
          </cell>
          <cell r="N38" t="str">
            <v>法术</v>
          </cell>
        </row>
        <row r="39">
          <cell r="B39" t="str">
            <v>张飞</v>
          </cell>
          <cell r="C39" t="str">
            <v>男</v>
          </cell>
          <cell r="D39" t="str">
            <v>横排减怒，克七杀</v>
          </cell>
          <cell r="E39" t="str">
            <v>七杀</v>
          </cell>
          <cell r="F39" t="str">
            <v>6星</v>
          </cell>
          <cell r="G39" t="str">
            <v>蜀</v>
          </cell>
          <cell r="H39" t="str">
            <v>力量</v>
          </cell>
          <cell r="I39">
            <v>99</v>
          </cell>
          <cell r="J39">
            <v>75</v>
          </cell>
          <cell r="K39">
            <v>83</v>
          </cell>
          <cell r="L39">
            <v>96</v>
          </cell>
          <cell r="M39">
            <v>353</v>
          </cell>
          <cell r="N39" t="str">
            <v>穿刺</v>
          </cell>
        </row>
        <row r="40">
          <cell r="B40" t="str">
            <v>黄忠</v>
          </cell>
          <cell r="C40" t="str">
            <v>男</v>
          </cell>
          <cell r="D40" t="str">
            <v>后排单点，高命中，高伤害</v>
          </cell>
          <cell r="E40" t="str">
            <v>七杀</v>
          </cell>
          <cell r="F40" t="str">
            <v>6星</v>
          </cell>
          <cell r="G40" t="str">
            <v>蜀</v>
          </cell>
          <cell r="H40" t="str">
            <v>敏捷</v>
          </cell>
          <cell r="N40" t="str">
            <v>远射</v>
          </cell>
          <cell r="O40" t="str">
            <v>横扫</v>
          </cell>
        </row>
        <row r="41">
          <cell r="B41" t="str">
            <v>姜维</v>
          </cell>
          <cell r="C41" t="str">
            <v>男</v>
          </cell>
          <cell r="D41" t="str">
            <v>伤害很高</v>
          </cell>
          <cell r="E41" t="str">
            <v>贪狼</v>
          </cell>
          <cell r="F41" t="str">
            <v>6星</v>
          </cell>
          <cell r="G41" t="str">
            <v>蜀</v>
          </cell>
          <cell r="H41" t="str">
            <v>敏捷</v>
          </cell>
          <cell r="N41" t="str">
            <v>穿刺</v>
          </cell>
          <cell r="O41" t="str">
            <v>法术</v>
          </cell>
        </row>
        <row r="42">
          <cell r="B42" t="str">
            <v>马岱</v>
          </cell>
          <cell r="D42" t="str">
            <v>告诉封疗</v>
          </cell>
          <cell r="E42" t="str">
            <v>七杀</v>
          </cell>
          <cell r="F42" t="str">
            <v>5星</v>
          </cell>
          <cell r="G42" t="str">
            <v>蜀</v>
          </cell>
          <cell r="H42" t="str">
            <v>力量</v>
          </cell>
          <cell r="N42" t="str">
            <v>横扫</v>
          </cell>
        </row>
        <row r="43">
          <cell r="B43" t="str">
            <v>魏延</v>
          </cell>
          <cell r="D43" t="str">
            <v>无限吸血</v>
          </cell>
          <cell r="E43" t="str">
            <v>七杀</v>
          </cell>
          <cell r="F43" t="str">
            <v>5星</v>
          </cell>
          <cell r="G43" t="str">
            <v>蜀</v>
          </cell>
          <cell r="H43" t="str">
            <v>体质</v>
          </cell>
          <cell r="N43" t="str">
            <v>横扫</v>
          </cell>
        </row>
        <row r="44">
          <cell r="B44" t="str">
            <v>黄月英</v>
          </cell>
          <cell r="D44" t="str">
            <v>生贪狼，控制</v>
          </cell>
          <cell r="E44" t="str">
            <v>贪狼</v>
          </cell>
          <cell r="F44" t="str">
            <v>5星</v>
          </cell>
          <cell r="G44" t="str">
            <v>蜀</v>
          </cell>
          <cell r="H44" t="str">
            <v>智力</v>
          </cell>
          <cell r="N44" t="str">
            <v>法术</v>
          </cell>
          <cell r="O44" t="str">
            <v>治疗</v>
          </cell>
        </row>
        <row r="45">
          <cell r="B45" t="str">
            <v>刘备</v>
          </cell>
          <cell r="D45" t="str">
            <v>生破军，蜀国大光环</v>
          </cell>
          <cell r="E45" t="str">
            <v>破军</v>
          </cell>
          <cell r="F45" t="str">
            <v>5星</v>
          </cell>
          <cell r="G45" t="str">
            <v>蜀</v>
          </cell>
          <cell r="H45" t="str">
            <v>敏捷</v>
          </cell>
          <cell r="M45">
            <v>0</v>
          </cell>
          <cell r="N45" t="str">
            <v>短兵</v>
          </cell>
          <cell r="O45" t="str">
            <v>治疗</v>
          </cell>
        </row>
        <row r="46">
          <cell r="B46" t="str">
            <v>孟获</v>
          </cell>
          <cell r="D46" t="str">
            <v>无敌加控制</v>
          </cell>
          <cell r="E46" t="str">
            <v>七杀</v>
          </cell>
          <cell r="F46" t="str">
            <v>5星</v>
          </cell>
          <cell r="G46" t="str">
            <v>蜀</v>
          </cell>
          <cell r="H46" t="str">
            <v>体质</v>
          </cell>
          <cell r="N46" t="str">
            <v>粉碎</v>
          </cell>
        </row>
        <row r="47">
          <cell r="B47" t="str">
            <v>徐庶</v>
          </cell>
          <cell r="D47" t="str">
            <v>依赖法力，法力耗尽觉醒</v>
          </cell>
          <cell r="E47" t="str">
            <v>贪狼</v>
          </cell>
          <cell r="F47" t="str">
            <v>5星</v>
          </cell>
          <cell r="G47" t="str">
            <v>蜀</v>
          </cell>
          <cell r="H47" t="str">
            <v>智力</v>
          </cell>
          <cell r="N47" t="str">
            <v>短兵</v>
          </cell>
          <cell r="O47" t="str">
            <v>法术</v>
          </cell>
        </row>
        <row r="48">
          <cell r="B48" t="str">
            <v>刘禅</v>
          </cell>
          <cell r="D48" t="str">
            <v>减伤，蜀国小光环</v>
          </cell>
          <cell r="E48" t="str">
            <v>破军</v>
          </cell>
          <cell r="F48" t="str">
            <v>5星</v>
          </cell>
          <cell r="G48" t="str">
            <v>蜀</v>
          </cell>
          <cell r="H48" t="str">
            <v>体质</v>
          </cell>
          <cell r="M48">
            <v>0</v>
          </cell>
          <cell r="N48" t="str">
            <v>短兵</v>
          </cell>
        </row>
        <row r="49">
          <cell r="B49" t="str">
            <v>祝融夫人</v>
          </cell>
          <cell r="D49" t="str">
            <v>生七杀</v>
          </cell>
          <cell r="E49" t="str">
            <v>七杀</v>
          </cell>
          <cell r="F49" t="str">
            <v>5星</v>
          </cell>
          <cell r="G49" t="str">
            <v>蜀</v>
          </cell>
          <cell r="H49" t="str">
            <v>敏捷</v>
          </cell>
          <cell r="N49" t="str">
            <v>远射</v>
          </cell>
        </row>
        <row r="50">
          <cell r="B50" t="str">
            <v>吕布</v>
          </cell>
          <cell r="C50" t="str">
            <v>男</v>
          </cell>
          <cell r="D50" t="str">
            <v>横扫全屏，远射必中，克破军</v>
          </cell>
          <cell r="E50" t="str">
            <v>破军</v>
          </cell>
          <cell r="F50" t="str">
            <v>7星</v>
          </cell>
          <cell r="G50" t="str">
            <v>群</v>
          </cell>
          <cell r="H50" t="str">
            <v>力量</v>
          </cell>
          <cell r="I50">
            <v>100</v>
          </cell>
          <cell r="J50">
            <v>62</v>
          </cell>
          <cell r="K50">
            <v>95</v>
          </cell>
          <cell r="L50">
            <v>100</v>
          </cell>
          <cell r="M50">
            <v>357</v>
          </cell>
          <cell r="N50" t="str">
            <v>横扫</v>
          </cell>
          <cell r="O50" t="str">
            <v>远射</v>
          </cell>
        </row>
        <row r="51">
          <cell r="B51" t="str">
            <v>左慈</v>
          </cell>
          <cell r="C51" t="str">
            <v>男</v>
          </cell>
          <cell r="D51" t="str">
            <v>克贪狼，控制高速</v>
          </cell>
          <cell r="E51" t="str">
            <v>贪狼</v>
          </cell>
          <cell r="F51" t="str">
            <v>7星</v>
          </cell>
          <cell r="G51" t="str">
            <v>群</v>
          </cell>
          <cell r="H51" t="str">
            <v>智力</v>
          </cell>
          <cell r="I51">
            <v>77</v>
          </cell>
          <cell r="J51">
            <v>99</v>
          </cell>
          <cell r="K51">
            <v>99</v>
          </cell>
          <cell r="L51">
            <v>77</v>
          </cell>
          <cell r="M51">
            <v>352</v>
          </cell>
          <cell r="N51" t="str">
            <v>法术</v>
          </cell>
        </row>
        <row r="52">
          <cell r="B52" t="str">
            <v>贾诩</v>
          </cell>
          <cell r="C52" t="str">
            <v>男</v>
          </cell>
          <cell r="D52" t="str">
            <v>中毒减益伤害</v>
          </cell>
          <cell r="E52" t="str">
            <v>破军</v>
          </cell>
          <cell r="F52" t="str">
            <v>6星</v>
          </cell>
          <cell r="G52" t="str">
            <v>群</v>
          </cell>
          <cell r="H52" t="str">
            <v>智力</v>
          </cell>
          <cell r="I52">
            <v>72</v>
          </cell>
          <cell r="J52">
            <v>97</v>
          </cell>
          <cell r="K52">
            <v>75</v>
          </cell>
          <cell r="L52">
            <v>92</v>
          </cell>
          <cell r="M52">
            <v>336</v>
          </cell>
          <cell r="N52" t="str">
            <v>法术</v>
          </cell>
        </row>
        <row r="53">
          <cell r="B53" t="str">
            <v>貂蝉</v>
          </cell>
          <cell r="C53" t="str">
            <v>女</v>
          </cell>
          <cell r="D53" t="str">
            <v>生贪狼，减益</v>
          </cell>
          <cell r="E53" t="str">
            <v>贪狼</v>
          </cell>
          <cell r="F53" t="str">
            <v>6星</v>
          </cell>
          <cell r="G53" t="str">
            <v>群</v>
          </cell>
          <cell r="H53" t="str">
            <v>敏捷</v>
          </cell>
          <cell r="I53">
            <v>67</v>
          </cell>
          <cell r="J53">
            <v>91</v>
          </cell>
          <cell r="K53">
            <v>98</v>
          </cell>
          <cell r="L53">
            <v>80</v>
          </cell>
          <cell r="M53">
            <v>336</v>
          </cell>
          <cell r="N53" t="str">
            <v>法术</v>
          </cell>
        </row>
        <row r="54">
          <cell r="B54" t="str">
            <v>于吉</v>
          </cell>
          <cell r="C54" t="str">
            <v>男</v>
          </cell>
          <cell r="D54" t="str">
            <v>中毒伤害，克七杀</v>
          </cell>
          <cell r="E54" t="str">
            <v>贪狼</v>
          </cell>
          <cell r="F54" t="str">
            <v>6星</v>
          </cell>
          <cell r="G54" t="str">
            <v>群</v>
          </cell>
          <cell r="H54" t="str">
            <v>智力</v>
          </cell>
          <cell r="I54">
            <v>71</v>
          </cell>
          <cell r="J54">
            <v>92</v>
          </cell>
          <cell r="K54">
            <v>90</v>
          </cell>
          <cell r="L54">
            <v>82</v>
          </cell>
          <cell r="M54">
            <v>335</v>
          </cell>
          <cell r="N54" t="str">
            <v>法术</v>
          </cell>
          <cell r="O54" t="str">
            <v>治疗</v>
          </cell>
        </row>
        <row r="55">
          <cell r="B55" t="str">
            <v>张角</v>
          </cell>
          <cell r="C55" t="str">
            <v>男</v>
          </cell>
          <cell r="D55" t="str">
            <v>闪避劈人，雷雨天气专家，带感电，增加法术伤害</v>
          </cell>
          <cell r="E55" t="str">
            <v>贪狼</v>
          </cell>
          <cell r="F55" t="str">
            <v>6星</v>
          </cell>
          <cell r="G55" t="str">
            <v>群</v>
          </cell>
          <cell r="H55" t="str">
            <v>敏捷</v>
          </cell>
          <cell r="I55">
            <v>76</v>
          </cell>
          <cell r="J55">
            <v>88</v>
          </cell>
          <cell r="K55">
            <v>94</v>
          </cell>
          <cell r="L55">
            <v>87</v>
          </cell>
          <cell r="M55">
            <v>345</v>
          </cell>
          <cell r="N55" t="str">
            <v>法术</v>
          </cell>
          <cell r="O55" t="str">
            <v>短兵</v>
          </cell>
        </row>
        <row r="56">
          <cell r="B56" t="str">
            <v>文丑</v>
          </cell>
          <cell r="C56" t="str">
            <v>男</v>
          </cell>
          <cell r="D56" t="str">
            <v>对撕裂状态有加成</v>
          </cell>
          <cell r="E56" t="str">
            <v>七杀</v>
          </cell>
          <cell r="F56" t="str">
            <v>6星</v>
          </cell>
          <cell r="G56" t="str">
            <v>群</v>
          </cell>
          <cell r="H56" t="str">
            <v>力量</v>
          </cell>
          <cell r="I56">
            <v>96</v>
          </cell>
          <cell r="J56">
            <v>67</v>
          </cell>
          <cell r="K56">
            <v>82</v>
          </cell>
          <cell r="L56">
            <v>92</v>
          </cell>
          <cell r="M56">
            <v>337</v>
          </cell>
          <cell r="N56" t="str">
            <v>穿刺</v>
          </cell>
          <cell r="O56" t="str">
            <v>粉碎</v>
          </cell>
        </row>
        <row r="57">
          <cell r="B57" t="str">
            <v>颜良</v>
          </cell>
          <cell r="C57" t="str">
            <v>男</v>
          </cell>
          <cell r="D57" t="str">
            <v>附加撕裂状态，生七杀</v>
          </cell>
          <cell r="E57" t="str">
            <v>七杀</v>
          </cell>
          <cell r="F57" t="str">
            <v>6星</v>
          </cell>
          <cell r="G57" t="str">
            <v>群</v>
          </cell>
          <cell r="H57" t="str">
            <v>力量</v>
          </cell>
          <cell r="I57">
            <v>95</v>
          </cell>
          <cell r="J57">
            <v>68</v>
          </cell>
          <cell r="K57">
            <v>90</v>
          </cell>
          <cell r="L57">
            <v>90</v>
          </cell>
          <cell r="M57">
            <v>343</v>
          </cell>
          <cell r="N57" t="str">
            <v>横扫</v>
          </cell>
          <cell r="O57" t="str">
            <v>粉碎</v>
          </cell>
        </row>
        <row r="58">
          <cell r="B58" t="str">
            <v>陈宫</v>
          </cell>
          <cell r="D58" t="str">
            <v>法力抵消伤害，加攻击</v>
          </cell>
          <cell r="E58" t="str">
            <v>贪狼</v>
          </cell>
          <cell r="F58" t="str">
            <v>5星</v>
          </cell>
          <cell r="G58" t="str">
            <v>群</v>
          </cell>
          <cell r="H58" t="str">
            <v>智力</v>
          </cell>
          <cell r="N58" t="str">
            <v>法术</v>
          </cell>
          <cell r="O58" t="str">
            <v>短兵</v>
          </cell>
        </row>
        <row r="59">
          <cell r="B59" t="str">
            <v>华佗</v>
          </cell>
          <cell r="D59" t="str">
            <v>治疗</v>
          </cell>
          <cell r="E59" t="str">
            <v>贪狼</v>
          </cell>
          <cell r="F59" t="str">
            <v>5星</v>
          </cell>
          <cell r="G59" t="str">
            <v>群</v>
          </cell>
          <cell r="H59" t="str">
            <v>体质</v>
          </cell>
          <cell r="N59" t="str">
            <v>治疗</v>
          </cell>
        </row>
        <row r="60">
          <cell r="B60" t="str">
            <v>华雄</v>
          </cell>
          <cell r="D60" t="str">
            <v>高血量，血牛</v>
          </cell>
          <cell r="E60" t="str">
            <v>破军</v>
          </cell>
          <cell r="F60" t="str">
            <v>5星</v>
          </cell>
          <cell r="G60" t="str">
            <v>群</v>
          </cell>
          <cell r="H60" t="str">
            <v>体质</v>
          </cell>
          <cell r="M60">
            <v>0</v>
          </cell>
          <cell r="N60" t="str">
            <v>粉碎</v>
          </cell>
          <cell r="O60" t="str">
            <v>横扫</v>
          </cell>
        </row>
        <row r="61">
          <cell r="B61" t="str">
            <v>袁绍</v>
          </cell>
          <cell r="D61" t="str">
            <v>群雄小光环</v>
          </cell>
          <cell r="E61" t="str">
            <v>破军</v>
          </cell>
          <cell r="F61" t="str">
            <v>5星</v>
          </cell>
          <cell r="G61" t="str">
            <v>群</v>
          </cell>
          <cell r="H61" t="str">
            <v>敏捷</v>
          </cell>
          <cell r="M61">
            <v>0</v>
          </cell>
          <cell r="N61" t="str">
            <v>远射</v>
          </cell>
          <cell r="O61" t="str">
            <v>短兵</v>
          </cell>
        </row>
        <row r="62">
          <cell r="B62" t="str">
            <v>蔡文姬</v>
          </cell>
          <cell r="D62" t="str">
            <v>有死亡技能</v>
          </cell>
          <cell r="E62" t="str">
            <v>贪狼</v>
          </cell>
          <cell r="F62" t="str">
            <v>5星</v>
          </cell>
          <cell r="G62" t="str">
            <v>群</v>
          </cell>
          <cell r="H62" t="str">
            <v>智力</v>
          </cell>
          <cell r="N62" t="str">
            <v>治疗</v>
          </cell>
        </row>
        <row r="63">
          <cell r="B63" t="str">
            <v>董卓</v>
          </cell>
          <cell r="D63" t="str">
            <v>群雄大光环</v>
          </cell>
          <cell r="E63" t="str">
            <v>七杀</v>
          </cell>
          <cell r="F63" t="str">
            <v>5星</v>
          </cell>
          <cell r="G63" t="str">
            <v>群</v>
          </cell>
          <cell r="H63" t="str">
            <v>体质</v>
          </cell>
          <cell r="N63" t="str">
            <v>短兵</v>
          </cell>
          <cell r="O63" t="str">
            <v>粉碎</v>
          </cell>
        </row>
        <row r="64">
          <cell r="B64" t="str">
            <v>高顺</v>
          </cell>
          <cell r="D64" t="str">
            <v>稳定输出，生破军</v>
          </cell>
          <cell r="E64" t="str">
            <v>破军</v>
          </cell>
          <cell r="F64" t="str">
            <v>5星</v>
          </cell>
          <cell r="G64" t="str">
            <v>群</v>
          </cell>
          <cell r="H64" t="str">
            <v>体质</v>
          </cell>
          <cell r="M64">
            <v>0</v>
          </cell>
          <cell r="N64" t="str">
            <v>穿刺</v>
          </cell>
        </row>
        <row r="65">
          <cell r="B65" t="str">
            <v>袁术</v>
          </cell>
          <cell r="D65" t="str">
            <v>减益</v>
          </cell>
          <cell r="E65" t="str">
            <v>七杀</v>
          </cell>
          <cell r="F65" t="str">
            <v>5星</v>
          </cell>
          <cell r="G65" t="str">
            <v>群</v>
          </cell>
          <cell r="H65" t="str">
            <v>敏捷</v>
          </cell>
          <cell r="N65" t="str">
            <v>法术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3"/>
  <sheetViews>
    <sheetView tabSelected="1" workbookViewId="0">
      <selection activeCell="E4" sqref="E4"/>
    </sheetView>
  </sheetViews>
  <sheetFormatPr defaultRowHeight="13.5" x14ac:dyDescent="0.15"/>
  <cols>
    <col min="1" max="1" width="9.5" style="9" bestFit="1" customWidth="1"/>
  </cols>
  <sheetData>
    <row r="1" spans="1:36" ht="15" thickTop="1" thickBot="1" x14ac:dyDescent="0.2">
      <c r="A1" s="1" t="s">
        <v>0</v>
      </c>
      <c r="B1" s="1" t="s">
        <v>1</v>
      </c>
      <c r="C1" s="1" t="s">
        <v>2</v>
      </c>
      <c r="D1" s="1" t="s">
        <v>58</v>
      </c>
      <c r="E1" s="2" t="s">
        <v>3</v>
      </c>
      <c r="F1" s="2" t="s">
        <v>4</v>
      </c>
      <c r="G1" s="3" t="s">
        <v>59</v>
      </c>
      <c r="H1" s="2" t="s">
        <v>5</v>
      </c>
      <c r="I1" s="2" t="s">
        <v>6</v>
      </c>
      <c r="J1" s="1" t="s">
        <v>60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61</v>
      </c>
      <c r="P1" s="2" t="s">
        <v>62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63</v>
      </c>
      <c r="Z1" s="2" t="s">
        <v>64</v>
      </c>
      <c r="AA1" s="2" t="s">
        <v>65</v>
      </c>
      <c r="AB1" s="2" t="s">
        <v>19</v>
      </c>
      <c r="AC1" s="2" t="s">
        <v>66</v>
      </c>
      <c r="AD1" s="2" t="s">
        <v>20</v>
      </c>
      <c r="AE1" s="2" t="s">
        <v>21</v>
      </c>
      <c r="AF1" s="2" t="s">
        <v>67</v>
      </c>
      <c r="AG1" s="2" t="s">
        <v>22</v>
      </c>
      <c r="AH1" s="2" t="s">
        <v>23</v>
      </c>
      <c r="AI1" s="2" t="s">
        <v>24</v>
      </c>
      <c r="AJ1" s="4" t="s">
        <v>25</v>
      </c>
    </row>
    <row r="2" spans="1:36" ht="15" thickTop="1" x14ac:dyDescent="0.15">
      <c r="A2" s="1">
        <v>1001</v>
      </c>
      <c r="B2" s="5" t="s">
        <v>26</v>
      </c>
      <c r="C2" s="1"/>
      <c r="D2" s="1"/>
      <c r="E2" s="2"/>
      <c r="F2" s="2"/>
      <c r="G2" s="5">
        <f>IF(VLOOKUP(B2,[1]一阶段!$B:$O,4,0)="七杀",3,IF(VLOOKUP(B2,[1]一阶段!$B:$O,4,0)="破军",1,IF(VLOOKUP(B2,[1]一阶段!$B:$O,4,0)="贪狼",2,0)))</f>
        <v>3</v>
      </c>
      <c r="H2" s="5">
        <f>IF(VLOOKUP(B2,[1]一阶段!$B:$O,6,0)="魏",1,IF(VLOOKUP(B2,[1]一阶段!$B:$O,6,0)="蜀",2,IF(VLOOKUP(B2,[1]一阶段!$B:$O,6,0)="吴",3,IF(VLOOKUP(B2,[1]一阶段!$B:$O,6,0)="群",4,0))))</f>
        <v>3</v>
      </c>
      <c r="I2" s="2">
        <f>IF(VLOOKUP(B2,[1]一阶段!$B:$N,5,0)="7星",4,IF(VLOOKUP(B2,[1]一阶段!$B:$N,5,0)="6星",3,IF(VLOOKUP(B2,[1]一阶段!$B:$N,5,0)="5星",3,IF(VLOOKUP(B2,[1]一阶段!$B:$N,5,0)="4星",2,IF(VLOOKUP(B2,[1]一阶段!$B:$N,5,0)="3星",1,0)))))</f>
        <v>4</v>
      </c>
      <c r="J2" s="1">
        <f>IF(VLOOKUP(B2,[1]一阶段!$B:$N,2,0)="男",1,IF(VLOOKUP(B2,[1]一阶段!$B:$N,2,0)="女",2,0))</f>
        <v>1</v>
      </c>
      <c r="K2" s="2">
        <f>INT(LEFT(VLOOKUP(B2,[1]一阶段!$B:$N,5,0),1))</f>
        <v>7</v>
      </c>
      <c r="L2" s="2">
        <v>1</v>
      </c>
      <c r="M2" s="2">
        <f>IF(VLOOKUP(B2,[1]一阶段!$B:$O,7,0)="力量",0,IF(VLOOKUP(B2,[1]一阶段!$B:$O,7,0)="智力",1,IF(VLOOKUP(B2,[1]一阶段!$B:$O,7,0)="敏捷",2,IF(VLOOKUP(B2,[1]一阶段!$B:$O,7,0)="体质",3,""))))</f>
        <v>0</v>
      </c>
      <c r="N2" s="2">
        <f>VLOOKUP(B2,[1]一阶段!$B:$O,8,0)</f>
        <v>96</v>
      </c>
      <c r="O2" s="2">
        <f>VLOOKUP(B2,[1]一阶段!$B:$O,9,0)</f>
        <v>76</v>
      </c>
      <c r="P2" s="2">
        <f>VLOOKUP(B2,[1]一阶段!$B:$O,10,0)</f>
        <v>94</v>
      </c>
      <c r="Q2" s="2">
        <f>VLOOKUP(B2,[1]一阶段!$B:$O,11,0)</f>
        <v>88</v>
      </c>
      <c r="R2" s="2" t="str">
        <f>IF(VLOOKUP(B2,[1]一阶段!$B:$O,13,0)="穿刺",0,IF(VLOOKUP(B2,[1]一阶段!$B:$O,13,0)="法术",1,IF(VLOOKUP(B2,[1]一阶段!$B:$O,13,0)="粉碎",2,IF(VLOOKUP(B2,[1]一阶段!$B:$O,13,0)="横扫",3,IF(VLOOKUP(B2,[1]一阶段!$B:$O,13,0)="短兵",4,IF(VLOOKUP(B2,[1]一阶段!$B:$O,13,0)="远射",5,6))))))&amp;IF(VLOOKUP(B2,[1]一阶段!$B:$O,14,0)="","",IF(VLOOKUP(B2,[1]一阶段!$B:$O,14,0)="穿刺",",0",IF(VLOOKUP(B2,[1]一阶段!$B:$O,14,0)="法术",",1",IF(VLOOKUP(B2,[1]一阶段!$B:$O,14,0)="粉碎",",2",IF(VLOOKUP(B2,[1]一阶段!$B:$O,14,0)="横扫",",3",IF(VLOOKUP(B2,[1]一阶段!$B:$O,14,0)="短兵",",4",IF(VLOOKUP(B2,[1]一阶段!$B:$O,14,0)="远射",",5",",6")))))))</f>
        <v>0,4</v>
      </c>
      <c r="S2" s="2">
        <f>INT(IF(K2=7,375,IF(K2=6,325,IF(K2=5,300,250))))</f>
        <v>375</v>
      </c>
      <c r="T2" s="2">
        <f>INT(IF(K2=7,125,IF(K2=6,115,IF(K2=5,100,80))))</f>
        <v>125</v>
      </c>
      <c r="U2" s="2">
        <f>INT(IF(K2=7,80,IF(K2=6,75,IF(K2=5,70,56))))</f>
        <v>80</v>
      </c>
      <c r="V2" s="2">
        <f>INT(IF(K2=7,80,IF(K2=6,75,IF(K2=5,70,56))))</f>
        <v>80</v>
      </c>
      <c r="W2" s="2">
        <v>100</v>
      </c>
      <c r="X2" s="2">
        <v>1</v>
      </c>
      <c r="Y2" s="2">
        <v>0.05</v>
      </c>
      <c r="Z2" s="2">
        <v>0.1</v>
      </c>
      <c r="AA2" s="2">
        <v>0</v>
      </c>
      <c r="AB2" s="2">
        <v>1.5</v>
      </c>
      <c r="AC2" s="2">
        <v>0</v>
      </c>
      <c r="AD2" s="2">
        <v>0</v>
      </c>
      <c r="AE2" s="2">
        <v>0</v>
      </c>
      <c r="AF2" s="2">
        <v>0.1</v>
      </c>
      <c r="AG2" s="2">
        <v>0</v>
      </c>
      <c r="AH2" s="2">
        <f>IF(G2=3,100,IF(G2=2,200,0))</f>
        <v>100</v>
      </c>
      <c r="AI2" s="2"/>
      <c r="AJ2" s="2"/>
    </row>
    <row r="3" spans="1:36" ht="14.25" x14ac:dyDescent="0.15">
      <c r="A3" s="1">
        <v>1002</v>
      </c>
      <c r="B3" s="6" t="s">
        <v>27</v>
      </c>
      <c r="C3" s="1"/>
      <c r="D3" s="1"/>
      <c r="E3" s="2"/>
      <c r="F3" s="2"/>
      <c r="G3" s="5">
        <f>IF(VLOOKUP(B3,[1]一阶段!$B:$O,4,0)="七杀",3,IF(VLOOKUP(B3,[1]一阶段!$B:$O,4,0)="破军",1,IF(VLOOKUP(B3,[1]一阶段!$B:$O,4,0)="贪狼",2,0)))</f>
        <v>2</v>
      </c>
      <c r="H3" s="5">
        <f>IF(VLOOKUP(B3,[1]一阶段!$B:$O,6,0)="魏",1,IF(VLOOKUP(B3,[1]一阶段!$B:$O,6,0)="蜀",2,IF(VLOOKUP(B3,[1]一阶段!$B:$O,6,0)="吴",3,IF(VLOOKUP(B3,[1]一阶段!$B:$O,6,0)="群",4,0))))</f>
        <v>3</v>
      </c>
      <c r="I3" s="2">
        <f>IF(VLOOKUP(B3,[1]一阶段!$B:$N,5,0)="7星",4,IF(VLOOKUP(B3,[1]一阶段!$B:$N,5,0)="6星",3,IF(VLOOKUP(B3,[1]一阶段!$B:$N,5,0)="5星",3,IF(VLOOKUP(B3,[1]一阶段!$B:$N,5,0)="4星",2,IF(VLOOKUP(B3,[1]一阶段!$B:$N,5,0)="3星",1,0)))))</f>
        <v>4</v>
      </c>
      <c r="J3" s="1">
        <f>IF(VLOOKUP(B3,[1]一阶段!$B:$N,2,0)="男",1,IF(VLOOKUP(B3,[1]一阶段!$B:$N,2,0)="女",2,0))</f>
        <v>1</v>
      </c>
      <c r="K3" s="2">
        <f>INT(LEFT(VLOOKUP(B3,[1]一阶段!$B:$N,5,0),1))</f>
        <v>7</v>
      </c>
      <c r="L3" s="2">
        <v>1</v>
      </c>
      <c r="M3" s="2">
        <f>IF(VLOOKUP(B3,[1]一阶段!$B:$O,7,0)="力量",0,IF(VLOOKUP(B3,[1]一阶段!$B:$O,7,0)="智力",1,IF(VLOOKUP(B3,[1]一阶段!$B:$O,7,0)="敏捷",2,IF(VLOOKUP(B3,[1]一阶段!$B:$O,7,0)="体质",3,""))))</f>
        <v>1</v>
      </c>
      <c r="N3" s="2">
        <f>VLOOKUP(B3,[1]一阶段!$B:$O,8,0)</f>
        <v>84</v>
      </c>
      <c r="O3" s="2">
        <f>VLOOKUP(B3,[1]一阶段!$B:$O,9,0)</f>
        <v>98</v>
      </c>
      <c r="P3" s="2">
        <f>VLOOKUP(B3,[1]一阶段!$B:$O,10,0)</f>
        <v>89</v>
      </c>
      <c r="Q3" s="2">
        <f>VLOOKUP(B3,[1]一阶段!$B:$O,11,0)</f>
        <v>82</v>
      </c>
      <c r="R3" s="2" t="str">
        <f>IF(VLOOKUP(B3,[1]一阶段!$B:$O,13,0)="穿刺",0,IF(VLOOKUP(B3,[1]一阶段!$B:$O,13,0)="法术",1,IF(VLOOKUP(B3,[1]一阶段!$B:$O,13,0)="粉碎",2,IF(VLOOKUP(B3,[1]一阶段!$B:$O,13,0)="横扫",3,IF(VLOOKUP(B3,[1]一阶段!$B:$O,13,0)="短兵",4,IF(VLOOKUP(B3,[1]一阶段!$B:$O,13,0)="远射",5,6))))))&amp;IF(VLOOKUP(B3,[1]一阶段!$B:$O,14,0)="","",IF(VLOOKUP(B3,[1]一阶段!$B:$O,14,0)="穿刺",",0",IF(VLOOKUP(B3,[1]一阶段!$B:$O,14,0)="法术",",1",IF(VLOOKUP(B3,[1]一阶段!$B:$O,14,0)="粉碎",",2",IF(VLOOKUP(B3,[1]一阶段!$B:$O,14,0)="横扫",",3",IF(VLOOKUP(B3,[1]一阶段!$B:$O,14,0)="短兵",",4",IF(VLOOKUP(B3,[1]一阶段!$B:$O,14,0)="远射",",5",",6")))))))</f>
        <v>1,4</v>
      </c>
      <c r="S3" s="2">
        <f t="shared" ref="S3:S33" si="0">INT(IF(K3=7,375,IF(K3=6,325,IF(K3=5,300,250))))</f>
        <v>375</v>
      </c>
      <c r="T3" s="2">
        <f t="shared" ref="T3:T33" si="1">INT(IF(K3=7,125,IF(K3=6,115,IF(K3=5,100,80))))</f>
        <v>125</v>
      </c>
      <c r="U3" s="2">
        <f t="shared" ref="U3:U33" si="2">INT(IF(K3=7,80,IF(K3=6,75,IF(K3=5,70,56))))</f>
        <v>80</v>
      </c>
      <c r="V3" s="2">
        <f t="shared" ref="V3:V33" si="3">INT(IF(K3=7,80,IF(K3=6,75,IF(K3=5,70,56))))</f>
        <v>80</v>
      </c>
      <c r="W3" s="2">
        <v>100</v>
      </c>
      <c r="X3" s="2">
        <v>1</v>
      </c>
      <c r="Y3" s="2">
        <v>0.05</v>
      </c>
      <c r="Z3" s="2">
        <v>0.1</v>
      </c>
      <c r="AA3" s="2">
        <v>0</v>
      </c>
      <c r="AB3" s="2">
        <v>1.5</v>
      </c>
      <c r="AC3" s="2">
        <v>0</v>
      </c>
      <c r="AD3" s="2">
        <v>0</v>
      </c>
      <c r="AE3" s="2">
        <v>0</v>
      </c>
      <c r="AF3" s="2">
        <v>0.1</v>
      </c>
      <c r="AG3" s="2">
        <v>0</v>
      </c>
      <c r="AH3" s="2">
        <f t="shared" ref="AH3:AH33" si="4">IF(G3=3,100,IF(G3=2,200,0))</f>
        <v>200</v>
      </c>
      <c r="AI3" s="2"/>
      <c r="AJ3" s="2"/>
    </row>
    <row r="4" spans="1:36" ht="14.25" x14ac:dyDescent="0.15">
      <c r="A4" s="1">
        <v>1003</v>
      </c>
      <c r="B4" s="5" t="s">
        <v>28</v>
      </c>
      <c r="C4" s="1"/>
      <c r="D4" s="1"/>
      <c r="E4" s="2"/>
      <c r="F4" s="2"/>
      <c r="G4" s="5">
        <f>IF(VLOOKUP(B4,[1]一阶段!$B:$O,4,0)="七杀",3,IF(VLOOKUP(B4,[1]一阶段!$B:$O,4,0)="破军",1,IF(VLOOKUP(B4,[1]一阶段!$B:$O,4,0)="贪狼",2,0)))</f>
        <v>3</v>
      </c>
      <c r="H4" s="5">
        <f>IF(VLOOKUP(B4,[1]一阶段!$B:$O,6,0)="魏",1,IF(VLOOKUP(B4,[1]一阶段!$B:$O,6,0)="蜀",2,IF(VLOOKUP(B4,[1]一阶段!$B:$O,6,0)="吴",3,IF(VLOOKUP(B4,[1]一阶段!$B:$O,6,0)="群",4,0))))</f>
        <v>3</v>
      </c>
      <c r="I4" s="2">
        <f>IF(VLOOKUP(B4,[1]一阶段!$B:$N,5,0)="7星",4,IF(VLOOKUP(B4,[1]一阶段!$B:$N,5,0)="6星",3,IF(VLOOKUP(B4,[1]一阶段!$B:$N,5,0)="5星",3,IF(VLOOKUP(B4,[1]一阶段!$B:$N,5,0)="4星",2,IF(VLOOKUP(B4,[1]一阶段!$B:$N,5,0)="3星",1,0)))))</f>
        <v>3</v>
      </c>
      <c r="J4" s="1">
        <f>IF(VLOOKUP(B4,[1]一阶段!$B:$N,2,0)="男",1,IF(VLOOKUP(B4,[1]一阶段!$B:$N,2,0)="女",2,0))</f>
        <v>1</v>
      </c>
      <c r="K4" s="2">
        <f>INT(LEFT(VLOOKUP(B4,[1]一阶段!$B:$N,5,0),1))</f>
        <v>6</v>
      </c>
      <c r="L4" s="2">
        <v>1</v>
      </c>
      <c r="M4" s="2">
        <f>IF(VLOOKUP(B4,[1]一阶段!$B:$O,7,0)="力量",0,IF(VLOOKUP(B4,[1]一阶段!$B:$O,7,0)="智力",1,IF(VLOOKUP(B4,[1]一阶段!$B:$O,7,0)="敏捷",2,IF(VLOOKUP(B4,[1]一阶段!$B:$O,7,0)="体质",3,""))))</f>
        <v>3</v>
      </c>
      <c r="N4" s="2">
        <f>VLOOKUP(B4,[1]一阶段!$B:$O,8,0)</f>
        <v>96</v>
      </c>
      <c r="O4" s="2">
        <f>VLOOKUP(B4,[1]一阶段!$B:$O,9,0)</f>
        <v>82</v>
      </c>
      <c r="P4" s="2">
        <f>VLOOKUP(B4,[1]一阶段!$B:$O,10,0)</f>
        <v>92</v>
      </c>
      <c r="Q4" s="2">
        <f>VLOOKUP(B4,[1]一阶段!$B:$O,11,0)</f>
        <v>94</v>
      </c>
      <c r="R4" s="2" t="str">
        <f>IF(VLOOKUP(B4,[1]一阶段!$B:$O,13,0)="穿刺",0,IF(VLOOKUP(B4,[1]一阶段!$B:$O,13,0)="法术",1,IF(VLOOKUP(B4,[1]一阶段!$B:$O,13,0)="粉碎",2,IF(VLOOKUP(B4,[1]一阶段!$B:$O,13,0)="横扫",3,IF(VLOOKUP(B4,[1]一阶段!$B:$O,13,0)="短兵",4,IF(VLOOKUP(B4,[1]一阶段!$B:$O,13,0)="远射",5,6))))))&amp;IF(VLOOKUP(B4,[1]一阶段!$B:$O,14,0)="","",IF(VLOOKUP(B4,[1]一阶段!$B:$O,14,0)="穿刺",",0",IF(VLOOKUP(B4,[1]一阶段!$B:$O,14,0)="法术",",1",IF(VLOOKUP(B4,[1]一阶段!$B:$O,14,0)="粉碎",",2",IF(VLOOKUP(B4,[1]一阶段!$B:$O,14,0)="横扫",",3",IF(VLOOKUP(B4,[1]一阶段!$B:$O,14,0)="短兵",",4",IF(VLOOKUP(B4,[1]一阶段!$B:$O,14,0)="远射",",5",",6")))))))</f>
        <v>4,5</v>
      </c>
      <c r="S4" s="2">
        <f t="shared" si="0"/>
        <v>325</v>
      </c>
      <c r="T4" s="2">
        <f t="shared" si="1"/>
        <v>115</v>
      </c>
      <c r="U4" s="2">
        <f t="shared" si="2"/>
        <v>75</v>
      </c>
      <c r="V4" s="2">
        <f t="shared" si="3"/>
        <v>75</v>
      </c>
      <c r="W4" s="2">
        <v>100</v>
      </c>
      <c r="X4" s="2">
        <v>1</v>
      </c>
      <c r="Y4" s="2">
        <v>0.05</v>
      </c>
      <c r="Z4" s="2">
        <v>0.1</v>
      </c>
      <c r="AA4" s="2">
        <v>0</v>
      </c>
      <c r="AB4" s="2">
        <v>1.5</v>
      </c>
      <c r="AC4" s="2">
        <v>0</v>
      </c>
      <c r="AD4" s="2">
        <v>0</v>
      </c>
      <c r="AE4" s="2">
        <v>0</v>
      </c>
      <c r="AF4" s="2">
        <v>0.1</v>
      </c>
      <c r="AG4" s="2">
        <v>0</v>
      </c>
      <c r="AH4" s="2">
        <f t="shared" si="4"/>
        <v>100</v>
      </c>
      <c r="AI4" s="2"/>
      <c r="AJ4" s="2"/>
    </row>
    <row r="5" spans="1:36" ht="14.25" x14ac:dyDescent="0.15">
      <c r="A5" s="1">
        <v>1004</v>
      </c>
      <c r="B5" s="6" t="s">
        <v>29</v>
      </c>
      <c r="C5" s="1"/>
      <c r="D5" s="1"/>
      <c r="E5" s="2"/>
      <c r="F5" s="2"/>
      <c r="G5" s="5">
        <f>IF(VLOOKUP(B5,[1]一阶段!$B:$O,4,0)="七杀",3,IF(VLOOKUP(B5,[1]一阶段!$B:$O,4,0)="破军",1,IF(VLOOKUP(B5,[1]一阶段!$B:$O,4,0)="贪狼",2,0)))</f>
        <v>2</v>
      </c>
      <c r="H5" s="5">
        <f>IF(VLOOKUP(B5,[1]一阶段!$B:$O,6,0)="魏",1,IF(VLOOKUP(B5,[1]一阶段!$B:$O,6,0)="蜀",2,IF(VLOOKUP(B5,[1]一阶段!$B:$O,6,0)="吴",3,IF(VLOOKUP(B5,[1]一阶段!$B:$O,6,0)="群",4,0))))</f>
        <v>3</v>
      </c>
      <c r="I5" s="2">
        <f>IF(VLOOKUP(B5,[1]一阶段!$B:$N,5,0)="7星",4,IF(VLOOKUP(B5,[1]一阶段!$B:$N,5,0)="6星",3,IF(VLOOKUP(B5,[1]一阶段!$B:$N,5,0)="5星",3,IF(VLOOKUP(B5,[1]一阶段!$B:$N,5,0)="4星",2,IF(VLOOKUP(B5,[1]一阶段!$B:$N,5,0)="3星",1,0)))))</f>
        <v>3</v>
      </c>
      <c r="J5" s="1">
        <f>IF(VLOOKUP(B5,[1]一阶段!$B:$N,2,0)="男",1,IF(VLOOKUP(B5,[1]一阶段!$B:$N,2,0)="女",2,0))</f>
        <v>1</v>
      </c>
      <c r="K5" s="2">
        <f>INT(LEFT(VLOOKUP(B5,[1]一阶段!$B:$N,5,0),1))</f>
        <v>6</v>
      </c>
      <c r="L5" s="2">
        <v>1</v>
      </c>
      <c r="M5" s="2">
        <f>IF(VLOOKUP(B5,[1]一阶段!$B:$O,7,0)="力量",0,IF(VLOOKUP(B5,[1]一阶段!$B:$O,7,0)="智力",1,IF(VLOOKUP(B5,[1]一阶段!$B:$O,7,0)="敏捷",2,IF(VLOOKUP(B5,[1]一阶段!$B:$O,7,0)="体质",3,""))))</f>
        <v>1</v>
      </c>
      <c r="N5" s="2">
        <f>VLOOKUP(B5,[1]一阶段!$B:$O,8,0)</f>
        <v>72</v>
      </c>
      <c r="O5" s="2">
        <f>VLOOKUP(B5,[1]一阶段!$B:$O,9,0)</f>
        <v>97</v>
      </c>
      <c r="P5" s="2">
        <f>VLOOKUP(B5,[1]一阶段!$B:$O,10,0)</f>
        <v>93</v>
      </c>
      <c r="Q5" s="2">
        <f>VLOOKUP(B5,[1]一阶段!$B:$O,11,0)</f>
        <v>88</v>
      </c>
      <c r="R5" s="2" t="str">
        <f>IF(VLOOKUP(B5,[1]一阶段!$B:$O,13,0)="穿刺",0,IF(VLOOKUP(B5,[1]一阶段!$B:$O,13,0)="法术",1,IF(VLOOKUP(B5,[1]一阶段!$B:$O,13,0)="粉碎",2,IF(VLOOKUP(B5,[1]一阶段!$B:$O,13,0)="横扫",3,IF(VLOOKUP(B5,[1]一阶段!$B:$O,13,0)="短兵",4,IF(VLOOKUP(B5,[1]一阶段!$B:$O,13,0)="远射",5,6))))))&amp;IF(VLOOKUP(B5,[1]一阶段!$B:$O,14,0)="","",IF(VLOOKUP(B5,[1]一阶段!$B:$O,14,0)="穿刺",",0",IF(VLOOKUP(B5,[1]一阶段!$B:$O,14,0)="法术",",1",IF(VLOOKUP(B5,[1]一阶段!$B:$O,14,0)="粉碎",",2",IF(VLOOKUP(B5,[1]一阶段!$B:$O,14,0)="横扫",",3",IF(VLOOKUP(B5,[1]一阶段!$B:$O,14,0)="短兵",",4",IF(VLOOKUP(B5,[1]一阶段!$B:$O,14,0)="远射",",5",",6")))))))</f>
        <v>1,4</v>
      </c>
      <c r="S5" s="2">
        <f t="shared" si="0"/>
        <v>325</v>
      </c>
      <c r="T5" s="2">
        <f t="shared" si="1"/>
        <v>115</v>
      </c>
      <c r="U5" s="2">
        <f t="shared" si="2"/>
        <v>75</v>
      </c>
      <c r="V5" s="2">
        <f t="shared" si="3"/>
        <v>75</v>
      </c>
      <c r="W5" s="2">
        <v>100</v>
      </c>
      <c r="X5" s="2">
        <v>1</v>
      </c>
      <c r="Y5" s="2">
        <v>0.05</v>
      </c>
      <c r="Z5" s="2">
        <v>0.1</v>
      </c>
      <c r="AA5" s="2">
        <v>0</v>
      </c>
      <c r="AB5" s="2">
        <v>1.5</v>
      </c>
      <c r="AC5" s="2">
        <v>0</v>
      </c>
      <c r="AD5" s="2">
        <v>0</v>
      </c>
      <c r="AE5" s="2">
        <v>0</v>
      </c>
      <c r="AF5" s="2">
        <v>0.1</v>
      </c>
      <c r="AG5" s="2">
        <v>0</v>
      </c>
      <c r="AH5" s="2">
        <f t="shared" si="4"/>
        <v>200</v>
      </c>
      <c r="AI5" s="2"/>
      <c r="AJ5" s="2"/>
    </row>
    <row r="6" spans="1:36" ht="14.25" x14ac:dyDescent="0.15">
      <c r="A6" s="1">
        <v>1005</v>
      </c>
      <c r="B6" s="6" t="s">
        <v>30</v>
      </c>
      <c r="C6" s="1"/>
      <c r="D6" s="1"/>
      <c r="E6" s="2"/>
      <c r="F6" s="2"/>
      <c r="G6" s="5">
        <f>IF(VLOOKUP(B6,[1]一阶段!$B:$O,4,0)="七杀",3,IF(VLOOKUP(B6,[1]一阶段!$B:$O,4,0)="破军",1,IF(VLOOKUP(B6,[1]一阶段!$B:$O,4,0)="贪狼",2,0)))</f>
        <v>1</v>
      </c>
      <c r="H6" s="5">
        <f>IF(VLOOKUP(B6,[1]一阶段!$B:$O,6,0)="魏",1,IF(VLOOKUP(B6,[1]一阶段!$B:$O,6,0)="蜀",2,IF(VLOOKUP(B6,[1]一阶段!$B:$O,6,0)="吴",3,IF(VLOOKUP(B6,[1]一阶段!$B:$O,6,0)="群",4,0))))</f>
        <v>3</v>
      </c>
      <c r="I6" s="2">
        <f>IF(VLOOKUP(B6,[1]一阶段!$B:$N,5,0)="7星",4,IF(VLOOKUP(B6,[1]一阶段!$B:$N,5,0)="6星",3,IF(VLOOKUP(B6,[1]一阶段!$B:$N,5,0)="5星",3,IF(VLOOKUP(B6,[1]一阶段!$B:$N,5,0)="4星",2,IF(VLOOKUP(B6,[1]一阶段!$B:$N,5,0)="3星",1,0)))))</f>
        <v>3</v>
      </c>
      <c r="J6" s="1">
        <f>IF(VLOOKUP(B6,[1]一阶段!$B:$N,2,0)="男",1,IF(VLOOKUP(B6,[1]一阶段!$B:$N,2,0)="女",2,0))</f>
        <v>1</v>
      </c>
      <c r="K6" s="2">
        <f>INT(LEFT(VLOOKUP(B6,[1]一阶段!$B:$N,5,0),1))</f>
        <v>6</v>
      </c>
      <c r="L6" s="2">
        <v>1</v>
      </c>
      <c r="M6" s="2">
        <f>IF(VLOOKUP(B6,[1]一阶段!$B:$O,7,0)="力量",0,IF(VLOOKUP(B6,[1]一阶段!$B:$O,7,0)="智力",1,IF(VLOOKUP(B6,[1]一阶段!$B:$O,7,0)="敏捷",2,IF(VLOOKUP(B6,[1]一阶段!$B:$O,7,0)="体质",3,""))))</f>
        <v>2</v>
      </c>
      <c r="N6" s="2">
        <f>VLOOKUP(B6,[1]一阶段!$B:$O,8,0)</f>
        <v>90</v>
      </c>
      <c r="O6" s="2">
        <f>VLOOKUP(B6,[1]一阶段!$B:$O,9,0)</f>
        <v>90</v>
      </c>
      <c r="P6" s="2">
        <f>VLOOKUP(B6,[1]一阶段!$B:$O,10,0)</f>
        <v>90</v>
      </c>
      <c r="Q6" s="2">
        <f>VLOOKUP(B6,[1]一阶段!$B:$O,11,0)</f>
        <v>90</v>
      </c>
      <c r="R6" s="2" t="str">
        <f>IF(VLOOKUP(B6,[1]一阶段!$B:$O,13,0)="穿刺",0,IF(VLOOKUP(B6,[1]一阶段!$B:$O,13,0)="法术",1,IF(VLOOKUP(B6,[1]一阶段!$B:$O,13,0)="粉碎",2,IF(VLOOKUP(B6,[1]一阶段!$B:$O,13,0)="横扫",3,IF(VLOOKUP(B6,[1]一阶段!$B:$O,13,0)="短兵",4,IF(VLOOKUP(B6,[1]一阶段!$B:$O,13,0)="远射",5,6))))))&amp;IF(VLOOKUP(B6,[1]一阶段!$B:$O,14,0)="","",IF(VLOOKUP(B6,[1]一阶段!$B:$O,14,0)="穿刺",",0",IF(VLOOKUP(B6,[1]一阶段!$B:$O,14,0)="法术",",1",IF(VLOOKUP(B6,[1]一阶段!$B:$O,14,0)="粉碎",",2",IF(VLOOKUP(B6,[1]一阶段!$B:$O,14,0)="横扫",",3",IF(VLOOKUP(B6,[1]一阶段!$B:$O,14,0)="短兵",",4",IF(VLOOKUP(B6,[1]一阶段!$B:$O,14,0)="远射",",5",",6")))))))</f>
        <v>1,4</v>
      </c>
      <c r="S6" s="2">
        <f t="shared" si="0"/>
        <v>325</v>
      </c>
      <c r="T6" s="2">
        <f t="shared" si="1"/>
        <v>115</v>
      </c>
      <c r="U6" s="2">
        <f t="shared" si="2"/>
        <v>75</v>
      </c>
      <c r="V6" s="2">
        <f t="shared" si="3"/>
        <v>75</v>
      </c>
      <c r="W6" s="2">
        <v>100</v>
      </c>
      <c r="X6" s="2">
        <v>1</v>
      </c>
      <c r="Y6" s="2">
        <v>0.05</v>
      </c>
      <c r="Z6" s="2">
        <v>0.1</v>
      </c>
      <c r="AA6" s="2">
        <v>0</v>
      </c>
      <c r="AB6" s="2">
        <v>1.5</v>
      </c>
      <c r="AC6" s="2">
        <v>0</v>
      </c>
      <c r="AD6" s="2">
        <v>0</v>
      </c>
      <c r="AE6" s="2">
        <v>0</v>
      </c>
      <c r="AF6" s="2">
        <v>0.1</v>
      </c>
      <c r="AG6" s="2">
        <v>0</v>
      </c>
      <c r="AH6" s="2">
        <f t="shared" si="4"/>
        <v>0</v>
      </c>
      <c r="AI6" s="2"/>
      <c r="AJ6" s="2"/>
    </row>
    <row r="7" spans="1:36" ht="14.25" x14ac:dyDescent="0.15">
      <c r="A7" s="1">
        <v>1006</v>
      </c>
      <c r="B7" s="5" t="s">
        <v>31</v>
      </c>
      <c r="C7" s="1"/>
      <c r="D7" s="1"/>
      <c r="E7" s="2"/>
      <c r="F7" s="2"/>
      <c r="G7" s="5">
        <f>IF(VLOOKUP(B7,[1]一阶段!$B:$O,4,0)="七杀",3,IF(VLOOKUP(B7,[1]一阶段!$B:$O,4,0)="破军",1,IF(VLOOKUP(B7,[1]一阶段!$B:$O,4,0)="贪狼",2,0)))</f>
        <v>3</v>
      </c>
      <c r="H7" s="5">
        <f>IF(VLOOKUP(B7,[1]一阶段!$B:$O,6,0)="魏",1,IF(VLOOKUP(B7,[1]一阶段!$B:$O,6,0)="蜀",2,IF(VLOOKUP(B7,[1]一阶段!$B:$O,6,0)="吴",3,IF(VLOOKUP(B7,[1]一阶段!$B:$O,6,0)="群",4,0))))</f>
        <v>3</v>
      </c>
      <c r="I7" s="2">
        <f>IF(VLOOKUP(B7,[1]一阶段!$B:$N,5,0)="7星",4,IF(VLOOKUP(B7,[1]一阶段!$B:$N,5,0)="6星",3,IF(VLOOKUP(B7,[1]一阶段!$B:$N,5,0)="5星",3,IF(VLOOKUP(B7,[1]一阶段!$B:$N,5,0)="4星",2,IF(VLOOKUP(B7,[1]一阶段!$B:$N,5,0)="3星",1,0)))))</f>
        <v>3</v>
      </c>
      <c r="J7" s="1">
        <f>IF(VLOOKUP(B7,[1]一阶段!$B:$N,2,0)="男",1,IF(VLOOKUP(B7,[1]一阶段!$B:$N,2,0)="女",2,0))</f>
        <v>1</v>
      </c>
      <c r="K7" s="2">
        <f>INT(LEFT(VLOOKUP(B7,[1]一阶段!$B:$N,5,0),1))</f>
        <v>6</v>
      </c>
      <c r="L7" s="2">
        <v>1</v>
      </c>
      <c r="M7" s="2">
        <f>IF(VLOOKUP(B7,[1]一阶段!$B:$O,7,0)="力量",0,IF(VLOOKUP(B7,[1]一阶段!$B:$O,7,0)="智力",1,IF(VLOOKUP(B7,[1]一阶段!$B:$O,7,0)="敏捷",2,IF(VLOOKUP(B7,[1]一阶段!$B:$O,7,0)="体质",3,""))))</f>
        <v>2</v>
      </c>
      <c r="N7" s="2">
        <f>VLOOKUP(B7,[1]一阶段!$B:$O,8,0)</f>
        <v>0</v>
      </c>
      <c r="O7" s="2">
        <f>VLOOKUP(B7,[1]一阶段!$B:$O,9,0)</f>
        <v>0</v>
      </c>
      <c r="P7" s="2">
        <f>VLOOKUP(B7,[1]一阶段!$B:$O,10,0)</f>
        <v>0</v>
      </c>
      <c r="Q7" s="2">
        <f>VLOOKUP(B7,[1]一阶段!$B:$O,11,0)</f>
        <v>0</v>
      </c>
      <c r="R7" s="2" t="str">
        <f>IF(VLOOKUP(B7,[1]一阶段!$B:$O,13,0)="穿刺",0,IF(VLOOKUP(B7,[1]一阶段!$B:$O,13,0)="法术",1,IF(VLOOKUP(B7,[1]一阶段!$B:$O,13,0)="粉碎",2,IF(VLOOKUP(B7,[1]一阶段!$B:$O,13,0)="横扫",3,IF(VLOOKUP(B7,[1]一阶段!$B:$O,13,0)="短兵",4,IF(VLOOKUP(B7,[1]一阶段!$B:$O,13,0)="远射",5,6))))))&amp;IF(VLOOKUP(B7,[1]一阶段!$B:$O,14,0)="","",IF(VLOOKUP(B7,[1]一阶段!$B:$O,14,0)="穿刺",",0",IF(VLOOKUP(B7,[1]一阶段!$B:$O,14,0)="法术",",1",IF(VLOOKUP(B7,[1]一阶段!$B:$O,14,0)="粉碎",",2",IF(VLOOKUP(B7,[1]一阶段!$B:$O,14,0)="横扫",",3",IF(VLOOKUP(B7,[1]一阶段!$B:$O,14,0)="短兵",",4",IF(VLOOKUP(B7,[1]一阶段!$B:$O,14,0)="远射",",5",",6")))))))</f>
        <v>5,4</v>
      </c>
      <c r="S7" s="2">
        <f t="shared" si="0"/>
        <v>325</v>
      </c>
      <c r="T7" s="2">
        <f t="shared" si="1"/>
        <v>115</v>
      </c>
      <c r="U7" s="2">
        <f t="shared" si="2"/>
        <v>75</v>
      </c>
      <c r="V7" s="2">
        <f t="shared" si="3"/>
        <v>75</v>
      </c>
      <c r="W7" s="2">
        <v>100</v>
      </c>
      <c r="X7" s="2">
        <v>1</v>
      </c>
      <c r="Y7" s="2">
        <v>0.05</v>
      </c>
      <c r="Z7" s="2">
        <v>0.1</v>
      </c>
      <c r="AA7" s="2">
        <v>0</v>
      </c>
      <c r="AB7" s="2">
        <v>1.5</v>
      </c>
      <c r="AC7" s="2">
        <v>0</v>
      </c>
      <c r="AD7" s="2">
        <v>0</v>
      </c>
      <c r="AE7" s="2">
        <v>0</v>
      </c>
      <c r="AF7" s="2">
        <v>0.1</v>
      </c>
      <c r="AG7" s="2">
        <v>0</v>
      </c>
      <c r="AH7" s="2">
        <f t="shared" si="4"/>
        <v>100</v>
      </c>
      <c r="AI7" s="2"/>
      <c r="AJ7" s="2"/>
    </row>
    <row r="8" spans="1:36" ht="14.25" x14ac:dyDescent="0.15">
      <c r="A8" s="1">
        <v>1007</v>
      </c>
      <c r="B8" s="6" t="s">
        <v>32</v>
      </c>
      <c r="C8" s="1"/>
      <c r="D8" s="1"/>
      <c r="E8" s="2"/>
      <c r="F8" s="2"/>
      <c r="G8" s="5">
        <f>IF(VLOOKUP(B8,[1]一阶段!$B:$O,4,0)="七杀",3,IF(VLOOKUP(B8,[1]一阶段!$B:$O,4,0)="破军",1,IF(VLOOKUP(B8,[1]一阶段!$B:$O,4,0)="贪狼",2,0)))</f>
        <v>1</v>
      </c>
      <c r="H8" s="5">
        <f>IF(VLOOKUP(B8,[1]一阶段!$B:$O,6,0)="魏",1,IF(VLOOKUP(B8,[1]一阶段!$B:$O,6,0)="蜀",2,IF(VLOOKUP(B8,[1]一阶段!$B:$O,6,0)="吴",3,IF(VLOOKUP(B8,[1]一阶段!$B:$O,6,0)="群",4,0))))</f>
        <v>3</v>
      </c>
      <c r="I8" s="2">
        <f>IF(VLOOKUP(B8,[1]一阶段!$B:$N,5,0)="7星",4,IF(VLOOKUP(B8,[1]一阶段!$B:$N,5,0)="6星",3,IF(VLOOKUP(B8,[1]一阶段!$B:$N,5,0)="5星",3,IF(VLOOKUP(B8,[1]一阶段!$B:$N,5,0)="4星",2,IF(VLOOKUP(B8,[1]一阶段!$B:$N,5,0)="3星",1,0)))))</f>
        <v>3</v>
      </c>
      <c r="J8" s="1">
        <f>IF(VLOOKUP(B8,[1]一阶段!$B:$N,2,0)="男",1,IF(VLOOKUP(B8,[1]一阶段!$B:$N,2,0)="女",2,0))</f>
        <v>1</v>
      </c>
      <c r="K8" s="2">
        <f>INT(LEFT(VLOOKUP(B8,[1]一阶段!$B:$N,5,0),1))</f>
        <v>6</v>
      </c>
      <c r="L8" s="2">
        <v>1</v>
      </c>
      <c r="M8" s="2">
        <f>IF(VLOOKUP(B8,[1]一阶段!$B:$O,7,0)="力量",0,IF(VLOOKUP(B8,[1]一阶段!$B:$O,7,0)="智力",1,IF(VLOOKUP(B8,[1]一阶段!$B:$O,7,0)="敏捷",2,IF(VLOOKUP(B8,[1]一阶段!$B:$O,7,0)="体质",3,""))))</f>
        <v>3</v>
      </c>
      <c r="N8" s="2">
        <f>VLOOKUP(B8,[1]一阶段!$B:$O,8,0)</f>
        <v>92</v>
      </c>
      <c r="O8" s="2">
        <f>VLOOKUP(B8,[1]一阶段!$B:$O,9,0)</f>
        <v>70</v>
      </c>
      <c r="P8" s="2">
        <f>VLOOKUP(B8,[1]一阶段!$B:$O,10,0)</f>
        <v>80</v>
      </c>
      <c r="Q8" s="2">
        <f>VLOOKUP(B8,[1]一阶段!$B:$O,11,0)</f>
        <v>98</v>
      </c>
      <c r="R8" s="2" t="str">
        <f>IF(VLOOKUP(B8,[1]一阶段!$B:$O,13,0)="穿刺",0,IF(VLOOKUP(B8,[1]一阶段!$B:$O,13,0)="法术",1,IF(VLOOKUP(B8,[1]一阶段!$B:$O,13,0)="粉碎",2,IF(VLOOKUP(B8,[1]一阶段!$B:$O,13,0)="横扫",3,IF(VLOOKUP(B8,[1]一阶段!$B:$O,13,0)="短兵",4,IF(VLOOKUP(B8,[1]一阶段!$B:$O,13,0)="远射",5,6))))))&amp;IF(VLOOKUP(B8,[1]一阶段!$B:$O,14,0)="","",IF(VLOOKUP(B8,[1]一阶段!$B:$O,14,0)="穿刺",",0",IF(VLOOKUP(B8,[1]一阶段!$B:$O,14,0)="法术",",1",IF(VLOOKUP(B8,[1]一阶段!$B:$O,14,0)="粉碎",",2",IF(VLOOKUP(B8,[1]一阶段!$B:$O,14,0)="横扫",",3",IF(VLOOKUP(B8,[1]一阶段!$B:$O,14,0)="短兵",",4",IF(VLOOKUP(B8,[1]一阶段!$B:$O,14,0)="远射",",5",",6")))))))</f>
        <v>2,0</v>
      </c>
      <c r="S8" s="2">
        <f t="shared" si="0"/>
        <v>325</v>
      </c>
      <c r="T8" s="2">
        <f t="shared" si="1"/>
        <v>115</v>
      </c>
      <c r="U8" s="2">
        <f t="shared" si="2"/>
        <v>75</v>
      </c>
      <c r="V8" s="2">
        <f t="shared" si="3"/>
        <v>75</v>
      </c>
      <c r="W8" s="2">
        <v>100</v>
      </c>
      <c r="X8" s="2">
        <v>1</v>
      </c>
      <c r="Y8" s="2">
        <v>0.05</v>
      </c>
      <c r="Z8" s="2">
        <v>0.1</v>
      </c>
      <c r="AA8" s="2">
        <v>0</v>
      </c>
      <c r="AB8" s="2">
        <v>1.5</v>
      </c>
      <c r="AC8" s="2">
        <v>0</v>
      </c>
      <c r="AD8" s="2">
        <v>0</v>
      </c>
      <c r="AE8" s="2">
        <v>0</v>
      </c>
      <c r="AF8" s="2">
        <v>0.1</v>
      </c>
      <c r="AG8" s="2">
        <v>0</v>
      </c>
      <c r="AH8" s="2">
        <f t="shared" si="4"/>
        <v>0</v>
      </c>
      <c r="AI8" s="2"/>
      <c r="AJ8" s="2"/>
    </row>
    <row r="9" spans="1:36" ht="14.25" x14ac:dyDescent="0.15">
      <c r="A9" s="1">
        <v>1008</v>
      </c>
      <c r="B9" s="6" t="s">
        <v>33</v>
      </c>
      <c r="C9" s="1"/>
      <c r="D9" s="1"/>
      <c r="E9" s="2"/>
      <c r="F9" s="2"/>
      <c r="G9" s="5">
        <f>IF(VLOOKUP(B9,[1]一阶段!$B:$O,4,0)="七杀",3,IF(VLOOKUP(B9,[1]一阶段!$B:$O,4,0)="破军",1,IF(VLOOKUP(B9,[1]一阶段!$B:$O,4,0)="贪狼",2,0)))</f>
        <v>1</v>
      </c>
      <c r="H9" s="5">
        <f>IF(VLOOKUP(B9,[1]一阶段!$B:$O,6,0)="魏",1,IF(VLOOKUP(B9,[1]一阶段!$B:$O,6,0)="蜀",2,IF(VLOOKUP(B9,[1]一阶段!$B:$O,6,0)="吴",3,IF(VLOOKUP(B9,[1]一阶段!$B:$O,6,0)="群",4,0))))</f>
        <v>3</v>
      </c>
      <c r="I9" s="2">
        <f>IF(VLOOKUP(B9,[1]一阶段!$B:$N,5,0)="7星",4,IF(VLOOKUP(B9,[1]一阶段!$B:$N,5,0)="6星",3,IF(VLOOKUP(B9,[1]一阶段!$B:$N,5,0)="5星",3,IF(VLOOKUP(B9,[1]一阶段!$B:$N,5,0)="4星",2,IF(VLOOKUP(B9,[1]一阶段!$B:$N,5,0)="3星",1,0)))))</f>
        <v>3</v>
      </c>
      <c r="J9" s="1">
        <f>IF(VLOOKUP(B9,[1]一阶段!$B:$N,2,0)="男",1,IF(VLOOKUP(B9,[1]一阶段!$B:$N,2,0)="女",2,0))</f>
        <v>1</v>
      </c>
      <c r="K9" s="2">
        <f>INT(LEFT(VLOOKUP(B9,[1]一阶段!$B:$N,5,0),1))</f>
        <v>6</v>
      </c>
      <c r="L9" s="2">
        <v>1</v>
      </c>
      <c r="M9" s="2">
        <f>IF(VLOOKUP(B9,[1]一阶段!$B:$O,7,0)="力量",0,IF(VLOOKUP(B9,[1]一阶段!$B:$O,7,0)="智力",1,IF(VLOOKUP(B9,[1]一阶段!$B:$O,7,0)="敏捷",2,IF(VLOOKUP(B9,[1]一阶段!$B:$O,7,0)="体质",3,""))))</f>
        <v>2</v>
      </c>
      <c r="N9" s="2">
        <f>VLOOKUP(B9,[1]一阶段!$B:$O,8,0)</f>
        <v>0</v>
      </c>
      <c r="O9" s="2">
        <f>VLOOKUP(B9,[1]一阶段!$B:$O,9,0)</f>
        <v>0</v>
      </c>
      <c r="P9" s="2">
        <f>VLOOKUP(B9,[1]一阶段!$B:$O,10,0)</f>
        <v>0</v>
      </c>
      <c r="Q9" s="2">
        <f>VLOOKUP(B9,[1]一阶段!$B:$O,11,0)</f>
        <v>0</v>
      </c>
      <c r="R9" s="2" t="str">
        <f>IF(VLOOKUP(B9,[1]一阶段!$B:$O,13,0)="穿刺",0,IF(VLOOKUP(B9,[1]一阶段!$B:$O,13,0)="法术",1,IF(VLOOKUP(B9,[1]一阶段!$B:$O,13,0)="粉碎",2,IF(VLOOKUP(B9,[1]一阶段!$B:$O,13,0)="横扫",3,IF(VLOOKUP(B9,[1]一阶段!$B:$O,13,0)="短兵",4,IF(VLOOKUP(B9,[1]一阶段!$B:$O,13,0)="远射",5,6))))))&amp;IF(VLOOKUP(B9,[1]一阶段!$B:$O,14,0)="","",IF(VLOOKUP(B9,[1]一阶段!$B:$O,14,0)="穿刺",",0",IF(VLOOKUP(B9,[1]一阶段!$B:$O,14,0)="法术",",1",IF(VLOOKUP(B9,[1]一阶段!$B:$O,14,0)="粉碎",",2",IF(VLOOKUP(B9,[1]一阶段!$B:$O,14,0)="横扫",",3",IF(VLOOKUP(B9,[1]一阶段!$B:$O,14,0)="短兵",",4",IF(VLOOKUP(B9,[1]一阶段!$B:$O,14,0)="远射",",5",",6")))))))</f>
        <v>5</v>
      </c>
      <c r="S9" s="2">
        <f t="shared" si="0"/>
        <v>325</v>
      </c>
      <c r="T9" s="2">
        <f t="shared" si="1"/>
        <v>115</v>
      </c>
      <c r="U9" s="2">
        <f t="shared" si="2"/>
        <v>75</v>
      </c>
      <c r="V9" s="2">
        <f t="shared" si="3"/>
        <v>75</v>
      </c>
      <c r="W9" s="2">
        <v>100</v>
      </c>
      <c r="X9" s="2">
        <v>1</v>
      </c>
      <c r="Y9" s="2">
        <v>0.05</v>
      </c>
      <c r="Z9" s="2">
        <v>0.1</v>
      </c>
      <c r="AA9" s="2">
        <v>0</v>
      </c>
      <c r="AB9" s="2">
        <v>1.5</v>
      </c>
      <c r="AC9" s="2">
        <v>0</v>
      </c>
      <c r="AD9" s="2">
        <v>0</v>
      </c>
      <c r="AE9" s="2">
        <v>0</v>
      </c>
      <c r="AF9" s="2">
        <v>0.1</v>
      </c>
      <c r="AG9" s="2">
        <v>0</v>
      </c>
      <c r="AH9" s="2">
        <f t="shared" si="4"/>
        <v>0</v>
      </c>
      <c r="AI9" s="2"/>
      <c r="AJ9" s="2"/>
    </row>
    <row r="10" spans="1:36" ht="14.25" x14ac:dyDescent="0.15">
      <c r="A10" s="1">
        <v>1009</v>
      </c>
      <c r="B10" s="6" t="s">
        <v>34</v>
      </c>
      <c r="C10" s="1"/>
      <c r="D10" s="1"/>
      <c r="E10" s="2"/>
      <c r="F10" s="2"/>
      <c r="G10" s="5">
        <f>IF(VLOOKUP(B10,[1]一阶段!$B:$O,4,0)="七杀",3,IF(VLOOKUP(B10,[1]一阶段!$B:$O,4,0)="破军",1,IF(VLOOKUP(B10,[1]一阶段!$B:$O,4,0)="贪狼",2,0)))</f>
        <v>1</v>
      </c>
      <c r="H10" s="5">
        <f>IF(VLOOKUP(B10,[1]一阶段!$B:$O,6,0)="魏",1,IF(VLOOKUP(B10,[1]一阶段!$B:$O,6,0)="蜀",2,IF(VLOOKUP(B10,[1]一阶段!$B:$O,6,0)="吴",3,IF(VLOOKUP(B10,[1]一阶段!$B:$O,6,0)="群",4,0))))</f>
        <v>1</v>
      </c>
      <c r="I10" s="2">
        <f>IF(VLOOKUP(B10,[1]一阶段!$B:$N,5,0)="7星",4,IF(VLOOKUP(B10,[1]一阶段!$B:$N,5,0)="6星",3,IF(VLOOKUP(B10,[1]一阶段!$B:$N,5,0)="5星",3,IF(VLOOKUP(B10,[1]一阶段!$B:$N,5,0)="4星",2,IF(VLOOKUP(B10,[1]一阶段!$B:$N,5,0)="3星",1,0)))))</f>
        <v>4</v>
      </c>
      <c r="J10" s="1">
        <f>IF(VLOOKUP(B10,[1]一阶段!$B:$N,2,0)="男",1,IF(VLOOKUP(B10,[1]一阶段!$B:$N,2,0)="女",2,0))</f>
        <v>1</v>
      </c>
      <c r="K10" s="2">
        <f>INT(LEFT(VLOOKUP(B10,[1]一阶段!$B:$N,5,0),1))</f>
        <v>7</v>
      </c>
      <c r="L10" s="2">
        <v>1</v>
      </c>
      <c r="M10" s="2">
        <f>IF(VLOOKUP(B10,[1]一阶段!$B:$O,7,0)="力量",0,IF(VLOOKUP(B10,[1]一阶段!$B:$O,7,0)="智力",1,IF(VLOOKUP(B10,[1]一阶段!$B:$O,7,0)="敏捷",2,IF(VLOOKUP(B10,[1]一阶段!$B:$O,7,0)="体质",3,""))))</f>
        <v>3</v>
      </c>
      <c r="N10" s="2">
        <f>VLOOKUP(B10,[1]一阶段!$B:$O,8,0)</f>
        <v>99</v>
      </c>
      <c r="O10" s="2">
        <f>VLOOKUP(B10,[1]一阶段!$B:$O,9,0)</f>
        <v>75</v>
      </c>
      <c r="P10" s="2">
        <f>VLOOKUP(B10,[1]一阶段!$B:$O,10,0)</f>
        <v>87</v>
      </c>
      <c r="Q10" s="2">
        <f>VLOOKUP(B10,[1]一阶段!$B:$O,11,0)</f>
        <v>100</v>
      </c>
      <c r="R10" s="2" t="str">
        <f>IF(VLOOKUP(B10,[1]一阶段!$B:$O,13,0)="穿刺",0,IF(VLOOKUP(B10,[1]一阶段!$B:$O,13,0)="法术",1,IF(VLOOKUP(B10,[1]一阶段!$B:$O,13,0)="粉碎",2,IF(VLOOKUP(B10,[1]一阶段!$B:$O,13,0)="横扫",3,IF(VLOOKUP(B10,[1]一阶段!$B:$O,13,0)="短兵",4,IF(VLOOKUP(B10,[1]一阶段!$B:$O,13,0)="远射",5,6))))))&amp;IF(VLOOKUP(B10,[1]一阶段!$B:$O,14,0)="","",IF(VLOOKUP(B10,[1]一阶段!$B:$O,14,0)="穿刺",",0",IF(VLOOKUP(B10,[1]一阶段!$B:$O,14,0)="法术",",1",IF(VLOOKUP(B10,[1]一阶段!$B:$O,14,0)="粉碎",",2",IF(VLOOKUP(B10,[1]一阶段!$B:$O,14,0)="横扫",",3",IF(VLOOKUP(B10,[1]一阶段!$B:$O,14,0)="短兵",",4",IF(VLOOKUP(B10,[1]一阶段!$B:$O,14,0)="远射",",5",",6")))))))</f>
        <v>2,4</v>
      </c>
      <c r="S10" s="2">
        <f t="shared" si="0"/>
        <v>375</v>
      </c>
      <c r="T10" s="2">
        <f t="shared" si="1"/>
        <v>125</v>
      </c>
      <c r="U10" s="2">
        <f t="shared" si="2"/>
        <v>80</v>
      </c>
      <c r="V10" s="2">
        <f t="shared" si="3"/>
        <v>80</v>
      </c>
      <c r="W10" s="2">
        <v>100</v>
      </c>
      <c r="X10" s="2">
        <v>1</v>
      </c>
      <c r="Y10" s="2">
        <v>0.05</v>
      </c>
      <c r="Z10" s="2">
        <v>0.1</v>
      </c>
      <c r="AA10" s="2">
        <v>0</v>
      </c>
      <c r="AB10" s="2">
        <v>1.5</v>
      </c>
      <c r="AC10" s="2">
        <v>0</v>
      </c>
      <c r="AD10" s="2">
        <v>0</v>
      </c>
      <c r="AE10" s="2">
        <v>0</v>
      </c>
      <c r="AF10" s="2">
        <v>0.1</v>
      </c>
      <c r="AG10" s="2">
        <v>0</v>
      </c>
      <c r="AH10" s="2">
        <f t="shared" si="4"/>
        <v>0</v>
      </c>
      <c r="AI10" s="2"/>
      <c r="AJ10" s="2"/>
    </row>
    <row r="11" spans="1:36" ht="14.25" x14ac:dyDescent="0.15">
      <c r="A11" s="1">
        <v>1010</v>
      </c>
      <c r="B11" s="6" t="s">
        <v>35</v>
      </c>
      <c r="C11" s="1"/>
      <c r="D11" s="1"/>
      <c r="E11" s="2"/>
      <c r="F11" s="2"/>
      <c r="G11" s="5">
        <f>IF(VLOOKUP(B11,[1]一阶段!$B:$O,4,0)="七杀",3,IF(VLOOKUP(B11,[1]一阶段!$B:$O,4,0)="破军",1,IF(VLOOKUP(B11,[1]一阶段!$B:$O,4,0)="贪狼",2,0)))</f>
        <v>2</v>
      </c>
      <c r="H11" s="5">
        <f>IF(VLOOKUP(B11,[1]一阶段!$B:$O,6,0)="魏",1,IF(VLOOKUP(B11,[1]一阶段!$B:$O,6,0)="蜀",2,IF(VLOOKUP(B11,[1]一阶段!$B:$O,6,0)="吴",3,IF(VLOOKUP(B11,[1]一阶段!$B:$O,6,0)="群",4,0))))</f>
        <v>1</v>
      </c>
      <c r="I11" s="2">
        <f>IF(VLOOKUP(B11,[1]一阶段!$B:$N,5,0)="7星",4,IF(VLOOKUP(B11,[1]一阶段!$B:$N,5,0)="6星",3,IF(VLOOKUP(B11,[1]一阶段!$B:$N,5,0)="5星",3,IF(VLOOKUP(B11,[1]一阶段!$B:$N,5,0)="4星",2,IF(VLOOKUP(B11,[1]一阶段!$B:$N,5,0)="3星",1,0)))))</f>
        <v>4</v>
      </c>
      <c r="J11" s="1">
        <f>IF(VLOOKUP(B11,[1]一阶段!$B:$N,2,0)="男",1,IF(VLOOKUP(B11,[1]一阶段!$B:$N,2,0)="女",2,0))</f>
        <v>1</v>
      </c>
      <c r="K11" s="2">
        <f>INT(LEFT(VLOOKUP(B11,[1]一阶段!$B:$N,5,0),1))</f>
        <v>7</v>
      </c>
      <c r="L11" s="2">
        <v>1</v>
      </c>
      <c r="M11" s="2">
        <f>IF(VLOOKUP(B11,[1]一阶段!$B:$O,7,0)="力量",0,IF(VLOOKUP(B11,[1]一阶段!$B:$O,7,0)="智力",1,IF(VLOOKUP(B11,[1]一阶段!$B:$O,7,0)="敏捷",2,IF(VLOOKUP(B11,[1]一阶段!$B:$O,7,0)="体质",3,""))))</f>
        <v>1</v>
      </c>
      <c r="N11" s="2">
        <f>VLOOKUP(B11,[1]一阶段!$B:$O,8,0)</f>
        <v>72</v>
      </c>
      <c r="O11" s="2">
        <f>VLOOKUP(B11,[1]一阶段!$B:$O,9,0)</f>
        <v>100</v>
      </c>
      <c r="P11" s="2">
        <f>VLOOKUP(B11,[1]一阶段!$B:$O,10,0)</f>
        <v>92</v>
      </c>
      <c r="Q11" s="2">
        <f>VLOOKUP(B11,[1]一阶段!$B:$O,11,0)</f>
        <v>95</v>
      </c>
      <c r="R11" s="2" t="str">
        <f>IF(VLOOKUP(B11,[1]一阶段!$B:$O,13,0)="穿刺",0,IF(VLOOKUP(B11,[1]一阶段!$B:$O,13,0)="法术",1,IF(VLOOKUP(B11,[1]一阶段!$B:$O,13,0)="粉碎",2,IF(VLOOKUP(B11,[1]一阶段!$B:$O,13,0)="横扫",3,IF(VLOOKUP(B11,[1]一阶段!$B:$O,13,0)="短兵",4,IF(VLOOKUP(B11,[1]一阶段!$B:$O,13,0)="远射",5,6))))))&amp;IF(VLOOKUP(B11,[1]一阶段!$B:$O,14,0)="","",IF(VLOOKUP(B11,[1]一阶段!$B:$O,14,0)="穿刺",",0",IF(VLOOKUP(B11,[1]一阶段!$B:$O,14,0)="法术",",1",IF(VLOOKUP(B11,[1]一阶段!$B:$O,14,0)="粉碎",",2",IF(VLOOKUP(B11,[1]一阶段!$B:$O,14,0)="横扫",",3",IF(VLOOKUP(B11,[1]一阶段!$B:$O,14,0)="短兵",",4",IF(VLOOKUP(B11,[1]一阶段!$B:$O,14,0)="远射",",5",",6")))))))</f>
        <v>1,4</v>
      </c>
      <c r="S11" s="2">
        <f t="shared" si="0"/>
        <v>375</v>
      </c>
      <c r="T11" s="2">
        <f t="shared" si="1"/>
        <v>125</v>
      </c>
      <c r="U11" s="2">
        <f t="shared" si="2"/>
        <v>80</v>
      </c>
      <c r="V11" s="2">
        <f t="shared" si="3"/>
        <v>80</v>
      </c>
      <c r="W11" s="2">
        <v>100</v>
      </c>
      <c r="X11" s="2">
        <v>1</v>
      </c>
      <c r="Y11" s="2">
        <v>0.05</v>
      </c>
      <c r="Z11" s="2">
        <v>0.1</v>
      </c>
      <c r="AA11" s="2">
        <v>0</v>
      </c>
      <c r="AB11" s="2">
        <v>1.5</v>
      </c>
      <c r="AC11" s="2">
        <v>0</v>
      </c>
      <c r="AD11" s="2">
        <v>0</v>
      </c>
      <c r="AE11" s="2">
        <v>0</v>
      </c>
      <c r="AF11" s="2">
        <v>0.1</v>
      </c>
      <c r="AG11" s="2">
        <v>0</v>
      </c>
      <c r="AH11" s="2">
        <f t="shared" si="4"/>
        <v>200</v>
      </c>
      <c r="AI11" s="2"/>
      <c r="AJ11" s="2"/>
    </row>
    <row r="12" spans="1:36" ht="14.25" x14ac:dyDescent="0.15">
      <c r="A12" s="1">
        <v>1011</v>
      </c>
      <c r="B12" s="6" t="s">
        <v>36</v>
      </c>
      <c r="C12" s="1"/>
      <c r="D12" s="1"/>
      <c r="E12" s="2"/>
      <c r="F12" s="2"/>
      <c r="G12" s="5">
        <f>IF(VLOOKUP(B12,[1]一阶段!$B:$O,4,0)="七杀",3,IF(VLOOKUP(B12,[1]一阶段!$B:$O,4,0)="破军",1,IF(VLOOKUP(B12,[1]一阶段!$B:$O,4,0)="贪狼",2,0)))</f>
        <v>2</v>
      </c>
      <c r="H12" s="5">
        <f>IF(VLOOKUP(B12,[1]一阶段!$B:$O,6,0)="魏",1,IF(VLOOKUP(B12,[1]一阶段!$B:$O,6,0)="蜀",2,IF(VLOOKUP(B12,[1]一阶段!$B:$O,6,0)="吴",3,IF(VLOOKUP(B12,[1]一阶段!$B:$O,6,0)="群",4,0))))</f>
        <v>1</v>
      </c>
      <c r="I12" s="2">
        <f>IF(VLOOKUP(B12,[1]一阶段!$B:$N,5,0)="7星",4,IF(VLOOKUP(B12,[1]一阶段!$B:$N,5,0)="6星",3,IF(VLOOKUP(B12,[1]一阶段!$B:$N,5,0)="5星",3,IF(VLOOKUP(B12,[1]一阶段!$B:$N,5,0)="4星",2,IF(VLOOKUP(B12,[1]一阶段!$B:$N,5,0)="3星",1,0)))))</f>
        <v>3</v>
      </c>
      <c r="J12" s="1">
        <f>IF(VLOOKUP(B12,[1]一阶段!$B:$N,2,0)="男",1,IF(VLOOKUP(B12,[1]一阶段!$B:$N,2,0)="女",2,0))</f>
        <v>1</v>
      </c>
      <c r="K12" s="2">
        <f>INT(LEFT(VLOOKUP(B12,[1]一阶段!$B:$N,5,0),1))</f>
        <v>6</v>
      </c>
      <c r="L12" s="2">
        <v>1</v>
      </c>
      <c r="M12" s="2">
        <f>IF(VLOOKUP(B12,[1]一阶段!$B:$O,7,0)="力量",0,IF(VLOOKUP(B12,[1]一阶段!$B:$O,7,0)="智力",1,IF(VLOOKUP(B12,[1]一阶段!$B:$O,7,0)="敏捷",2,IF(VLOOKUP(B12,[1]一阶段!$B:$O,7,0)="体质",3,""))))</f>
        <v>1</v>
      </c>
      <c r="N12" s="2">
        <f>VLOOKUP(B12,[1]一阶段!$B:$O,8,0)</f>
        <v>70</v>
      </c>
      <c r="O12" s="2">
        <f>VLOOKUP(B12,[1]一阶段!$B:$O,9,0)</f>
        <v>99</v>
      </c>
      <c r="P12" s="2">
        <f>VLOOKUP(B12,[1]一阶段!$B:$O,10,0)</f>
        <v>94</v>
      </c>
      <c r="Q12" s="2">
        <f>VLOOKUP(B12,[1]一阶段!$B:$O,11,0)</f>
        <v>68</v>
      </c>
      <c r="R12" s="2" t="str">
        <f>IF(VLOOKUP(B12,[1]一阶段!$B:$O,13,0)="穿刺",0,IF(VLOOKUP(B12,[1]一阶段!$B:$O,13,0)="法术",1,IF(VLOOKUP(B12,[1]一阶段!$B:$O,13,0)="粉碎",2,IF(VLOOKUP(B12,[1]一阶段!$B:$O,13,0)="横扫",3,IF(VLOOKUP(B12,[1]一阶段!$B:$O,13,0)="短兵",4,IF(VLOOKUP(B12,[1]一阶段!$B:$O,13,0)="远射",5,6))))))&amp;IF(VLOOKUP(B12,[1]一阶段!$B:$O,14,0)="","",IF(VLOOKUP(B12,[1]一阶段!$B:$O,14,0)="穿刺",",0",IF(VLOOKUP(B12,[1]一阶段!$B:$O,14,0)="法术",",1",IF(VLOOKUP(B12,[1]一阶段!$B:$O,14,0)="粉碎",",2",IF(VLOOKUP(B12,[1]一阶段!$B:$O,14,0)="横扫",",3",IF(VLOOKUP(B12,[1]一阶段!$B:$O,14,0)="短兵",",4",IF(VLOOKUP(B12,[1]一阶段!$B:$O,14,0)="远射",",5",",6")))))))</f>
        <v>1</v>
      </c>
      <c r="S12" s="2">
        <f t="shared" si="0"/>
        <v>325</v>
      </c>
      <c r="T12" s="2">
        <f t="shared" si="1"/>
        <v>115</v>
      </c>
      <c r="U12" s="2">
        <f t="shared" si="2"/>
        <v>75</v>
      </c>
      <c r="V12" s="2">
        <f t="shared" si="3"/>
        <v>75</v>
      </c>
      <c r="W12" s="2">
        <v>100</v>
      </c>
      <c r="X12" s="2">
        <v>1</v>
      </c>
      <c r="Y12" s="2">
        <v>0.05</v>
      </c>
      <c r="Z12" s="2">
        <v>0.1</v>
      </c>
      <c r="AA12" s="2">
        <v>0</v>
      </c>
      <c r="AB12" s="2">
        <v>1.5</v>
      </c>
      <c r="AC12" s="2">
        <v>0</v>
      </c>
      <c r="AD12" s="2">
        <v>0</v>
      </c>
      <c r="AE12" s="2">
        <v>0</v>
      </c>
      <c r="AF12" s="2">
        <v>0.1</v>
      </c>
      <c r="AG12" s="2">
        <v>0</v>
      </c>
      <c r="AH12" s="2">
        <f t="shared" si="4"/>
        <v>200</v>
      </c>
      <c r="AI12" s="2"/>
      <c r="AJ12" s="2"/>
    </row>
    <row r="13" spans="1:36" ht="14.25" x14ac:dyDescent="0.15">
      <c r="A13" s="1">
        <v>1012</v>
      </c>
      <c r="B13" s="5" t="s">
        <v>37</v>
      </c>
      <c r="C13" s="1"/>
      <c r="D13" s="1"/>
      <c r="E13" s="2"/>
      <c r="F13" s="2"/>
      <c r="G13" s="5">
        <f>IF(VLOOKUP(B13,[1]一阶段!$B:$O,4,0)="七杀",3,IF(VLOOKUP(B13,[1]一阶段!$B:$O,4,0)="破军",1,IF(VLOOKUP(B13,[1]一阶段!$B:$O,4,0)="贪狼",2,0)))</f>
        <v>3</v>
      </c>
      <c r="H13" s="5">
        <f>IF(VLOOKUP(B13,[1]一阶段!$B:$O,6,0)="魏",1,IF(VLOOKUP(B13,[1]一阶段!$B:$O,6,0)="蜀",2,IF(VLOOKUP(B13,[1]一阶段!$B:$O,6,0)="吴",3,IF(VLOOKUP(B13,[1]一阶段!$B:$O,6,0)="群",4,0))))</f>
        <v>1</v>
      </c>
      <c r="I13" s="2">
        <f>IF(VLOOKUP(B13,[1]一阶段!$B:$N,5,0)="7星",4,IF(VLOOKUP(B13,[1]一阶段!$B:$N,5,0)="6星",3,IF(VLOOKUP(B13,[1]一阶段!$B:$N,5,0)="5星",3,IF(VLOOKUP(B13,[1]一阶段!$B:$N,5,0)="4星",2,IF(VLOOKUP(B13,[1]一阶段!$B:$N,5,0)="3星",1,0)))))</f>
        <v>3</v>
      </c>
      <c r="J13" s="1">
        <f>IF(VLOOKUP(B13,[1]一阶段!$B:$N,2,0)="男",1,IF(VLOOKUP(B13,[1]一阶段!$B:$N,2,0)="女",2,0))</f>
        <v>1</v>
      </c>
      <c r="K13" s="2">
        <f>INT(LEFT(VLOOKUP(B13,[1]一阶段!$B:$N,5,0),1))</f>
        <v>6</v>
      </c>
      <c r="L13" s="2">
        <v>1</v>
      </c>
      <c r="M13" s="2">
        <f>IF(VLOOKUP(B13,[1]一阶段!$B:$O,7,0)="力量",0,IF(VLOOKUP(B13,[1]一阶段!$B:$O,7,0)="智力",1,IF(VLOOKUP(B13,[1]一阶段!$B:$O,7,0)="敏捷",2,IF(VLOOKUP(B13,[1]一阶段!$B:$O,7,0)="体质",3,""))))</f>
        <v>3</v>
      </c>
      <c r="N13" s="2">
        <f>VLOOKUP(B13,[1]一阶段!$B:$O,8,0)</f>
        <v>98</v>
      </c>
      <c r="O13" s="2">
        <f>VLOOKUP(B13,[1]一阶段!$B:$O,9,0)</f>
        <v>66</v>
      </c>
      <c r="P13" s="2">
        <f>VLOOKUP(B13,[1]一阶段!$B:$O,10,0)</f>
        <v>72</v>
      </c>
      <c r="Q13" s="2">
        <f>VLOOKUP(B13,[1]一阶段!$B:$O,11,0)</f>
        <v>99</v>
      </c>
      <c r="R13" s="2" t="str">
        <f>IF(VLOOKUP(B13,[1]一阶段!$B:$O,13,0)="穿刺",0,IF(VLOOKUP(B13,[1]一阶段!$B:$O,13,0)="法术",1,IF(VLOOKUP(B13,[1]一阶段!$B:$O,13,0)="粉碎",2,IF(VLOOKUP(B13,[1]一阶段!$B:$O,13,0)="横扫",3,IF(VLOOKUP(B13,[1]一阶段!$B:$O,13,0)="短兵",4,IF(VLOOKUP(B13,[1]一阶段!$B:$O,13,0)="远射",5,6))))))&amp;IF(VLOOKUP(B13,[1]一阶段!$B:$O,14,0)="","",IF(VLOOKUP(B13,[1]一阶段!$B:$O,14,0)="穿刺",",0",IF(VLOOKUP(B13,[1]一阶段!$B:$O,14,0)="法术",",1",IF(VLOOKUP(B13,[1]一阶段!$B:$O,14,0)="粉碎",",2",IF(VLOOKUP(B13,[1]一阶段!$B:$O,14,0)="横扫",",3",IF(VLOOKUP(B13,[1]一阶段!$B:$O,14,0)="短兵",",4",IF(VLOOKUP(B13,[1]一阶段!$B:$O,14,0)="远射",",5",",6")))))))</f>
        <v>2</v>
      </c>
      <c r="S13" s="2">
        <f t="shared" si="0"/>
        <v>325</v>
      </c>
      <c r="T13" s="2">
        <f t="shared" si="1"/>
        <v>115</v>
      </c>
      <c r="U13" s="2">
        <f t="shared" si="2"/>
        <v>75</v>
      </c>
      <c r="V13" s="2">
        <f t="shared" si="3"/>
        <v>75</v>
      </c>
      <c r="W13" s="2">
        <v>100</v>
      </c>
      <c r="X13" s="2">
        <v>1</v>
      </c>
      <c r="Y13" s="2">
        <v>0.05</v>
      </c>
      <c r="Z13" s="2">
        <v>0.1</v>
      </c>
      <c r="AA13" s="2">
        <v>0</v>
      </c>
      <c r="AB13" s="2">
        <v>1.5</v>
      </c>
      <c r="AC13" s="2">
        <v>0</v>
      </c>
      <c r="AD13" s="2">
        <v>0</v>
      </c>
      <c r="AE13" s="2">
        <v>0</v>
      </c>
      <c r="AF13" s="2">
        <v>0.1</v>
      </c>
      <c r="AG13" s="2">
        <v>0</v>
      </c>
      <c r="AH13" s="2">
        <f t="shared" si="4"/>
        <v>100</v>
      </c>
      <c r="AI13" s="2"/>
      <c r="AJ13" s="2"/>
    </row>
    <row r="14" spans="1:36" ht="14.25" x14ac:dyDescent="0.15">
      <c r="A14" s="1">
        <v>1013</v>
      </c>
      <c r="B14" s="7" t="s">
        <v>38</v>
      </c>
      <c r="C14" s="1"/>
      <c r="D14" s="1"/>
      <c r="E14" s="2"/>
      <c r="F14" s="2"/>
      <c r="G14" s="5">
        <f>IF(VLOOKUP(B14,[1]一阶段!$B:$O,4,0)="七杀",3,IF(VLOOKUP(B14,[1]一阶段!$B:$O,4,0)="破军",1,IF(VLOOKUP(B14,[1]一阶段!$B:$O,4,0)="贪狼",2,0)))</f>
        <v>1</v>
      </c>
      <c r="H14" s="5">
        <f>IF(VLOOKUP(B14,[1]一阶段!$B:$O,6,0)="魏",1,IF(VLOOKUP(B14,[1]一阶段!$B:$O,6,0)="蜀",2,IF(VLOOKUP(B14,[1]一阶段!$B:$O,6,0)="吴",3,IF(VLOOKUP(B14,[1]一阶段!$B:$O,6,0)="群",4,0))))</f>
        <v>1</v>
      </c>
      <c r="I14" s="2">
        <f>IF(VLOOKUP(B14,[1]一阶段!$B:$N,5,0)="7星",4,IF(VLOOKUP(B14,[1]一阶段!$B:$N,5,0)="6星",3,IF(VLOOKUP(B14,[1]一阶段!$B:$N,5,0)="5星",3,IF(VLOOKUP(B14,[1]一阶段!$B:$N,5,0)="4星",2,IF(VLOOKUP(B14,[1]一阶段!$B:$N,5,0)="3星",1,0)))))</f>
        <v>3</v>
      </c>
      <c r="J14" s="1">
        <f>IF(VLOOKUP(B14,[1]一阶段!$B:$N,2,0)="男",1,IF(VLOOKUP(B14,[1]一阶段!$B:$N,2,0)="女",2,0))</f>
        <v>1</v>
      </c>
      <c r="K14" s="2">
        <f>INT(LEFT(VLOOKUP(B14,[1]一阶段!$B:$N,5,0),1))</f>
        <v>6</v>
      </c>
      <c r="L14" s="2">
        <v>1</v>
      </c>
      <c r="M14" s="2">
        <f>IF(VLOOKUP(B14,[1]一阶段!$B:$O,7,0)="力量",0,IF(VLOOKUP(B14,[1]一阶段!$B:$O,7,0)="智力",1,IF(VLOOKUP(B14,[1]一阶段!$B:$O,7,0)="敏捷",2,IF(VLOOKUP(B14,[1]一阶段!$B:$O,7,0)="体质",3,""))))</f>
        <v>0</v>
      </c>
      <c r="N14" s="2">
        <f>VLOOKUP(B14,[1]一阶段!$B:$O,8,0)</f>
        <v>95</v>
      </c>
      <c r="O14" s="2">
        <f>VLOOKUP(B14,[1]一阶段!$B:$O,9,0)</f>
        <v>89</v>
      </c>
      <c r="P14" s="2">
        <f>VLOOKUP(B14,[1]一阶段!$B:$O,10,0)</f>
        <v>80</v>
      </c>
      <c r="Q14" s="2">
        <f>VLOOKUP(B14,[1]一阶段!$B:$O,11,0)</f>
        <v>95</v>
      </c>
      <c r="R14" s="2" t="str">
        <f>IF(VLOOKUP(B14,[1]一阶段!$B:$O,13,0)="穿刺",0,IF(VLOOKUP(B14,[1]一阶段!$B:$O,13,0)="法术",1,IF(VLOOKUP(B14,[1]一阶段!$B:$O,13,0)="粉碎",2,IF(VLOOKUP(B14,[1]一阶段!$B:$O,13,0)="横扫",3,IF(VLOOKUP(B14,[1]一阶段!$B:$O,13,0)="短兵",4,IF(VLOOKUP(B14,[1]一阶段!$B:$O,13,0)="远射",5,6))))))&amp;IF(VLOOKUP(B14,[1]一阶段!$B:$O,14,0)="","",IF(VLOOKUP(B14,[1]一阶段!$B:$O,14,0)="穿刺",",0",IF(VLOOKUP(B14,[1]一阶段!$B:$O,14,0)="法术",",1",IF(VLOOKUP(B14,[1]一阶段!$B:$O,14,0)="粉碎",",2",IF(VLOOKUP(B14,[1]一阶段!$B:$O,14,0)="横扫",",3",IF(VLOOKUP(B14,[1]一阶段!$B:$O,14,0)="短兵",",4",IF(VLOOKUP(B14,[1]一阶段!$B:$O,14,0)="远射",",5",",6")))))))</f>
        <v>3,0</v>
      </c>
      <c r="S14" s="2">
        <f t="shared" si="0"/>
        <v>325</v>
      </c>
      <c r="T14" s="2">
        <f t="shared" si="1"/>
        <v>115</v>
      </c>
      <c r="U14" s="2">
        <f t="shared" si="2"/>
        <v>75</v>
      </c>
      <c r="V14" s="2">
        <f t="shared" si="3"/>
        <v>75</v>
      </c>
      <c r="W14" s="2">
        <v>100</v>
      </c>
      <c r="X14" s="2">
        <v>1</v>
      </c>
      <c r="Y14" s="2">
        <v>0.05</v>
      </c>
      <c r="Z14" s="2">
        <v>0.1</v>
      </c>
      <c r="AA14" s="2">
        <v>0</v>
      </c>
      <c r="AB14" s="2">
        <v>1.5</v>
      </c>
      <c r="AC14" s="2">
        <v>0</v>
      </c>
      <c r="AD14" s="2">
        <v>0</v>
      </c>
      <c r="AE14" s="2">
        <v>0</v>
      </c>
      <c r="AF14" s="2">
        <v>0.1</v>
      </c>
      <c r="AG14" s="2">
        <v>0</v>
      </c>
      <c r="AH14" s="2">
        <f t="shared" si="4"/>
        <v>0</v>
      </c>
      <c r="AI14" s="2"/>
      <c r="AJ14" s="2"/>
    </row>
    <row r="15" spans="1:36" ht="14.25" x14ac:dyDescent="0.15">
      <c r="A15" s="1">
        <v>1014</v>
      </c>
      <c r="B15" s="5" t="s">
        <v>39</v>
      </c>
      <c r="C15" s="1"/>
      <c r="D15" s="1"/>
      <c r="E15" s="2"/>
      <c r="F15" s="2"/>
      <c r="G15" s="5">
        <f>IF(VLOOKUP(B15,[1]一阶段!$B:$O,4,0)="七杀",3,IF(VLOOKUP(B15,[1]一阶段!$B:$O,4,0)="破军",1,IF(VLOOKUP(B15,[1]一阶段!$B:$O,4,0)="贪狼",2,0)))</f>
        <v>3</v>
      </c>
      <c r="H15" s="5">
        <f>IF(VLOOKUP(B15,[1]一阶段!$B:$O,6,0)="魏",1,IF(VLOOKUP(B15,[1]一阶段!$B:$O,6,0)="蜀",2,IF(VLOOKUP(B15,[1]一阶段!$B:$O,6,0)="吴",3,IF(VLOOKUP(B15,[1]一阶段!$B:$O,6,0)="群",4,0))))</f>
        <v>1</v>
      </c>
      <c r="I15" s="2">
        <f>IF(VLOOKUP(B15,[1]一阶段!$B:$N,5,0)="7星",4,IF(VLOOKUP(B15,[1]一阶段!$B:$N,5,0)="6星",3,IF(VLOOKUP(B15,[1]一阶段!$B:$N,5,0)="5星",3,IF(VLOOKUP(B15,[1]一阶段!$B:$N,5,0)="4星",2,IF(VLOOKUP(B15,[1]一阶段!$B:$N,5,0)="3星",1,0)))))</f>
        <v>3</v>
      </c>
      <c r="J15" s="1">
        <f>IF(VLOOKUP(B15,[1]一阶段!$B:$N,2,0)="男",1,IF(VLOOKUP(B15,[1]一阶段!$B:$N,2,0)="女",2,0))</f>
        <v>1</v>
      </c>
      <c r="K15" s="2">
        <f>INT(LEFT(VLOOKUP(B15,[1]一阶段!$B:$N,5,0),1))</f>
        <v>6</v>
      </c>
      <c r="L15" s="2">
        <v>1</v>
      </c>
      <c r="M15" s="2">
        <f>IF(VLOOKUP(B15,[1]一阶段!$B:$O,7,0)="力量",0,IF(VLOOKUP(B15,[1]一阶段!$B:$O,7,0)="智力",1,IF(VLOOKUP(B15,[1]一阶段!$B:$O,7,0)="敏捷",2,IF(VLOOKUP(B15,[1]一阶段!$B:$O,7,0)="体质",3,""))))</f>
        <v>0</v>
      </c>
      <c r="N15" s="2">
        <f>VLOOKUP(B15,[1]一阶段!$B:$O,8,0)</f>
        <v>0</v>
      </c>
      <c r="O15" s="2">
        <f>VLOOKUP(B15,[1]一阶段!$B:$O,9,0)</f>
        <v>0</v>
      </c>
      <c r="P15" s="2">
        <f>VLOOKUP(B15,[1]一阶段!$B:$O,10,0)</f>
        <v>0</v>
      </c>
      <c r="Q15" s="2">
        <f>VLOOKUP(B15,[1]一阶段!$B:$O,11,0)</f>
        <v>0</v>
      </c>
      <c r="R15" s="2" t="str">
        <f>IF(VLOOKUP(B15,[1]一阶段!$B:$O,13,0)="穿刺",0,IF(VLOOKUP(B15,[1]一阶段!$B:$O,13,0)="法术",1,IF(VLOOKUP(B15,[1]一阶段!$B:$O,13,0)="粉碎",2,IF(VLOOKUP(B15,[1]一阶段!$B:$O,13,0)="横扫",3,IF(VLOOKUP(B15,[1]一阶段!$B:$O,13,0)="短兵",4,IF(VLOOKUP(B15,[1]一阶段!$B:$O,13,0)="远射",5,6))))))&amp;IF(VLOOKUP(B15,[1]一阶段!$B:$O,14,0)="","",IF(VLOOKUP(B15,[1]一阶段!$B:$O,14,0)="穿刺",",0",IF(VLOOKUP(B15,[1]一阶段!$B:$O,14,0)="法术",",1",IF(VLOOKUP(B15,[1]一阶段!$B:$O,14,0)="粉碎",",2",IF(VLOOKUP(B15,[1]一阶段!$B:$O,14,0)="横扫",",3",IF(VLOOKUP(B15,[1]一阶段!$B:$O,14,0)="短兵",",4",IF(VLOOKUP(B15,[1]一阶段!$B:$O,14,0)="远射",",5",",6")))))))</f>
        <v>0</v>
      </c>
      <c r="S15" s="2">
        <f t="shared" si="0"/>
        <v>325</v>
      </c>
      <c r="T15" s="2">
        <f t="shared" si="1"/>
        <v>115</v>
      </c>
      <c r="U15" s="2">
        <f t="shared" si="2"/>
        <v>75</v>
      </c>
      <c r="V15" s="2">
        <f t="shared" si="3"/>
        <v>75</v>
      </c>
      <c r="W15" s="2">
        <v>100</v>
      </c>
      <c r="X15" s="2">
        <v>1</v>
      </c>
      <c r="Y15" s="2">
        <v>0.05</v>
      </c>
      <c r="Z15" s="2">
        <v>0.1</v>
      </c>
      <c r="AA15" s="2">
        <v>0</v>
      </c>
      <c r="AB15" s="2">
        <v>1.5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f t="shared" si="4"/>
        <v>100</v>
      </c>
      <c r="AI15" s="2"/>
      <c r="AJ15" s="2"/>
    </row>
    <row r="16" spans="1:36" ht="14.25" x14ac:dyDescent="0.15">
      <c r="A16" s="1">
        <v>1015</v>
      </c>
      <c r="B16" s="8" t="s">
        <v>40</v>
      </c>
      <c r="C16" s="1"/>
      <c r="D16" s="1"/>
      <c r="E16" s="2"/>
      <c r="F16" s="2"/>
      <c r="G16" s="5">
        <f>IF(VLOOKUP(B16,[1]一阶段!$B:$O,4,0)="七杀",3,IF(VLOOKUP(B16,[1]一阶段!$B:$O,4,0)="破军",1,IF(VLOOKUP(B16,[1]一阶段!$B:$O,4,0)="贪狼",2,0)))</f>
        <v>3</v>
      </c>
      <c r="H16" s="5">
        <f>IF(VLOOKUP(B16,[1]一阶段!$B:$O,6,0)="魏",1,IF(VLOOKUP(B16,[1]一阶段!$B:$O,6,0)="蜀",2,IF(VLOOKUP(B16,[1]一阶段!$B:$O,6,0)="吴",3,IF(VLOOKUP(B16,[1]一阶段!$B:$O,6,0)="群",4,0))))</f>
        <v>1</v>
      </c>
      <c r="I16" s="2">
        <f>IF(VLOOKUP(B16,[1]一阶段!$B:$N,5,0)="7星",4,IF(VLOOKUP(B16,[1]一阶段!$B:$N,5,0)="6星",3,IF(VLOOKUP(B16,[1]一阶段!$B:$N,5,0)="5星",3,IF(VLOOKUP(B16,[1]一阶段!$B:$N,5,0)="4星",2,IF(VLOOKUP(B16,[1]一阶段!$B:$N,5,0)="3星",1,0)))))</f>
        <v>3</v>
      </c>
      <c r="J16" s="1">
        <f>IF(VLOOKUP(B16,[1]一阶段!$B:$N,2,0)="男",1,IF(VLOOKUP(B16,[1]一阶段!$B:$N,2,0)="女",2,0))</f>
        <v>1</v>
      </c>
      <c r="K16" s="2">
        <f>INT(LEFT(VLOOKUP(B16,[1]一阶段!$B:$N,5,0),1))</f>
        <v>6</v>
      </c>
      <c r="L16" s="2">
        <v>1</v>
      </c>
      <c r="M16" s="2">
        <f>IF(VLOOKUP(B16,[1]一阶段!$B:$O,7,0)="力量",0,IF(VLOOKUP(B16,[1]一阶段!$B:$O,7,0)="智力",1,IF(VLOOKUP(B16,[1]一阶段!$B:$O,7,0)="敏捷",2,IF(VLOOKUP(B16,[1]一阶段!$B:$O,7,0)="体质",3,""))))</f>
        <v>2</v>
      </c>
      <c r="N16" s="2">
        <f>VLOOKUP(B16,[1]一阶段!$B:$O,8,0)</f>
        <v>0</v>
      </c>
      <c r="O16" s="2">
        <f>VLOOKUP(B16,[1]一阶段!$B:$O,9,0)</f>
        <v>0</v>
      </c>
      <c r="P16" s="2">
        <f>VLOOKUP(B16,[1]一阶段!$B:$O,10,0)</f>
        <v>0</v>
      </c>
      <c r="Q16" s="2">
        <f>VLOOKUP(B16,[1]一阶段!$B:$O,11,0)</f>
        <v>0</v>
      </c>
      <c r="R16" s="2" t="str">
        <f>IF(VLOOKUP(B16,[1]一阶段!$B:$O,13,0)="穿刺",0,IF(VLOOKUP(B16,[1]一阶段!$B:$O,13,0)="法术",1,IF(VLOOKUP(B16,[1]一阶段!$B:$O,13,0)="粉碎",2,IF(VLOOKUP(B16,[1]一阶段!$B:$O,13,0)="横扫",3,IF(VLOOKUP(B16,[1]一阶段!$B:$O,13,0)="短兵",4,IF(VLOOKUP(B16,[1]一阶段!$B:$O,13,0)="远射",5,6))))))&amp;IF(VLOOKUP(B16,[1]一阶段!$B:$O,14,0)="","",IF(VLOOKUP(B16,[1]一阶段!$B:$O,14,0)="穿刺",",0",IF(VLOOKUP(B16,[1]一阶段!$B:$O,14,0)="法术",",1",IF(VLOOKUP(B16,[1]一阶段!$B:$O,14,0)="粉碎",",2",IF(VLOOKUP(B16,[1]一阶段!$B:$O,14,0)="横扫",",3",IF(VLOOKUP(B16,[1]一阶段!$B:$O,14,0)="短兵",",4",IF(VLOOKUP(B16,[1]一阶段!$B:$O,14,0)="远射",",5",",6")))))))</f>
        <v>5,3</v>
      </c>
      <c r="S16" s="2">
        <f t="shared" si="0"/>
        <v>325</v>
      </c>
      <c r="T16" s="2">
        <f t="shared" si="1"/>
        <v>115</v>
      </c>
      <c r="U16" s="2">
        <f t="shared" si="2"/>
        <v>75</v>
      </c>
      <c r="V16" s="2">
        <f t="shared" si="3"/>
        <v>75</v>
      </c>
      <c r="W16" s="2">
        <v>100</v>
      </c>
      <c r="X16" s="2">
        <v>1</v>
      </c>
      <c r="Y16" s="2">
        <v>0.05</v>
      </c>
      <c r="Z16" s="2">
        <v>0.1</v>
      </c>
      <c r="AA16" s="2">
        <v>0</v>
      </c>
      <c r="AB16" s="2">
        <v>1.5</v>
      </c>
      <c r="AC16" s="2">
        <v>0</v>
      </c>
      <c r="AD16" s="2">
        <v>0</v>
      </c>
      <c r="AE16" s="2">
        <v>0</v>
      </c>
      <c r="AF16" s="2">
        <v>0.1</v>
      </c>
      <c r="AG16" s="2">
        <v>0</v>
      </c>
      <c r="AH16" s="2">
        <f t="shared" si="4"/>
        <v>100</v>
      </c>
      <c r="AI16" s="2"/>
      <c r="AJ16" s="2"/>
    </row>
    <row r="17" spans="1:36" ht="14.25" x14ac:dyDescent="0.15">
      <c r="A17" s="1">
        <v>1016</v>
      </c>
      <c r="B17" s="6" t="s">
        <v>41</v>
      </c>
      <c r="C17" s="1"/>
      <c r="D17" s="1"/>
      <c r="E17" s="2"/>
      <c r="F17" s="2"/>
      <c r="G17" s="5">
        <f>IF(VLOOKUP(B17,[1]一阶段!$B:$O,4,0)="七杀",3,IF(VLOOKUP(B17,[1]一阶段!$B:$O,4,0)="破军",1,IF(VLOOKUP(B17,[1]一阶段!$B:$O,4,0)="贪狼",2,0)))</f>
        <v>2</v>
      </c>
      <c r="H17" s="5">
        <f>IF(VLOOKUP(B17,[1]一阶段!$B:$O,6,0)="魏",1,IF(VLOOKUP(B17,[1]一阶段!$B:$O,6,0)="蜀",2,IF(VLOOKUP(B17,[1]一阶段!$B:$O,6,0)="吴",3,IF(VLOOKUP(B17,[1]一阶段!$B:$O,6,0)="群",4,0))))</f>
        <v>1</v>
      </c>
      <c r="I17" s="2">
        <f>IF(VLOOKUP(B17,[1]一阶段!$B:$N,5,0)="7星",4,IF(VLOOKUP(B17,[1]一阶段!$B:$N,5,0)="6星",3,IF(VLOOKUP(B17,[1]一阶段!$B:$N,5,0)="5星",3,IF(VLOOKUP(B17,[1]一阶段!$B:$N,5,0)="4星",2,IF(VLOOKUP(B17,[1]一阶段!$B:$N,5,0)="3星",1,0)))))</f>
        <v>3</v>
      </c>
      <c r="J17" s="1">
        <f>IF(VLOOKUP(B17,[1]一阶段!$B:$N,2,0)="男",1,IF(VLOOKUP(B17,[1]一阶段!$B:$N,2,0)="女",2,0))</f>
        <v>1</v>
      </c>
      <c r="K17" s="2">
        <f>INT(LEFT(VLOOKUP(B17,[1]一阶段!$B:$N,5,0),1))</f>
        <v>6</v>
      </c>
      <c r="L17" s="2">
        <v>1</v>
      </c>
      <c r="M17" s="2">
        <f>IF(VLOOKUP(B17,[1]一阶段!$B:$O,7,0)="力量",0,IF(VLOOKUP(B17,[1]一阶段!$B:$O,7,0)="智力",1,IF(VLOOKUP(B17,[1]一阶段!$B:$O,7,0)="敏捷",2,IF(VLOOKUP(B17,[1]一阶段!$B:$O,7,0)="体质",3,""))))</f>
        <v>1</v>
      </c>
      <c r="N17" s="2">
        <f>VLOOKUP(B17,[1]一阶段!$B:$O,8,0)</f>
        <v>0</v>
      </c>
      <c r="O17" s="2">
        <f>VLOOKUP(B17,[1]一阶段!$B:$O,9,0)</f>
        <v>0</v>
      </c>
      <c r="P17" s="2">
        <f>VLOOKUP(B17,[1]一阶段!$B:$O,10,0)</f>
        <v>0</v>
      </c>
      <c r="Q17" s="2">
        <f>VLOOKUP(B17,[1]一阶段!$B:$O,11,0)</f>
        <v>0</v>
      </c>
      <c r="R17" s="2" t="str">
        <f>IF(VLOOKUP(B17,[1]一阶段!$B:$O,13,0)="穿刺",0,IF(VLOOKUP(B17,[1]一阶段!$B:$O,13,0)="法术",1,IF(VLOOKUP(B17,[1]一阶段!$B:$O,13,0)="粉碎",2,IF(VLOOKUP(B17,[1]一阶段!$B:$O,13,0)="横扫",3,IF(VLOOKUP(B17,[1]一阶段!$B:$O,13,0)="短兵",4,IF(VLOOKUP(B17,[1]一阶段!$B:$O,13,0)="远射",5,6))))))&amp;IF(VLOOKUP(B17,[1]一阶段!$B:$O,14,0)="","",IF(VLOOKUP(B17,[1]一阶段!$B:$O,14,0)="穿刺",",0",IF(VLOOKUP(B17,[1]一阶段!$B:$O,14,0)="法术",",1",IF(VLOOKUP(B17,[1]一阶段!$B:$O,14,0)="粉碎",",2",IF(VLOOKUP(B17,[1]一阶段!$B:$O,14,0)="横扫",",3",IF(VLOOKUP(B17,[1]一阶段!$B:$O,14,0)="短兵",",4",IF(VLOOKUP(B17,[1]一阶段!$B:$O,14,0)="远射",",5",",6")))))))</f>
        <v>1,6</v>
      </c>
      <c r="S17" s="2">
        <f t="shared" si="0"/>
        <v>325</v>
      </c>
      <c r="T17" s="2">
        <f t="shared" si="1"/>
        <v>115</v>
      </c>
      <c r="U17" s="2">
        <f t="shared" si="2"/>
        <v>75</v>
      </c>
      <c r="V17" s="2">
        <f t="shared" si="3"/>
        <v>75</v>
      </c>
      <c r="W17" s="2">
        <v>100</v>
      </c>
      <c r="X17" s="2">
        <v>1</v>
      </c>
      <c r="Y17" s="2">
        <v>0.05</v>
      </c>
      <c r="Z17" s="2">
        <v>0.1</v>
      </c>
      <c r="AA17" s="2">
        <v>0</v>
      </c>
      <c r="AB17" s="2">
        <v>1.5</v>
      </c>
      <c r="AC17" s="2">
        <v>0</v>
      </c>
      <c r="AD17" s="2">
        <v>0</v>
      </c>
      <c r="AE17" s="2">
        <v>0</v>
      </c>
      <c r="AF17" s="2">
        <v>0.1</v>
      </c>
      <c r="AG17" s="2">
        <v>0</v>
      </c>
      <c r="AH17" s="2">
        <f t="shared" si="4"/>
        <v>200</v>
      </c>
      <c r="AI17" s="2"/>
      <c r="AJ17" s="2"/>
    </row>
    <row r="18" spans="1:36" ht="14.25" x14ac:dyDescent="0.15">
      <c r="A18" s="1">
        <v>1017</v>
      </c>
      <c r="B18" s="7" t="s">
        <v>42</v>
      </c>
      <c r="C18" s="1"/>
      <c r="D18" s="1"/>
      <c r="E18" s="2"/>
      <c r="F18" s="2"/>
      <c r="G18" s="5">
        <f>IF(VLOOKUP(B18,[1]一阶段!$B:$O,4,0)="七杀",3,IF(VLOOKUP(B18,[1]一阶段!$B:$O,4,0)="破军",1,IF(VLOOKUP(B18,[1]一阶段!$B:$O,4,0)="贪狼",2,0)))</f>
        <v>1</v>
      </c>
      <c r="H18" s="5">
        <f>IF(VLOOKUP(B18,[1]一阶段!$B:$O,6,0)="魏",1,IF(VLOOKUP(B18,[1]一阶段!$B:$O,6,0)="蜀",2,IF(VLOOKUP(B18,[1]一阶段!$B:$O,6,0)="吴",3,IF(VLOOKUP(B18,[1]一阶段!$B:$O,6,0)="群",4,0))))</f>
        <v>2</v>
      </c>
      <c r="I18" s="2">
        <f>IF(VLOOKUP(B18,[1]一阶段!$B:$N,5,0)="7星",4,IF(VLOOKUP(B18,[1]一阶段!$B:$N,5,0)="6星",3,IF(VLOOKUP(B18,[1]一阶段!$B:$N,5,0)="5星",3,IF(VLOOKUP(B18,[1]一阶段!$B:$N,5,0)="4星",2,IF(VLOOKUP(B18,[1]一阶段!$B:$N,5,0)="3星",1,0)))))</f>
        <v>4</v>
      </c>
      <c r="J18" s="1">
        <f>IF(VLOOKUP(B18,[1]一阶段!$B:$N,2,0)="男",1,IF(VLOOKUP(B18,[1]一阶段!$B:$N,2,0)="女",2,0))</f>
        <v>1</v>
      </c>
      <c r="K18" s="2">
        <f>INT(LEFT(VLOOKUP(B18,[1]一阶段!$B:$N,5,0),1))</f>
        <v>7</v>
      </c>
      <c r="L18" s="2">
        <v>1</v>
      </c>
      <c r="M18" s="2">
        <f>IF(VLOOKUP(B18,[1]一阶段!$B:$O,7,0)="力量",0,IF(VLOOKUP(B18,[1]一阶段!$B:$O,7,0)="智力",1,IF(VLOOKUP(B18,[1]一阶段!$B:$O,7,0)="敏捷",2,IF(VLOOKUP(B18,[1]一阶段!$B:$O,7,0)="体质",3,""))))</f>
        <v>2</v>
      </c>
      <c r="N18" s="2">
        <f>VLOOKUP(B18,[1]一阶段!$B:$O,8,0)</f>
        <v>94</v>
      </c>
      <c r="O18" s="2">
        <f>VLOOKUP(B18,[1]一阶段!$B:$O,9,0)</f>
        <v>86</v>
      </c>
      <c r="P18" s="2">
        <f>VLOOKUP(B18,[1]一阶段!$B:$O,10,0)</f>
        <v>100</v>
      </c>
      <c r="Q18" s="2">
        <f>VLOOKUP(B18,[1]一阶段!$B:$O,11,0)</f>
        <v>90</v>
      </c>
      <c r="R18" s="2" t="str">
        <f>IF(VLOOKUP(B18,[1]一阶段!$B:$O,13,0)="穿刺",0,IF(VLOOKUP(B18,[1]一阶段!$B:$O,13,0)="法术",1,IF(VLOOKUP(B18,[1]一阶段!$B:$O,13,0)="粉碎",2,IF(VLOOKUP(B18,[1]一阶段!$B:$O,13,0)="横扫",3,IF(VLOOKUP(B18,[1]一阶段!$B:$O,13,0)="短兵",4,IF(VLOOKUP(B18,[1]一阶段!$B:$O,13,0)="远射",5,6))))))&amp;IF(VLOOKUP(B18,[1]一阶段!$B:$O,14,0)="","",IF(VLOOKUP(B18,[1]一阶段!$B:$O,14,0)="穿刺",",0",IF(VLOOKUP(B18,[1]一阶段!$B:$O,14,0)="法术",",1",IF(VLOOKUP(B18,[1]一阶段!$B:$O,14,0)="粉碎",",2",IF(VLOOKUP(B18,[1]一阶段!$B:$O,14,0)="横扫",",3",IF(VLOOKUP(B18,[1]一阶段!$B:$O,14,0)="短兵",",4",IF(VLOOKUP(B18,[1]一阶段!$B:$O,14,0)="远射",",5",",6")))))))</f>
        <v>0,4</v>
      </c>
      <c r="S18" s="2">
        <f t="shared" si="0"/>
        <v>375</v>
      </c>
      <c r="T18" s="2">
        <f t="shared" si="1"/>
        <v>125</v>
      </c>
      <c r="U18" s="2">
        <f t="shared" si="2"/>
        <v>80</v>
      </c>
      <c r="V18" s="2">
        <f t="shared" si="3"/>
        <v>80</v>
      </c>
      <c r="W18" s="2">
        <v>100</v>
      </c>
      <c r="X18" s="2">
        <v>1</v>
      </c>
      <c r="Y18" s="2">
        <v>0.05</v>
      </c>
      <c r="Z18" s="2">
        <v>0.1</v>
      </c>
      <c r="AA18" s="2">
        <v>0</v>
      </c>
      <c r="AB18" s="2">
        <v>1.5</v>
      </c>
      <c r="AC18" s="2">
        <v>0</v>
      </c>
      <c r="AD18" s="2">
        <v>0</v>
      </c>
      <c r="AE18" s="2">
        <v>0</v>
      </c>
      <c r="AF18" s="2">
        <v>0.1</v>
      </c>
      <c r="AG18" s="2">
        <v>0</v>
      </c>
      <c r="AH18" s="2">
        <f t="shared" si="4"/>
        <v>0</v>
      </c>
      <c r="AI18" s="2"/>
      <c r="AJ18" s="2"/>
    </row>
    <row r="19" spans="1:36" ht="14.25" x14ac:dyDescent="0.15">
      <c r="A19" s="1">
        <v>1018</v>
      </c>
      <c r="B19" s="6" t="s">
        <v>43</v>
      </c>
      <c r="C19" s="1"/>
      <c r="D19" s="1"/>
      <c r="E19" s="2"/>
      <c r="F19" s="2"/>
      <c r="G19" s="5">
        <f>IF(VLOOKUP(B19,[1]一阶段!$B:$O,4,0)="七杀",3,IF(VLOOKUP(B19,[1]一阶段!$B:$O,4,0)="破军",1,IF(VLOOKUP(B19,[1]一阶段!$B:$O,4,0)="贪狼",2,0)))</f>
        <v>2</v>
      </c>
      <c r="H19" s="5">
        <f>IF(VLOOKUP(B19,[1]一阶段!$B:$O,6,0)="魏",1,IF(VLOOKUP(B19,[1]一阶段!$B:$O,6,0)="蜀",2,IF(VLOOKUP(B19,[1]一阶段!$B:$O,6,0)="吴",3,IF(VLOOKUP(B19,[1]一阶段!$B:$O,6,0)="群",4,0))))</f>
        <v>2</v>
      </c>
      <c r="I19" s="2">
        <f>IF(VLOOKUP(B19,[1]一阶段!$B:$N,5,0)="7星",4,IF(VLOOKUP(B19,[1]一阶段!$B:$N,5,0)="6星",3,IF(VLOOKUP(B19,[1]一阶段!$B:$N,5,0)="5星",3,IF(VLOOKUP(B19,[1]一阶段!$B:$N,5,0)="4星",2,IF(VLOOKUP(B19,[1]一阶段!$B:$N,5,0)="3星",1,0)))))</f>
        <v>4</v>
      </c>
      <c r="J19" s="1">
        <f>IF(VLOOKUP(B19,[1]一阶段!$B:$N,2,0)="男",1,IF(VLOOKUP(B19,[1]一阶段!$B:$N,2,0)="女",2,0))</f>
        <v>1</v>
      </c>
      <c r="K19" s="2">
        <f>INT(LEFT(VLOOKUP(B19,[1]一阶段!$B:$N,5,0),1))</f>
        <v>7</v>
      </c>
      <c r="L19" s="2">
        <v>1</v>
      </c>
      <c r="M19" s="2">
        <f>IF(VLOOKUP(B19,[1]一阶段!$B:$O,7,0)="力量",0,IF(VLOOKUP(B19,[1]一阶段!$B:$O,7,0)="智力",1,IF(VLOOKUP(B19,[1]一阶段!$B:$O,7,0)="敏捷",2,IF(VLOOKUP(B19,[1]一阶段!$B:$O,7,0)="体质",3,""))))</f>
        <v>1</v>
      </c>
      <c r="N19" s="2">
        <f>VLOOKUP(B19,[1]一阶段!$B:$O,8,0)</f>
        <v>66</v>
      </c>
      <c r="O19" s="2">
        <f>VLOOKUP(B19,[1]一阶段!$B:$O,9,0)</f>
        <v>100</v>
      </c>
      <c r="P19" s="2">
        <f>VLOOKUP(B19,[1]一阶段!$B:$O,10,0)</f>
        <v>90</v>
      </c>
      <c r="Q19" s="2">
        <f>VLOOKUP(B19,[1]一阶段!$B:$O,11,0)</f>
        <v>78</v>
      </c>
      <c r="R19" s="2" t="str">
        <f>IF(VLOOKUP(B19,[1]一阶段!$B:$O,13,0)="穿刺",0,IF(VLOOKUP(B19,[1]一阶段!$B:$O,13,0)="法术",1,IF(VLOOKUP(B19,[1]一阶段!$B:$O,13,0)="粉碎",2,IF(VLOOKUP(B19,[1]一阶段!$B:$O,13,0)="横扫",3,IF(VLOOKUP(B19,[1]一阶段!$B:$O,13,0)="短兵",4,IF(VLOOKUP(B19,[1]一阶段!$B:$O,13,0)="远射",5,6))))))&amp;IF(VLOOKUP(B19,[1]一阶段!$B:$O,14,0)="","",IF(VLOOKUP(B19,[1]一阶段!$B:$O,14,0)="穿刺",",0",IF(VLOOKUP(B19,[1]一阶段!$B:$O,14,0)="法术",",1",IF(VLOOKUP(B19,[1]一阶段!$B:$O,14,0)="粉碎",",2",IF(VLOOKUP(B19,[1]一阶段!$B:$O,14,0)="横扫",",3",IF(VLOOKUP(B19,[1]一阶段!$B:$O,14,0)="短兵",",4",IF(VLOOKUP(B19,[1]一阶段!$B:$O,14,0)="远射",",5",",6")))))))</f>
        <v>1</v>
      </c>
      <c r="S19" s="2">
        <f t="shared" si="0"/>
        <v>375</v>
      </c>
      <c r="T19" s="2">
        <f t="shared" si="1"/>
        <v>125</v>
      </c>
      <c r="U19" s="2">
        <f t="shared" si="2"/>
        <v>80</v>
      </c>
      <c r="V19" s="2">
        <f t="shared" si="3"/>
        <v>80</v>
      </c>
      <c r="W19" s="2">
        <v>100</v>
      </c>
      <c r="X19" s="2">
        <v>1</v>
      </c>
      <c r="Y19" s="2">
        <v>0.05</v>
      </c>
      <c r="Z19" s="2">
        <v>0.1</v>
      </c>
      <c r="AA19" s="2">
        <v>0</v>
      </c>
      <c r="AB19" s="2">
        <v>1.5</v>
      </c>
      <c r="AC19" s="2">
        <v>0</v>
      </c>
      <c r="AD19" s="2">
        <v>0</v>
      </c>
      <c r="AE19" s="2">
        <v>0</v>
      </c>
      <c r="AF19" s="2">
        <v>0.1</v>
      </c>
      <c r="AG19" s="2">
        <v>0</v>
      </c>
      <c r="AH19" s="2">
        <f t="shared" si="4"/>
        <v>200</v>
      </c>
      <c r="AI19" s="2"/>
      <c r="AJ19" s="2"/>
    </row>
    <row r="20" spans="1:36" ht="14.25" x14ac:dyDescent="0.15">
      <c r="A20" s="1">
        <v>1019</v>
      </c>
      <c r="B20" s="6" t="s">
        <v>44</v>
      </c>
      <c r="C20" s="1"/>
      <c r="D20" s="1"/>
      <c r="E20" s="2"/>
      <c r="F20" s="2"/>
      <c r="G20" s="5">
        <f>IF(VLOOKUP(B20,[1]一阶段!$B:$O,4,0)="七杀",3,IF(VLOOKUP(B20,[1]一阶段!$B:$O,4,0)="破军",1,IF(VLOOKUP(B20,[1]一阶段!$B:$O,4,0)="贪狼",2,0)))</f>
        <v>1</v>
      </c>
      <c r="H20" s="5">
        <f>IF(VLOOKUP(B20,[1]一阶段!$B:$O,6,0)="魏",1,IF(VLOOKUP(B20,[1]一阶段!$B:$O,6,0)="蜀",2,IF(VLOOKUP(B20,[1]一阶段!$B:$O,6,0)="吴",3,IF(VLOOKUP(B20,[1]一阶段!$B:$O,6,0)="群",4,0))))</f>
        <v>2</v>
      </c>
      <c r="I20" s="2">
        <f>IF(VLOOKUP(B20,[1]一阶段!$B:$N,5,0)="7星",4,IF(VLOOKUP(B20,[1]一阶段!$B:$N,5,0)="6星",3,IF(VLOOKUP(B20,[1]一阶段!$B:$N,5,0)="5星",3,IF(VLOOKUP(B20,[1]一阶段!$B:$N,5,0)="4星",2,IF(VLOOKUP(B20,[1]一阶段!$B:$N,5,0)="3星",1,0)))))</f>
        <v>3</v>
      </c>
      <c r="J20" s="1">
        <f>IF(VLOOKUP(B20,[1]一阶段!$B:$N,2,0)="男",1,IF(VLOOKUP(B20,[1]一阶段!$B:$N,2,0)="女",2,0))</f>
        <v>1</v>
      </c>
      <c r="K20" s="2">
        <f>INT(LEFT(VLOOKUP(B20,[1]一阶段!$B:$N,5,0),1))</f>
        <v>6</v>
      </c>
      <c r="L20" s="2">
        <v>1</v>
      </c>
      <c r="M20" s="2">
        <f>IF(VLOOKUP(B20,[1]一阶段!$B:$O,7,0)="力量",0,IF(VLOOKUP(B20,[1]一阶段!$B:$O,7,0)="智力",1,IF(VLOOKUP(B20,[1]一阶段!$B:$O,7,0)="敏捷",2,IF(VLOOKUP(B20,[1]一阶段!$B:$O,7,0)="体质",3,""))))</f>
        <v>0</v>
      </c>
      <c r="N20" s="2">
        <f>VLOOKUP(B20,[1]一阶段!$B:$O,8,0)</f>
        <v>96</v>
      </c>
      <c r="O20" s="2">
        <f>VLOOKUP(B20,[1]一阶段!$B:$O,9,0)</f>
        <v>88</v>
      </c>
      <c r="P20" s="2">
        <f>VLOOKUP(B20,[1]一阶段!$B:$O,10,0)</f>
        <v>85</v>
      </c>
      <c r="Q20" s="2">
        <f>VLOOKUP(B20,[1]一阶段!$B:$O,11,0)</f>
        <v>90</v>
      </c>
      <c r="R20" s="2" t="str">
        <f>IF(VLOOKUP(B20,[1]一阶段!$B:$O,13,0)="穿刺",0,IF(VLOOKUP(B20,[1]一阶段!$B:$O,13,0)="法术",1,IF(VLOOKUP(B20,[1]一阶段!$B:$O,13,0)="粉碎",2,IF(VLOOKUP(B20,[1]一阶段!$B:$O,13,0)="横扫",3,IF(VLOOKUP(B20,[1]一阶段!$B:$O,13,0)="短兵",4,IF(VLOOKUP(B20,[1]一阶段!$B:$O,13,0)="远射",5,6))))))&amp;IF(VLOOKUP(B20,[1]一阶段!$B:$O,14,0)="","",IF(VLOOKUP(B20,[1]一阶段!$B:$O,14,0)="穿刺",",0",IF(VLOOKUP(B20,[1]一阶段!$B:$O,14,0)="法术",",1",IF(VLOOKUP(B20,[1]一阶段!$B:$O,14,0)="粉碎",",2",IF(VLOOKUP(B20,[1]一阶段!$B:$O,14,0)="横扫",",3",IF(VLOOKUP(B20,[1]一阶段!$B:$O,14,0)="短兵",",4",IF(VLOOKUP(B20,[1]一阶段!$B:$O,14,0)="远射",",5",",6")))))))</f>
        <v>3</v>
      </c>
      <c r="S20" s="2">
        <f t="shared" si="0"/>
        <v>325</v>
      </c>
      <c r="T20" s="2">
        <f t="shared" si="1"/>
        <v>115</v>
      </c>
      <c r="U20" s="2">
        <f t="shared" si="2"/>
        <v>75</v>
      </c>
      <c r="V20" s="2">
        <f t="shared" si="3"/>
        <v>75</v>
      </c>
      <c r="W20" s="2">
        <v>100</v>
      </c>
      <c r="X20" s="2">
        <v>1</v>
      </c>
      <c r="Y20" s="2">
        <v>0.05</v>
      </c>
      <c r="Z20" s="2">
        <v>0.1</v>
      </c>
      <c r="AA20" s="2">
        <v>0</v>
      </c>
      <c r="AB20" s="2">
        <v>1.5</v>
      </c>
      <c r="AC20" s="2">
        <v>0</v>
      </c>
      <c r="AD20" s="2">
        <v>0</v>
      </c>
      <c r="AE20" s="2">
        <v>0</v>
      </c>
      <c r="AF20" s="2">
        <v>0.1</v>
      </c>
      <c r="AG20" s="2">
        <v>0</v>
      </c>
      <c r="AH20" s="2">
        <f t="shared" si="4"/>
        <v>0</v>
      </c>
      <c r="AI20" s="2"/>
      <c r="AJ20" s="2"/>
    </row>
    <row r="21" spans="1:36" ht="14.25" x14ac:dyDescent="0.15">
      <c r="A21" s="1">
        <v>1020</v>
      </c>
      <c r="B21" s="5" t="s">
        <v>45</v>
      </c>
      <c r="C21" s="1"/>
      <c r="D21" s="1"/>
      <c r="E21" s="2"/>
      <c r="F21" s="2"/>
      <c r="G21" s="5">
        <f>IF(VLOOKUP(B21,[1]一阶段!$B:$O,4,0)="七杀",3,IF(VLOOKUP(B21,[1]一阶段!$B:$O,4,0)="破军",1,IF(VLOOKUP(B21,[1]一阶段!$B:$O,4,0)="贪狼",2,0)))</f>
        <v>3</v>
      </c>
      <c r="H21" s="5">
        <f>IF(VLOOKUP(B21,[1]一阶段!$B:$O,6,0)="魏",1,IF(VLOOKUP(B21,[1]一阶段!$B:$O,6,0)="蜀",2,IF(VLOOKUP(B21,[1]一阶段!$B:$O,6,0)="吴",3,IF(VLOOKUP(B21,[1]一阶段!$B:$O,6,0)="群",4,0))))</f>
        <v>2</v>
      </c>
      <c r="I21" s="2">
        <f>IF(VLOOKUP(B21,[1]一阶段!$B:$N,5,0)="7星",4,IF(VLOOKUP(B21,[1]一阶段!$B:$N,5,0)="6星",3,IF(VLOOKUP(B21,[1]一阶段!$B:$N,5,0)="5星",3,IF(VLOOKUP(B21,[1]一阶段!$B:$N,5,0)="4星",2,IF(VLOOKUP(B21,[1]一阶段!$B:$N,5,0)="3星",1,0)))))</f>
        <v>3</v>
      </c>
      <c r="J21" s="1">
        <f>IF(VLOOKUP(B21,[1]一阶段!$B:$N,2,0)="男",1,IF(VLOOKUP(B21,[1]一阶段!$B:$N,2,0)="女",2,0))</f>
        <v>1</v>
      </c>
      <c r="K21" s="2">
        <f>INT(LEFT(VLOOKUP(B21,[1]一阶段!$B:$N,5,0),1))</f>
        <v>6</v>
      </c>
      <c r="L21" s="2">
        <v>1</v>
      </c>
      <c r="M21" s="2">
        <f>IF(VLOOKUP(B21,[1]一阶段!$B:$O,7,0)="力量",0,IF(VLOOKUP(B21,[1]一阶段!$B:$O,7,0)="智力",1,IF(VLOOKUP(B21,[1]一阶段!$B:$O,7,0)="敏捷",2,IF(VLOOKUP(B21,[1]一阶段!$B:$O,7,0)="体质",3,""))))</f>
        <v>2</v>
      </c>
      <c r="N21" s="2">
        <f>VLOOKUP(B21,[1]一阶段!$B:$O,8,0)</f>
        <v>92</v>
      </c>
      <c r="O21" s="2">
        <f>VLOOKUP(B21,[1]一阶段!$B:$O,9,0)</f>
        <v>67</v>
      </c>
      <c r="P21" s="2">
        <f>VLOOKUP(B21,[1]一阶段!$B:$O,10,0)</f>
        <v>99</v>
      </c>
      <c r="Q21" s="2">
        <f>VLOOKUP(B21,[1]一阶段!$B:$O,11,0)</f>
        <v>88</v>
      </c>
      <c r="R21" s="2" t="str">
        <f>IF(VLOOKUP(B21,[1]一阶段!$B:$O,13,0)="穿刺",0,IF(VLOOKUP(B21,[1]一阶段!$B:$O,13,0)="法术",1,IF(VLOOKUP(B21,[1]一阶段!$B:$O,13,0)="粉碎",2,IF(VLOOKUP(B21,[1]一阶段!$B:$O,13,0)="横扫",3,IF(VLOOKUP(B21,[1]一阶段!$B:$O,13,0)="短兵",4,IF(VLOOKUP(B21,[1]一阶段!$B:$O,13,0)="远射",5,6))))))&amp;IF(VLOOKUP(B21,[1]一阶段!$B:$O,14,0)="","",IF(VLOOKUP(B21,[1]一阶段!$B:$O,14,0)="穿刺",",0",IF(VLOOKUP(B21,[1]一阶段!$B:$O,14,0)="法术",",1",IF(VLOOKUP(B21,[1]一阶段!$B:$O,14,0)="粉碎",",2",IF(VLOOKUP(B21,[1]一阶段!$B:$O,14,0)="横扫",",3",IF(VLOOKUP(B21,[1]一阶段!$B:$O,14,0)="短兵",",4",IF(VLOOKUP(B21,[1]一阶段!$B:$O,14,0)="远射",",5",",6")))))))</f>
        <v>0</v>
      </c>
      <c r="S21" s="2">
        <f t="shared" si="0"/>
        <v>325</v>
      </c>
      <c r="T21" s="2">
        <f t="shared" si="1"/>
        <v>115</v>
      </c>
      <c r="U21" s="2">
        <f t="shared" si="2"/>
        <v>75</v>
      </c>
      <c r="V21" s="2">
        <f t="shared" si="3"/>
        <v>75</v>
      </c>
      <c r="W21" s="2">
        <v>100</v>
      </c>
      <c r="X21" s="2">
        <v>1</v>
      </c>
      <c r="Y21" s="2">
        <v>0.05</v>
      </c>
      <c r="Z21" s="2">
        <v>0.1</v>
      </c>
      <c r="AA21" s="2">
        <v>0</v>
      </c>
      <c r="AB21" s="2">
        <v>1.5</v>
      </c>
      <c r="AC21" s="2">
        <v>0</v>
      </c>
      <c r="AD21" s="2">
        <v>0</v>
      </c>
      <c r="AE21" s="2">
        <v>0</v>
      </c>
      <c r="AF21" s="2">
        <v>0.1</v>
      </c>
      <c r="AG21" s="2">
        <v>0</v>
      </c>
      <c r="AH21" s="2">
        <f t="shared" si="4"/>
        <v>100</v>
      </c>
      <c r="AI21" s="2"/>
      <c r="AJ21" s="2"/>
    </row>
    <row r="22" spans="1:36" ht="14.25" x14ac:dyDescent="0.15">
      <c r="A22" s="1">
        <v>1021</v>
      </c>
      <c r="B22" s="6" t="s">
        <v>46</v>
      </c>
      <c r="C22" s="1"/>
      <c r="D22" s="1"/>
      <c r="E22" s="2"/>
      <c r="F22" s="2"/>
      <c r="G22" s="5">
        <f>IF(VLOOKUP(B22,[1]一阶段!$B:$O,4,0)="七杀",3,IF(VLOOKUP(B22,[1]一阶段!$B:$O,4,0)="破军",1,IF(VLOOKUP(B22,[1]一阶段!$B:$O,4,0)="贪狼",2,0)))</f>
        <v>2</v>
      </c>
      <c r="H22" s="5">
        <f>IF(VLOOKUP(B22,[1]一阶段!$B:$O,6,0)="魏",1,IF(VLOOKUP(B22,[1]一阶段!$B:$O,6,0)="蜀",2,IF(VLOOKUP(B22,[1]一阶段!$B:$O,6,0)="吴",3,IF(VLOOKUP(B22,[1]一阶段!$B:$O,6,0)="群",4,0))))</f>
        <v>2</v>
      </c>
      <c r="I22" s="2">
        <f>IF(VLOOKUP(B22,[1]一阶段!$B:$N,5,0)="7星",4,IF(VLOOKUP(B22,[1]一阶段!$B:$N,5,0)="6星",3,IF(VLOOKUP(B22,[1]一阶段!$B:$N,5,0)="5星",3,IF(VLOOKUP(B22,[1]一阶段!$B:$N,5,0)="4星",2,IF(VLOOKUP(B22,[1]一阶段!$B:$N,5,0)="3星",1,0)))))</f>
        <v>3</v>
      </c>
      <c r="J22" s="1">
        <f>IF(VLOOKUP(B22,[1]一阶段!$B:$N,2,0)="男",1,IF(VLOOKUP(B22,[1]一阶段!$B:$N,2,0)="女",2,0))</f>
        <v>1</v>
      </c>
      <c r="K22" s="2">
        <f>INT(LEFT(VLOOKUP(B22,[1]一阶段!$B:$N,5,0),1))</f>
        <v>6</v>
      </c>
      <c r="L22" s="2">
        <v>1</v>
      </c>
      <c r="M22" s="2">
        <f>IF(VLOOKUP(B22,[1]一阶段!$B:$O,7,0)="力量",0,IF(VLOOKUP(B22,[1]一阶段!$B:$O,7,0)="智力",1,IF(VLOOKUP(B22,[1]一阶段!$B:$O,7,0)="敏捷",2,IF(VLOOKUP(B22,[1]一阶段!$B:$O,7,0)="体质",3,""))))</f>
        <v>1</v>
      </c>
      <c r="N22" s="2">
        <f>VLOOKUP(B22,[1]一阶段!$B:$O,8,0)</f>
        <v>72</v>
      </c>
      <c r="O22" s="2">
        <f>VLOOKUP(B22,[1]一阶段!$B:$O,9,0)</f>
        <v>97</v>
      </c>
      <c r="P22" s="2">
        <f>VLOOKUP(B22,[1]一阶段!$B:$O,10,0)</f>
        <v>80</v>
      </c>
      <c r="Q22" s="2">
        <f>VLOOKUP(B22,[1]一阶段!$B:$O,11,0)</f>
        <v>90</v>
      </c>
      <c r="R22" s="2" t="str">
        <f>IF(VLOOKUP(B22,[1]一阶段!$B:$O,13,0)="穿刺",0,IF(VLOOKUP(B22,[1]一阶段!$B:$O,13,0)="法术",1,IF(VLOOKUP(B22,[1]一阶段!$B:$O,13,0)="粉碎",2,IF(VLOOKUP(B22,[1]一阶段!$B:$O,13,0)="横扫",3,IF(VLOOKUP(B22,[1]一阶段!$B:$O,13,0)="短兵",4,IF(VLOOKUP(B22,[1]一阶段!$B:$O,13,0)="远射",5,6))))))&amp;IF(VLOOKUP(B22,[1]一阶段!$B:$O,14,0)="","",IF(VLOOKUP(B22,[1]一阶段!$B:$O,14,0)="穿刺",",0",IF(VLOOKUP(B22,[1]一阶段!$B:$O,14,0)="法术",",1",IF(VLOOKUP(B22,[1]一阶段!$B:$O,14,0)="粉碎",",2",IF(VLOOKUP(B22,[1]一阶段!$B:$O,14,0)="横扫",",3",IF(VLOOKUP(B22,[1]一阶段!$B:$O,14,0)="短兵",",4",IF(VLOOKUP(B22,[1]一阶段!$B:$O,14,0)="远射",",5",",6")))))))</f>
        <v>1</v>
      </c>
      <c r="S22" s="2">
        <f t="shared" si="0"/>
        <v>325</v>
      </c>
      <c r="T22" s="2">
        <f t="shared" si="1"/>
        <v>115</v>
      </c>
      <c r="U22" s="2">
        <f t="shared" si="2"/>
        <v>75</v>
      </c>
      <c r="V22" s="2">
        <f t="shared" si="3"/>
        <v>75</v>
      </c>
      <c r="W22" s="2">
        <v>100</v>
      </c>
      <c r="X22" s="2">
        <v>1</v>
      </c>
      <c r="Y22" s="2">
        <v>0.05</v>
      </c>
      <c r="Z22" s="2">
        <v>0.1</v>
      </c>
      <c r="AA22" s="2">
        <v>0</v>
      </c>
      <c r="AB22" s="2">
        <v>1.5</v>
      </c>
      <c r="AC22" s="2">
        <v>0</v>
      </c>
      <c r="AD22" s="2">
        <v>0</v>
      </c>
      <c r="AE22" s="2">
        <v>0</v>
      </c>
      <c r="AF22" s="2">
        <v>0.1</v>
      </c>
      <c r="AG22" s="2">
        <v>0</v>
      </c>
      <c r="AH22" s="2">
        <f t="shared" si="4"/>
        <v>200</v>
      </c>
      <c r="AI22" s="2"/>
      <c r="AJ22" s="2"/>
    </row>
    <row r="23" spans="1:36" ht="14.25" x14ac:dyDescent="0.15">
      <c r="A23" s="1">
        <v>1022</v>
      </c>
      <c r="B23" s="5" t="s">
        <v>47</v>
      </c>
      <c r="C23" s="1"/>
      <c r="D23" s="1"/>
      <c r="E23" s="2"/>
      <c r="F23" s="2"/>
      <c r="G23" s="5">
        <f>IF(VLOOKUP(B23,[1]一阶段!$B:$O,4,0)="七杀",3,IF(VLOOKUP(B23,[1]一阶段!$B:$O,4,0)="破军",1,IF(VLOOKUP(B23,[1]一阶段!$B:$O,4,0)="贪狼",2,0)))</f>
        <v>3</v>
      </c>
      <c r="H23" s="5">
        <f>IF(VLOOKUP(B23,[1]一阶段!$B:$O,6,0)="魏",1,IF(VLOOKUP(B23,[1]一阶段!$B:$O,6,0)="蜀",2,IF(VLOOKUP(B23,[1]一阶段!$B:$O,6,0)="吴",3,IF(VLOOKUP(B23,[1]一阶段!$B:$O,6,0)="群",4,0))))</f>
        <v>2</v>
      </c>
      <c r="I23" s="2">
        <f>IF(VLOOKUP(B23,[1]一阶段!$B:$N,5,0)="7星",4,IF(VLOOKUP(B23,[1]一阶段!$B:$N,5,0)="6星",3,IF(VLOOKUP(B23,[1]一阶段!$B:$N,5,0)="5星",3,IF(VLOOKUP(B23,[1]一阶段!$B:$N,5,0)="4星",2,IF(VLOOKUP(B23,[1]一阶段!$B:$N,5,0)="3星",1,0)))))</f>
        <v>3</v>
      </c>
      <c r="J23" s="1">
        <f>IF(VLOOKUP(B23,[1]一阶段!$B:$N,2,0)="男",1,IF(VLOOKUP(B23,[1]一阶段!$B:$N,2,0)="女",2,0))</f>
        <v>1</v>
      </c>
      <c r="K23" s="2">
        <f>INT(LEFT(VLOOKUP(B23,[1]一阶段!$B:$N,5,0),1))</f>
        <v>6</v>
      </c>
      <c r="L23" s="2">
        <v>1</v>
      </c>
      <c r="M23" s="2">
        <f>IF(VLOOKUP(B23,[1]一阶段!$B:$O,7,0)="力量",0,IF(VLOOKUP(B23,[1]一阶段!$B:$O,7,0)="智力",1,IF(VLOOKUP(B23,[1]一阶段!$B:$O,7,0)="敏捷",2,IF(VLOOKUP(B23,[1]一阶段!$B:$O,7,0)="体质",3,""))))</f>
        <v>0</v>
      </c>
      <c r="N23" s="2">
        <f>VLOOKUP(B23,[1]一阶段!$B:$O,8,0)</f>
        <v>99</v>
      </c>
      <c r="O23" s="2">
        <f>VLOOKUP(B23,[1]一阶段!$B:$O,9,0)</f>
        <v>75</v>
      </c>
      <c r="P23" s="2">
        <f>VLOOKUP(B23,[1]一阶段!$B:$O,10,0)</f>
        <v>83</v>
      </c>
      <c r="Q23" s="2">
        <f>VLOOKUP(B23,[1]一阶段!$B:$O,11,0)</f>
        <v>96</v>
      </c>
      <c r="R23" s="2" t="str">
        <f>IF(VLOOKUP(B23,[1]一阶段!$B:$O,13,0)="穿刺",0,IF(VLOOKUP(B23,[1]一阶段!$B:$O,13,0)="法术",1,IF(VLOOKUP(B23,[1]一阶段!$B:$O,13,0)="粉碎",2,IF(VLOOKUP(B23,[1]一阶段!$B:$O,13,0)="横扫",3,IF(VLOOKUP(B23,[1]一阶段!$B:$O,13,0)="短兵",4,IF(VLOOKUP(B23,[1]一阶段!$B:$O,13,0)="远射",5,6))))))&amp;IF(VLOOKUP(B23,[1]一阶段!$B:$O,14,0)="","",IF(VLOOKUP(B23,[1]一阶段!$B:$O,14,0)="穿刺",",0",IF(VLOOKUP(B23,[1]一阶段!$B:$O,14,0)="法术",",1",IF(VLOOKUP(B23,[1]一阶段!$B:$O,14,0)="粉碎",",2",IF(VLOOKUP(B23,[1]一阶段!$B:$O,14,0)="横扫",",3",IF(VLOOKUP(B23,[1]一阶段!$B:$O,14,0)="短兵",",4",IF(VLOOKUP(B23,[1]一阶段!$B:$O,14,0)="远射",",5",",6")))))))</f>
        <v>0</v>
      </c>
      <c r="S23" s="2">
        <f t="shared" si="0"/>
        <v>325</v>
      </c>
      <c r="T23" s="2">
        <f t="shared" si="1"/>
        <v>115</v>
      </c>
      <c r="U23" s="2">
        <f t="shared" si="2"/>
        <v>75</v>
      </c>
      <c r="V23" s="2">
        <f t="shared" si="3"/>
        <v>75</v>
      </c>
      <c r="W23" s="2">
        <v>100</v>
      </c>
      <c r="X23" s="2">
        <v>1</v>
      </c>
      <c r="Y23" s="2">
        <v>0.05</v>
      </c>
      <c r="Z23" s="2">
        <v>0.1</v>
      </c>
      <c r="AA23" s="2">
        <v>0</v>
      </c>
      <c r="AB23" s="2">
        <v>1.5</v>
      </c>
      <c r="AC23" s="2">
        <v>0</v>
      </c>
      <c r="AD23" s="2">
        <v>0</v>
      </c>
      <c r="AE23" s="2">
        <v>0</v>
      </c>
      <c r="AF23" s="2">
        <v>0.1</v>
      </c>
      <c r="AG23" s="2">
        <v>0</v>
      </c>
      <c r="AH23" s="2">
        <f t="shared" si="4"/>
        <v>100</v>
      </c>
      <c r="AI23" s="2"/>
      <c r="AJ23" s="2"/>
    </row>
    <row r="24" spans="1:36" ht="14.25" x14ac:dyDescent="0.15">
      <c r="A24" s="1">
        <v>1023</v>
      </c>
      <c r="B24" s="6" t="s">
        <v>48</v>
      </c>
      <c r="C24" s="1"/>
      <c r="D24" s="1"/>
      <c r="E24" s="2"/>
      <c r="F24" s="2"/>
      <c r="G24" s="5">
        <f>IF(VLOOKUP(B24,[1]一阶段!$B:$O,4,0)="七杀",3,IF(VLOOKUP(B24,[1]一阶段!$B:$O,4,0)="破军",1,IF(VLOOKUP(B24,[1]一阶段!$B:$O,4,0)="贪狼",2,0)))</f>
        <v>3</v>
      </c>
      <c r="H24" s="5">
        <f>IF(VLOOKUP(B24,[1]一阶段!$B:$O,6,0)="魏",1,IF(VLOOKUP(B24,[1]一阶段!$B:$O,6,0)="蜀",2,IF(VLOOKUP(B24,[1]一阶段!$B:$O,6,0)="吴",3,IF(VLOOKUP(B24,[1]一阶段!$B:$O,6,0)="群",4,0))))</f>
        <v>2</v>
      </c>
      <c r="I24" s="2">
        <f>IF(VLOOKUP(B24,[1]一阶段!$B:$N,5,0)="7星",4,IF(VLOOKUP(B24,[1]一阶段!$B:$N,5,0)="6星",3,IF(VLOOKUP(B24,[1]一阶段!$B:$N,5,0)="5星",3,IF(VLOOKUP(B24,[1]一阶段!$B:$N,5,0)="4星",2,IF(VLOOKUP(B24,[1]一阶段!$B:$N,5,0)="3星",1,0)))))</f>
        <v>3</v>
      </c>
      <c r="J24" s="1">
        <f>IF(VLOOKUP(B24,[1]一阶段!$B:$N,2,0)="男",1,IF(VLOOKUP(B24,[1]一阶段!$B:$N,2,0)="女",2,0))</f>
        <v>1</v>
      </c>
      <c r="K24" s="2">
        <f>INT(LEFT(VLOOKUP(B24,[1]一阶段!$B:$N,5,0),1))</f>
        <v>6</v>
      </c>
      <c r="L24" s="2">
        <v>1</v>
      </c>
      <c r="M24" s="2">
        <f>IF(VLOOKUP(B24,[1]一阶段!$B:$O,7,0)="力量",0,IF(VLOOKUP(B24,[1]一阶段!$B:$O,7,0)="智力",1,IF(VLOOKUP(B24,[1]一阶段!$B:$O,7,0)="敏捷",2,IF(VLOOKUP(B24,[1]一阶段!$B:$O,7,0)="体质",3,""))))</f>
        <v>2</v>
      </c>
      <c r="N24" s="2">
        <f>VLOOKUP(B24,[1]一阶段!$B:$O,8,0)</f>
        <v>0</v>
      </c>
      <c r="O24" s="2">
        <f>VLOOKUP(B24,[1]一阶段!$B:$O,9,0)</f>
        <v>0</v>
      </c>
      <c r="P24" s="2">
        <f>VLOOKUP(B24,[1]一阶段!$B:$O,10,0)</f>
        <v>0</v>
      </c>
      <c r="Q24" s="2">
        <f>VLOOKUP(B24,[1]一阶段!$B:$O,11,0)</f>
        <v>0</v>
      </c>
      <c r="R24" s="2" t="str">
        <f>IF(VLOOKUP(B24,[1]一阶段!$B:$O,13,0)="穿刺",0,IF(VLOOKUP(B24,[1]一阶段!$B:$O,13,0)="法术",1,IF(VLOOKUP(B24,[1]一阶段!$B:$O,13,0)="粉碎",2,IF(VLOOKUP(B24,[1]一阶段!$B:$O,13,0)="横扫",3,IF(VLOOKUP(B24,[1]一阶段!$B:$O,13,0)="短兵",4,IF(VLOOKUP(B24,[1]一阶段!$B:$O,13,0)="远射",5,6))))))&amp;IF(VLOOKUP(B24,[1]一阶段!$B:$O,14,0)="","",IF(VLOOKUP(B24,[1]一阶段!$B:$O,14,0)="穿刺",",0",IF(VLOOKUP(B24,[1]一阶段!$B:$O,14,0)="法术",",1",IF(VLOOKUP(B24,[1]一阶段!$B:$O,14,0)="粉碎",",2",IF(VLOOKUP(B24,[1]一阶段!$B:$O,14,0)="横扫",",3",IF(VLOOKUP(B24,[1]一阶段!$B:$O,14,0)="短兵",",4",IF(VLOOKUP(B24,[1]一阶段!$B:$O,14,0)="远射",",5",",6")))))))</f>
        <v>5,3</v>
      </c>
      <c r="S24" s="2">
        <f t="shared" si="0"/>
        <v>325</v>
      </c>
      <c r="T24" s="2">
        <f t="shared" si="1"/>
        <v>115</v>
      </c>
      <c r="U24" s="2">
        <f t="shared" si="2"/>
        <v>75</v>
      </c>
      <c r="V24" s="2">
        <f t="shared" si="3"/>
        <v>75</v>
      </c>
      <c r="W24" s="2">
        <v>100</v>
      </c>
      <c r="X24" s="2">
        <v>1</v>
      </c>
      <c r="Y24" s="2">
        <v>0.05</v>
      </c>
      <c r="Z24" s="2">
        <v>0.1</v>
      </c>
      <c r="AA24" s="2">
        <v>0</v>
      </c>
      <c r="AB24" s="2">
        <v>1.5</v>
      </c>
      <c r="AC24" s="2">
        <v>0</v>
      </c>
      <c r="AD24" s="2">
        <v>0</v>
      </c>
      <c r="AE24" s="2">
        <v>0</v>
      </c>
      <c r="AF24" s="2">
        <v>0.1</v>
      </c>
      <c r="AG24" s="2">
        <v>0</v>
      </c>
      <c r="AH24" s="2">
        <f t="shared" si="4"/>
        <v>100</v>
      </c>
      <c r="AI24" s="2"/>
      <c r="AJ24" s="2"/>
    </row>
    <row r="25" spans="1:36" ht="14.25" x14ac:dyDescent="0.15">
      <c r="A25" s="1">
        <v>1024</v>
      </c>
      <c r="B25" s="7" t="s">
        <v>49</v>
      </c>
      <c r="C25" s="1"/>
      <c r="D25" s="1"/>
      <c r="E25" s="2"/>
      <c r="F25" s="2"/>
      <c r="G25" s="5">
        <f>IF(VLOOKUP(B25,[1]一阶段!$B:$O,4,0)="七杀",3,IF(VLOOKUP(B25,[1]一阶段!$B:$O,4,0)="破军",1,IF(VLOOKUP(B25,[1]一阶段!$B:$O,4,0)="贪狼",2,0)))</f>
        <v>2</v>
      </c>
      <c r="H25" s="5">
        <f>IF(VLOOKUP(B25,[1]一阶段!$B:$O,6,0)="魏",1,IF(VLOOKUP(B25,[1]一阶段!$B:$O,6,0)="蜀",2,IF(VLOOKUP(B25,[1]一阶段!$B:$O,6,0)="吴",3,IF(VLOOKUP(B25,[1]一阶段!$B:$O,6,0)="群",4,0))))</f>
        <v>2</v>
      </c>
      <c r="I25" s="2">
        <f>IF(VLOOKUP(B25,[1]一阶段!$B:$N,5,0)="7星",4,IF(VLOOKUP(B25,[1]一阶段!$B:$N,5,0)="6星",3,IF(VLOOKUP(B25,[1]一阶段!$B:$N,5,0)="5星",3,IF(VLOOKUP(B25,[1]一阶段!$B:$N,5,0)="4星",2,IF(VLOOKUP(B25,[1]一阶段!$B:$N,5,0)="3星",1,0)))))</f>
        <v>3</v>
      </c>
      <c r="J25" s="1">
        <f>IF(VLOOKUP(B25,[1]一阶段!$B:$N,2,0)="男",1,IF(VLOOKUP(B25,[1]一阶段!$B:$N,2,0)="女",2,0))</f>
        <v>1</v>
      </c>
      <c r="K25" s="2">
        <f>INT(LEFT(VLOOKUP(B25,[1]一阶段!$B:$N,5,0),1))</f>
        <v>6</v>
      </c>
      <c r="L25" s="2">
        <v>1</v>
      </c>
      <c r="M25" s="2">
        <f>IF(VLOOKUP(B25,[1]一阶段!$B:$O,7,0)="力量",0,IF(VLOOKUP(B25,[1]一阶段!$B:$O,7,0)="智力",1,IF(VLOOKUP(B25,[1]一阶段!$B:$O,7,0)="敏捷",2,IF(VLOOKUP(B25,[1]一阶段!$B:$O,7,0)="体质",3,""))))</f>
        <v>2</v>
      </c>
      <c r="N25" s="2">
        <f>VLOOKUP(B25,[1]一阶段!$B:$O,8,0)</f>
        <v>0</v>
      </c>
      <c r="O25" s="2">
        <f>VLOOKUP(B25,[1]一阶段!$B:$O,9,0)</f>
        <v>0</v>
      </c>
      <c r="P25" s="2">
        <f>VLOOKUP(B25,[1]一阶段!$B:$O,10,0)</f>
        <v>0</v>
      </c>
      <c r="Q25" s="2">
        <f>VLOOKUP(B25,[1]一阶段!$B:$O,11,0)</f>
        <v>0</v>
      </c>
      <c r="R25" s="2" t="str">
        <f>IF(VLOOKUP(B25,[1]一阶段!$B:$O,13,0)="穿刺",0,IF(VLOOKUP(B25,[1]一阶段!$B:$O,13,0)="法术",1,IF(VLOOKUP(B25,[1]一阶段!$B:$O,13,0)="粉碎",2,IF(VLOOKUP(B25,[1]一阶段!$B:$O,13,0)="横扫",3,IF(VLOOKUP(B25,[1]一阶段!$B:$O,13,0)="短兵",4,IF(VLOOKUP(B25,[1]一阶段!$B:$O,13,0)="远射",5,6))))))&amp;IF(VLOOKUP(B25,[1]一阶段!$B:$O,14,0)="","",IF(VLOOKUP(B25,[1]一阶段!$B:$O,14,0)="穿刺",",0",IF(VLOOKUP(B25,[1]一阶段!$B:$O,14,0)="法术",",1",IF(VLOOKUP(B25,[1]一阶段!$B:$O,14,0)="粉碎",",2",IF(VLOOKUP(B25,[1]一阶段!$B:$O,14,0)="横扫",",3",IF(VLOOKUP(B25,[1]一阶段!$B:$O,14,0)="短兵",",4",IF(VLOOKUP(B25,[1]一阶段!$B:$O,14,0)="远射",",5",",6")))))))</f>
        <v>0,1</v>
      </c>
      <c r="S25" s="2">
        <f t="shared" si="0"/>
        <v>325</v>
      </c>
      <c r="T25" s="2">
        <f t="shared" si="1"/>
        <v>115</v>
      </c>
      <c r="U25" s="2">
        <f t="shared" si="2"/>
        <v>75</v>
      </c>
      <c r="V25" s="2">
        <f t="shared" si="3"/>
        <v>75</v>
      </c>
      <c r="W25" s="2">
        <v>100</v>
      </c>
      <c r="X25" s="2">
        <v>1</v>
      </c>
      <c r="Y25" s="2">
        <v>0.05</v>
      </c>
      <c r="Z25" s="2">
        <v>0.1</v>
      </c>
      <c r="AA25" s="2">
        <v>0</v>
      </c>
      <c r="AB25" s="2">
        <v>1.5</v>
      </c>
      <c r="AC25" s="2">
        <v>0</v>
      </c>
      <c r="AD25" s="2">
        <v>0</v>
      </c>
      <c r="AE25" s="2">
        <v>0</v>
      </c>
      <c r="AF25" s="2">
        <v>0.1</v>
      </c>
      <c r="AG25" s="2">
        <v>0</v>
      </c>
      <c r="AH25" s="2">
        <f t="shared" si="4"/>
        <v>200</v>
      </c>
      <c r="AI25" s="2"/>
      <c r="AJ25" s="2"/>
    </row>
    <row r="26" spans="1:36" ht="14.25" x14ac:dyDescent="0.15">
      <c r="A26" s="1">
        <v>1025</v>
      </c>
      <c r="B26" s="6" t="s">
        <v>50</v>
      </c>
      <c r="C26" s="1"/>
      <c r="D26" s="1"/>
      <c r="E26" s="2"/>
      <c r="F26" s="2"/>
      <c r="G26" s="5">
        <f>IF(VLOOKUP(B26,[1]一阶段!$B:$O,4,0)="七杀",3,IF(VLOOKUP(B26,[1]一阶段!$B:$O,4,0)="破军",1,IF(VLOOKUP(B26,[1]一阶段!$B:$O,4,0)="贪狼",2,0)))</f>
        <v>1</v>
      </c>
      <c r="H26" s="5">
        <f>IF(VLOOKUP(B26,[1]一阶段!$B:$O,6,0)="魏",1,IF(VLOOKUP(B26,[1]一阶段!$B:$O,6,0)="蜀",2,IF(VLOOKUP(B26,[1]一阶段!$B:$O,6,0)="吴",3,IF(VLOOKUP(B26,[1]一阶段!$B:$O,6,0)="群",4,0))))</f>
        <v>4</v>
      </c>
      <c r="I26" s="2">
        <f>IF(VLOOKUP(B26,[1]一阶段!$B:$N,5,0)="7星",4,IF(VLOOKUP(B26,[1]一阶段!$B:$N,5,0)="6星",3,IF(VLOOKUP(B26,[1]一阶段!$B:$N,5,0)="5星",3,IF(VLOOKUP(B26,[1]一阶段!$B:$N,5,0)="4星",2,IF(VLOOKUP(B26,[1]一阶段!$B:$N,5,0)="3星",1,0)))))</f>
        <v>4</v>
      </c>
      <c r="J26" s="1">
        <f>IF(VLOOKUP(B26,[1]一阶段!$B:$N,2,0)="男",1,IF(VLOOKUP(B26,[1]一阶段!$B:$N,2,0)="女",2,0))</f>
        <v>1</v>
      </c>
      <c r="K26" s="2">
        <f>INT(LEFT(VLOOKUP(B26,[1]一阶段!$B:$N,5,0),1))</f>
        <v>7</v>
      </c>
      <c r="L26" s="2">
        <v>1</v>
      </c>
      <c r="M26" s="2">
        <f>IF(VLOOKUP(B26,[1]一阶段!$B:$O,7,0)="力量",0,IF(VLOOKUP(B26,[1]一阶段!$B:$O,7,0)="智力",1,IF(VLOOKUP(B26,[1]一阶段!$B:$O,7,0)="敏捷",2,IF(VLOOKUP(B26,[1]一阶段!$B:$O,7,0)="体质",3,""))))</f>
        <v>0</v>
      </c>
      <c r="N26" s="2">
        <f>VLOOKUP(B26,[1]一阶段!$B:$O,8,0)</f>
        <v>100</v>
      </c>
      <c r="O26" s="2">
        <f>VLOOKUP(B26,[1]一阶段!$B:$O,9,0)</f>
        <v>62</v>
      </c>
      <c r="P26" s="2">
        <f>VLOOKUP(B26,[1]一阶段!$B:$O,10,0)</f>
        <v>95</v>
      </c>
      <c r="Q26" s="2">
        <f>VLOOKUP(B26,[1]一阶段!$B:$O,11,0)</f>
        <v>100</v>
      </c>
      <c r="R26" s="2" t="str">
        <f>IF(VLOOKUP(B26,[1]一阶段!$B:$O,13,0)="穿刺",0,IF(VLOOKUP(B26,[1]一阶段!$B:$O,13,0)="法术",1,IF(VLOOKUP(B26,[1]一阶段!$B:$O,13,0)="粉碎",2,IF(VLOOKUP(B26,[1]一阶段!$B:$O,13,0)="横扫",3,IF(VLOOKUP(B26,[1]一阶段!$B:$O,13,0)="短兵",4,IF(VLOOKUP(B26,[1]一阶段!$B:$O,13,0)="远射",5,6))))))&amp;IF(VLOOKUP(B26,[1]一阶段!$B:$O,14,0)="","",IF(VLOOKUP(B26,[1]一阶段!$B:$O,14,0)="穿刺",",0",IF(VLOOKUP(B26,[1]一阶段!$B:$O,14,0)="法术",",1",IF(VLOOKUP(B26,[1]一阶段!$B:$O,14,0)="粉碎",",2",IF(VLOOKUP(B26,[1]一阶段!$B:$O,14,0)="横扫",",3",IF(VLOOKUP(B26,[1]一阶段!$B:$O,14,0)="短兵",",4",IF(VLOOKUP(B26,[1]一阶段!$B:$O,14,0)="远射",",5",",6")))))))</f>
        <v>3,5</v>
      </c>
      <c r="S26" s="2">
        <f t="shared" si="0"/>
        <v>375</v>
      </c>
      <c r="T26" s="2">
        <f t="shared" si="1"/>
        <v>125</v>
      </c>
      <c r="U26" s="2">
        <f t="shared" si="2"/>
        <v>80</v>
      </c>
      <c r="V26" s="2">
        <f t="shared" si="3"/>
        <v>80</v>
      </c>
      <c r="W26" s="2">
        <v>100</v>
      </c>
      <c r="X26" s="2">
        <v>1</v>
      </c>
      <c r="Y26" s="2">
        <v>0.05</v>
      </c>
      <c r="Z26" s="2">
        <v>0.1</v>
      </c>
      <c r="AA26" s="2">
        <v>0</v>
      </c>
      <c r="AB26" s="2">
        <v>1.5</v>
      </c>
      <c r="AC26" s="2">
        <v>0</v>
      </c>
      <c r="AD26" s="2">
        <v>0</v>
      </c>
      <c r="AE26" s="2">
        <v>0</v>
      </c>
      <c r="AF26" s="2">
        <v>0.1</v>
      </c>
      <c r="AG26" s="2">
        <v>0</v>
      </c>
      <c r="AH26" s="2">
        <f t="shared" si="4"/>
        <v>0</v>
      </c>
      <c r="AI26" s="2"/>
      <c r="AJ26" s="2"/>
    </row>
    <row r="27" spans="1:36" ht="14.25" x14ac:dyDescent="0.15">
      <c r="A27" s="1">
        <v>1026</v>
      </c>
      <c r="B27" s="6" t="s">
        <v>51</v>
      </c>
      <c r="C27" s="1"/>
      <c r="D27" s="1"/>
      <c r="E27" s="2"/>
      <c r="F27" s="2"/>
      <c r="G27" s="5">
        <f>IF(VLOOKUP(B27,[1]一阶段!$B:$O,4,0)="七杀",3,IF(VLOOKUP(B27,[1]一阶段!$B:$O,4,0)="破军",1,IF(VLOOKUP(B27,[1]一阶段!$B:$O,4,0)="贪狼",2,0)))</f>
        <v>2</v>
      </c>
      <c r="H27" s="5">
        <f>IF(VLOOKUP(B27,[1]一阶段!$B:$O,6,0)="魏",1,IF(VLOOKUP(B27,[1]一阶段!$B:$O,6,0)="蜀",2,IF(VLOOKUP(B27,[1]一阶段!$B:$O,6,0)="吴",3,IF(VLOOKUP(B27,[1]一阶段!$B:$O,6,0)="群",4,0))))</f>
        <v>4</v>
      </c>
      <c r="I27" s="2">
        <f>IF(VLOOKUP(B27,[1]一阶段!$B:$N,5,0)="7星",4,IF(VLOOKUP(B27,[1]一阶段!$B:$N,5,0)="6星",3,IF(VLOOKUP(B27,[1]一阶段!$B:$N,5,0)="5星",3,IF(VLOOKUP(B27,[1]一阶段!$B:$N,5,0)="4星",2,IF(VLOOKUP(B27,[1]一阶段!$B:$N,5,0)="3星",1,0)))))</f>
        <v>4</v>
      </c>
      <c r="J27" s="1">
        <f>IF(VLOOKUP(B27,[1]一阶段!$B:$N,2,0)="男",1,IF(VLOOKUP(B27,[1]一阶段!$B:$N,2,0)="女",2,0))</f>
        <v>1</v>
      </c>
      <c r="K27" s="2">
        <f>INT(LEFT(VLOOKUP(B27,[1]一阶段!$B:$N,5,0),1))</f>
        <v>7</v>
      </c>
      <c r="L27" s="2">
        <v>1</v>
      </c>
      <c r="M27" s="2">
        <f>IF(VLOOKUP(B27,[1]一阶段!$B:$O,7,0)="力量",0,IF(VLOOKUP(B27,[1]一阶段!$B:$O,7,0)="智力",1,IF(VLOOKUP(B27,[1]一阶段!$B:$O,7,0)="敏捷",2,IF(VLOOKUP(B27,[1]一阶段!$B:$O,7,0)="体质",3,""))))</f>
        <v>1</v>
      </c>
      <c r="N27" s="2">
        <f>VLOOKUP(B27,[1]一阶段!$B:$O,8,0)</f>
        <v>77</v>
      </c>
      <c r="O27" s="2">
        <f>VLOOKUP(B27,[1]一阶段!$B:$O,9,0)</f>
        <v>99</v>
      </c>
      <c r="P27" s="2">
        <f>VLOOKUP(B27,[1]一阶段!$B:$O,10,0)</f>
        <v>99</v>
      </c>
      <c r="Q27" s="2">
        <f>VLOOKUP(B27,[1]一阶段!$B:$O,11,0)</f>
        <v>77</v>
      </c>
      <c r="R27" s="2" t="str">
        <f>IF(VLOOKUP(B27,[1]一阶段!$B:$O,13,0)="穿刺",0,IF(VLOOKUP(B27,[1]一阶段!$B:$O,13,0)="法术",1,IF(VLOOKUP(B27,[1]一阶段!$B:$O,13,0)="粉碎",2,IF(VLOOKUP(B27,[1]一阶段!$B:$O,13,0)="横扫",3,IF(VLOOKUP(B27,[1]一阶段!$B:$O,13,0)="短兵",4,IF(VLOOKUP(B27,[1]一阶段!$B:$O,13,0)="远射",5,6))))))&amp;IF(VLOOKUP(B27,[1]一阶段!$B:$O,14,0)="","",IF(VLOOKUP(B27,[1]一阶段!$B:$O,14,0)="穿刺",",0",IF(VLOOKUP(B27,[1]一阶段!$B:$O,14,0)="法术",",1",IF(VLOOKUP(B27,[1]一阶段!$B:$O,14,0)="粉碎",",2",IF(VLOOKUP(B27,[1]一阶段!$B:$O,14,0)="横扫",",3",IF(VLOOKUP(B27,[1]一阶段!$B:$O,14,0)="短兵",",4",IF(VLOOKUP(B27,[1]一阶段!$B:$O,14,0)="远射",",5",",6")))))))</f>
        <v>1</v>
      </c>
      <c r="S27" s="2">
        <f t="shared" si="0"/>
        <v>375</v>
      </c>
      <c r="T27" s="2">
        <f t="shared" si="1"/>
        <v>125</v>
      </c>
      <c r="U27" s="2">
        <f t="shared" si="2"/>
        <v>80</v>
      </c>
      <c r="V27" s="2">
        <f t="shared" si="3"/>
        <v>80</v>
      </c>
      <c r="W27" s="2">
        <v>100</v>
      </c>
      <c r="X27" s="2">
        <v>1</v>
      </c>
      <c r="Y27" s="2">
        <v>0.05</v>
      </c>
      <c r="Z27" s="2">
        <v>0.1</v>
      </c>
      <c r="AA27" s="2">
        <v>0</v>
      </c>
      <c r="AB27" s="2">
        <v>1.5</v>
      </c>
      <c r="AC27" s="2">
        <v>0</v>
      </c>
      <c r="AD27" s="2">
        <v>0</v>
      </c>
      <c r="AE27" s="2">
        <v>0</v>
      </c>
      <c r="AF27" s="2">
        <v>0.1</v>
      </c>
      <c r="AG27" s="2">
        <v>0</v>
      </c>
      <c r="AH27" s="2">
        <f t="shared" si="4"/>
        <v>200</v>
      </c>
      <c r="AI27" s="2"/>
      <c r="AJ27" s="2"/>
    </row>
    <row r="28" spans="1:36" ht="14.25" x14ac:dyDescent="0.15">
      <c r="A28" s="1">
        <v>1027</v>
      </c>
      <c r="B28" s="6" t="s">
        <v>52</v>
      </c>
      <c r="C28" s="1"/>
      <c r="D28" s="1"/>
      <c r="E28" s="2"/>
      <c r="F28" s="2"/>
      <c r="G28" s="5">
        <f>IF(VLOOKUP(B28,[1]一阶段!$B:$O,4,0)="七杀",3,IF(VLOOKUP(B28,[1]一阶段!$B:$O,4,0)="破军",1,IF(VLOOKUP(B28,[1]一阶段!$B:$O,4,0)="贪狼",2,0)))</f>
        <v>1</v>
      </c>
      <c r="H28" s="5">
        <f>IF(VLOOKUP(B28,[1]一阶段!$B:$O,6,0)="魏",1,IF(VLOOKUP(B28,[1]一阶段!$B:$O,6,0)="蜀",2,IF(VLOOKUP(B28,[1]一阶段!$B:$O,6,0)="吴",3,IF(VLOOKUP(B28,[1]一阶段!$B:$O,6,0)="群",4,0))))</f>
        <v>4</v>
      </c>
      <c r="I28" s="2">
        <f>IF(VLOOKUP(B28,[1]一阶段!$B:$N,5,0)="7星",4,IF(VLOOKUP(B28,[1]一阶段!$B:$N,5,0)="6星",3,IF(VLOOKUP(B28,[1]一阶段!$B:$N,5,0)="5星",3,IF(VLOOKUP(B28,[1]一阶段!$B:$N,5,0)="4星",2,IF(VLOOKUP(B28,[1]一阶段!$B:$N,5,0)="3星",1,0)))))</f>
        <v>3</v>
      </c>
      <c r="J28" s="1">
        <f>IF(VLOOKUP(B28,[1]一阶段!$B:$N,2,0)="男",1,IF(VLOOKUP(B28,[1]一阶段!$B:$N,2,0)="女",2,0))</f>
        <v>1</v>
      </c>
      <c r="K28" s="2">
        <f>INT(LEFT(VLOOKUP(B28,[1]一阶段!$B:$N,5,0),1))</f>
        <v>6</v>
      </c>
      <c r="L28" s="2">
        <v>1</v>
      </c>
      <c r="M28" s="2">
        <f>IF(VLOOKUP(B28,[1]一阶段!$B:$O,7,0)="力量",0,IF(VLOOKUP(B28,[1]一阶段!$B:$O,7,0)="智力",1,IF(VLOOKUP(B28,[1]一阶段!$B:$O,7,0)="敏捷",2,IF(VLOOKUP(B28,[1]一阶段!$B:$O,7,0)="体质",3,""))))</f>
        <v>1</v>
      </c>
      <c r="N28" s="2">
        <f>VLOOKUP(B28,[1]一阶段!$B:$O,8,0)</f>
        <v>72</v>
      </c>
      <c r="O28" s="2">
        <f>VLOOKUP(B28,[1]一阶段!$B:$O,9,0)</f>
        <v>97</v>
      </c>
      <c r="P28" s="2">
        <f>VLOOKUP(B28,[1]一阶段!$B:$O,10,0)</f>
        <v>75</v>
      </c>
      <c r="Q28" s="2">
        <f>VLOOKUP(B28,[1]一阶段!$B:$O,11,0)</f>
        <v>92</v>
      </c>
      <c r="R28" s="2" t="str">
        <f>IF(VLOOKUP(B28,[1]一阶段!$B:$O,13,0)="穿刺",0,IF(VLOOKUP(B28,[1]一阶段!$B:$O,13,0)="法术",1,IF(VLOOKUP(B28,[1]一阶段!$B:$O,13,0)="粉碎",2,IF(VLOOKUP(B28,[1]一阶段!$B:$O,13,0)="横扫",3,IF(VLOOKUP(B28,[1]一阶段!$B:$O,13,0)="短兵",4,IF(VLOOKUP(B28,[1]一阶段!$B:$O,13,0)="远射",5,6))))))&amp;IF(VLOOKUP(B28,[1]一阶段!$B:$O,14,0)="","",IF(VLOOKUP(B28,[1]一阶段!$B:$O,14,0)="穿刺",",0",IF(VLOOKUP(B28,[1]一阶段!$B:$O,14,0)="法术",",1",IF(VLOOKUP(B28,[1]一阶段!$B:$O,14,0)="粉碎",",2",IF(VLOOKUP(B28,[1]一阶段!$B:$O,14,0)="横扫",",3",IF(VLOOKUP(B28,[1]一阶段!$B:$O,14,0)="短兵",",4",IF(VLOOKUP(B28,[1]一阶段!$B:$O,14,0)="远射",",5",",6")))))))</f>
        <v>1</v>
      </c>
      <c r="S28" s="2">
        <f t="shared" si="0"/>
        <v>325</v>
      </c>
      <c r="T28" s="2">
        <f t="shared" si="1"/>
        <v>115</v>
      </c>
      <c r="U28" s="2">
        <f t="shared" si="2"/>
        <v>75</v>
      </c>
      <c r="V28" s="2">
        <f t="shared" si="3"/>
        <v>75</v>
      </c>
      <c r="W28" s="2">
        <v>100</v>
      </c>
      <c r="X28" s="2">
        <v>1</v>
      </c>
      <c r="Y28" s="2">
        <v>0.05</v>
      </c>
      <c r="Z28" s="2">
        <v>0.1</v>
      </c>
      <c r="AA28" s="2">
        <v>0</v>
      </c>
      <c r="AB28" s="2">
        <v>1.5</v>
      </c>
      <c r="AC28" s="2">
        <v>0</v>
      </c>
      <c r="AD28" s="2">
        <v>0</v>
      </c>
      <c r="AE28" s="2">
        <v>0</v>
      </c>
      <c r="AF28" s="2">
        <v>0.1</v>
      </c>
      <c r="AG28" s="2">
        <v>0</v>
      </c>
      <c r="AH28" s="2">
        <f t="shared" si="4"/>
        <v>0</v>
      </c>
      <c r="AI28" s="2"/>
      <c r="AJ28" s="2"/>
    </row>
    <row r="29" spans="1:36" ht="14.25" x14ac:dyDescent="0.15">
      <c r="A29" s="1">
        <v>1028</v>
      </c>
      <c r="B29" s="7" t="s">
        <v>53</v>
      </c>
      <c r="C29" s="1"/>
      <c r="D29" s="1"/>
      <c r="E29" s="2"/>
      <c r="F29" s="2"/>
      <c r="G29" s="5">
        <f>IF(VLOOKUP(B29,[1]一阶段!$B:$O,4,0)="七杀",3,IF(VLOOKUP(B29,[1]一阶段!$B:$O,4,0)="破军",1,IF(VLOOKUP(B29,[1]一阶段!$B:$O,4,0)="贪狼",2,0)))</f>
        <v>2</v>
      </c>
      <c r="H29" s="5">
        <f>IF(VLOOKUP(B29,[1]一阶段!$B:$O,6,0)="魏",1,IF(VLOOKUP(B29,[1]一阶段!$B:$O,6,0)="蜀",2,IF(VLOOKUP(B29,[1]一阶段!$B:$O,6,0)="吴",3,IF(VLOOKUP(B29,[1]一阶段!$B:$O,6,0)="群",4,0))))</f>
        <v>4</v>
      </c>
      <c r="I29" s="2">
        <f>IF(VLOOKUP(B29,[1]一阶段!$B:$N,5,0)="7星",4,IF(VLOOKUP(B29,[1]一阶段!$B:$N,5,0)="6星",3,IF(VLOOKUP(B29,[1]一阶段!$B:$N,5,0)="5星",3,IF(VLOOKUP(B29,[1]一阶段!$B:$N,5,0)="4星",2,IF(VLOOKUP(B29,[1]一阶段!$B:$N,5,0)="3星",1,0)))))</f>
        <v>3</v>
      </c>
      <c r="J29" s="1">
        <f>IF(VLOOKUP(B29,[1]一阶段!$B:$N,2,0)="男",1,IF(VLOOKUP(B29,[1]一阶段!$B:$N,2,0)="女",2,0))</f>
        <v>2</v>
      </c>
      <c r="K29" s="2">
        <f>INT(LEFT(VLOOKUP(B29,[1]一阶段!$B:$N,5,0),1))</f>
        <v>6</v>
      </c>
      <c r="L29" s="2">
        <v>1</v>
      </c>
      <c r="M29" s="2">
        <f>IF(VLOOKUP(B29,[1]一阶段!$B:$O,7,0)="力量",0,IF(VLOOKUP(B29,[1]一阶段!$B:$O,7,0)="智力",1,IF(VLOOKUP(B29,[1]一阶段!$B:$O,7,0)="敏捷",2,IF(VLOOKUP(B29,[1]一阶段!$B:$O,7,0)="体质",3,""))))</f>
        <v>2</v>
      </c>
      <c r="N29" s="2">
        <f>VLOOKUP(B29,[1]一阶段!$B:$O,8,0)</f>
        <v>67</v>
      </c>
      <c r="O29" s="2">
        <f>VLOOKUP(B29,[1]一阶段!$B:$O,9,0)</f>
        <v>91</v>
      </c>
      <c r="P29" s="2">
        <f>VLOOKUP(B29,[1]一阶段!$B:$O,10,0)</f>
        <v>98</v>
      </c>
      <c r="Q29" s="2">
        <f>VLOOKUP(B29,[1]一阶段!$B:$O,11,0)</f>
        <v>80</v>
      </c>
      <c r="R29" s="2" t="str">
        <f>IF(VLOOKUP(B29,[1]一阶段!$B:$O,13,0)="穿刺",0,IF(VLOOKUP(B29,[1]一阶段!$B:$O,13,0)="法术",1,IF(VLOOKUP(B29,[1]一阶段!$B:$O,13,0)="粉碎",2,IF(VLOOKUP(B29,[1]一阶段!$B:$O,13,0)="横扫",3,IF(VLOOKUP(B29,[1]一阶段!$B:$O,13,0)="短兵",4,IF(VLOOKUP(B29,[1]一阶段!$B:$O,13,0)="远射",5,6))))))&amp;IF(VLOOKUP(B29,[1]一阶段!$B:$O,14,0)="","",IF(VLOOKUP(B29,[1]一阶段!$B:$O,14,0)="穿刺",",0",IF(VLOOKUP(B29,[1]一阶段!$B:$O,14,0)="法术",",1",IF(VLOOKUP(B29,[1]一阶段!$B:$O,14,0)="粉碎",",2",IF(VLOOKUP(B29,[1]一阶段!$B:$O,14,0)="横扫",",3",IF(VLOOKUP(B29,[1]一阶段!$B:$O,14,0)="短兵",",4",IF(VLOOKUP(B29,[1]一阶段!$B:$O,14,0)="远射",",5",",6")))))))</f>
        <v>1</v>
      </c>
      <c r="S29" s="2">
        <f t="shared" si="0"/>
        <v>325</v>
      </c>
      <c r="T29" s="2">
        <f t="shared" si="1"/>
        <v>115</v>
      </c>
      <c r="U29" s="2">
        <f t="shared" si="2"/>
        <v>75</v>
      </c>
      <c r="V29" s="2">
        <f t="shared" si="3"/>
        <v>75</v>
      </c>
      <c r="W29" s="2">
        <v>100</v>
      </c>
      <c r="X29" s="2">
        <v>1</v>
      </c>
      <c r="Y29" s="2">
        <v>0.05</v>
      </c>
      <c r="Z29" s="2">
        <v>0.1</v>
      </c>
      <c r="AA29" s="2">
        <v>0</v>
      </c>
      <c r="AB29" s="2">
        <v>1.5</v>
      </c>
      <c r="AC29" s="2">
        <v>0</v>
      </c>
      <c r="AD29" s="2">
        <v>0</v>
      </c>
      <c r="AE29" s="2">
        <v>0</v>
      </c>
      <c r="AF29" s="2">
        <v>0.1</v>
      </c>
      <c r="AG29" s="2">
        <v>0</v>
      </c>
      <c r="AH29" s="2">
        <f t="shared" si="4"/>
        <v>200</v>
      </c>
      <c r="AI29" s="2"/>
      <c r="AJ29" s="2"/>
    </row>
    <row r="30" spans="1:36" ht="14.25" x14ac:dyDescent="0.15">
      <c r="A30" s="1">
        <v>1029</v>
      </c>
      <c r="B30" s="6" t="s">
        <v>54</v>
      </c>
      <c r="C30" s="1"/>
      <c r="D30" s="1"/>
      <c r="E30" s="2"/>
      <c r="F30" s="2"/>
      <c r="G30" s="5">
        <f>IF(VLOOKUP(B30,[1]一阶段!$B:$O,4,0)="七杀",3,IF(VLOOKUP(B30,[1]一阶段!$B:$O,4,0)="破军",1,IF(VLOOKUP(B30,[1]一阶段!$B:$O,4,0)="贪狼",2,0)))</f>
        <v>2</v>
      </c>
      <c r="H30" s="5">
        <f>IF(VLOOKUP(B30,[1]一阶段!$B:$O,6,0)="魏",1,IF(VLOOKUP(B30,[1]一阶段!$B:$O,6,0)="蜀",2,IF(VLOOKUP(B30,[1]一阶段!$B:$O,6,0)="吴",3,IF(VLOOKUP(B30,[1]一阶段!$B:$O,6,0)="群",4,0))))</f>
        <v>4</v>
      </c>
      <c r="I30" s="2">
        <f>IF(VLOOKUP(B30,[1]一阶段!$B:$N,5,0)="7星",4,IF(VLOOKUP(B30,[1]一阶段!$B:$N,5,0)="6星",3,IF(VLOOKUP(B30,[1]一阶段!$B:$N,5,0)="5星",3,IF(VLOOKUP(B30,[1]一阶段!$B:$N,5,0)="4星",2,IF(VLOOKUP(B30,[1]一阶段!$B:$N,5,0)="3星",1,0)))))</f>
        <v>3</v>
      </c>
      <c r="J30" s="1">
        <f>IF(VLOOKUP(B30,[1]一阶段!$B:$N,2,0)="男",1,IF(VLOOKUP(B30,[1]一阶段!$B:$N,2,0)="女",2,0))</f>
        <v>1</v>
      </c>
      <c r="K30" s="2">
        <f>INT(LEFT(VLOOKUP(B30,[1]一阶段!$B:$N,5,0),1))</f>
        <v>6</v>
      </c>
      <c r="L30" s="2">
        <v>1</v>
      </c>
      <c r="M30" s="2">
        <f>IF(VLOOKUP(B30,[1]一阶段!$B:$O,7,0)="力量",0,IF(VLOOKUP(B30,[1]一阶段!$B:$O,7,0)="智力",1,IF(VLOOKUP(B30,[1]一阶段!$B:$O,7,0)="敏捷",2,IF(VLOOKUP(B30,[1]一阶段!$B:$O,7,0)="体质",3,""))))</f>
        <v>1</v>
      </c>
      <c r="N30" s="2">
        <f>VLOOKUP(B30,[1]一阶段!$B:$O,8,0)</f>
        <v>71</v>
      </c>
      <c r="O30" s="2">
        <f>VLOOKUP(B30,[1]一阶段!$B:$O,9,0)</f>
        <v>92</v>
      </c>
      <c r="P30" s="2">
        <f>VLOOKUP(B30,[1]一阶段!$B:$O,10,0)</f>
        <v>90</v>
      </c>
      <c r="Q30" s="2">
        <f>VLOOKUP(B30,[1]一阶段!$B:$O,11,0)</f>
        <v>82</v>
      </c>
      <c r="R30" s="2" t="str">
        <f>IF(VLOOKUP(B30,[1]一阶段!$B:$O,13,0)="穿刺",0,IF(VLOOKUP(B30,[1]一阶段!$B:$O,13,0)="法术",1,IF(VLOOKUP(B30,[1]一阶段!$B:$O,13,0)="粉碎",2,IF(VLOOKUP(B30,[1]一阶段!$B:$O,13,0)="横扫",3,IF(VLOOKUP(B30,[1]一阶段!$B:$O,13,0)="短兵",4,IF(VLOOKUP(B30,[1]一阶段!$B:$O,13,0)="远射",5,6))))))&amp;IF(VLOOKUP(B30,[1]一阶段!$B:$O,14,0)="","",IF(VLOOKUP(B30,[1]一阶段!$B:$O,14,0)="穿刺",",0",IF(VLOOKUP(B30,[1]一阶段!$B:$O,14,0)="法术",",1",IF(VLOOKUP(B30,[1]一阶段!$B:$O,14,0)="粉碎",",2",IF(VLOOKUP(B30,[1]一阶段!$B:$O,14,0)="横扫",",3",IF(VLOOKUP(B30,[1]一阶段!$B:$O,14,0)="短兵",",4",IF(VLOOKUP(B30,[1]一阶段!$B:$O,14,0)="远射",",5",",6")))))))</f>
        <v>1,6</v>
      </c>
      <c r="S30" s="2">
        <f t="shared" si="0"/>
        <v>325</v>
      </c>
      <c r="T30" s="2">
        <f t="shared" si="1"/>
        <v>115</v>
      </c>
      <c r="U30" s="2">
        <f t="shared" si="2"/>
        <v>75</v>
      </c>
      <c r="V30" s="2">
        <f t="shared" si="3"/>
        <v>75</v>
      </c>
      <c r="W30" s="2">
        <v>100</v>
      </c>
      <c r="X30" s="2">
        <v>1</v>
      </c>
      <c r="Y30" s="2">
        <v>0.05</v>
      </c>
      <c r="Z30" s="2">
        <v>0.1</v>
      </c>
      <c r="AA30" s="2">
        <v>0</v>
      </c>
      <c r="AB30" s="2">
        <v>1.5</v>
      </c>
      <c r="AC30" s="2">
        <v>0</v>
      </c>
      <c r="AD30" s="2">
        <v>0</v>
      </c>
      <c r="AE30" s="2">
        <v>0</v>
      </c>
      <c r="AF30" s="2">
        <v>0.1</v>
      </c>
      <c r="AG30" s="2">
        <v>0</v>
      </c>
      <c r="AH30" s="2">
        <f t="shared" si="4"/>
        <v>200</v>
      </c>
      <c r="AI30" s="2"/>
      <c r="AJ30" s="2"/>
    </row>
    <row r="31" spans="1:36" ht="14.25" x14ac:dyDescent="0.15">
      <c r="A31" s="1">
        <v>1030</v>
      </c>
      <c r="B31" s="6" t="s">
        <v>55</v>
      </c>
      <c r="C31" s="1"/>
      <c r="D31" s="1"/>
      <c r="E31" s="2"/>
      <c r="F31" s="2"/>
      <c r="G31" s="5">
        <f>IF(VLOOKUP(B31,[1]一阶段!$B:$O,4,0)="七杀",3,IF(VLOOKUP(B31,[1]一阶段!$B:$O,4,0)="破军",1,IF(VLOOKUP(B31,[1]一阶段!$B:$O,4,0)="贪狼",2,0)))</f>
        <v>2</v>
      </c>
      <c r="H31" s="5">
        <f>IF(VLOOKUP(B31,[1]一阶段!$B:$O,6,0)="魏",1,IF(VLOOKUP(B31,[1]一阶段!$B:$O,6,0)="蜀",2,IF(VLOOKUP(B31,[1]一阶段!$B:$O,6,0)="吴",3,IF(VLOOKUP(B31,[1]一阶段!$B:$O,6,0)="群",4,0))))</f>
        <v>4</v>
      </c>
      <c r="I31" s="2">
        <f>IF(VLOOKUP(B31,[1]一阶段!$B:$N,5,0)="7星",4,IF(VLOOKUP(B31,[1]一阶段!$B:$N,5,0)="6星",3,IF(VLOOKUP(B31,[1]一阶段!$B:$N,5,0)="5星",3,IF(VLOOKUP(B31,[1]一阶段!$B:$N,5,0)="4星",2,IF(VLOOKUP(B31,[1]一阶段!$B:$N,5,0)="3星",1,0)))))</f>
        <v>3</v>
      </c>
      <c r="J31" s="1">
        <f>IF(VLOOKUP(B31,[1]一阶段!$B:$N,2,0)="男",1,IF(VLOOKUP(B31,[1]一阶段!$B:$N,2,0)="女",2,0))</f>
        <v>1</v>
      </c>
      <c r="K31" s="2">
        <f>INT(LEFT(VLOOKUP(B31,[1]一阶段!$B:$N,5,0),1))</f>
        <v>6</v>
      </c>
      <c r="L31" s="2">
        <v>1</v>
      </c>
      <c r="M31" s="2">
        <f>IF(VLOOKUP(B31,[1]一阶段!$B:$O,7,0)="力量",0,IF(VLOOKUP(B31,[1]一阶段!$B:$O,7,0)="智力",1,IF(VLOOKUP(B31,[1]一阶段!$B:$O,7,0)="敏捷",2,IF(VLOOKUP(B31,[1]一阶段!$B:$O,7,0)="体质",3,""))))</f>
        <v>2</v>
      </c>
      <c r="N31" s="2">
        <f>VLOOKUP(B31,[1]一阶段!$B:$O,8,0)</f>
        <v>76</v>
      </c>
      <c r="O31" s="2">
        <f>VLOOKUP(B31,[1]一阶段!$B:$O,9,0)</f>
        <v>88</v>
      </c>
      <c r="P31" s="2">
        <f>VLOOKUP(B31,[1]一阶段!$B:$O,10,0)</f>
        <v>94</v>
      </c>
      <c r="Q31" s="2">
        <f>VLOOKUP(B31,[1]一阶段!$B:$O,11,0)</f>
        <v>87</v>
      </c>
      <c r="R31" s="2" t="str">
        <f>IF(VLOOKUP(B31,[1]一阶段!$B:$O,13,0)="穿刺",0,IF(VLOOKUP(B31,[1]一阶段!$B:$O,13,0)="法术",1,IF(VLOOKUP(B31,[1]一阶段!$B:$O,13,0)="粉碎",2,IF(VLOOKUP(B31,[1]一阶段!$B:$O,13,0)="横扫",3,IF(VLOOKUP(B31,[1]一阶段!$B:$O,13,0)="短兵",4,IF(VLOOKUP(B31,[1]一阶段!$B:$O,13,0)="远射",5,6))))))&amp;IF(VLOOKUP(B31,[1]一阶段!$B:$O,14,0)="","",IF(VLOOKUP(B31,[1]一阶段!$B:$O,14,0)="穿刺",",0",IF(VLOOKUP(B31,[1]一阶段!$B:$O,14,0)="法术",",1",IF(VLOOKUP(B31,[1]一阶段!$B:$O,14,0)="粉碎",",2",IF(VLOOKUP(B31,[1]一阶段!$B:$O,14,0)="横扫",",3",IF(VLOOKUP(B31,[1]一阶段!$B:$O,14,0)="短兵",",4",IF(VLOOKUP(B31,[1]一阶段!$B:$O,14,0)="远射",",5",",6")))))))</f>
        <v>1,4</v>
      </c>
      <c r="S31" s="2">
        <f t="shared" si="0"/>
        <v>325</v>
      </c>
      <c r="T31" s="2">
        <f t="shared" si="1"/>
        <v>115</v>
      </c>
      <c r="U31" s="2">
        <f t="shared" si="2"/>
        <v>75</v>
      </c>
      <c r="V31" s="2">
        <f t="shared" si="3"/>
        <v>75</v>
      </c>
      <c r="W31" s="2">
        <v>100</v>
      </c>
      <c r="X31" s="2">
        <v>1</v>
      </c>
      <c r="Y31" s="2">
        <v>0.05</v>
      </c>
      <c r="Z31" s="2">
        <v>0.1</v>
      </c>
      <c r="AA31" s="2">
        <v>0</v>
      </c>
      <c r="AB31" s="2">
        <v>1.5</v>
      </c>
      <c r="AC31" s="2">
        <v>0</v>
      </c>
      <c r="AD31" s="2">
        <v>0</v>
      </c>
      <c r="AE31" s="2">
        <v>0</v>
      </c>
      <c r="AF31" s="2">
        <v>0.1</v>
      </c>
      <c r="AG31" s="2">
        <v>0</v>
      </c>
      <c r="AH31" s="2">
        <f t="shared" si="4"/>
        <v>200</v>
      </c>
      <c r="AI31" s="2"/>
      <c r="AJ31" s="2"/>
    </row>
    <row r="32" spans="1:36" ht="14.25" x14ac:dyDescent="0.15">
      <c r="A32" s="1">
        <v>1031</v>
      </c>
      <c r="B32" s="5" t="s">
        <v>56</v>
      </c>
      <c r="C32" s="1"/>
      <c r="D32" s="1"/>
      <c r="E32" s="2"/>
      <c r="F32" s="2"/>
      <c r="G32" s="5">
        <f>IF(VLOOKUP(B32,[1]一阶段!$B:$O,4,0)="七杀",3,IF(VLOOKUP(B32,[1]一阶段!$B:$O,4,0)="破军",1,IF(VLOOKUP(B32,[1]一阶段!$B:$O,4,0)="贪狼",2,0)))</f>
        <v>3</v>
      </c>
      <c r="H32" s="5">
        <f>IF(VLOOKUP(B32,[1]一阶段!$B:$O,6,0)="魏",1,IF(VLOOKUP(B32,[1]一阶段!$B:$O,6,0)="蜀",2,IF(VLOOKUP(B32,[1]一阶段!$B:$O,6,0)="吴",3,IF(VLOOKUP(B32,[1]一阶段!$B:$O,6,0)="群",4,0))))</f>
        <v>4</v>
      </c>
      <c r="I32" s="2">
        <f>IF(VLOOKUP(B32,[1]一阶段!$B:$N,5,0)="7星",4,IF(VLOOKUP(B32,[1]一阶段!$B:$N,5,0)="6星",3,IF(VLOOKUP(B32,[1]一阶段!$B:$N,5,0)="5星",3,IF(VLOOKUP(B32,[1]一阶段!$B:$N,5,0)="4星",2,IF(VLOOKUP(B32,[1]一阶段!$B:$N,5,0)="3星",1,0)))))</f>
        <v>3</v>
      </c>
      <c r="J32" s="1">
        <f>IF(VLOOKUP(B32,[1]一阶段!$B:$N,2,0)="男",1,IF(VLOOKUP(B32,[1]一阶段!$B:$N,2,0)="女",2,0))</f>
        <v>1</v>
      </c>
      <c r="K32" s="2">
        <f>INT(LEFT(VLOOKUP(B32,[1]一阶段!$B:$N,5,0),1))</f>
        <v>6</v>
      </c>
      <c r="L32" s="2">
        <v>1</v>
      </c>
      <c r="M32" s="2">
        <f>IF(VLOOKUP(B32,[1]一阶段!$B:$O,7,0)="力量",0,IF(VLOOKUP(B32,[1]一阶段!$B:$O,7,0)="智力",1,IF(VLOOKUP(B32,[1]一阶段!$B:$O,7,0)="敏捷",2,IF(VLOOKUP(B32,[1]一阶段!$B:$O,7,0)="体质",3,""))))</f>
        <v>0</v>
      </c>
      <c r="N32" s="2">
        <f>VLOOKUP(B32,[1]一阶段!$B:$O,8,0)</f>
        <v>96</v>
      </c>
      <c r="O32" s="2">
        <f>VLOOKUP(B32,[1]一阶段!$B:$O,9,0)</f>
        <v>67</v>
      </c>
      <c r="P32" s="2">
        <f>VLOOKUP(B32,[1]一阶段!$B:$O,10,0)</f>
        <v>82</v>
      </c>
      <c r="Q32" s="2">
        <f>VLOOKUP(B32,[1]一阶段!$B:$O,11,0)</f>
        <v>92</v>
      </c>
      <c r="R32" s="2" t="str">
        <f>IF(VLOOKUP(B32,[1]一阶段!$B:$O,13,0)="穿刺",0,IF(VLOOKUP(B32,[1]一阶段!$B:$O,13,0)="法术",1,IF(VLOOKUP(B32,[1]一阶段!$B:$O,13,0)="粉碎",2,IF(VLOOKUP(B32,[1]一阶段!$B:$O,13,0)="横扫",3,IF(VLOOKUP(B32,[1]一阶段!$B:$O,13,0)="短兵",4,IF(VLOOKUP(B32,[1]一阶段!$B:$O,13,0)="远射",5,6))))))&amp;IF(VLOOKUP(B32,[1]一阶段!$B:$O,14,0)="","",IF(VLOOKUP(B32,[1]一阶段!$B:$O,14,0)="穿刺",",0",IF(VLOOKUP(B32,[1]一阶段!$B:$O,14,0)="法术",",1",IF(VLOOKUP(B32,[1]一阶段!$B:$O,14,0)="粉碎",",2",IF(VLOOKUP(B32,[1]一阶段!$B:$O,14,0)="横扫",",3",IF(VLOOKUP(B32,[1]一阶段!$B:$O,14,0)="短兵",",4",IF(VLOOKUP(B32,[1]一阶段!$B:$O,14,0)="远射",",5",",6")))))))</f>
        <v>0,2</v>
      </c>
      <c r="S32" s="2">
        <f t="shared" si="0"/>
        <v>325</v>
      </c>
      <c r="T32" s="2">
        <f t="shared" si="1"/>
        <v>115</v>
      </c>
      <c r="U32" s="2">
        <f t="shared" si="2"/>
        <v>75</v>
      </c>
      <c r="V32" s="2">
        <f t="shared" si="3"/>
        <v>75</v>
      </c>
      <c r="W32" s="2">
        <v>100</v>
      </c>
      <c r="X32" s="2">
        <v>1</v>
      </c>
      <c r="Y32" s="2">
        <v>0.05</v>
      </c>
      <c r="Z32" s="2">
        <v>0.1</v>
      </c>
      <c r="AA32" s="2">
        <v>0</v>
      </c>
      <c r="AB32" s="2">
        <v>1.5</v>
      </c>
      <c r="AC32" s="2">
        <v>0</v>
      </c>
      <c r="AD32" s="2">
        <v>0</v>
      </c>
      <c r="AE32" s="2">
        <v>0</v>
      </c>
      <c r="AF32" s="2">
        <v>0.1</v>
      </c>
      <c r="AG32" s="2">
        <v>0</v>
      </c>
      <c r="AH32" s="2">
        <f t="shared" si="4"/>
        <v>100</v>
      </c>
      <c r="AI32" s="2"/>
      <c r="AJ32" s="2"/>
    </row>
    <row r="33" spans="1:36" ht="14.25" x14ac:dyDescent="0.15">
      <c r="A33" s="1">
        <v>1032</v>
      </c>
      <c r="B33" s="6" t="s">
        <v>57</v>
      </c>
      <c r="C33" s="1"/>
      <c r="D33" s="1"/>
      <c r="E33" s="2"/>
      <c r="F33" s="2"/>
      <c r="G33" s="5">
        <f>IF(VLOOKUP(B33,[1]一阶段!$B:$O,4,0)="七杀",3,IF(VLOOKUP(B33,[1]一阶段!$B:$O,4,0)="破军",1,IF(VLOOKUP(B33,[1]一阶段!$B:$O,4,0)="贪狼",2,0)))</f>
        <v>3</v>
      </c>
      <c r="H33" s="5">
        <f>IF(VLOOKUP(B33,[1]一阶段!$B:$O,6,0)="魏",1,IF(VLOOKUP(B33,[1]一阶段!$B:$O,6,0)="蜀",2,IF(VLOOKUP(B33,[1]一阶段!$B:$O,6,0)="吴",3,IF(VLOOKUP(B33,[1]一阶段!$B:$O,6,0)="群",4,0))))</f>
        <v>4</v>
      </c>
      <c r="I33" s="2">
        <f>IF(VLOOKUP(B33,[1]一阶段!$B:$N,5,0)="7星",4,IF(VLOOKUP(B33,[1]一阶段!$B:$N,5,0)="6星",3,IF(VLOOKUP(B33,[1]一阶段!$B:$N,5,0)="5星",3,IF(VLOOKUP(B33,[1]一阶段!$B:$N,5,0)="4星",2,IF(VLOOKUP(B33,[1]一阶段!$B:$N,5,0)="3星",1,0)))))</f>
        <v>3</v>
      </c>
      <c r="J33" s="1">
        <f>IF(VLOOKUP(B33,[1]一阶段!$B:$N,2,0)="男",1,IF(VLOOKUP(B33,[1]一阶段!$B:$N,2,0)="女",2,0))</f>
        <v>1</v>
      </c>
      <c r="K33" s="2">
        <f>INT(LEFT(VLOOKUP(B33,[1]一阶段!$B:$N,5,0),1))</f>
        <v>6</v>
      </c>
      <c r="L33" s="2">
        <v>1</v>
      </c>
      <c r="M33" s="2">
        <f>IF(VLOOKUP(B33,[1]一阶段!$B:$O,7,0)="力量",0,IF(VLOOKUP(B33,[1]一阶段!$B:$O,7,0)="智力",1,IF(VLOOKUP(B33,[1]一阶段!$B:$O,7,0)="敏捷",2,IF(VLOOKUP(B33,[1]一阶段!$B:$O,7,0)="体质",3,""))))</f>
        <v>0</v>
      </c>
      <c r="N33" s="2">
        <f>VLOOKUP(B33,[1]一阶段!$B:$O,8,0)</f>
        <v>95</v>
      </c>
      <c r="O33" s="2">
        <f>VLOOKUP(B33,[1]一阶段!$B:$O,9,0)</f>
        <v>68</v>
      </c>
      <c r="P33" s="2">
        <f>VLOOKUP(B33,[1]一阶段!$B:$O,10,0)</f>
        <v>90</v>
      </c>
      <c r="Q33" s="2">
        <f>VLOOKUP(B33,[1]一阶段!$B:$O,11,0)</f>
        <v>90</v>
      </c>
      <c r="R33" s="2" t="str">
        <f>IF(VLOOKUP(B33,[1]一阶段!$B:$O,13,0)="穿刺",0,IF(VLOOKUP(B33,[1]一阶段!$B:$O,13,0)="法术",1,IF(VLOOKUP(B33,[1]一阶段!$B:$O,13,0)="粉碎",2,IF(VLOOKUP(B33,[1]一阶段!$B:$O,13,0)="横扫",3,IF(VLOOKUP(B33,[1]一阶段!$B:$O,13,0)="短兵",4,IF(VLOOKUP(B33,[1]一阶段!$B:$O,13,0)="远射",5,6))))))&amp;IF(VLOOKUP(B33,[1]一阶段!$B:$O,14,0)="","",IF(VLOOKUP(B33,[1]一阶段!$B:$O,14,0)="穿刺",",0",IF(VLOOKUP(B33,[1]一阶段!$B:$O,14,0)="法术",",1",IF(VLOOKUP(B33,[1]一阶段!$B:$O,14,0)="粉碎",",2",IF(VLOOKUP(B33,[1]一阶段!$B:$O,14,0)="横扫",",3",IF(VLOOKUP(B33,[1]一阶段!$B:$O,14,0)="短兵",",4",IF(VLOOKUP(B33,[1]一阶段!$B:$O,14,0)="远射",",5",",6")))))))</f>
        <v>3,2</v>
      </c>
      <c r="S33" s="2">
        <f t="shared" si="0"/>
        <v>325</v>
      </c>
      <c r="T33" s="2">
        <f t="shared" si="1"/>
        <v>115</v>
      </c>
      <c r="U33" s="2">
        <f t="shared" si="2"/>
        <v>75</v>
      </c>
      <c r="V33" s="2">
        <f t="shared" si="3"/>
        <v>75</v>
      </c>
      <c r="W33" s="2">
        <v>100</v>
      </c>
      <c r="X33" s="2">
        <v>1</v>
      </c>
      <c r="Y33" s="2">
        <v>0.05</v>
      </c>
      <c r="Z33" s="2">
        <v>0.1</v>
      </c>
      <c r="AA33" s="2">
        <v>0</v>
      </c>
      <c r="AB33" s="2">
        <v>1.5</v>
      </c>
      <c r="AC33" s="2">
        <v>0</v>
      </c>
      <c r="AD33" s="2">
        <v>0</v>
      </c>
      <c r="AE33" s="2">
        <v>0</v>
      </c>
      <c r="AF33" s="2">
        <v>0.1</v>
      </c>
      <c r="AG33" s="2">
        <v>0</v>
      </c>
      <c r="AH33" s="2">
        <f t="shared" si="4"/>
        <v>100</v>
      </c>
      <c r="AI33" s="2"/>
      <c r="AJ33" s="2"/>
    </row>
  </sheetData>
  <phoneticPr fontId="2" type="noConversion"/>
  <dataValidations count="11">
    <dataValidation type="whole" allowBlank="1" showInputMessage="1" showErrorMessage="1" errorTitle="呵呵" error="只能填写0-2的整数" sqref="AI1:AI33">
      <formula1>0</formula1>
      <formula2>2</formula2>
    </dataValidation>
    <dataValidation type="decimal" operator="greaterThanOrEqual" allowBlank="1" showInputMessage="1" showErrorMessage="1" errorTitle="呵呵" error="只能填写大于等于0的浮点数" sqref="X1:AG33">
      <formula1>0</formula1>
    </dataValidation>
    <dataValidation type="whole" operator="greaterThanOrEqual" allowBlank="1" showInputMessage="1" showErrorMessage="1" errorTitle="呵呵" error="只能输入自然数" sqref="S1:W33">
      <formula1>0</formula1>
    </dataValidation>
    <dataValidation type="whole" allowBlank="1" showInputMessage="1" showErrorMessage="1" errorTitle="呵呵" error="只能填写0-3整数" sqref="M1:M33">
      <formula1>0</formula1>
      <formula2>3</formula2>
    </dataValidation>
    <dataValidation type="whole" operator="greaterThanOrEqual" allowBlank="1" showInputMessage="1" showErrorMessage="1" errorTitle="呵呵" error="只能填写自然数" sqref="N1:Q33 AH1:AH33">
      <formula1>0</formula1>
    </dataValidation>
    <dataValidation type="whole" allowBlank="1" showInputMessage="1" showErrorMessage="1" errorTitle="呵呵" error="只能填写1-255的正整数" sqref="L1:L33">
      <formula1>1</formula1>
      <formula2>255</formula2>
    </dataValidation>
    <dataValidation type="whole" allowBlank="1" showInputMessage="1" showErrorMessage="1" errorTitle="呵呵" error="只能填写0-2整数" sqref="J1:J33">
      <formula1>0</formula1>
      <formula2>2</formula2>
    </dataValidation>
    <dataValidation type="whole" allowBlank="1" showInputMessage="1" showErrorMessage="1" errorTitle="呵呵" error="只能填写0-4整数" sqref="I1:I33 H1">
      <formula1>0</formula1>
      <formula2>4</formula2>
    </dataValidation>
    <dataValidation type="whole" allowBlank="1" showInputMessage="1" showErrorMessage="1" errorTitle="呵呵" error="只能填写1-7的正整数" sqref="K1:K33">
      <formula1>1</formula1>
      <formula2>7</formula2>
    </dataValidation>
    <dataValidation type="whole" allowBlank="1" showInputMessage="1" showErrorMessage="1" errorTitle="请输入正确的ID格式" error="1000-9999" sqref="A1:A33">
      <formula1>1000</formula1>
      <formula2>9999</formula2>
    </dataValidation>
    <dataValidation type="whole" imeMode="off" showInputMessage="1" showErrorMessage="1" errorTitle="呵呵" error="只能填写0-3的整数" sqref="G1:G33 H2:H33">
      <formula1>0</formula1>
      <formula2>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2015-08-27T16:08:12Z</dcterms:created>
  <dcterms:modified xsi:type="dcterms:W3CDTF">2015-08-27T16:11:10Z</dcterms:modified>
</cp:coreProperties>
</file>